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3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comments2.xml><?xml version="1.0" encoding="utf-8"?>
<comments xmlns="http://schemas.openxmlformats.org/spreadsheetml/2006/main">
  <authors>
    <author>user</author>
    <author>山形県庁</author>
  </authors>
  <commentList>
    <comment ref="I1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端数調整＋1</t>
        </r>
      </text>
    </comment>
    <comment ref="J19" authorId="0">
      <text>
        <r>
          <rPr>
            <b/>
            <sz val="9"/>
            <rFont val="ＭＳ Ｐゴシック"/>
            <family val="3"/>
          </rPr>
          <t>端数調整-1</t>
        </r>
      </text>
    </comment>
    <comment ref="F38" authorId="1">
      <text>
        <r>
          <rPr>
            <b/>
            <sz val="9"/>
            <rFont val="ＭＳ Ｐゴシック"/>
            <family val="3"/>
          </rPr>
          <t>端数調整-1</t>
        </r>
      </text>
    </comment>
    <comment ref="J37" authorId="1">
      <text>
        <r>
          <rPr>
            <b/>
            <sz val="9"/>
            <rFont val="ＭＳ Ｐゴシック"/>
            <family val="3"/>
          </rPr>
          <t>端数調整-1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H12" authorId="0">
      <text>
        <r>
          <rPr>
            <b/>
            <sz val="9"/>
            <rFont val="ＭＳ Ｐゴシック"/>
            <family val="3"/>
          </rPr>
          <t>端数調整+1</t>
        </r>
      </text>
    </comment>
    <comment ref="J12" authorId="0">
      <text>
        <r>
          <rPr>
            <b/>
            <sz val="9"/>
            <rFont val="ＭＳ Ｐゴシック"/>
            <family val="3"/>
          </rPr>
          <t>端数調整-1</t>
        </r>
      </text>
    </comment>
  </commentList>
</comments>
</file>

<file path=xl/sharedStrings.xml><?xml version="1.0" encoding="utf-8"?>
<sst xmlns="http://schemas.openxmlformats.org/spreadsheetml/2006/main" count="448" uniqueCount="273">
  <si>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</si>
  <si>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</si>
  <si>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</si>
  <si>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</si>
  <si>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</si>
  <si>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</si>
  <si>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</si>
  <si>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</si>
  <si>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</si>
  <si>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</si>
  <si>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</si>
  <si>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</si>
  <si>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</si>
  <si>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</si>
  <si>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</si>
  <si>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</si>
  <si>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</si>
  <si>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</si>
  <si>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</si>
  <si>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</si>
  <si>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</si>
  <si>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</si>
  <si>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</si>
  <si>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</si>
  <si>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</si>
  <si>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</si>
  <si>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</si>
  <si>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</si>
  <si>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</si>
  <si>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</si>
  <si>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</si>
  <si>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</si>
  <si>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</si>
  <si>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</si>
  <si>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</si>
  <si>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</si>
  <si>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</si>
  <si>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</si>
  <si>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</si>
  <si>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</si>
  <si>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</si>
  <si>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</si>
  <si>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</si>
  <si>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</si>
  <si>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</si>
  <si>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</si>
  <si>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</si>
  <si>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</si>
  <si>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</si>
  <si>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</si>
  <si>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</si>
  <si>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</si>
  <si>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</si>
  <si>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</si>
  <si>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</si>
  <si>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</si>
  <si>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</si>
  <si>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</si>
  <si>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</si>
  <si>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</si>
  <si>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</si>
  <si>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</si>
  <si>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</si>
  <si>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</si>
  <si>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</si>
  <si>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</si>
  <si>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</si>
  <si>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</si>
  <si>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</si>
  <si>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</si>
  <si>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</si>
  <si>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</si>
  <si>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</si>
  <si>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</si>
  <si>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</si>
  <si>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</si>
  <si>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</si>
  <si>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</si>
  <si>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</si>
  <si>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</si>
  <si>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</si>
  <si>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</si>
  <si>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</si>
  <si>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</si>
  <si>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</si>
  <si>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</si>
  <si>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</si>
  <si>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</si>
  <si>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</si>
  <si>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</si>
  <si>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</si>
  <si>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</si>
  <si>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</si>
  <si>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</si>
  <si>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</si>
  <si>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</si>
  <si>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</si>
  <si>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</si>
  <si>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</si>
  <si>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</si>
  <si>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</si>
  <si>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</si>
  <si>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</si>
  <si>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</si>
  <si>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</si>
  <si>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</si>
  <si>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</si>
  <si>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</si>
  <si>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</si>
  <si>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</si>
  <si>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</si>
  <si>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</si>
  <si>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</si>
  <si>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</si>
  <si>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</si>
  <si>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</si>
  <si>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</si>
  <si>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</si>
  <si>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</si>
  <si>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</si>
  <si>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</si>
  <si>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</si>
  <si>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</si>
  <si>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</si>
  <si>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</si>
  <si>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</si>
  <si>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</si>
  <si>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</si>
  <si>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</si>
  <si>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</si>
  <si>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</si>
  <si>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</si>
  <si>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</si>
  <si>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</si>
  <si>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</si>
  <si>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</si>
  <si>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</si>
  <si>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</si>
  <si>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</si>
  <si>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</si>
  <si>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</si>
  <si>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</si>
  <si>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</si>
  <si>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</si>
  <si>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</si>
  <si>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</si>
  <si>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</si>
  <si>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</si>
  <si>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</si>
  <si>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</si>
  <si>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</si>
  <si>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</si>
  <si>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</si>
  <si>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</si>
  <si>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</si>
  <si>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</si>
  <si>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</si>
  <si>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</si>
  <si>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</si>
  <si>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</si>
  <si>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</si>
  <si>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</si>
  <si>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</si>
  <si>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</si>
  <si>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</si>
  <si>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</si>
  <si>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</si>
  <si>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</si>
  <si>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</si>
  <si>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</si>
  <si>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</si>
  <si>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</si>
  <si>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</si>
  <si>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</si>
  <si>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</si>
  <si>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</si>
  <si>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</si>
  <si>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</si>
  <si>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</si>
  <si>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</si>
  <si>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</si>
  <si>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</si>
  <si>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</si>
  <si>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</si>
  <si>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</si>
  <si>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</si>
  <si>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</si>
  <si>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</si>
  <si>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</si>
  <si>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</si>
  <si>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</si>
  <si>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</si>
  <si>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</si>
  <si>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</si>
  <si>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</si>
  <si>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</si>
  <si>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</si>
  <si>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</si>
  <si>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</si>
  <si>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</si>
  <si>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</si>
  <si>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</si>
  <si>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</si>
  <si>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</si>
  <si>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</si>
  <si>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</si>
  <si>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</si>
  <si>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</si>
  <si>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</si>
  <si>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</si>
  <si>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</si>
  <si>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</si>
  <si>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</si>
  <si>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</si>
  <si>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</si>
  <si>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</si>
  <si>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</si>
  <si>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</si>
  <si>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</si>
  <si>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</si>
  <si>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</si>
  <si>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</si>
  <si>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</si>
  <si>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</si>
  <si>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</si>
  <si>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</si>
  <si>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</si>
  <si>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</si>
  <si>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</si>
  <si>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</si>
  <si>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</si>
  <si>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</si>
  <si>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</si>
  <si>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</si>
  <si>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</si>
  <si>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</si>
  <si>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</si>
  <si>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</si>
  <si>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</si>
  <si>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</si>
  <si>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</si>
  <si>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</si>
  <si>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</si>
  <si>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</si>
  <si>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</si>
  <si>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</si>
  <si>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</si>
  <si>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山形県</t>
  </si>
  <si>
    <t>電気事業</t>
  </si>
  <si>
    <t>工業用水道事業</t>
  </si>
  <si>
    <t>公営企業資産運用事業</t>
  </si>
  <si>
    <t>水道用水供給事業</t>
  </si>
  <si>
    <t>病院事業</t>
  </si>
  <si>
    <t>土地取得事業</t>
  </si>
  <si>
    <t>港湾整備事業</t>
  </si>
  <si>
    <t>流域下水道事業</t>
  </si>
  <si>
    <t>電気事業</t>
  </si>
  <si>
    <t>工業用水道事業</t>
  </si>
  <si>
    <t>公営企業資産運用事業</t>
  </si>
  <si>
    <t>水道用水供給事業</t>
  </si>
  <si>
    <t>駐車場事業</t>
  </si>
  <si>
    <t>病院事業</t>
  </si>
  <si>
    <t>土地取得事業</t>
  </si>
  <si>
    <t>港湾整備事業</t>
  </si>
  <si>
    <t>流域下水道事業</t>
  </si>
  <si>
    <t>特定環境保全公共下水道事業</t>
  </si>
  <si>
    <t>農業集落排水事業</t>
  </si>
  <si>
    <t>山形県</t>
  </si>
  <si>
    <t>山形県土地開発公社</t>
  </si>
  <si>
    <t>山形県道路公社</t>
  </si>
  <si>
    <t>山形県住宅供給公社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</si>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</sst>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4" xfId="0" applyNumberForma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41" fontId="0" fillId="0" borderId="5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ill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Border="1" applyAlignment="1">
      <alignment horizontal="right" vertical="center"/>
    </xf>
    <xf numFmtId="225" fontId="0" fillId="0" borderId="60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59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0" xfId="0" applyNumberFormat="1" applyBorder="1" applyAlignment="1">
      <alignment vertical="center"/>
    </xf>
    <xf numFmtId="226" fontId="0" fillId="0" borderId="60" xfId="48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63" xfId="0" applyNumberFormat="1" applyBorder="1" applyAlignment="1">
      <alignment vertical="center"/>
    </xf>
    <xf numFmtId="218" fontId="0" fillId="0" borderId="58" xfId="0" applyNumberFormat="1" applyBorder="1" applyAlignment="1">
      <alignment vertical="center"/>
    </xf>
    <xf numFmtId="218" fontId="0" fillId="0" borderId="58" xfId="48" applyNumberFormat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4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52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vertical="center"/>
    </xf>
    <xf numFmtId="217" fontId="0" fillId="0" borderId="64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4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10" xfId="48" applyNumberFormat="1" applyBorder="1" applyAlignment="1">
      <alignment vertical="center"/>
    </xf>
    <xf numFmtId="217" fontId="0" fillId="0" borderId="33" xfId="0" applyNumberFormat="1" applyBorder="1" applyAlignment="1" quotePrefix="1">
      <alignment horizontal="right" vertical="center"/>
    </xf>
    <xf numFmtId="217" fontId="0" fillId="0" borderId="67" xfId="48" applyNumberFormat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26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70" xfId="48" applyNumberFormat="1" applyFont="1" applyBorder="1" applyAlignment="1" quotePrefix="1">
      <alignment horizontal="right" vertical="center"/>
    </xf>
    <xf numFmtId="217" fontId="0" fillId="0" borderId="71" xfId="48" applyNumberFormat="1" applyBorder="1" applyAlignment="1">
      <alignment vertical="center"/>
    </xf>
    <xf numFmtId="218" fontId="0" fillId="0" borderId="56" xfId="48" applyNumberFormat="1" applyBorder="1" applyAlignment="1">
      <alignment vertical="center"/>
    </xf>
    <xf numFmtId="218" fontId="0" fillId="0" borderId="27" xfId="0" applyNumberFormat="1" applyBorder="1" applyAlignment="1">
      <alignment vertical="center"/>
    </xf>
    <xf numFmtId="218" fontId="0" fillId="0" borderId="45" xfId="0" applyNumberFormat="1" applyBorder="1" applyAlignment="1">
      <alignment vertical="center"/>
    </xf>
    <xf numFmtId="203" fontId="0" fillId="0" borderId="0" xfId="0" applyNumberFormat="1" applyBorder="1" applyAlignment="1" quotePrefix="1">
      <alignment horizontal="right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48" xfId="48" applyNumberForma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40" xfId="48" applyNumberFormat="1" applyFont="1" applyBorder="1" applyAlignment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217" fontId="0" fillId="0" borderId="44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17" xfId="48" applyNumberFormat="1" applyFont="1" applyBorder="1" applyAlignment="1" quotePrefix="1">
      <alignment horizontal="right" vertical="center"/>
    </xf>
    <xf numFmtId="217" fontId="0" fillId="0" borderId="46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7" fontId="0" fillId="0" borderId="72" xfId="48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217" fontId="0" fillId="0" borderId="60" xfId="0" applyNumberFormat="1" applyBorder="1" applyAlignment="1" quotePrefix="1">
      <alignment horizontal="right" vertical="center"/>
    </xf>
    <xf numFmtId="217" fontId="0" fillId="0" borderId="73" xfId="48" applyNumberFormat="1" applyFont="1" applyBorder="1" applyAlignment="1" quotePrefix="1">
      <alignment horizontal="right" vertical="center"/>
    </xf>
    <xf numFmtId="217" fontId="0" fillId="0" borderId="74" xfId="48" applyNumberFormat="1" applyBorder="1" applyAlignment="1">
      <alignment vertical="center"/>
    </xf>
    <xf numFmtId="217" fontId="0" fillId="0" borderId="73" xfId="48" applyNumberFormat="1" applyBorder="1" applyAlignment="1">
      <alignment vertical="center"/>
    </xf>
    <xf numFmtId="0" fontId="0" fillId="0" borderId="72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2" xfId="48" applyNumberFormat="1" applyFont="1" applyBorder="1" applyAlignment="1">
      <alignment vertical="center" textRotation="255"/>
    </xf>
    <xf numFmtId="224" fontId="16" fillId="0" borderId="74" xfId="48" applyNumberFormat="1" applyFont="1" applyBorder="1" applyAlignment="1">
      <alignment vertical="center" textRotation="255"/>
    </xf>
    <xf numFmtId="224" fontId="16" fillId="0" borderId="73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4" xfId="61" applyFont="1" applyBorder="1" applyAlignment="1">
      <alignment vertical="center" textRotation="255"/>
      <protection/>
    </xf>
    <xf numFmtId="0" fontId="14" fillId="0" borderId="73" xfId="61" applyFont="1" applyBorder="1" applyAlignment="1">
      <alignment vertical="center" textRotation="255"/>
      <protection/>
    </xf>
    <xf numFmtId="0" fontId="14" fillId="0" borderId="74" xfId="61" applyFont="1" applyBorder="1" applyAlignment="1">
      <alignment vertical="center"/>
      <protection/>
    </xf>
    <xf numFmtId="0" fontId="14" fillId="0" borderId="73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2" xfId="0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203" fontId="0" fillId="0" borderId="20" xfId="0" applyNumberFormat="1" applyBorder="1" applyAlignment="1">
      <alignment horizontal="center" vertical="center"/>
    </xf>
    <xf numFmtId="217" fontId="0" fillId="0" borderId="18" xfId="0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26" xfId="0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51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2" xfId="0" applyNumberFormat="1" applyBorder="1" applyAlignment="1">
      <alignment horizontal="center" vertical="center" textRotation="255"/>
    </xf>
    <xf numFmtId="217" fontId="0" fillId="0" borderId="61" xfId="48" applyNumberFormat="1" applyBorder="1" applyAlignment="1">
      <alignment vertical="center"/>
    </xf>
    <xf numFmtId="217" fontId="0" fillId="0" borderId="59" xfId="0" applyNumberFormat="1" applyBorder="1" applyAlignment="1">
      <alignment vertical="center"/>
    </xf>
    <xf numFmtId="41" fontId="0" fillId="0" borderId="20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9" sqref="H9:H26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247</v>
      </c>
      <c r="F1" s="1"/>
    </row>
    <row r="3" ht="14.25">
      <c r="A3" s="27" t="s">
        <v>93</v>
      </c>
    </row>
    <row r="5" spans="1:5" ht="13.5">
      <c r="A5" s="58" t="s">
        <v>236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0" t="s">
        <v>88</v>
      </c>
      <c r="B9" s="270" t="s">
        <v>90</v>
      </c>
      <c r="C9" s="55" t="s">
        <v>4</v>
      </c>
      <c r="D9" s="56"/>
      <c r="E9" s="56"/>
      <c r="F9" s="65">
        <v>128308</v>
      </c>
      <c r="G9" s="75">
        <f>F9/$F$27*100</f>
        <v>21.21845543244584</v>
      </c>
      <c r="H9" s="111">
        <v>120084</v>
      </c>
      <c r="I9" s="80">
        <f>(F9/H9-1)*100</f>
        <v>6.848539355784289</v>
      </c>
      <c r="K9" s="108"/>
    </row>
    <row r="10" spans="1:9" ht="18" customHeight="1">
      <c r="A10" s="271"/>
      <c r="B10" s="271"/>
      <c r="C10" s="7"/>
      <c r="D10" s="52" t="s">
        <v>23</v>
      </c>
      <c r="E10" s="53"/>
      <c r="F10" s="67">
        <v>36262</v>
      </c>
      <c r="G10" s="76">
        <f aca="true" t="shared" si="0" ref="G10:G27">F10/$F$27*100</f>
        <v>5.996692574830495</v>
      </c>
      <c r="H10" s="68">
        <v>35498</v>
      </c>
      <c r="I10" s="81">
        <f aca="true" t="shared" si="1" ref="I10:I27">(F10/H10-1)*100</f>
        <v>2.1522339286720316</v>
      </c>
    </row>
    <row r="11" spans="1:9" ht="18" customHeight="1">
      <c r="A11" s="271"/>
      <c r="B11" s="271"/>
      <c r="C11" s="7"/>
      <c r="D11" s="16"/>
      <c r="E11" s="23" t="s">
        <v>24</v>
      </c>
      <c r="F11" s="223">
        <v>29494</v>
      </c>
      <c r="G11" s="77">
        <f t="shared" si="0"/>
        <v>4.87745989746982</v>
      </c>
      <c r="H11" s="253">
        <v>28275</v>
      </c>
      <c r="I11" s="82">
        <f t="shared" si="1"/>
        <v>4.311229000884165</v>
      </c>
    </row>
    <row r="12" spans="1:9" ht="18" customHeight="1">
      <c r="A12" s="271"/>
      <c r="B12" s="271"/>
      <c r="C12" s="7"/>
      <c r="D12" s="16"/>
      <c r="E12" s="23" t="s">
        <v>25</v>
      </c>
      <c r="F12" s="223">
        <v>2441</v>
      </c>
      <c r="G12" s="77">
        <f t="shared" si="0"/>
        <v>0.4036712419381512</v>
      </c>
      <c r="H12" s="253">
        <v>2827</v>
      </c>
      <c r="I12" s="82">
        <f t="shared" si="1"/>
        <v>-13.65405022992572</v>
      </c>
    </row>
    <row r="13" spans="1:9" ht="18" customHeight="1">
      <c r="A13" s="271"/>
      <c r="B13" s="271"/>
      <c r="C13" s="7"/>
      <c r="D13" s="33"/>
      <c r="E13" s="23" t="s">
        <v>26</v>
      </c>
      <c r="F13" s="69">
        <v>379</v>
      </c>
      <c r="G13" s="77">
        <f t="shared" si="0"/>
        <v>0.06267570696212998</v>
      </c>
      <c r="H13" s="70">
        <v>400</v>
      </c>
      <c r="I13" s="82">
        <f t="shared" si="1"/>
        <v>-5.249999999999999</v>
      </c>
    </row>
    <row r="14" spans="1:9" ht="18" customHeight="1">
      <c r="A14" s="271"/>
      <c r="B14" s="271"/>
      <c r="C14" s="7"/>
      <c r="D14" s="61" t="s">
        <v>27</v>
      </c>
      <c r="E14" s="51"/>
      <c r="F14" s="65">
        <f>F15+F16</f>
        <v>20042</v>
      </c>
      <c r="G14" s="75">
        <f t="shared" si="0"/>
        <v>3.3143707623615013</v>
      </c>
      <c r="H14" s="66">
        <v>17660</v>
      </c>
      <c r="I14" s="83">
        <f t="shared" si="1"/>
        <v>13.488108720271796</v>
      </c>
    </row>
    <row r="15" spans="1:9" ht="18" customHeight="1">
      <c r="A15" s="271"/>
      <c r="B15" s="271"/>
      <c r="C15" s="7"/>
      <c r="D15" s="16"/>
      <c r="E15" s="23" t="s">
        <v>28</v>
      </c>
      <c r="F15" s="69">
        <v>1028</v>
      </c>
      <c r="G15" s="77">
        <f t="shared" si="0"/>
        <v>0.17000165371258474</v>
      </c>
      <c r="H15" s="70">
        <v>947</v>
      </c>
      <c r="I15" s="82">
        <f t="shared" si="1"/>
        <v>8.553326293558605</v>
      </c>
    </row>
    <row r="16" spans="1:11" ht="18" customHeight="1">
      <c r="A16" s="271"/>
      <c r="B16" s="271"/>
      <c r="C16" s="7"/>
      <c r="D16" s="16"/>
      <c r="E16" s="29" t="s">
        <v>29</v>
      </c>
      <c r="F16" s="67">
        <v>19014</v>
      </c>
      <c r="G16" s="76">
        <f t="shared" si="0"/>
        <v>3.1443691086489167</v>
      </c>
      <c r="H16" s="68">
        <v>16713</v>
      </c>
      <c r="I16" s="81">
        <f t="shared" si="1"/>
        <v>13.767725722491475</v>
      </c>
      <c r="K16" s="109"/>
    </row>
    <row r="17" spans="1:9" ht="18" customHeight="1">
      <c r="A17" s="271"/>
      <c r="B17" s="271"/>
      <c r="C17" s="7"/>
      <c r="D17" s="273" t="s">
        <v>30</v>
      </c>
      <c r="E17" s="274"/>
      <c r="F17" s="67">
        <v>41542</v>
      </c>
      <c r="G17" s="76">
        <f t="shared" si="0"/>
        <v>6.869852819579957</v>
      </c>
      <c r="H17" s="68">
        <v>36378</v>
      </c>
      <c r="I17" s="81">
        <f t="shared" si="1"/>
        <v>14.195392819836172</v>
      </c>
    </row>
    <row r="18" spans="1:9" ht="18" customHeight="1">
      <c r="A18" s="271"/>
      <c r="B18" s="271"/>
      <c r="C18" s="7"/>
      <c r="D18" s="275" t="s">
        <v>94</v>
      </c>
      <c r="E18" s="276"/>
      <c r="F18" s="69">
        <v>2071</v>
      </c>
      <c r="G18" s="77">
        <f t="shared" si="0"/>
        <v>0.34248387630229865</v>
      </c>
      <c r="H18" s="70">
        <v>2092</v>
      </c>
      <c r="I18" s="82">
        <f t="shared" si="1"/>
        <v>-1.0038240917782049</v>
      </c>
    </row>
    <row r="19" spans="1:26" ht="18" customHeight="1">
      <c r="A19" s="271"/>
      <c r="B19" s="271"/>
      <c r="C19" s="10"/>
      <c r="D19" s="275" t="s">
        <v>95</v>
      </c>
      <c r="E19" s="276"/>
      <c r="F19" s="107">
        <v>0</v>
      </c>
      <c r="G19" s="77">
        <f t="shared" si="0"/>
        <v>0</v>
      </c>
      <c r="H19" s="254">
        <v>0</v>
      </c>
      <c r="I19" s="82"/>
      <c r="Z19" s="2" t="s">
        <v>96</v>
      </c>
    </row>
    <row r="20" spans="1:9" ht="18" customHeight="1">
      <c r="A20" s="271"/>
      <c r="B20" s="271"/>
      <c r="C20" s="44" t="s">
        <v>5</v>
      </c>
      <c r="D20" s="43"/>
      <c r="E20" s="43"/>
      <c r="F20" s="69">
        <v>19623</v>
      </c>
      <c r="G20" s="77">
        <f t="shared" si="0"/>
        <v>3.2450802050603604</v>
      </c>
      <c r="H20" s="70">
        <v>22035</v>
      </c>
      <c r="I20" s="82">
        <f t="shared" si="1"/>
        <v>-10.946221919673249</v>
      </c>
    </row>
    <row r="21" spans="1:9" ht="18" customHeight="1">
      <c r="A21" s="271"/>
      <c r="B21" s="271"/>
      <c r="C21" s="44" t="s">
        <v>6</v>
      </c>
      <c r="D21" s="43"/>
      <c r="E21" s="43"/>
      <c r="F21" s="69">
        <v>179200</v>
      </c>
      <c r="G21" s="77">
        <f t="shared" si="0"/>
        <v>29.634529518769636</v>
      </c>
      <c r="H21" s="70">
        <v>179600</v>
      </c>
      <c r="I21" s="82">
        <f t="shared" si="1"/>
        <v>-0.22271714922048602</v>
      </c>
    </row>
    <row r="22" spans="1:9" ht="18" customHeight="1">
      <c r="A22" s="271"/>
      <c r="B22" s="271"/>
      <c r="C22" s="44" t="s">
        <v>31</v>
      </c>
      <c r="D22" s="43"/>
      <c r="E22" s="43"/>
      <c r="F22" s="69">
        <v>7332</v>
      </c>
      <c r="G22" s="77">
        <f t="shared" si="0"/>
        <v>1.212502067140731</v>
      </c>
      <c r="H22" s="70">
        <v>6558</v>
      </c>
      <c r="I22" s="82">
        <f t="shared" si="1"/>
        <v>11.802378774016464</v>
      </c>
    </row>
    <row r="23" spans="1:9" ht="18" customHeight="1">
      <c r="A23" s="271"/>
      <c r="B23" s="271"/>
      <c r="C23" s="44" t="s">
        <v>7</v>
      </c>
      <c r="D23" s="43"/>
      <c r="E23" s="43"/>
      <c r="F23" s="69">
        <v>66696</v>
      </c>
      <c r="G23" s="77">
        <f t="shared" si="0"/>
        <v>11.029601455267073</v>
      </c>
      <c r="H23" s="70">
        <v>68525</v>
      </c>
      <c r="I23" s="82">
        <f t="shared" si="1"/>
        <v>-2.6690988690258988</v>
      </c>
    </row>
    <row r="24" spans="1:9" ht="18" customHeight="1">
      <c r="A24" s="271"/>
      <c r="B24" s="271"/>
      <c r="C24" s="44" t="s">
        <v>32</v>
      </c>
      <c r="D24" s="43"/>
      <c r="E24" s="43"/>
      <c r="F24" s="69">
        <v>840</v>
      </c>
      <c r="G24" s="77">
        <f t="shared" si="0"/>
        <v>0.13891185711923268</v>
      </c>
      <c r="H24" s="70">
        <v>962</v>
      </c>
      <c r="I24" s="82">
        <f t="shared" si="1"/>
        <v>-12.681912681912678</v>
      </c>
    </row>
    <row r="25" spans="1:9" ht="18" customHeight="1">
      <c r="A25" s="271"/>
      <c r="B25" s="271"/>
      <c r="C25" s="44" t="s">
        <v>8</v>
      </c>
      <c r="D25" s="43"/>
      <c r="E25" s="43"/>
      <c r="F25" s="69">
        <v>78199</v>
      </c>
      <c r="G25" s="77">
        <f t="shared" si="0"/>
        <v>12.931867041508186</v>
      </c>
      <c r="H25" s="70">
        <v>79033</v>
      </c>
      <c r="I25" s="82">
        <f t="shared" si="1"/>
        <v>-1.0552553996431846</v>
      </c>
    </row>
    <row r="26" spans="1:9" ht="18" customHeight="1">
      <c r="A26" s="271"/>
      <c r="B26" s="271"/>
      <c r="C26" s="45" t="s">
        <v>9</v>
      </c>
      <c r="D26" s="46"/>
      <c r="E26" s="46"/>
      <c r="F26" s="71">
        <v>124502</v>
      </c>
      <c r="G26" s="78">
        <f t="shared" si="0"/>
        <v>20.589052422688937</v>
      </c>
      <c r="H26" s="72">
        <v>122431</v>
      </c>
      <c r="I26" s="84">
        <f t="shared" si="1"/>
        <v>1.6915650448007469</v>
      </c>
    </row>
    <row r="27" spans="1:9" ht="18" customHeight="1">
      <c r="A27" s="271"/>
      <c r="B27" s="272"/>
      <c r="C27" s="47" t="s">
        <v>10</v>
      </c>
      <c r="D27" s="31"/>
      <c r="E27" s="31"/>
      <c r="F27" s="73">
        <f>SUM(F9,F20:F26)</f>
        <v>604700</v>
      </c>
      <c r="G27" s="79">
        <f t="shared" si="0"/>
        <v>100</v>
      </c>
      <c r="H27" s="73">
        <f>SUM(H9,H20:H26)</f>
        <v>599228</v>
      </c>
      <c r="I27" s="85">
        <f t="shared" si="1"/>
        <v>0.9131749517712784</v>
      </c>
    </row>
    <row r="28" spans="1:9" ht="18" customHeight="1">
      <c r="A28" s="271"/>
      <c r="B28" s="270" t="s">
        <v>89</v>
      </c>
      <c r="C28" s="55" t="s">
        <v>11</v>
      </c>
      <c r="D28" s="56"/>
      <c r="E28" s="56"/>
      <c r="F28" s="65">
        <f>F29+F30+F31</f>
        <v>259619</v>
      </c>
      <c r="G28" s="75">
        <f>F28/$F$45*100</f>
        <v>42.93352075409294</v>
      </c>
      <c r="H28" s="65">
        <v>261392</v>
      </c>
      <c r="I28" s="86">
        <f>(F28/H28-1)*100</f>
        <v>-0.678291608006365</v>
      </c>
    </row>
    <row r="29" spans="1:9" ht="18" customHeight="1">
      <c r="A29" s="271"/>
      <c r="B29" s="271"/>
      <c r="C29" s="7"/>
      <c r="D29" s="30" t="s">
        <v>12</v>
      </c>
      <c r="E29" s="43"/>
      <c r="F29" s="69">
        <v>159024</v>
      </c>
      <c r="G29" s="77">
        <f aca="true" t="shared" si="2" ref="G29:G45">F29/$F$45*100</f>
        <v>26.29799900777245</v>
      </c>
      <c r="H29" s="69">
        <v>159009</v>
      </c>
      <c r="I29" s="87">
        <f aca="true" t="shared" si="3" ref="I29:I45">(F29/H29-1)*100</f>
        <v>0.009433428296512503</v>
      </c>
    </row>
    <row r="30" spans="1:9" ht="18" customHeight="1">
      <c r="A30" s="271"/>
      <c r="B30" s="271"/>
      <c r="C30" s="7"/>
      <c r="D30" s="30" t="s">
        <v>33</v>
      </c>
      <c r="E30" s="43"/>
      <c r="F30" s="69">
        <v>8290</v>
      </c>
      <c r="G30" s="77">
        <f t="shared" si="2"/>
        <v>1.3709277327600462</v>
      </c>
      <c r="H30" s="69">
        <v>8510</v>
      </c>
      <c r="I30" s="87">
        <f t="shared" si="3"/>
        <v>-2.585193889541715</v>
      </c>
    </row>
    <row r="31" spans="1:9" ht="18" customHeight="1">
      <c r="A31" s="271"/>
      <c r="B31" s="271"/>
      <c r="C31" s="19"/>
      <c r="D31" s="30" t="s">
        <v>13</v>
      </c>
      <c r="E31" s="43"/>
      <c r="F31" s="69">
        <v>92305</v>
      </c>
      <c r="G31" s="77">
        <f t="shared" si="2"/>
        <v>15.264594013560442</v>
      </c>
      <c r="H31" s="69">
        <v>93873</v>
      </c>
      <c r="I31" s="87">
        <f t="shared" si="3"/>
        <v>-1.6703418448329121</v>
      </c>
    </row>
    <row r="32" spans="1:9" ht="18" customHeight="1">
      <c r="A32" s="271"/>
      <c r="B32" s="271"/>
      <c r="C32" s="50" t="s">
        <v>14</v>
      </c>
      <c r="D32" s="51"/>
      <c r="E32" s="51"/>
      <c r="F32" s="65">
        <f>F33+F34+F35+F36+F37+F38+50</f>
        <v>245096</v>
      </c>
      <c r="G32" s="75">
        <f t="shared" si="2"/>
        <v>40.53183396725649</v>
      </c>
      <c r="H32" s="65">
        <v>245224</v>
      </c>
      <c r="I32" s="86">
        <f t="shared" si="3"/>
        <v>-0.05219717482791708</v>
      </c>
    </row>
    <row r="33" spans="1:9" ht="18" customHeight="1">
      <c r="A33" s="271"/>
      <c r="B33" s="271"/>
      <c r="C33" s="7"/>
      <c r="D33" s="30" t="s">
        <v>15</v>
      </c>
      <c r="E33" s="43"/>
      <c r="F33" s="69">
        <v>17866</v>
      </c>
      <c r="G33" s="77">
        <f t="shared" si="2"/>
        <v>2.954522903919299</v>
      </c>
      <c r="H33" s="69">
        <v>18706</v>
      </c>
      <c r="I33" s="87">
        <f t="shared" si="3"/>
        <v>-4.4905377953597725</v>
      </c>
    </row>
    <row r="34" spans="1:9" ht="18" customHeight="1">
      <c r="A34" s="271"/>
      <c r="B34" s="271"/>
      <c r="C34" s="7"/>
      <c r="D34" s="30" t="s">
        <v>34</v>
      </c>
      <c r="E34" s="43"/>
      <c r="F34" s="69">
        <v>8136</v>
      </c>
      <c r="G34" s="77">
        <f t="shared" si="2"/>
        <v>1.3454605589548536</v>
      </c>
      <c r="H34" s="69">
        <v>7991</v>
      </c>
      <c r="I34" s="87">
        <f t="shared" si="3"/>
        <v>1.8145413590288983</v>
      </c>
    </row>
    <row r="35" spans="1:9" ht="18" customHeight="1">
      <c r="A35" s="271"/>
      <c r="B35" s="271"/>
      <c r="C35" s="7"/>
      <c r="D35" s="30" t="s">
        <v>35</v>
      </c>
      <c r="E35" s="43"/>
      <c r="F35" s="69">
        <v>131305</v>
      </c>
      <c r="G35" s="77">
        <f t="shared" si="2"/>
        <v>21.714073094096246</v>
      </c>
      <c r="H35" s="69">
        <v>126426</v>
      </c>
      <c r="I35" s="87">
        <f t="shared" si="3"/>
        <v>3.8591745368832253</v>
      </c>
    </row>
    <row r="36" spans="1:9" ht="18" customHeight="1">
      <c r="A36" s="271"/>
      <c r="B36" s="271"/>
      <c r="C36" s="7"/>
      <c r="D36" s="30" t="s">
        <v>36</v>
      </c>
      <c r="E36" s="43"/>
      <c r="F36" s="69">
        <v>1298</v>
      </c>
      <c r="G36" s="77">
        <f t="shared" si="2"/>
        <v>0.21465189350090955</v>
      </c>
      <c r="H36" s="69">
        <v>1237</v>
      </c>
      <c r="I36" s="87">
        <f t="shared" si="3"/>
        <v>4.931285367825389</v>
      </c>
    </row>
    <row r="37" spans="1:9" ht="18" customHeight="1">
      <c r="A37" s="271"/>
      <c r="B37" s="271"/>
      <c r="C37" s="7"/>
      <c r="D37" s="30" t="s">
        <v>16</v>
      </c>
      <c r="E37" s="43"/>
      <c r="F37" s="69">
        <v>4847</v>
      </c>
      <c r="G37" s="77">
        <f t="shared" si="2"/>
        <v>0.8015544898296676</v>
      </c>
      <c r="H37" s="69">
        <v>3418</v>
      </c>
      <c r="I37" s="87">
        <f t="shared" si="3"/>
        <v>41.808074897600946</v>
      </c>
    </row>
    <row r="38" spans="1:9" ht="18" customHeight="1">
      <c r="A38" s="271"/>
      <c r="B38" s="271"/>
      <c r="C38" s="19"/>
      <c r="D38" s="30" t="s">
        <v>37</v>
      </c>
      <c r="E38" s="43"/>
      <c r="F38" s="69">
        <v>81594</v>
      </c>
      <c r="G38" s="77">
        <f t="shared" si="2"/>
        <v>13.49330246403175</v>
      </c>
      <c r="H38" s="69">
        <v>87396</v>
      </c>
      <c r="I38" s="87">
        <f t="shared" si="3"/>
        <v>-6.638747768776598</v>
      </c>
    </row>
    <row r="39" spans="1:9" ht="18" customHeight="1">
      <c r="A39" s="271"/>
      <c r="B39" s="271"/>
      <c r="C39" s="50" t="s">
        <v>17</v>
      </c>
      <c r="D39" s="51"/>
      <c r="E39" s="51"/>
      <c r="F39" s="65">
        <f>F40+F43+F44</f>
        <v>99985</v>
      </c>
      <c r="G39" s="75">
        <f t="shared" si="2"/>
        <v>16.53464527865057</v>
      </c>
      <c r="H39" s="65">
        <v>92612</v>
      </c>
      <c r="I39" s="86">
        <f t="shared" si="3"/>
        <v>7.9611713384874605</v>
      </c>
    </row>
    <row r="40" spans="1:9" ht="18" customHeight="1">
      <c r="A40" s="271"/>
      <c r="B40" s="271"/>
      <c r="C40" s="7"/>
      <c r="D40" s="52" t="s">
        <v>18</v>
      </c>
      <c r="E40" s="53"/>
      <c r="F40" s="67">
        <f>F41+F42</f>
        <v>92029</v>
      </c>
      <c r="G40" s="76">
        <f t="shared" si="2"/>
        <v>15.218951546221266</v>
      </c>
      <c r="H40" s="67">
        <v>84656</v>
      </c>
      <c r="I40" s="88">
        <f t="shared" si="3"/>
        <v>8.709364959364962</v>
      </c>
    </row>
    <row r="41" spans="1:9" ht="18" customHeight="1">
      <c r="A41" s="271"/>
      <c r="B41" s="271"/>
      <c r="C41" s="7"/>
      <c r="D41" s="16"/>
      <c r="E41" s="104" t="s">
        <v>92</v>
      </c>
      <c r="F41" s="69">
        <v>50333</v>
      </c>
      <c r="G41" s="77">
        <f t="shared" si="2"/>
        <v>8.323631552836117</v>
      </c>
      <c r="H41" s="69">
        <v>55164</v>
      </c>
      <c r="I41" s="89">
        <f t="shared" si="3"/>
        <v>-8.757523022260894</v>
      </c>
    </row>
    <row r="42" spans="1:9" ht="18" customHeight="1">
      <c r="A42" s="271"/>
      <c r="B42" s="271"/>
      <c r="C42" s="7"/>
      <c r="D42" s="33"/>
      <c r="E42" s="32" t="s">
        <v>38</v>
      </c>
      <c r="F42" s="69">
        <v>41696</v>
      </c>
      <c r="G42" s="77">
        <f t="shared" si="2"/>
        <v>6.89531999338515</v>
      </c>
      <c r="H42" s="69">
        <v>29492</v>
      </c>
      <c r="I42" s="89">
        <f t="shared" si="3"/>
        <v>41.380713413807136</v>
      </c>
    </row>
    <row r="43" spans="1:9" ht="18" customHeight="1">
      <c r="A43" s="271"/>
      <c r="B43" s="271"/>
      <c r="C43" s="7"/>
      <c r="D43" s="30" t="s">
        <v>39</v>
      </c>
      <c r="E43" s="54"/>
      <c r="F43" s="69">
        <v>7956</v>
      </c>
      <c r="G43" s="77">
        <f t="shared" si="2"/>
        <v>1.3156937324293037</v>
      </c>
      <c r="H43" s="69">
        <v>7956</v>
      </c>
      <c r="I43" s="89">
        <f t="shared" si="3"/>
        <v>0</v>
      </c>
    </row>
    <row r="44" spans="1:9" ht="18" customHeight="1">
      <c r="A44" s="271"/>
      <c r="B44" s="271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/>
    </row>
    <row r="45" spans="1:9" ht="18" customHeight="1">
      <c r="A45" s="272"/>
      <c r="B45" s="272"/>
      <c r="C45" s="11" t="s">
        <v>19</v>
      </c>
      <c r="D45" s="12"/>
      <c r="E45" s="12"/>
      <c r="F45" s="74">
        <f>SUM(F28,F32,F39)</f>
        <v>604700</v>
      </c>
      <c r="G45" s="85">
        <f t="shared" si="2"/>
        <v>100</v>
      </c>
      <c r="H45" s="74">
        <f>SUM(H28,H32,H39)</f>
        <v>599228</v>
      </c>
      <c r="I45" s="85">
        <f t="shared" si="3"/>
        <v>0.9131749517712784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12" activePane="bottomRight" state="frozen"/>
      <selection pane="topLeft" activeCell="L8" sqref="L8"/>
      <selection pane="topRight" activeCell="L8" sqref="L8"/>
      <selection pane="bottomLeft" activeCell="L8" sqref="L8"/>
      <selection pane="bottomRight" activeCell="P23" sqref="P2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247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238</v>
      </c>
      <c r="B5" s="31"/>
      <c r="C5" s="31"/>
      <c r="D5" s="31"/>
      <c r="K5" s="37"/>
      <c r="O5" s="37" t="s">
        <v>48</v>
      </c>
    </row>
    <row r="6" spans="1:15" ht="15.75" customHeight="1">
      <c r="A6" s="282" t="s">
        <v>49</v>
      </c>
      <c r="B6" s="283"/>
      <c r="C6" s="283"/>
      <c r="D6" s="283"/>
      <c r="E6" s="284"/>
      <c r="F6" s="277" t="s">
        <v>248</v>
      </c>
      <c r="G6" s="278"/>
      <c r="H6" s="277" t="s">
        <v>249</v>
      </c>
      <c r="I6" s="278"/>
      <c r="J6" s="277" t="s">
        <v>250</v>
      </c>
      <c r="K6" s="278"/>
      <c r="L6" s="277" t="s">
        <v>251</v>
      </c>
      <c r="M6" s="278"/>
      <c r="N6" s="277" t="s">
        <v>252</v>
      </c>
      <c r="O6" s="278"/>
    </row>
    <row r="7" spans="1:15" ht="15.75" customHeight="1">
      <c r="A7" s="285"/>
      <c r="B7" s="286"/>
      <c r="C7" s="286"/>
      <c r="D7" s="286"/>
      <c r="E7" s="287"/>
      <c r="F7" s="110" t="s">
        <v>245</v>
      </c>
      <c r="G7" s="38" t="s">
        <v>2</v>
      </c>
      <c r="H7" s="110" t="s">
        <v>245</v>
      </c>
      <c r="I7" s="38" t="s">
        <v>2</v>
      </c>
      <c r="J7" s="110" t="s">
        <v>245</v>
      </c>
      <c r="K7" s="38" t="s">
        <v>2</v>
      </c>
      <c r="L7" s="110" t="s">
        <v>245</v>
      </c>
      <c r="M7" s="38" t="s">
        <v>2</v>
      </c>
      <c r="N7" s="110" t="s">
        <v>245</v>
      </c>
      <c r="O7" s="255" t="s">
        <v>2</v>
      </c>
    </row>
    <row r="8" spans="1:25" ht="15.75" customHeight="1">
      <c r="A8" s="294" t="s">
        <v>83</v>
      </c>
      <c r="B8" s="55" t="s">
        <v>50</v>
      </c>
      <c r="C8" s="56"/>
      <c r="D8" s="56"/>
      <c r="E8" s="93" t="s">
        <v>41</v>
      </c>
      <c r="F8" s="111">
        <v>4952</v>
      </c>
      <c r="G8" s="137">
        <v>4953</v>
      </c>
      <c r="H8" s="111">
        <v>496</v>
      </c>
      <c r="I8" s="137">
        <v>494</v>
      </c>
      <c r="J8" s="111">
        <v>180</v>
      </c>
      <c r="K8" s="137">
        <v>179</v>
      </c>
      <c r="L8" s="111">
        <v>7408</v>
      </c>
      <c r="M8" s="234">
        <v>7288</v>
      </c>
      <c r="N8" s="111">
        <v>39628</v>
      </c>
      <c r="O8" s="256">
        <v>38872</v>
      </c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295"/>
      <c r="B9" s="8"/>
      <c r="C9" s="30" t="s">
        <v>51</v>
      </c>
      <c r="D9" s="43"/>
      <c r="E9" s="91" t="s">
        <v>42</v>
      </c>
      <c r="F9" s="70">
        <v>4952</v>
      </c>
      <c r="G9" s="120">
        <v>4953</v>
      </c>
      <c r="H9" s="70">
        <v>496</v>
      </c>
      <c r="I9" s="120">
        <v>494</v>
      </c>
      <c r="J9" s="70">
        <v>180</v>
      </c>
      <c r="K9" s="120">
        <v>179</v>
      </c>
      <c r="L9" s="70">
        <v>7408</v>
      </c>
      <c r="M9" s="235">
        <v>7288</v>
      </c>
      <c r="N9" s="70">
        <v>39287</v>
      </c>
      <c r="O9" s="257">
        <v>38850</v>
      </c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295"/>
      <c r="B10" s="10"/>
      <c r="C10" s="30" t="s">
        <v>52</v>
      </c>
      <c r="D10" s="43"/>
      <c r="E10" s="91" t="s">
        <v>43</v>
      </c>
      <c r="F10" s="246">
        <v>0</v>
      </c>
      <c r="G10" s="120">
        <v>0</v>
      </c>
      <c r="H10" s="70">
        <v>0</v>
      </c>
      <c r="I10" s="120">
        <v>0</v>
      </c>
      <c r="J10" s="115">
        <v>0</v>
      </c>
      <c r="K10" s="199">
        <v>0</v>
      </c>
      <c r="L10" s="70">
        <v>0</v>
      </c>
      <c r="M10" s="235">
        <v>0</v>
      </c>
      <c r="N10" s="70">
        <v>341</v>
      </c>
      <c r="O10" s="257">
        <v>22</v>
      </c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295"/>
      <c r="B11" s="50" t="s">
        <v>53</v>
      </c>
      <c r="C11" s="63"/>
      <c r="D11" s="63"/>
      <c r="E11" s="90" t="s">
        <v>44</v>
      </c>
      <c r="F11" s="116">
        <v>3168</v>
      </c>
      <c r="G11" s="127">
        <v>3358</v>
      </c>
      <c r="H11" s="116">
        <v>518</v>
      </c>
      <c r="I11" s="127">
        <f>505</f>
        <v>505</v>
      </c>
      <c r="J11" s="116">
        <v>138</v>
      </c>
      <c r="K11" s="127">
        <v>135</v>
      </c>
      <c r="L11" s="116">
        <v>6355</v>
      </c>
      <c r="M11" s="236">
        <v>6469</v>
      </c>
      <c r="N11" s="116">
        <v>39321</v>
      </c>
      <c r="O11" s="258">
        <v>39189</v>
      </c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295"/>
      <c r="B12" s="7"/>
      <c r="C12" s="30" t="s">
        <v>54</v>
      </c>
      <c r="D12" s="43"/>
      <c r="E12" s="91" t="s">
        <v>45</v>
      </c>
      <c r="F12" s="70">
        <v>3168</v>
      </c>
      <c r="G12" s="120">
        <v>3358</v>
      </c>
      <c r="H12" s="116">
        <v>518</v>
      </c>
      <c r="I12" s="127">
        <f>505</f>
        <v>505</v>
      </c>
      <c r="J12" s="116">
        <v>138</v>
      </c>
      <c r="K12" s="127">
        <v>135</v>
      </c>
      <c r="L12" s="70">
        <v>6355</v>
      </c>
      <c r="M12" s="235">
        <v>6469</v>
      </c>
      <c r="N12" s="70">
        <v>39279</v>
      </c>
      <c r="O12" s="257">
        <v>39143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295"/>
      <c r="B13" s="8"/>
      <c r="C13" s="52" t="s">
        <v>55</v>
      </c>
      <c r="D13" s="53"/>
      <c r="E13" s="95" t="s">
        <v>46</v>
      </c>
      <c r="F13" s="247">
        <v>0</v>
      </c>
      <c r="G13" s="118">
        <v>0</v>
      </c>
      <c r="H13" s="115">
        <v>0</v>
      </c>
      <c r="I13" s="199">
        <v>0</v>
      </c>
      <c r="J13" s="115">
        <v>0</v>
      </c>
      <c r="K13" s="199">
        <v>0</v>
      </c>
      <c r="L13" s="68">
        <v>0</v>
      </c>
      <c r="M13" s="237">
        <v>0</v>
      </c>
      <c r="N13" s="67">
        <v>42</v>
      </c>
      <c r="O13" s="259">
        <v>46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295"/>
      <c r="B14" s="44" t="s">
        <v>56</v>
      </c>
      <c r="C14" s="43"/>
      <c r="D14" s="43"/>
      <c r="E14" s="91" t="s">
        <v>97</v>
      </c>
      <c r="F14" s="69">
        <f aca="true" t="shared" si="0" ref="F14:O15">F9-F12</f>
        <v>1784</v>
      </c>
      <c r="G14" s="120">
        <f t="shared" si="0"/>
        <v>1595</v>
      </c>
      <c r="H14" s="69">
        <f t="shared" si="0"/>
        <v>-22</v>
      </c>
      <c r="I14" s="120">
        <f>I9-I12+1</f>
        <v>-10</v>
      </c>
      <c r="J14" s="69">
        <f t="shared" si="0"/>
        <v>42</v>
      </c>
      <c r="K14" s="120">
        <f t="shared" si="0"/>
        <v>44</v>
      </c>
      <c r="L14" s="69">
        <f t="shared" si="0"/>
        <v>1053</v>
      </c>
      <c r="M14" s="114">
        <f t="shared" si="0"/>
        <v>819</v>
      </c>
      <c r="N14" s="70">
        <f t="shared" si="0"/>
        <v>8</v>
      </c>
      <c r="O14" s="257">
        <f t="shared" si="0"/>
        <v>-293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295"/>
      <c r="B15" s="44" t="s">
        <v>57</v>
      </c>
      <c r="C15" s="43"/>
      <c r="D15" s="43"/>
      <c r="E15" s="91" t="s">
        <v>98</v>
      </c>
      <c r="F15" s="69">
        <f aca="true" t="shared" si="1" ref="F15:N15">F10-F13</f>
        <v>0</v>
      </c>
      <c r="G15" s="120">
        <f t="shared" si="1"/>
        <v>0</v>
      </c>
      <c r="H15" s="69">
        <f t="shared" si="1"/>
        <v>0</v>
      </c>
      <c r="I15" s="120">
        <f t="shared" si="1"/>
        <v>0</v>
      </c>
      <c r="J15" s="69">
        <f t="shared" si="1"/>
        <v>0</v>
      </c>
      <c r="K15" s="120">
        <f t="shared" si="0"/>
        <v>0</v>
      </c>
      <c r="L15" s="69">
        <f t="shared" si="1"/>
        <v>0</v>
      </c>
      <c r="M15" s="114">
        <f t="shared" si="0"/>
        <v>0</v>
      </c>
      <c r="N15" s="70">
        <f t="shared" si="1"/>
        <v>299</v>
      </c>
      <c r="O15" s="257">
        <f t="shared" si="0"/>
        <v>-24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295"/>
      <c r="B16" s="44" t="s">
        <v>58</v>
      </c>
      <c r="C16" s="43"/>
      <c r="D16" s="43"/>
      <c r="E16" s="91" t="s">
        <v>99</v>
      </c>
      <c r="F16" s="67">
        <f aca="true" t="shared" si="2" ref="F16:O16">F8-F11</f>
        <v>1784</v>
      </c>
      <c r="G16" s="118">
        <f t="shared" si="2"/>
        <v>1595</v>
      </c>
      <c r="H16" s="67">
        <f t="shared" si="2"/>
        <v>-22</v>
      </c>
      <c r="I16" s="118">
        <f>I8-I11+1</f>
        <v>-10</v>
      </c>
      <c r="J16" s="67">
        <f t="shared" si="2"/>
        <v>42</v>
      </c>
      <c r="K16" s="118">
        <f t="shared" si="2"/>
        <v>44</v>
      </c>
      <c r="L16" s="67">
        <f t="shared" si="2"/>
        <v>1053</v>
      </c>
      <c r="M16" s="119">
        <f t="shared" si="2"/>
        <v>819</v>
      </c>
      <c r="N16" s="68">
        <f t="shared" si="2"/>
        <v>307</v>
      </c>
      <c r="O16" s="259">
        <f t="shared" si="2"/>
        <v>-317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295"/>
      <c r="B17" s="44" t="s">
        <v>59</v>
      </c>
      <c r="C17" s="43"/>
      <c r="D17" s="43"/>
      <c r="E17" s="34"/>
      <c r="F17" s="69"/>
      <c r="G17" s="120">
        <v>0</v>
      </c>
      <c r="H17" s="233"/>
      <c r="I17" s="199"/>
      <c r="J17" s="69"/>
      <c r="K17" s="120"/>
      <c r="L17" s="69"/>
      <c r="M17" s="235"/>
      <c r="N17" s="69">
        <v>37670</v>
      </c>
      <c r="O17" s="257">
        <v>37353</v>
      </c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296"/>
      <c r="B18" s="47" t="s">
        <v>60</v>
      </c>
      <c r="C18" s="31"/>
      <c r="D18" s="31"/>
      <c r="E18" s="17"/>
      <c r="F18" s="122"/>
      <c r="G18" s="123">
        <v>0</v>
      </c>
      <c r="H18" s="122"/>
      <c r="I18" s="123"/>
      <c r="J18" s="122"/>
      <c r="K18" s="123"/>
      <c r="L18" s="122"/>
      <c r="M18" s="238"/>
      <c r="N18" s="248" t="s">
        <v>271</v>
      </c>
      <c r="O18" s="260">
        <v>0</v>
      </c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295" t="s">
        <v>84</v>
      </c>
      <c r="B19" s="50" t="s">
        <v>61</v>
      </c>
      <c r="C19" s="51"/>
      <c r="D19" s="51"/>
      <c r="E19" s="96"/>
      <c r="F19" s="65">
        <v>10</v>
      </c>
      <c r="G19" s="125">
        <v>0</v>
      </c>
      <c r="H19" s="66">
        <v>196</v>
      </c>
      <c r="I19" s="125">
        <v>153</v>
      </c>
      <c r="J19" s="66">
        <f>1080-1</f>
        <v>1079</v>
      </c>
      <c r="K19" s="125">
        <v>149</v>
      </c>
      <c r="L19" s="66">
        <v>143</v>
      </c>
      <c r="M19" s="239">
        <v>208</v>
      </c>
      <c r="N19" s="65">
        <v>3489</v>
      </c>
      <c r="O19" s="261">
        <v>3313</v>
      </c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295"/>
      <c r="B20" s="19"/>
      <c r="C20" s="30" t="s">
        <v>62</v>
      </c>
      <c r="D20" s="43"/>
      <c r="E20" s="91"/>
      <c r="F20" s="69">
        <v>0</v>
      </c>
      <c r="G20" s="120">
        <v>0</v>
      </c>
      <c r="H20" s="70">
        <v>0</v>
      </c>
      <c r="I20" s="120">
        <v>0</v>
      </c>
      <c r="J20" s="70">
        <v>0</v>
      </c>
      <c r="K20" s="120">
        <v>0</v>
      </c>
      <c r="L20" s="70">
        <v>0</v>
      </c>
      <c r="M20" s="235">
        <v>0</v>
      </c>
      <c r="N20" s="69">
        <v>1513</v>
      </c>
      <c r="O20" s="257">
        <v>1267</v>
      </c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295"/>
      <c r="B21" s="9" t="s">
        <v>63</v>
      </c>
      <c r="C21" s="63"/>
      <c r="D21" s="63"/>
      <c r="E21" s="90" t="s">
        <v>100</v>
      </c>
      <c r="F21" s="126">
        <v>10</v>
      </c>
      <c r="G21" s="127">
        <v>0</v>
      </c>
      <c r="H21" s="116">
        <v>196</v>
      </c>
      <c r="I21" s="127">
        <v>153</v>
      </c>
      <c r="J21" s="116">
        <f>1080-1</f>
        <v>1079</v>
      </c>
      <c r="K21" s="127">
        <v>149</v>
      </c>
      <c r="L21" s="116">
        <v>143</v>
      </c>
      <c r="M21" s="236">
        <v>208</v>
      </c>
      <c r="N21" s="126">
        <v>3489</v>
      </c>
      <c r="O21" s="258">
        <v>3313</v>
      </c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295"/>
      <c r="B22" s="50" t="s">
        <v>64</v>
      </c>
      <c r="C22" s="51"/>
      <c r="D22" s="51"/>
      <c r="E22" s="96" t="s">
        <v>101</v>
      </c>
      <c r="F22" s="65">
        <v>3152</v>
      </c>
      <c r="G22" s="125">
        <v>2291</v>
      </c>
      <c r="H22" s="66">
        <v>390</v>
      </c>
      <c r="I22" s="125">
        <v>397</v>
      </c>
      <c r="J22" s="66">
        <v>258</v>
      </c>
      <c r="K22" s="125">
        <v>166</v>
      </c>
      <c r="L22" s="66">
        <v>2316</v>
      </c>
      <c r="M22" s="239">
        <v>3017</v>
      </c>
      <c r="N22" s="65">
        <v>5036</v>
      </c>
      <c r="O22" s="261">
        <v>4933</v>
      </c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295"/>
      <c r="B23" s="7" t="s">
        <v>65</v>
      </c>
      <c r="C23" s="52" t="s">
        <v>66</v>
      </c>
      <c r="D23" s="53"/>
      <c r="E23" s="95"/>
      <c r="F23" s="67">
        <v>229</v>
      </c>
      <c r="G23" s="118">
        <v>296</v>
      </c>
      <c r="H23" s="68">
        <v>0</v>
      </c>
      <c r="I23" s="118">
        <v>0</v>
      </c>
      <c r="J23" s="68">
        <v>0</v>
      </c>
      <c r="K23" s="118">
        <v>0</v>
      </c>
      <c r="L23" s="68">
        <v>1370</v>
      </c>
      <c r="M23" s="237">
        <v>1428</v>
      </c>
      <c r="N23" s="67">
        <v>3493</v>
      </c>
      <c r="O23" s="259">
        <v>3633</v>
      </c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295"/>
      <c r="B24" s="44" t="s">
        <v>102</v>
      </c>
      <c r="C24" s="43"/>
      <c r="D24" s="43"/>
      <c r="E24" s="91" t="s">
        <v>103</v>
      </c>
      <c r="F24" s="69">
        <f aca="true" t="shared" si="3" ref="F24:N24">F21-F22</f>
        <v>-3142</v>
      </c>
      <c r="G24" s="120">
        <f t="shared" si="3"/>
        <v>-2291</v>
      </c>
      <c r="H24" s="69">
        <f t="shared" si="3"/>
        <v>-194</v>
      </c>
      <c r="I24" s="120">
        <f t="shared" si="3"/>
        <v>-244</v>
      </c>
      <c r="J24" s="69">
        <f t="shared" si="3"/>
        <v>821</v>
      </c>
      <c r="K24" s="120">
        <f t="shared" si="3"/>
        <v>-17</v>
      </c>
      <c r="L24" s="69">
        <f t="shared" si="3"/>
        <v>-2173</v>
      </c>
      <c r="M24" s="114">
        <f t="shared" si="3"/>
        <v>-2809</v>
      </c>
      <c r="N24" s="70">
        <f t="shared" si="3"/>
        <v>-1547</v>
      </c>
      <c r="O24" s="257">
        <f>O21-O22</f>
        <v>-1620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295"/>
      <c r="B25" s="101" t="s">
        <v>67</v>
      </c>
      <c r="C25" s="53"/>
      <c r="D25" s="53"/>
      <c r="E25" s="297" t="s">
        <v>104</v>
      </c>
      <c r="F25" s="307">
        <v>3142</v>
      </c>
      <c r="G25" s="305">
        <v>2291</v>
      </c>
      <c r="H25" s="303">
        <v>194</v>
      </c>
      <c r="I25" s="305">
        <v>244</v>
      </c>
      <c r="J25" s="303"/>
      <c r="K25" s="305">
        <v>17</v>
      </c>
      <c r="L25" s="307">
        <v>2173</v>
      </c>
      <c r="M25" s="313">
        <v>2809</v>
      </c>
      <c r="N25" s="303">
        <v>1547</v>
      </c>
      <c r="O25" s="315">
        <v>1620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295"/>
      <c r="B26" s="9" t="s">
        <v>68</v>
      </c>
      <c r="C26" s="63"/>
      <c r="D26" s="63"/>
      <c r="E26" s="298"/>
      <c r="F26" s="308"/>
      <c r="G26" s="306"/>
      <c r="H26" s="304"/>
      <c r="I26" s="306"/>
      <c r="J26" s="304"/>
      <c r="K26" s="306"/>
      <c r="L26" s="312"/>
      <c r="M26" s="314"/>
      <c r="N26" s="304"/>
      <c r="O26" s="316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296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28">
        <f t="shared" si="4"/>
        <v>0</v>
      </c>
      <c r="H27" s="73">
        <f t="shared" si="4"/>
        <v>0</v>
      </c>
      <c r="I27" s="128">
        <f t="shared" si="4"/>
        <v>0</v>
      </c>
      <c r="J27" s="73">
        <f t="shared" si="4"/>
        <v>821</v>
      </c>
      <c r="K27" s="128">
        <f t="shared" si="4"/>
        <v>0</v>
      </c>
      <c r="L27" s="73">
        <f t="shared" si="4"/>
        <v>0</v>
      </c>
      <c r="M27" s="146">
        <f t="shared" si="4"/>
        <v>0</v>
      </c>
      <c r="N27" s="74">
        <f t="shared" si="4"/>
        <v>0</v>
      </c>
      <c r="O27" s="262">
        <f t="shared" si="4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29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0"/>
      <c r="K29" s="130"/>
      <c r="L29" s="129"/>
      <c r="M29" s="112"/>
      <c r="N29" s="112"/>
      <c r="O29" s="130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0"/>
    </row>
    <row r="30" spans="1:25" ht="15.75" customHeight="1">
      <c r="A30" s="288" t="s">
        <v>69</v>
      </c>
      <c r="B30" s="289"/>
      <c r="C30" s="289"/>
      <c r="D30" s="289"/>
      <c r="E30" s="290"/>
      <c r="F30" s="311" t="s">
        <v>253</v>
      </c>
      <c r="G30" s="310"/>
      <c r="H30" s="311" t="s">
        <v>254</v>
      </c>
      <c r="I30" s="310"/>
      <c r="J30" s="311" t="s">
        <v>255</v>
      </c>
      <c r="K30" s="310"/>
      <c r="L30" s="309"/>
      <c r="M30" s="310"/>
      <c r="N30" s="309"/>
      <c r="O30" s="310"/>
      <c r="P30" s="131"/>
      <c r="Q30" s="129"/>
      <c r="R30" s="131"/>
      <c r="S30" s="129"/>
      <c r="T30" s="131"/>
      <c r="U30" s="129"/>
      <c r="V30" s="131"/>
      <c r="W30" s="129"/>
      <c r="X30" s="131"/>
      <c r="Y30" s="129"/>
    </row>
    <row r="31" spans="1:25" ht="15.75" customHeight="1">
      <c r="A31" s="291"/>
      <c r="B31" s="292"/>
      <c r="C31" s="292"/>
      <c r="D31" s="292"/>
      <c r="E31" s="293"/>
      <c r="F31" s="110" t="s">
        <v>245</v>
      </c>
      <c r="G31" s="132" t="s">
        <v>2</v>
      </c>
      <c r="H31" s="110" t="s">
        <v>245</v>
      </c>
      <c r="I31" s="132" t="s">
        <v>2</v>
      </c>
      <c r="J31" s="110" t="s">
        <v>245</v>
      </c>
      <c r="K31" s="133" t="s">
        <v>2</v>
      </c>
      <c r="L31" s="110" t="s">
        <v>245</v>
      </c>
      <c r="M31" s="132" t="s">
        <v>2</v>
      </c>
      <c r="N31" s="110" t="s">
        <v>245</v>
      </c>
      <c r="O31" s="134" t="s">
        <v>2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15.75" customHeight="1">
      <c r="A32" s="294" t="s">
        <v>85</v>
      </c>
      <c r="B32" s="55" t="s">
        <v>50</v>
      </c>
      <c r="C32" s="56"/>
      <c r="D32" s="56"/>
      <c r="E32" s="15" t="s">
        <v>41</v>
      </c>
      <c r="F32" s="65">
        <v>1</v>
      </c>
      <c r="G32" s="137">
        <v>1</v>
      </c>
      <c r="H32" s="232">
        <v>186</v>
      </c>
      <c r="I32" s="137">
        <v>175</v>
      </c>
      <c r="J32" s="232">
        <v>2459</v>
      </c>
      <c r="K32" s="137">
        <v>2592</v>
      </c>
      <c r="L32" s="66"/>
      <c r="M32" s="136"/>
      <c r="N32" s="111"/>
      <c r="O32" s="137"/>
      <c r="P32" s="136"/>
      <c r="Q32" s="136"/>
      <c r="R32" s="136"/>
      <c r="S32" s="136"/>
      <c r="T32" s="138"/>
      <c r="U32" s="138"/>
      <c r="V32" s="136"/>
      <c r="W32" s="136"/>
      <c r="X32" s="138"/>
      <c r="Y32" s="138"/>
    </row>
    <row r="33" spans="1:25" ht="15.75" customHeight="1">
      <c r="A33" s="299"/>
      <c r="B33" s="8"/>
      <c r="C33" s="52" t="s">
        <v>70</v>
      </c>
      <c r="D33" s="53"/>
      <c r="E33" s="99"/>
      <c r="F33" s="67">
        <v>1</v>
      </c>
      <c r="G33" s="118">
        <v>1</v>
      </c>
      <c r="H33" s="67">
        <v>169</v>
      </c>
      <c r="I33" s="118">
        <v>135</v>
      </c>
      <c r="J33" s="67">
        <v>2200</v>
      </c>
      <c r="K33" s="118">
        <v>2343</v>
      </c>
      <c r="L33" s="68"/>
      <c r="M33" s="139"/>
      <c r="N33" s="68"/>
      <c r="O33" s="118"/>
      <c r="P33" s="136"/>
      <c r="Q33" s="136"/>
      <c r="R33" s="136"/>
      <c r="S33" s="136"/>
      <c r="T33" s="138"/>
      <c r="U33" s="138"/>
      <c r="V33" s="136"/>
      <c r="W33" s="136"/>
      <c r="X33" s="138"/>
      <c r="Y33" s="138"/>
    </row>
    <row r="34" spans="1:25" ht="15.75" customHeight="1">
      <c r="A34" s="299"/>
      <c r="B34" s="8"/>
      <c r="C34" s="24"/>
      <c r="D34" s="30" t="s">
        <v>71</v>
      </c>
      <c r="E34" s="94"/>
      <c r="F34" s="69">
        <v>0</v>
      </c>
      <c r="G34" s="120">
        <v>0</v>
      </c>
      <c r="H34" s="69">
        <v>169</v>
      </c>
      <c r="I34" s="120">
        <v>135</v>
      </c>
      <c r="J34" s="69">
        <v>0</v>
      </c>
      <c r="K34" s="120">
        <v>0</v>
      </c>
      <c r="L34" s="70"/>
      <c r="M34" s="113"/>
      <c r="N34" s="70"/>
      <c r="O34" s="120"/>
      <c r="P34" s="136"/>
      <c r="Q34" s="136"/>
      <c r="R34" s="136"/>
      <c r="S34" s="136"/>
      <c r="T34" s="138"/>
      <c r="U34" s="138"/>
      <c r="V34" s="136"/>
      <c r="W34" s="136"/>
      <c r="X34" s="138"/>
      <c r="Y34" s="138"/>
    </row>
    <row r="35" spans="1:25" ht="15.75" customHeight="1">
      <c r="A35" s="299"/>
      <c r="B35" s="10"/>
      <c r="C35" s="62" t="s">
        <v>72</v>
      </c>
      <c r="D35" s="63"/>
      <c r="E35" s="100"/>
      <c r="F35" s="126">
        <v>0</v>
      </c>
      <c r="G35" s="127">
        <v>0</v>
      </c>
      <c r="H35" s="126">
        <v>17</v>
      </c>
      <c r="I35" s="127">
        <v>40</v>
      </c>
      <c r="J35" s="141">
        <v>259</v>
      </c>
      <c r="K35" s="142">
        <v>248</v>
      </c>
      <c r="L35" s="116"/>
      <c r="M35" s="117"/>
      <c r="N35" s="116"/>
      <c r="O35" s="127"/>
      <c r="P35" s="136"/>
      <c r="Q35" s="136"/>
      <c r="R35" s="136"/>
      <c r="S35" s="136"/>
      <c r="T35" s="138"/>
      <c r="U35" s="138"/>
      <c r="V35" s="136"/>
      <c r="W35" s="136"/>
      <c r="X35" s="138"/>
      <c r="Y35" s="138"/>
    </row>
    <row r="36" spans="1:25" ht="15.75" customHeight="1">
      <c r="A36" s="299"/>
      <c r="B36" s="50" t="s">
        <v>53</v>
      </c>
      <c r="C36" s="51"/>
      <c r="D36" s="51"/>
      <c r="E36" s="15" t="s">
        <v>42</v>
      </c>
      <c r="F36" s="65">
        <v>3</v>
      </c>
      <c r="G36" s="125">
        <v>0</v>
      </c>
      <c r="H36" s="65">
        <v>164</v>
      </c>
      <c r="I36" s="125">
        <v>175</v>
      </c>
      <c r="J36" s="65">
        <v>2190</v>
      </c>
      <c r="K36" s="125">
        <v>2204</v>
      </c>
      <c r="L36" s="66"/>
      <c r="M36" s="136"/>
      <c r="N36" s="66"/>
      <c r="O36" s="125"/>
      <c r="P36" s="136"/>
      <c r="Q36" s="136"/>
      <c r="R36" s="136"/>
      <c r="S36" s="136"/>
      <c r="T36" s="136"/>
      <c r="U36" s="136"/>
      <c r="V36" s="136"/>
      <c r="W36" s="136"/>
      <c r="X36" s="138"/>
      <c r="Y36" s="138"/>
    </row>
    <row r="37" spans="1:25" ht="15.75" customHeight="1">
      <c r="A37" s="299"/>
      <c r="B37" s="8"/>
      <c r="C37" s="30" t="s">
        <v>73</v>
      </c>
      <c r="D37" s="43"/>
      <c r="E37" s="94"/>
      <c r="F37" s="69">
        <v>0</v>
      </c>
      <c r="G37" s="120">
        <v>0</v>
      </c>
      <c r="H37" s="69">
        <v>135</v>
      </c>
      <c r="I37" s="120">
        <v>141</v>
      </c>
      <c r="J37" s="69">
        <v>1964</v>
      </c>
      <c r="K37" s="120">
        <v>1959</v>
      </c>
      <c r="L37" s="70"/>
      <c r="M37" s="113"/>
      <c r="N37" s="70"/>
      <c r="O37" s="120"/>
      <c r="P37" s="136"/>
      <c r="Q37" s="136"/>
      <c r="R37" s="136"/>
      <c r="S37" s="136"/>
      <c r="T37" s="136"/>
      <c r="U37" s="136"/>
      <c r="V37" s="136"/>
      <c r="W37" s="136"/>
      <c r="X37" s="138"/>
      <c r="Y37" s="138"/>
    </row>
    <row r="38" spans="1:25" ht="15.75" customHeight="1">
      <c r="A38" s="299"/>
      <c r="B38" s="10"/>
      <c r="C38" s="30" t="s">
        <v>74</v>
      </c>
      <c r="D38" s="43"/>
      <c r="E38" s="94"/>
      <c r="F38" s="69">
        <v>3</v>
      </c>
      <c r="G38" s="120">
        <v>0</v>
      </c>
      <c r="H38" s="69">
        <v>29</v>
      </c>
      <c r="I38" s="120">
        <v>33</v>
      </c>
      <c r="J38" s="69">
        <v>226</v>
      </c>
      <c r="K38" s="120">
        <v>245</v>
      </c>
      <c r="L38" s="70"/>
      <c r="M38" s="113"/>
      <c r="N38" s="70"/>
      <c r="O38" s="120"/>
      <c r="P38" s="136"/>
      <c r="Q38" s="136"/>
      <c r="R38" s="138"/>
      <c r="S38" s="138"/>
      <c r="T38" s="136"/>
      <c r="U38" s="136"/>
      <c r="V38" s="136"/>
      <c r="W38" s="136"/>
      <c r="X38" s="138"/>
      <c r="Y38" s="138"/>
    </row>
    <row r="39" spans="1:25" ht="15.75" customHeight="1">
      <c r="A39" s="300"/>
      <c r="B39" s="11" t="s">
        <v>75</v>
      </c>
      <c r="C39" s="12"/>
      <c r="D39" s="12"/>
      <c r="E39" s="98" t="s">
        <v>108</v>
      </c>
      <c r="F39" s="73">
        <f>F32-F36</f>
        <v>-2</v>
      </c>
      <c r="G39" s="128">
        <f>G32-G36</f>
        <v>1</v>
      </c>
      <c r="H39" s="73">
        <f aca="true" t="shared" si="5" ref="H39:O39">H32-H36</f>
        <v>22</v>
      </c>
      <c r="I39" s="128">
        <v>0</v>
      </c>
      <c r="J39" s="73">
        <f t="shared" si="5"/>
        <v>269</v>
      </c>
      <c r="K39" s="128">
        <v>387</v>
      </c>
      <c r="L39" s="73">
        <f t="shared" si="5"/>
        <v>0</v>
      </c>
      <c r="M39" s="128">
        <f t="shared" si="5"/>
        <v>0</v>
      </c>
      <c r="N39" s="73">
        <f t="shared" si="5"/>
        <v>0</v>
      </c>
      <c r="O39" s="128">
        <f t="shared" si="5"/>
        <v>0</v>
      </c>
      <c r="P39" s="136"/>
      <c r="Q39" s="136"/>
      <c r="R39" s="136"/>
      <c r="S39" s="136"/>
      <c r="T39" s="136"/>
      <c r="U39" s="136"/>
      <c r="V39" s="136"/>
      <c r="W39" s="136"/>
      <c r="X39" s="138"/>
      <c r="Y39" s="138"/>
    </row>
    <row r="40" spans="1:25" ht="15.75" customHeight="1">
      <c r="A40" s="294" t="s">
        <v>86</v>
      </c>
      <c r="B40" s="50" t="s">
        <v>76</v>
      </c>
      <c r="C40" s="51"/>
      <c r="D40" s="51"/>
      <c r="E40" s="15" t="s">
        <v>44</v>
      </c>
      <c r="F40" s="65">
        <v>541</v>
      </c>
      <c r="G40" s="125">
        <v>860</v>
      </c>
      <c r="H40" s="65">
        <v>1011</v>
      </c>
      <c r="I40" s="125">
        <v>340</v>
      </c>
      <c r="J40" s="65">
        <v>1919</v>
      </c>
      <c r="K40" s="125">
        <v>2570</v>
      </c>
      <c r="L40" s="66"/>
      <c r="M40" s="136"/>
      <c r="N40" s="66"/>
      <c r="O40" s="125"/>
      <c r="P40" s="136"/>
      <c r="Q40" s="136"/>
      <c r="R40" s="136"/>
      <c r="S40" s="136"/>
      <c r="T40" s="138"/>
      <c r="U40" s="138"/>
      <c r="V40" s="138"/>
      <c r="W40" s="138"/>
      <c r="X40" s="136"/>
      <c r="Y40" s="136"/>
    </row>
    <row r="41" spans="1:25" ht="15.75" customHeight="1">
      <c r="A41" s="301"/>
      <c r="B41" s="10"/>
      <c r="C41" s="30" t="s">
        <v>77</v>
      </c>
      <c r="D41" s="43"/>
      <c r="E41" s="94"/>
      <c r="F41" s="141">
        <v>140</v>
      </c>
      <c r="G41" s="142">
        <v>313</v>
      </c>
      <c r="H41" s="141">
        <v>750</v>
      </c>
      <c r="I41" s="142">
        <v>66</v>
      </c>
      <c r="J41" s="69">
        <v>375</v>
      </c>
      <c r="K41" s="120">
        <v>470</v>
      </c>
      <c r="L41" s="70"/>
      <c r="M41" s="113"/>
      <c r="N41" s="70"/>
      <c r="O41" s="120"/>
      <c r="P41" s="138"/>
      <c r="Q41" s="138"/>
      <c r="R41" s="138"/>
      <c r="S41" s="138"/>
      <c r="T41" s="138"/>
      <c r="U41" s="138"/>
      <c r="V41" s="138"/>
      <c r="W41" s="138"/>
      <c r="X41" s="136"/>
      <c r="Y41" s="136"/>
    </row>
    <row r="42" spans="1:25" ht="15.75" customHeight="1">
      <c r="A42" s="301"/>
      <c r="B42" s="50" t="s">
        <v>64</v>
      </c>
      <c r="C42" s="51"/>
      <c r="D42" s="51"/>
      <c r="E42" s="15" t="s">
        <v>45</v>
      </c>
      <c r="F42" s="65">
        <v>539</v>
      </c>
      <c r="G42" s="125">
        <v>861</v>
      </c>
      <c r="H42" s="65">
        <v>1033</v>
      </c>
      <c r="I42" s="125">
        <v>340</v>
      </c>
      <c r="J42" s="65">
        <v>2188</v>
      </c>
      <c r="K42" s="125">
        <v>2957</v>
      </c>
      <c r="L42" s="66"/>
      <c r="M42" s="136"/>
      <c r="N42" s="66"/>
      <c r="O42" s="125"/>
      <c r="P42" s="136"/>
      <c r="Q42" s="136"/>
      <c r="R42" s="136"/>
      <c r="S42" s="136"/>
      <c r="T42" s="138"/>
      <c r="U42" s="138"/>
      <c r="V42" s="136"/>
      <c r="W42" s="136"/>
      <c r="X42" s="136"/>
      <c r="Y42" s="136"/>
    </row>
    <row r="43" spans="1:25" ht="15.75" customHeight="1">
      <c r="A43" s="301"/>
      <c r="B43" s="10"/>
      <c r="C43" s="30" t="s">
        <v>78</v>
      </c>
      <c r="D43" s="43"/>
      <c r="E43" s="94"/>
      <c r="F43" s="69">
        <v>0</v>
      </c>
      <c r="G43" s="120">
        <v>0</v>
      </c>
      <c r="H43" s="69">
        <v>283</v>
      </c>
      <c r="I43" s="120">
        <v>274</v>
      </c>
      <c r="J43" s="141">
        <v>805</v>
      </c>
      <c r="K43" s="142">
        <v>812</v>
      </c>
      <c r="L43" s="70"/>
      <c r="M43" s="113"/>
      <c r="N43" s="70"/>
      <c r="O43" s="120"/>
      <c r="P43" s="136"/>
      <c r="Q43" s="136"/>
      <c r="R43" s="138"/>
      <c r="S43" s="136"/>
      <c r="T43" s="138"/>
      <c r="U43" s="138"/>
      <c r="V43" s="136"/>
      <c r="W43" s="136"/>
      <c r="X43" s="138"/>
      <c r="Y43" s="138"/>
    </row>
    <row r="44" spans="1:25" ht="15.75" customHeight="1">
      <c r="A44" s="302"/>
      <c r="B44" s="47" t="s">
        <v>75</v>
      </c>
      <c r="C44" s="31"/>
      <c r="D44" s="31"/>
      <c r="E44" s="98" t="s">
        <v>109</v>
      </c>
      <c r="F44" s="122">
        <f>F40-F42</f>
        <v>2</v>
      </c>
      <c r="G44" s="123">
        <f>G40-G42</f>
        <v>-1</v>
      </c>
      <c r="H44" s="122">
        <f aca="true" t="shared" si="6" ref="H44:O44">H40-H42</f>
        <v>-22</v>
      </c>
      <c r="I44" s="123">
        <v>0</v>
      </c>
      <c r="J44" s="122">
        <f t="shared" si="6"/>
        <v>-269</v>
      </c>
      <c r="K44" s="123">
        <f t="shared" si="6"/>
        <v>-387</v>
      </c>
      <c r="L44" s="122">
        <f t="shared" si="6"/>
        <v>0</v>
      </c>
      <c r="M44" s="123">
        <f t="shared" si="6"/>
        <v>0</v>
      </c>
      <c r="N44" s="122">
        <f t="shared" si="6"/>
        <v>0</v>
      </c>
      <c r="O44" s="123">
        <f t="shared" si="6"/>
        <v>0</v>
      </c>
      <c r="P44" s="138"/>
      <c r="Q44" s="138"/>
      <c r="R44" s="136"/>
      <c r="S44" s="136"/>
      <c r="T44" s="138"/>
      <c r="U44" s="138"/>
      <c r="V44" s="136"/>
      <c r="W44" s="136"/>
      <c r="X44" s="136"/>
      <c r="Y44" s="136"/>
    </row>
    <row r="45" spans="1:25" ht="15.75" customHeight="1">
      <c r="A45" s="279" t="s">
        <v>87</v>
      </c>
      <c r="B45" s="25" t="s">
        <v>79</v>
      </c>
      <c r="C45" s="20"/>
      <c r="D45" s="20"/>
      <c r="E45" s="97" t="s">
        <v>110</v>
      </c>
      <c r="F45" s="143">
        <f>F39+F44</f>
        <v>0</v>
      </c>
      <c r="G45" s="144">
        <f>G39+G44</f>
        <v>0</v>
      </c>
      <c r="H45" s="143">
        <f aca="true" t="shared" si="7" ref="H45:O45">H39+H44</f>
        <v>0</v>
      </c>
      <c r="I45" s="144">
        <f t="shared" si="7"/>
        <v>0</v>
      </c>
      <c r="J45" s="143">
        <f t="shared" si="7"/>
        <v>0</v>
      </c>
      <c r="K45" s="144">
        <f t="shared" si="7"/>
        <v>0</v>
      </c>
      <c r="L45" s="143">
        <f t="shared" si="7"/>
        <v>0</v>
      </c>
      <c r="M45" s="144">
        <f t="shared" si="7"/>
        <v>0</v>
      </c>
      <c r="N45" s="143">
        <f t="shared" si="7"/>
        <v>0</v>
      </c>
      <c r="O45" s="144">
        <f t="shared" si="7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280"/>
      <c r="B46" s="44" t="s">
        <v>80</v>
      </c>
      <c r="C46" s="43"/>
      <c r="D46" s="43"/>
      <c r="E46" s="43"/>
      <c r="F46" s="141"/>
      <c r="G46" s="142"/>
      <c r="H46" s="141"/>
      <c r="I46" s="142"/>
      <c r="J46" s="141"/>
      <c r="K46" s="142"/>
      <c r="L46" s="70"/>
      <c r="M46" s="113"/>
      <c r="N46" s="140"/>
      <c r="O46" s="121"/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 spans="1:25" ht="15.75" customHeight="1">
      <c r="A47" s="280"/>
      <c r="B47" s="44" t="s">
        <v>81</v>
      </c>
      <c r="C47" s="43"/>
      <c r="D47" s="43"/>
      <c r="E47" s="43"/>
      <c r="F47" s="69"/>
      <c r="G47" s="120"/>
      <c r="H47" s="69"/>
      <c r="I47" s="120"/>
      <c r="J47" s="69"/>
      <c r="K47" s="120"/>
      <c r="L47" s="70"/>
      <c r="M47" s="113"/>
      <c r="N47" s="70"/>
      <c r="O47" s="12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281"/>
      <c r="B48" s="47" t="s">
        <v>82</v>
      </c>
      <c r="C48" s="31"/>
      <c r="D48" s="31"/>
      <c r="E48" s="31"/>
      <c r="F48" s="73"/>
      <c r="G48" s="128"/>
      <c r="H48" s="73"/>
      <c r="I48" s="128"/>
      <c r="J48" s="73"/>
      <c r="K48" s="128"/>
      <c r="L48" s="74"/>
      <c r="M48" s="145"/>
      <c r="N48" s="74"/>
      <c r="O48" s="128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3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2" sqref="F3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267</v>
      </c>
      <c r="F1" s="1"/>
    </row>
    <row r="3" ht="14.25">
      <c r="A3" s="27" t="s">
        <v>112</v>
      </c>
    </row>
    <row r="5" spans="1:5" ht="13.5">
      <c r="A5" s="58" t="s">
        <v>239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240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0" t="s">
        <v>88</v>
      </c>
      <c r="B9" s="270" t="s">
        <v>90</v>
      </c>
      <c r="C9" s="55" t="s">
        <v>4</v>
      </c>
      <c r="D9" s="56"/>
      <c r="E9" s="56"/>
      <c r="F9" s="65">
        <v>110063</v>
      </c>
      <c r="G9" s="75">
        <f>F9/$F$27*100</f>
        <v>18.906328105004043</v>
      </c>
      <c r="H9" s="111">
        <v>104544</v>
      </c>
      <c r="I9" s="80">
        <f aca="true" t="shared" si="0" ref="I9:I45">(F9/H9-1)*100</f>
        <v>5.279116926844196</v>
      </c>
    </row>
    <row r="10" spans="1:9" ht="18" customHeight="1">
      <c r="A10" s="271"/>
      <c r="B10" s="271"/>
      <c r="C10" s="7"/>
      <c r="D10" s="52" t="s">
        <v>23</v>
      </c>
      <c r="E10" s="53"/>
      <c r="F10" s="67">
        <v>36361</v>
      </c>
      <c r="G10" s="76">
        <f aca="true" t="shared" si="1" ref="G10:G27">F10/$F$27*100</f>
        <v>6.245995441029702</v>
      </c>
      <c r="H10" s="68">
        <v>35452</v>
      </c>
      <c r="I10" s="81">
        <f t="shared" si="0"/>
        <v>2.564030238068371</v>
      </c>
    </row>
    <row r="11" spans="1:9" ht="18" customHeight="1">
      <c r="A11" s="271"/>
      <c r="B11" s="271"/>
      <c r="C11" s="7"/>
      <c r="D11" s="16"/>
      <c r="E11" s="23" t="s">
        <v>24</v>
      </c>
      <c r="F11" s="69">
        <v>28349</v>
      </c>
      <c r="G11" s="77">
        <f t="shared" si="1"/>
        <v>4.869715485210831</v>
      </c>
      <c r="H11" s="70">
        <v>28557</v>
      </c>
      <c r="I11" s="82">
        <f t="shared" si="0"/>
        <v>-0.7283678257520076</v>
      </c>
    </row>
    <row r="12" spans="1:9" ht="18" customHeight="1">
      <c r="A12" s="271"/>
      <c r="B12" s="271"/>
      <c r="C12" s="7"/>
      <c r="D12" s="16"/>
      <c r="E12" s="23" t="s">
        <v>25</v>
      </c>
      <c r="F12" s="69">
        <v>3540</v>
      </c>
      <c r="G12" s="77">
        <f t="shared" si="1"/>
        <v>0.6080917428355971</v>
      </c>
      <c r="H12" s="70">
        <v>2836</v>
      </c>
      <c r="I12" s="82">
        <f t="shared" si="0"/>
        <v>24.823695345557127</v>
      </c>
    </row>
    <row r="13" spans="1:9" ht="18" customHeight="1">
      <c r="A13" s="271"/>
      <c r="B13" s="271"/>
      <c r="C13" s="7"/>
      <c r="D13" s="33"/>
      <c r="E13" s="23" t="s">
        <v>26</v>
      </c>
      <c r="F13" s="69">
        <v>455</v>
      </c>
      <c r="G13" s="77">
        <f t="shared" si="1"/>
        <v>0.07815868446050754</v>
      </c>
      <c r="H13" s="70">
        <v>521</v>
      </c>
      <c r="I13" s="82">
        <f t="shared" si="0"/>
        <v>-12.667946257197693</v>
      </c>
    </row>
    <row r="14" spans="1:9" ht="18" customHeight="1">
      <c r="A14" s="271"/>
      <c r="B14" s="271"/>
      <c r="C14" s="7"/>
      <c r="D14" s="61" t="s">
        <v>27</v>
      </c>
      <c r="E14" s="51"/>
      <c r="F14" s="65">
        <v>16470</v>
      </c>
      <c r="G14" s="75">
        <f t="shared" si="1"/>
        <v>2.829172600141888</v>
      </c>
      <c r="H14" s="66">
        <v>14417</v>
      </c>
      <c r="I14" s="83">
        <f t="shared" si="0"/>
        <v>14.240133176111524</v>
      </c>
    </row>
    <row r="15" spans="1:9" ht="18" customHeight="1">
      <c r="A15" s="271"/>
      <c r="B15" s="271"/>
      <c r="C15" s="7"/>
      <c r="D15" s="16"/>
      <c r="E15" s="23" t="s">
        <v>28</v>
      </c>
      <c r="F15" s="69">
        <v>978</v>
      </c>
      <c r="G15" s="77">
        <f t="shared" si="1"/>
        <v>0.16799822725797003</v>
      </c>
      <c r="H15" s="70">
        <v>954</v>
      </c>
      <c r="I15" s="82">
        <f t="shared" si="0"/>
        <v>2.515723270440251</v>
      </c>
    </row>
    <row r="16" spans="1:9" ht="18" customHeight="1">
      <c r="A16" s="271"/>
      <c r="B16" s="271"/>
      <c r="C16" s="7"/>
      <c r="D16" s="16"/>
      <c r="E16" s="29" t="s">
        <v>29</v>
      </c>
      <c r="F16" s="67">
        <v>15492</v>
      </c>
      <c r="G16" s="76">
        <f t="shared" si="1"/>
        <v>2.661174372883918</v>
      </c>
      <c r="H16" s="68">
        <v>13463</v>
      </c>
      <c r="I16" s="81">
        <f t="shared" si="0"/>
        <v>15.070935155611686</v>
      </c>
    </row>
    <row r="17" spans="1:9" ht="18" customHeight="1">
      <c r="A17" s="271"/>
      <c r="B17" s="271"/>
      <c r="C17" s="7"/>
      <c r="D17" s="275" t="s">
        <v>30</v>
      </c>
      <c r="E17" s="317"/>
      <c r="F17" s="67">
        <v>18732</v>
      </c>
      <c r="G17" s="76">
        <f t="shared" si="1"/>
        <v>3.217732917174126</v>
      </c>
      <c r="H17" s="68">
        <v>21907</v>
      </c>
      <c r="I17" s="81">
        <f t="shared" si="0"/>
        <v>-14.49308440224586</v>
      </c>
    </row>
    <row r="18" spans="1:9" ht="18" customHeight="1">
      <c r="A18" s="271"/>
      <c r="B18" s="271"/>
      <c r="C18" s="7"/>
      <c r="D18" s="275" t="s">
        <v>94</v>
      </c>
      <c r="E18" s="276"/>
      <c r="F18" s="69">
        <v>2252</v>
      </c>
      <c r="G18" s="77">
        <f t="shared" si="1"/>
        <v>0.38684254374739113</v>
      </c>
      <c r="H18" s="70">
        <v>1976</v>
      </c>
      <c r="I18" s="82">
        <f t="shared" si="0"/>
        <v>13.967611336032393</v>
      </c>
    </row>
    <row r="19" spans="1:9" ht="18" customHeight="1">
      <c r="A19" s="271"/>
      <c r="B19" s="271"/>
      <c r="C19" s="10"/>
      <c r="D19" s="275" t="s">
        <v>95</v>
      </c>
      <c r="E19" s="276"/>
      <c r="F19" s="69">
        <v>0</v>
      </c>
      <c r="G19" s="77">
        <f t="shared" si="1"/>
        <v>0</v>
      </c>
      <c r="H19" s="70">
        <v>0</v>
      </c>
      <c r="I19" s="82"/>
    </row>
    <row r="20" spans="1:9" ht="18" customHeight="1">
      <c r="A20" s="271"/>
      <c r="B20" s="271"/>
      <c r="C20" s="44" t="s">
        <v>5</v>
      </c>
      <c r="D20" s="43"/>
      <c r="E20" s="43"/>
      <c r="F20" s="69">
        <v>23884</v>
      </c>
      <c r="G20" s="77">
        <f t="shared" si="1"/>
        <v>4.10272971352695</v>
      </c>
      <c r="H20" s="70">
        <v>20572</v>
      </c>
      <c r="I20" s="82">
        <f t="shared" si="0"/>
        <v>16.099552790200278</v>
      </c>
    </row>
    <row r="21" spans="1:9" ht="18" customHeight="1">
      <c r="A21" s="271"/>
      <c r="B21" s="271"/>
      <c r="C21" s="44" t="s">
        <v>6</v>
      </c>
      <c r="D21" s="43"/>
      <c r="E21" s="43"/>
      <c r="F21" s="69">
        <v>183901</v>
      </c>
      <c r="G21" s="77">
        <f t="shared" si="1"/>
        <v>31.590022485652298</v>
      </c>
      <c r="H21" s="70">
        <v>181090</v>
      </c>
      <c r="I21" s="82">
        <f t="shared" si="0"/>
        <v>1.5522668286487296</v>
      </c>
    </row>
    <row r="22" spans="1:9" ht="18" customHeight="1">
      <c r="A22" s="271"/>
      <c r="B22" s="271"/>
      <c r="C22" s="44" t="s">
        <v>31</v>
      </c>
      <c r="D22" s="43"/>
      <c r="E22" s="43"/>
      <c r="F22" s="69">
        <v>5724</v>
      </c>
      <c r="G22" s="77">
        <f t="shared" si="1"/>
        <v>0.9832534282460331</v>
      </c>
      <c r="H22" s="70">
        <v>4716</v>
      </c>
      <c r="I22" s="82">
        <f t="shared" si="0"/>
        <v>21.37404580152671</v>
      </c>
    </row>
    <row r="23" spans="1:9" ht="18" customHeight="1">
      <c r="A23" s="271"/>
      <c r="B23" s="271"/>
      <c r="C23" s="44" t="s">
        <v>7</v>
      </c>
      <c r="D23" s="43"/>
      <c r="E23" s="43"/>
      <c r="F23" s="69">
        <v>65597</v>
      </c>
      <c r="G23" s="77">
        <f t="shared" si="1"/>
        <v>11.268077416606403</v>
      </c>
      <c r="H23" s="70">
        <v>89932</v>
      </c>
      <c r="I23" s="82">
        <f t="shared" si="0"/>
        <v>-27.059333718809764</v>
      </c>
    </row>
    <row r="24" spans="1:9" ht="18" customHeight="1">
      <c r="A24" s="271"/>
      <c r="B24" s="271"/>
      <c r="C24" s="44" t="s">
        <v>32</v>
      </c>
      <c r="D24" s="43"/>
      <c r="E24" s="43"/>
      <c r="F24" s="69">
        <v>1343</v>
      </c>
      <c r="G24" s="77">
        <f t="shared" si="1"/>
        <v>0.23069695215486072</v>
      </c>
      <c r="H24" s="70">
        <v>1159</v>
      </c>
      <c r="I24" s="82">
        <f t="shared" si="0"/>
        <v>15.875754961173417</v>
      </c>
    </row>
    <row r="25" spans="1:9" ht="18" customHeight="1">
      <c r="A25" s="271"/>
      <c r="B25" s="271"/>
      <c r="C25" s="44" t="s">
        <v>8</v>
      </c>
      <c r="D25" s="43"/>
      <c r="E25" s="43"/>
      <c r="F25" s="69">
        <v>74304</v>
      </c>
      <c r="G25" s="77">
        <f t="shared" si="1"/>
        <v>12.763742615722093</v>
      </c>
      <c r="H25" s="70">
        <v>80785</v>
      </c>
      <c r="I25" s="82">
        <f t="shared" si="0"/>
        <v>-8.022528934827012</v>
      </c>
    </row>
    <row r="26" spans="1:9" ht="18" customHeight="1">
      <c r="A26" s="271"/>
      <c r="B26" s="271"/>
      <c r="C26" s="45" t="s">
        <v>9</v>
      </c>
      <c r="D26" s="46"/>
      <c r="E26" s="46"/>
      <c r="F26" s="71">
        <v>117333</v>
      </c>
      <c r="G26" s="78">
        <f t="shared" si="1"/>
        <v>20.15514928308732</v>
      </c>
      <c r="H26" s="72">
        <v>122225</v>
      </c>
      <c r="I26" s="84">
        <f t="shared" si="0"/>
        <v>-4.002454489670693</v>
      </c>
    </row>
    <row r="27" spans="1:9" ht="18" customHeight="1">
      <c r="A27" s="271"/>
      <c r="B27" s="272"/>
      <c r="C27" s="47" t="s">
        <v>10</v>
      </c>
      <c r="D27" s="31"/>
      <c r="E27" s="31"/>
      <c r="F27" s="73">
        <f>SUM(F9,F20:F26)</f>
        <v>582149</v>
      </c>
      <c r="G27" s="79">
        <f t="shared" si="1"/>
        <v>100</v>
      </c>
      <c r="H27" s="74">
        <f>SUM(H9,H20:H26)</f>
        <v>605023</v>
      </c>
      <c r="I27" s="240">
        <f t="shared" si="0"/>
        <v>-3.7806827178470948</v>
      </c>
    </row>
    <row r="28" spans="1:9" ht="18" customHeight="1">
      <c r="A28" s="271"/>
      <c r="B28" s="270" t="s">
        <v>89</v>
      </c>
      <c r="C28" s="55" t="s">
        <v>11</v>
      </c>
      <c r="D28" s="56"/>
      <c r="E28" s="56"/>
      <c r="F28" s="65">
        <v>255313</v>
      </c>
      <c r="G28" s="75">
        <f aca="true" t="shared" si="2" ref="G28:G45">F28/$F$45*100</f>
        <v>44.89801301677127</v>
      </c>
      <c r="H28" s="66">
        <v>252056</v>
      </c>
      <c r="I28" s="83">
        <f t="shared" si="0"/>
        <v>1.2921731678674497</v>
      </c>
    </row>
    <row r="29" spans="1:9" ht="18" customHeight="1">
      <c r="A29" s="271"/>
      <c r="B29" s="271"/>
      <c r="C29" s="7"/>
      <c r="D29" s="30" t="s">
        <v>12</v>
      </c>
      <c r="E29" s="43"/>
      <c r="F29" s="69">
        <v>154386</v>
      </c>
      <c r="G29" s="77">
        <f t="shared" si="2"/>
        <v>27.149517014829833</v>
      </c>
      <c r="H29" s="70">
        <v>152672</v>
      </c>
      <c r="I29" s="82">
        <f t="shared" si="0"/>
        <v>1.122668203730881</v>
      </c>
    </row>
    <row r="30" spans="1:9" ht="18" customHeight="1">
      <c r="A30" s="271"/>
      <c r="B30" s="271"/>
      <c r="C30" s="7"/>
      <c r="D30" s="30" t="s">
        <v>33</v>
      </c>
      <c r="E30" s="43"/>
      <c r="F30" s="69">
        <v>7674</v>
      </c>
      <c r="G30" s="77">
        <f t="shared" si="2"/>
        <v>1.3495096289288158</v>
      </c>
      <c r="H30" s="70">
        <v>7575</v>
      </c>
      <c r="I30" s="82">
        <f t="shared" si="0"/>
        <v>1.306930693069308</v>
      </c>
    </row>
    <row r="31" spans="1:9" ht="18" customHeight="1">
      <c r="A31" s="271"/>
      <c r="B31" s="271"/>
      <c r="C31" s="19"/>
      <c r="D31" s="30" t="s">
        <v>13</v>
      </c>
      <c r="E31" s="43"/>
      <c r="F31" s="69">
        <v>93253</v>
      </c>
      <c r="G31" s="77">
        <f t="shared" si="2"/>
        <v>16.398986373012622</v>
      </c>
      <c r="H31" s="70">
        <v>91808</v>
      </c>
      <c r="I31" s="82">
        <f t="shared" si="0"/>
        <v>1.573936911815954</v>
      </c>
    </row>
    <row r="32" spans="1:9" ht="18" customHeight="1">
      <c r="A32" s="271"/>
      <c r="B32" s="271"/>
      <c r="C32" s="50" t="s">
        <v>14</v>
      </c>
      <c r="D32" s="51"/>
      <c r="E32" s="51"/>
      <c r="F32" s="65">
        <v>213432</v>
      </c>
      <c r="G32" s="75">
        <f t="shared" si="2"/>
        <v>37.53303871794827</v>
      </c>
      <c r="H32" s="66">
        <v>229866</v>
      </c>
      <c r="I32" s="83">
        <f t="shared" si="0"/>
        <v>-7.14938268382449</v>
      </c>
    </row>
    <row r="33" spans="1:9" ht="18" customHeight="1">
      <c r="A33" s="271"/>
      <c r="B33" s="271"/>
      <c r="C33" s="7"/>
      <c r="D33" s="30" t="s">
        <v>15</v>
      </c>
      <c r="E33" s="43"/>
      <c r="F33" s="69">
        <v>18962</v>
      </c>
      <c r="G33" s="77">
        <f t="shared" si="2"/>
        <v>3.3345584550101908</v>
      </c>
      <c r="H33" s="70">
        <v>20682</v>
      </c>
      <c r="I33" s="82">
        <f t="shared" si="0"/>
        <v>-8.31641040518325</v>
      </c>
    </row>
    <row r="34" spans="1:9" ht="18" customHeight="1">
      <c r="A34" s="271"/>
      <c r="B34" s="271"/>
      <c r="C34" s="7"/>
      <c r="D34" s="30" t="s">
        <v>34</v>
      </c>
      <c r="E34" s="43"/>
      <c r="F34" s="69">
        <v>9381</v>
      </c>
      <c r="G34" s="77">
        <f t="shared" si="2"/>
        <v>1.6496937488899168</v>
      </c>
      <c r="H34" s="70">
        <v>8546</v>
      </c>
      <c r="I34" s="82">
        <f t="shared" si="0"/>
        <v>9.770652937046576</v>
      </c>
    </row>
    <row r="35" spans="1:9" ht="18" customHeight="1">
      <c r="A35" s="271"/>
      <c r="B35" s="271"/>
      <c r="C35" s="7"/>
      <c r="D35" s="30" t="s">
        <v>35</v>
      </c>
      <c r="E35" s="43"/>
      <c r="F35" s="69">
        <v>111129</v>
      </c>
      <c r="G35" s="77">
        <f t="shared" si="2"/>
        <v>19.542566530261972</v>
      </c>
      <c r="H35" s="70">
        <v>106842</v>
      </c>
      <c r="I35" s="82">
        <f t="shared" si="0"/>
        <v>4.012467007356668</v>
      </c>
    </row>
    <row r="36" spans="1:9" ht="18" customHeight="1">
      <c r="A36" s="271"/>
      <c r="B36" s="271"/>
      <c r="C36" s="7"/>
      <c r="D36" s="30" t="s">
        <v>36</v>
      </c>
      <c r="E36" s="43"/>
      <c r="F36" s="69">
        <v>1326</v>
      </c>
      <c r="G36" s="77">
        <f t="shared" si="2"/>
        <v>0.23318344643726996</v>
      </c>
      <c r="H36" s="70">
        <v>1156</v>
      </c>
      <c r="I36" s="82">
        <f t="shared" si="0"/>
        <v>14.705882352941169</v>
      </c>
    </row>
    <row r="37" spans="1:9" ht="18" customHeight="1">
      <c r="A37" s="271"/>
      <c r="B37" s="271"/>
      <c r="C37" s="7"/>
      <c r="D37" s="30" t="s">
        <v>16</v>
      </c>
      <c r="E37" s="43"/>
      <c r="F37" s="69">
        <v>8269</v>
      </c>
      <c r="G37" s="77">
        <f t="shared" si="2"/>
        <v>1.4541432266891292</v>
      </c>
      <c r="H37" s="70">
        <v>26567</v>
      </c>
      <c r="I37" s="82">
        <f t="shared" si="0"/>
        <v>-68.87492001355065</v>
      </c>
    </row>
    <row r="38" spans="1:9" ht="18" customHeight="1">
      <c r="A38" s="271"/>
      <c r="B38" s="271"/>
      <c r="C38" s="19"/>
      <c r="D38" s="30" t="s">
        <v>37</v>
      </c>
      <c r="E38" s="43"/>
      <c r="F38" s="69">
        <v>64365</v>
      </c>
      <c r="G38" s="77">
        <f t="shared" si="2"/>
        <v>11.31889331065979</v>
      </c>
      <c r="H38" s="70">
        <v>66071</v>
      </c>
      <c r="I38" s="82">
        <f t="shared" si="0"/>
        <v>-2.582070802621428</v>
      </c>
    </row>
    <row r="39" spans="1:9" ht="18" customHeight="1">
      <c r="A39" s="271"/>
      <c r="B39" s="271"/>
      <c r="C39" s="50" t="s">
        <v>17</v>
      </c>
      <c r="D39" s="51"/>
      <c r="E39" s="51"/>
      <c r="F39" s="65">
        <v>99906</v>
      </c>
      <c r="G39" s="75">
        <f t="shared" si="2"/>
        <v>17.56894826528046</v>
      </c>
      <c r="H39" s="66">
        <v>107555</v>
      </c>
      <c r="I39" s="83">
        <f t="shared" si="0"/>
        <v>-7.111710287759754</v>
      </c>
    </row>
    <row r="40" spans="1:9" ht="18" customHeight="1">
      <c r="A40" s="271"/>
      <c r="B40" s="271"/>
      <c r="C40" s="7"/>
      <c r="D40" s="52" t="s">
        <v>18</v>
      </c>
      <c r="E40" s="53"/>
      <c r="F40" s="67">
        <v>90931</v>
      </c>
      <c r="G40" s="76">
        <f t="shared" si="2"/>
        <v>15.99065155956817</v>
      </c>
      <c r="H40" s="68">
        <v>100039</v>
      </c>
      <c r="I40" s="81">
        <f t="shared" si="0"/>
        <v>-9.10444926478673</v>
      </c>
    </row>
    <row r="41" spans="1:9" ht="18" customHeight="1">
      <c r="A41" s="271"/>
      <c r="B41" s="271"/>
      <c r="C41" s="7"/>
      <c r="D41" s="16"/>
      <c r="E41" s="104" t="s">
        <v>92</v>
      </c>
      <c r="F41" s="69">
        <v>57722</v>
      </c>
      <c r="G41" s="77">
        <f t="shared" si="2"/>
        <v>10.150689966253466</v>
      </c>
      <c r="H41" s="70">
        <v>69420</v>
      </c>
      <c r="I41" s="241">
        <f t="shared" si="0"/>
        <v>-16.8510515701527</v>
      </c>
    </row>
    <row r="42" spans="1:9" ht="18" customHeight="1">
      <c r="A42" s="271"/>
      <c r="B42" s="271"/>
      <c r="C42" s="7"/>
      <c r="D42" s="33"/>
      <c r="E42" s="32" t="s">
        <v>38</v>
      </c>
      <c r="F42" s="69">
        <v>32994</v>
      </c>
      <c r="G42" s="77">
        <f t="shared" si="2"/>
        <v>5.80215281429207</v>
      </c>
      <c r="H42" s="70">
        <v>30422</v>
      </c>
      <c r="I42" s="241">
        <f t="shared" si="0"/>
        <v>8.454407994214709</v>
      </c>
    </row>
    <row r="43" spans="1:9" ht="18" customHeight="1">
      <c r="A43" s="271"/>
      <c r="B43" s="271"/>
      <c r="C43" s="7"/>
      <c r="D43" s="30" t="s">
        <v>39</v>
      </c>
      <c r="E43" s="54"/>
      <c r="F43" s="69">
        <v>8975</v>
      </c>
      <c r="G43" s="77">
        <f t="shared" si="2"/>
        <v>1.578296705712291</v>
      </c>
      <c r="H43" s="70">
        <v>7516</v>
      </c>
      <c r="I43" s="242">
        <f t="shared" si="0"/>
        <v>19.411921234699303</v>
      </c>
    </row>
    <row r="44" spans="1:9" ht="18" customHeight="1">
      <c r="A44" s="271"/>
      <c r="B44" s="271"/>
      <c r="C44" s="11"/>
      <c r="D44" s="48" t="s">
        <v>40</v>
      </c>
      <c r="E44" s="49"/>
      <c r="F44" s="73">
        <v>0</v>
      </c>
      <c r="G44" s="79">
        <f t="shared" si="2"/>
        <v>0</v>
      </c>
      <c r="H44" s="74">
        <v>0</v>
      </c>
      <c r="I44" s="84"/>
    </row>
    <row r="45" spans="1:9" ht="18" customHeight="1">
      <c r="A45" s="272"/>
      <c r="B45" s="272"/>
      <c r="C45" s="11" t="s">
        <v>19</v>
      </c>
      <c r="D45" s="12"/>
      <c r="E45" s="12"/>
      <c r="F45" s="74">
        <f>SUM(F28,F32,F39)</f>
        <v>568651</v>
      </c>
      <c r="G45" s="79">
        <f t="shared" si="2"/>
        <v>100</v>
      </c>
      <c r="H45" s="74">
        <f>SUM(H28,H32,H39)</f>
        <v>589477</v>
      </c>
      <c r="I45" s="147">
        <f t="shared" si="0"/>
        <v>-3.532962269944373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pane xSplit="4" ySplit="6" topLeftCell="E10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18" sqref="I18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48" t="s">
        <v>0</v>
      </c>
      <c r="B1" s="148"/>
      <c r="C1" s="102" t="s">
        <v>267</v>
      </c>
      <c r="D1" s="149"/>
      <c r="E1" s="149"/>
    </row>
    <row r="4" ht="13.5">
      <c r="A4" s="150" t="s">
        <v>114</v>
      </c>
    </row>
    <row r="5" ht="13.5">
      <c r="I5" s="14" t="s">
        <v>115</v>
      </c>
    </row>
    <row r="6" spans="1:9" s="155" customFormat="1" ht="29.25" customHeight="1">
      <c r="A6" s="151" t="s">
        <v>116</v>
      </c>
      <c r="B6" s="152"/>
      <c r="C6" s="152"/>
      <c r="D6" s="153"/>
      <c r="E6" s="154" t="s">
        <v>232</v>
      </c>
      <c r="F6" s="154" t="s">
        <v>233</v>
      </c>
      <c r="G6" s="154" t="s">
        <v>234</v>
      </c>
      <c r="H6" s="154" t="s">
        <v>235</v>
      </c>
      <c r="I6" s="154" t="s">
        <v>241</v>
      </c>
    </row>
    <row r="7" spans="1:9" ht="27" customHeight="1">
      <c r="A7" s="318" t="s">
        <v>117</v>
      </c>
      <c r="B7" s="55" t="s">
        <v>118</v>
      </c>
      <c r="C7" s="56"/>
      <c r="D7" s="93" t="s">
        <v>119</v>
      </c>
      <c r="E7" s="156">
        <v>591484</v>
      </c>
      <c r="F7" s="156">
        <v>608457</v>
      </c>
      <c r="G7" s="156">
        <v>588293</v>
      </c>
      <c r="H7" s="156">
        <v>605023</v>
      </c>
      <c r="I7" s="156">
        <v>582149</v>
      </c>
    </row>
    <row r="8" spans="1:9" ht="27" customHeight="1">
      <c r="A8" s="271"/>
      <c r="B8" s="9"/>
      <c r="C8" s="30" t="s">
        <v>120</v>
      </c>
      <c r="D8" s="91" t="s">
        <v>42</v>
      </c>
      <c r="E8" s="157">
        <v>302403</v>
      </c>
      <c r="F8" s="158">
        <v>308012</v>
      </c>
      <c r="G8" s="158">
        <v>311533</v>
      </c>
      <c r="H8" s="158">
        <v>306543</v>
      </c>
      <c r="I8" s="158">
        <v>318177</v>
      </c>
    </row>
    <row r="9" spans="1:9" ht="27" customHeight="1">
      <c r="A9" s="271"/>
      <c r="B9" s="44" t="s">
        <v>121</v>
      </c>
      <c r="C9" s="43"/>
      <c r="D9" s="94"/>
      <c r="E9" s="159">
        <v>580464</v>
      </c>
      <c r="F9" s="160">
        <v>599820</v>
      </c>
      <c r="G9" s="160">
        <v>577462</v>
      </c>
      <c r="H9" s="160">
        <v>589476</v>
      </c>
      <c r="I9" s="160">
        <v>568651</v>
      </c>
    </row>
    <row r="10" spans="1:9" ht="27" customHeight="1">
      <c r="A10" s="271"/>
      <c r="B10" s="44" t="s">
        <v>122</v>
      </c>
      <c r="C10" s="43"/>
      <c r="D10" s="94"/>
      <c r="E10" s="159">
        <v>11020</v>
      </c>
      <c r="F10" s="160">
        <v>8637</v>
      </c>
      <c r="G10" s="160">
        <v>10830</v>
      </c>
      <c r="H10" s="160">
        <v>15546</v>
      </c>
      <c r="I10" s="160">
        <v>13499</v>
      </c>
    </row>
    <row r="11" spans="1:9" ht="27" customHeight="1">
      <c r="A11" s="271"/>
      <c r="B11" s="44" t="s">
        <v>123</v>
      </c>
      <c r="C11" s="43"/>
      <c r="D11" s="94"/>
      <c r="E11" s="159">
        <v>7643</v>
      </c>
      <c r="F11" s="160">
        <v>5111</v>
      </c>
      <c r="G11" s="160">
        <v>7477</v>
      </c>
      <c r="H11" s="160">
        <v>12055</v>
      </c>
      <c r="I11" s="160">
        <v>9573</v>
      </c>
    </row>
    <row r="12" spans="1:9" ht="27" customHeight="1">
      <c r="A12" s="271"/>
      <c r="B12" s="44" t="s">
        <v>124</v>
      </c>
      <c r="C12" s="43"/>
      <c r="D12" s="94"/>
      <c r="E12" s="159">
        <v>3377</v>
      </c>
      <c r="F12" s="160">
        <v>3527</v>
      </c>
      <c r="G12" s="160">
        <v>3353</v>
      </c>
      <c r="H12" s="160">
        <v>3492</v>
      </c>
      <c r="I12" s="160">
        <v>3926</v>
      </c>
    </row>
    <row r="13" spans="1:9" ht="27" customHeight="1">
      <c r="A13" s="271"/>
      <c r="B13" s="44" t="s">
        <v>125</v>
      </c>
      <c r="C13" s="43"/>
      <c r="D13" s="99"/>
      <c r="E13" s="161">
        <v>-1417</v>
      </c>
      <c r="F13" s="162">
        <v>149</v>
      </c>
      <c r="G13" s="162">
        <v>-173</v>
      </c>
      <c r="H13" s="162">
        <v>139</v>
      </c>
      <c r="I13" s="162">
        <v>434</v>
      </c>
    </row>
    <row r="14" spans="1:9" ht="27" customHeight="1">
      <c r="A14" s="271"/>
      <c r="B14" s="101" t="s">
        <v>126</v>
      </c>
      <c r="C14" s="53"/>
      <c r="D14" s="99"/>
      <c r="E14" s="161">
        <v>315</v>
      </c>
      <c r="F14" s="162">
        <v>111</v>
      </c>
      <c r="G14" s="162">
        <v>593</v>
      </c>
      <c r="H14" s="162">
        <v>0</v>
      </c>
      <c r="I14" s="162">
        <v>0</v>
      </c>
    </row>
    <row r="15" spans="1:9" ht="27" customHeight="1">
      <c r="A15" s="271"/>
      <c r="B15" s="45" t="s">
        <v>127</v>
      </c>
      <c r="C15" s="46"/>
      <c r="D15" s="163"/>
      <c r="E15" s="164">
        <v>1297</v>
      </c>
      <c r="F15" s="165">
        <v>1679</v>
      </c>
      <c r="G15" s="165">
        <v>2188</v>
      </c>
      <c r="H15" s="165">
        <v>1821</v>
      </c>
      <c r="I15" s="165">
        <v>2186</v>
      </c>
    </row>
    <row r="16" spans="1:9" ht="27" customHeight="1">
      <c r="A16" s="271"/>
      <c r="B16" s="166" t="s">
        <v>128</v>
      </c>
      <c r="C16" s="167"/>
      <c r="D16" s="168" t="s">
        <v>43</v>
      </c>
      <c r="E16" s="169">
        <v>70960</v>
      </c>
      <c r="F16" s="170">
        <v>73367</v>
      </c>
      <c r="G16" s="170">
        <v>70786</v>
      </c>
      <c r="H16" s="170">
        <v>66508</v>
      </c>
      <c r="I16" s="170">
        <v>50886</v>
      </c>
    </row>
    <row r="17" spans="1:9" ht="27" customHeight="1">
      <c r="A17" s="271"/>
      <c r="B17" s="44" t="s">
        <v>129</v>
      </c>
      <c r="C17" s="43"/>
      <c r="D17" s="91" t="s">
        <v>44</v>
      </c>
      <c r="E17" s="159">
        <v>26865</v>
      </c>
      <c r="F17" s="160">
        <v>21528</v>
      </c>
      <c r="G17" s="160">
        <v>23593</v>
      </c>
      <c r="H17" s="160">
        <v>21766</v>
      </c>
      <c r="I17" s="160">
        <v>30032</v>
      </c>
    </row>
    <row r="18" spans="1:9" ht="27" customHeight="1">
      <c r="A18" s="271"/>
      <c r="B18" s="44" t="s">
        <v>130</v>
      </c>
      <c r="C18" s="43"/>
      <c r="D18" s="91" t="s">
        <v>45</v>
      </c>
      <c r="E18" s="159">
        <v>1158875</v>
      </c>
      <c r="F18" s="160">
        <v>1165399</v>
      </c>
      <c r="G18" s="160">
        <v>1177220</v>
      </c>
      <c r="H18" s="160">
        <v>1182643</v>
      </c>
      <c r="I18" s="160">
        <v>1179009</v>
      </c>
    </row>
    <row r="19" spans="1:9" ht="27" customHeight="1">
      <c r="A19" s="271"/>
      <c r="B19" s="44" t="s">
        <v>131</v>
      </c>
      <c r="C19" s="43"/>
      <c r="D19" s="91" t="s">
        <v>132</v>
      </c>
      <c r="E19" s="159">
        <f>E17+E18-E16</f>
        <v>1114780</v>
      </c>
      <c r="F19" s="159">
        <f>F17+F18-F16</f>
        <v>1113560</v>
      </c>
      <c r="G19" s="159">
        <f>G17+G18-G16</f>
        <v>1130027</v>
      </c>
      <c r="H19" s="159">
        <f>H17+H18-H16</f>
        <v>1137901</v>
      </c>
      <c r="I19" s="159">
        <f>I17+I18-I16</f>
        <v>1158155</v>
      </c>
    </row>
    <row r="20" spans="1:9" ht="27" customHeight="1">
      <c r="A20" s="271"/>
      <c r="B20" s="44" t="s">
        <v>133</v>
      </c>
      <c r="C20" s="43"/>
      <c r="D20" s="94" t="s">
        <v>134</v>
      </c>
      <c r="E20" s="171">
        <f>E18/E8</f>
        <v>3.83222057982229</v>
      </c>
      <c r="F20" s="171">
        <f>F18/F8</f>
        <v>3.7836155734192176</v>
      </c>
      <c r="G20" s="171">
        <f>G18/G8</f>
        <v>3.7787971097764923</v>
      </c>
      <c r="H20" s="171">
        <f>H18/H8</f>
        <v>3.858000345791618</v>
      </c>
      <c r="I20" s="171">
        <f>I18/I8</f>
        <v>3.705512969196391</v>
      </c>
    </row>
    <row r="21" spans="1:9" ht="27" customHeight="1">
      <c r="A21" s="271"/>
      <c r="B21" s="44" t="s">
        <v>135</v>
      </c>
      <c r="C21" s="43"/>
      <c r="D21" s="94" t="s">
        <v>136</v>
      </c>
      <c r="E21" s="171">
        <f>E19/E8</f>
        <v>3.6864052274613677</v>
      </c>
      <c r="F21" s="171">
        <f>F19/F8</f>
        <v>3.6153136890770488</v>
      </c>
      <c r="G21" s="171">
        <f>G19/G8</f>
        <v>3.6273107503859943</v>
      </c>
      <c r="H21" s="171">
        <f>H19/H8</f>
        <v>3.712043661085068</v>
      </c>
      <c r="I21" s="171">
        <f>I19/I8</f>
        <v>3.6399708338440555</v>
      </c>
    </row>
    <row r="22" spans="1:9" ht="27" customHeight="1">
      <c r="A22" s="271"/>
      <c r="B22" s="44" t="s">
        <v>137</v>
      </c>
      <c r="C22" s="43"/>
      <c r="D22" s="94" t="s">
        <v>138</v>
      </c>
      <c r="E22" s="159">
        <f>E18/E24*1000000</f>
        <v>991403.2049987852</v>
      </c>
      <c r="F22" s="159">
        <f>F18/F24*1000000</f>
        <v>996984.4061718298</v>
      </c>
      <c r="G22" s="159">
        <f>G18/G24*1000000</f>
        <v>1007097.1252194325</v>
      </c>
      <c r="H22" s="159">
        <f>H18/H24*1000000</f>
        <v>1011736.4345329552</v>
      </c>
      <c r="I22" s="159">
        <f>I18/I24*1000000</f>
        <v>1008627.5925552046</v>
      </c>
    </row>
    <row r="23" spans="1:9" ht="27" customHeight="1">
      <c r="A23" s="271"/>
      <c r="B23" s="44" t="s">
        <v>139</v>
      </c>
      <c r="C23" s="43"/>
      <c r="D23" s="94" t="s">
        <v>140</v>
      </c>
      <c r="E23" s="159">
        <f>E19/E24*1000000</f>
        <v>953680.4787993061</v>
      </c>
      <c r="F23" s="159">
        <f>F19/F24*1000000</f>
        <v>952636.7839140954</v>
      </c>
      <c r="G23" s="159">
        <f>G19/G24*1000000</f>
        <v>966724.098401607</v>
      </c>
      <c r="H23" s="159">
        <f>H19/H24*1000000</f>
        <v>973460.2078492698</v>
      </c>
      <c r="I23" s="159">
        <f>I19/I24*1000000</f>
        <v>990787.2539189887</v>
      </c>
    </row>
    <row r="24" spans="1:9" ht="27" customHeight="1">
      <c r="A24" s="271"/>
      <c r="B24" s="172" t="s">
        <v>141</v>
      </c>
      <c r="C24" s="173"/>
      <c r="D24" s="174" t="s">
        <v>142</v>
      </c>
      <c r="E24" s="164">
        <v>1168924</v>
      </c>
      <c r="F24" s="165">
        <f>E24</f>
        <v>1168924</v>
      </c>
      <c r="G24" s="165">
        <f>F24</f>
        <v>1168924</v>
      </c>
      <c r="H24" s="165">
        <f>G24</f>
        <v>1168924</v>
      </c>
      <c r="I24" s="165">
        <f>H24</f>
        <v>1168924</v>
      </c>
    </row>
    <row r="25" spans="1:9" ht="27" customHeight="1">
      <c r="A25" s="271"/>
      <c r="B25" s="10" t="s">
        <v>143</v>
      </c>
      <c r="C25" s="175"/>
      <c r="D25" s="176"/>
      <c r="E25" s="157">
        <v>337687</v>
      </c>
      <c r="F25" s="177">
        <v>333006</v>
      </c>
      <c r="G25" s="177">
        <v>333352</v>
      </c>
      <c r="H25" s="177">
        <v>331158</v>
      </c>
      <c r="I25" s="177">
        <v>331528</v>
      </c>
    </row>
    <row r="26" spans="1:9" ht="27" customHeight="1">
      <c r="A26" s="271"/>
      <c r="B26" s="178" t="s">
        <v>144</v>
      </c>
      <c r="C26" s="179"/>
      <c r="D26" s="180"/>
      <c r="E26" s="181">
        <v>0.323</v>
      </c>
      <c r="F26" s="182">
        <v>0.314</v>
      </c>
      <c r="G26" s="182">
        <v>0.306</v>
      </c>
      <c r="H26" s="182">
        <v>0.317</v>
      </c>
      <c r="I26" s="182">
        <v>0.324</v>
      </c>
    </row>
    <row r="27" spans="1:9" ht="27" customHeight="1">
      <c r="A27" s="271"/>
      <c r="B27" s="178" t="s">
        <v>145</v>
      </c>
      <c r="C27" s="179"/>
      <c r="D27" s="180"/>
      <c r="E27" s="183">
        <v>1</v>
      </c>
      <c r="F27" s="184">
        <v>1.1</v>
      </c>
      <c r="G27" s="184">
        <v>1</v>
      </c>
      <c r="H27" s="184">
        <v>1.1</v>
      </c>
      <c r="I27" s="184">
        <v>1.2</v>
      </c>
    </row>
    <row r="28" spans="1:9" ht="27" customHeight="1">
      <c r="A28" s="271"/>
      <c r="B28" s="178" t="s">
        <v>146</v>
      </c>
      <c r="C28" s="179"/>
      <c r="D28" s="180"/>
      <c r="E28" s="183">
        <v>90.2</v>
      </c>
      <c r="F28" s="184">
        <v>93.8</v>
      </c>
      <c r="G28" s="184">
        <v>93.1</v>
      </c>
      <c r="H28" s="184">
        <v>92.9</v>
      </c>
      <c r="I28" s="184">
        <v>93.5</v>
      </c>
    </row>
    <row r="29" spans="1:9" ht="27" customHeight="1">
      <c r="A29" s="271"/>
      <c r="B29" s="185" t="s">
        <v>147</v>
      </c>
      <c r="C29" s="186"/>
      <c r="D29" s="187"/>
      <c r="E29" s="188">
        <v>37.5</v>
      </c>
      <c r="F29" s="189">
        <v>38.6</v>
      </c>
      <c r="G29" s="189">
        <v>37.8</v>
      </c>
      <c r="H29" s="189">
        <v>38.3</v>
      </c>
      <c r="I29" s="189">
        <v>40.1</v>
      </c>
    </row>
    <row r="30" spans="1:9" ht="27" customHeight="1">
      <c r="A30" s="271"/>
      <c r="B30" s="318" t="s">
        <v>148</v>
      </c>
      <c r="C30" s="25" t="s">
        <v>149</v>
      </c>
      <c r="D30" s="190"/>
      <c r="E30" s="191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ht="27" customHeight="1">
      <c r="A31" s="271"/>
      <c r="B31" s="271"/>
      <c r="C31" s="178" t="s">
        <v>150</v>
      </c>
      <c r="D31" s="180"/>
      <c r="E31" s="183">
        <v>0</v>
      </c>
      <c r="F31" s="184">
        <v>0</v>
      </c>
      <c r="G31" s="184">
        <v>0</v>
      </c>
      <c r="H31" s="184">
        <v>0</v>
      </c>
      <c r="I31" s="184">
        <v>0</v>
      </c>
    </row>
    <row r="32" spans="1:9" ht="27" customHeight="1">
      <c r="A32" s="271"/>
      <c r="B32" s="271"/>
      <c r="C32" s="178" t="s">
        <v>151</v>
      </c>
      <c r="D32" s="180"/>
      <c r="E32" s="183">
        <v>14.2</v>
      </c>
      <c r="F32" s="184">
        <v>14.4</v>
      </c>
      <c r="G32" s="184">
        <v>14.2</v>
      </c>
      <c r="H32" s="184">
        <v>13.9</v>
      </c>
      <c r="I32" s="184">
        <v>13.6</v>
      </c>
    </row>
    <row r="33" spans="1:9" ht="27" customHeight="1">
      <c r="A33" s="272"/>
      <c r="B33" s="272"/>
      <c r="C33" s="185" t="s">
        <v>152</v>
      </c>
      <c r="D33" s="187"/>
      <c r="E33" s="188">
        <v>243.1</v>
      </c>
      <c r="F33" s="193">
        <v>242</v>
      </c>
      <c r="G33" s="193">
        <v>237.5</v>
      </c>
      <c r="H33" s="193">
        <v>233.3</v>
      </c>
      <c r="I33" s="193">
        <v>230.2</v>
      </c>
    </row>
    <row r="34" spans="1:9" ht="27" customHeight="1">
      <c r="A34" s="2" t="s">
        <v>246</v>
      </c>
      <c r="B34" s="8"/>
      <c r="C34" s="8"/>
      <c r="D34" s="8"/>
      <c r="E34" s="194"/>
      <c r="F34" s="194"/>
      <c r="G34" s="194"/>
      <c r="H34" s="194"/>
      <c r="I34" s="195"/>
    </row>
    <row r="35" ht="27" customHeight="1">
      <c r="A35" s="13" t="s">
        <v>111</v>
      </c>
    </row>
    <row r="36" ht="13.5">
      <c r="A36" s="19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zoomScalePageLayoutView="0" workbookViewId="0" topLeftCell="A1">
      <pane xSplit="5" ySplit="7" topLeftCell="F13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" sqref="F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267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242</v>
      </c>
      <c r="B5" s="31"/>
      <c r="C5" s="31"/>
      <c r="D5" s="31"/>
      <c r="K5" s="37"/>
      <c r="L5" s="37"/>
      <c r="M5" s="37"/>
      <c r="Q5" s="37" t="s">
        <v>48</v>
      </c>
    </row>
    <row r="6" spans="1:17" ht="15.75" customHeight="1">
      <c r="A6" s="282" t="s">
        <v>49</v>
      </c>
      <c r="B6" s="283"/>
      <c r="C6" s="283"/>
      <c r="D6" s="283"/>
      <c r="E6" s="284"/>
      <c r="F6" s="277" t="s">
        <v>256</v>
      </c>
      <c r="G6" s="278"/>
      <c r="H6" s="277" t="s">
        <v>257</v>
      </c>
      <c r="I6" s="278"/>
      <c r="J6" s="277" t="s">
        <v>258</v>
      </c>
      <c r="K6" s="278"/>
      <c r="L6" s="277" t="s">
        <v>259</v>
      </c>
      <c r="M6" s="278"/>
      <c r="N6" s="277" t="s">
        <v>260</v>
      </c>
      <c r="O6" s="278"/>
      <c r="P6" s="277" t="s">
        <v>261</v>
      </c>
      <c r="Q6" s="278"/>
    </row>
    <row r="7" spans="1:17" ht="15.75" customHeight="1">
      <c r="A7" s="285"/>
      <c r="B7" s="286"/>
      <c r="C7" s="286"/>
      <c r="D7" s="286"/>
      <c r="E7" s="287"/>
      <c r="F7" s="110" t="s">
        <v>243</v>
      </c>
      <c r="G7" s="38" t="s">
        <v>2</v>
      </c>
      <c r="H7" s="110" t="s">
        <v>243</v>
      </c>
      <c r="I7" s="38" t="s">
        <v>2</v>
      </c>
      <c r="J7" s="110" t="s">
        <v>243</v>
      </c>
      <c r="K7" s="38" t="s">
        <v>2</v>
      </c>
      <c r="L7" s="110" t="s">
        <v>243</v>
      </c>
      <c r="M7" s="38" t="s">
        <v>2</v>
      </c>
      <c r="N7" s="110" t="s">
        <v>243</v>
      </c>
      <c r="O7" s="38" t="s">
        <v>2</v>
      </c>
      <c r="P7" s="110" t="s">
        <v>243</v>
      </c>
      <c r="Q7" s="255" t="s">
        <v>2</v>
      </c>
    </row>
    <row r="8" spans="1:27" ht="15.75" customHeight="1">
      <c r="A8" s="294" t="s">
        <v>83</v>
      </c>
      <c r="B8" s="55" t="s">
        <v>50</v>
      </c>
      <c r="C8" s="56"/>
      <c r="D8" s="56"/>
      <c r="E8" s="93" t="s">
        <v>41</v>
      </c>
      <c r="F8" s="111">
        <v>6878</v>
      </c>
      <c r="G8" s="137">
        <f>4797</f>
        <v>4797</v>
      </c>
      <c r="H8" s="111">
        <v>722</v>
      </c>
      <c r="I8" s="137">
        <v>430</v>
      </c>
      <c r="J8" s="111">
        <v>212</v>
      </c>
      <c r="K8" s="137">
        <v>161</v>
      </c>
      <c r="L8" s="111">
        <v>10443</v>
      </c>
      <c r="M8" s="137">
        <v>6078</v>
      </c>
      <c r="N8" s="111">
        <v>0</v>
      </c>
      <c r="O8" s="137">
        <v>29</v>
      </c>
      <c r="P8" s="111">
        <v>38286</v>
      </c>
      <c r="Q8" s="263">
        <v>34131</v>
      </c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ht="15.75" customHeight="1">
      <c r="A9" s="295"/>
      <c r="B9" s="8"/>
      <c r="C9" s="30" t="s">
        <v>51</v>
      </c>
      <c r="D9" s="43"/>
      <c r="E9" s="91" t="s">
        <v>42</v>
      </c>
      <c r="F9" s="70">
        <v>5357</v>
      </c>
      <c r="G9" s="120">
        <f>4797</f>
        <v>4797</v>
      </c>
      <c r="H9" s="70">
        <v>504</v>
      </c>
      <c r="I9" s="120">
        <v>430</v>
      </c>
      <c r="J9" s="70">
        <v>202</v>
      </c>
      <c r="K9" s="120">
        <v>161</v>
      </c>
      <c r="L9" s="70">
        <v>7274</v>
      </c>
      <c r="M9" s="120">
        <v>6078</v>
      </c>
      <c r="N9" s="70">
        <v>0</v>
      </c>
      <c r="O9" s="120">
        <v>29</v>
      </c>
      <c r="P9" s="70">
        <v>35809</v>
      </c>
      <c r="Q9" s="264">
        <v>34110</v>
      </c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27" ht="15.75" customHeight="1">
      <c r="A10" s="295"/>
      <c r="B10" s="10"/>
      <c r="C10" s="30" t="s">
        <v>52</v>
      </c>
      <c r="D10" s="43"/>
      <c r="E10" s="91" t="s">
        <v>43</v>
      </c>
      <c r="F10" s="70">
        <v>1521</v>
      </c>
      <c r="G10" s="120">
        <v>0</v>
      </c>
      <c r="H10" s="70">
        <v>218</v>
      </c>
      <c r="I10" s="120">
        <v>0</v>
      </c>
      <c r="J10" s="115">
        <v>10</v>
      </c>
      <c r="K10" s="199">
        <v>0</v>
      </c>
      <c r="L10" s="70">
        <v>3169</v>
      </c>
      <c r="M10" s="120">
        <v>0</v>
      </c>
      <c r="N10" s="70">
        <v>0</v>
      </c>
      <c r="O10" s="120">
        <v>0</v>
      </c>
      <c r="P10" s="70">
        <v>2477</v>
      </c>
      <c r="Q10" s="264">
        <v>21</v>
      </c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 ht="15.75" customHeight="1">
      <c r="A11" s="295"/>
      <c r="B11" s="50" t="s">
        <v>53</v>
      </c>
      <c r="C11" s="63"/>
      <c r="D11" s="63"/>
      <c r="E11" s="90" t="s">
        <v>44</v>
      </c>
      <c r="F11" s="116">
        <v>4241</v>
      </c>
      <c r="G11" s="127">
        <v>2643</v>
      </c>
      <c r="H11" s="116">
        <v>428</v>
      </c>
      <c r="I11" s="127">
        <v>340</v>
      </c>
      <c r="J11" s="116">
        <v>2808</v>
      </c>
      <c r="K11" s="127">
        <v>161</v>
      </c>
      <c r="L11" s="116">
        <v>6188</v>
      </c>
      <c r="M11" s="127">
        <v>4997</v>
      </c>
      <c r="N11" s="116">
        <v>0</v>
      </c>
      <c r="O11" s="127">
        <v>17</v>
      </c>
      <c r="P11" s="116">
        <v>56952</v>
      </c>
      <c r="Q11" s="177">
        <v>34700</v>
      </c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5.75" customHeight="1">
      <c r="A12" s="295"/>
      <c r="B12" s="7"/>
      <c r="C12" s="30" t="s">
        <v>54</v>
      </c>
      <c r="D12" s="43"/>
      <c r="E12" s="91" t="s">
        <v>45</v>
      </c>
      <c r="F12" s="70">
        <v>2957</v>
      </c>
      <c r="G12" s="120">
        <v>2643</v>
      </c>
      <c r="H12" s="116">
        <v>426</v>
      </c>
      <c r="I12" s="127">
        <v>340</v>
      </c>
      <c r="J12" s="116">
        <f>158-1</f>
        <v>157</v>
      </c>
      <c r="K12" s="127">
        <v>161</v>
      </c>
      <c r="L12" s="70">
        <v>6149</v>
      </c>
      <c r="M12" s="120">
        <v>4997</v>
      </c>
      <c r="N12" s="70">
        <v>0</v>
      </c>
      <c r="O12" s="120">
        <v>17</v>
      </c>
      <c r="P12" s="70">
        <v>36842</v>
      </c>
      <c r="Q12" s="264">
        <v>34611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15.75" customHeight="1">
      <c r="A13" s="295"/>
      <c r="B13" s="8"/>
      <c r="C13" s="52" t="s">
        <v>55</v>
      </c>
      <c r="D13" s="53"/>
      <c r="E13" s="95" t="s">
        <v>46</v>
      </c>
      <c r="F13" s="68">
        <v>1284</v>
      </c>
      <c r="G13" s="118">
        <v>0</v>
      </c>
      <c r="H13" s="115">
        <v>2</v>
      </c>
      <c r="I13" s="199">
        <v>0</v>
      </c>
      <c r="J13" s="115">
        <v>2651</v>
      </c>
      <c r="K13" s="199">
        <v>0</v>
      </c>
      <c r="L13" s="68">
        <v>39</v>
      </c>
      <c r="M13" s="118">
        <v>0</v>
      </c>
      <c r="N13" s="68">
        <v>0</v>
      </c>
      <c r="O13" s="118">
        <v>0</v>
      </c>
      <c r="P13" s="68">
        <v>20110</v>
      </c>
      <c r="Q13" s="265">
        <v>89</v>
      </c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1:27" ht="15.75" customHeight="1">
      <c r="A14" s="295"/>
      <c r="B14" s="44" t="s">
        <v>56</v>
      </c>
      <c r="C14" s="43"/>
      <c r="D14" s="43"/>
      <c r="E14" s="91" t="s">
        <v>154</v>
      </c>
      <c r="F14" s="69">
        <f>F9-F12</f>
        <v>2400</v>
      </c>
      <c r="G14" s="120">
        <f>G9-G12+1</f>
        <v>2155</v>
      </c>
      <c r="H14" s="69">
        <f>H9-H12</f>
        <v>78</v>
      </c>
      <c r="I14" s="120">
        <f aca="true" t="shared" si="0" ref="G14:P15">I9-I12</f>
        <v>90</v>
      </c>
      <c r="J14" s="69">
        <f t="shared" si="0"/>
        <v>45</v>
      </c>
      <c r="K14" s="120">
        <f t="shared" si="0"/>
        <v>0</v>
      </c>
      <c r="L14" s="69">
        <f t="shared" si="0"/>
        <v>1125</v>
      </c>
      <c r="M14" s="120">
        <f>M9-M12</f>
        <v>1081</v>
      </c>
      <c r="N14" s="69">
        <f>N9-N12</f>
        <v>0</v>
      </c>
      <c r="O14" s="120">
        <f t="shared" si="0"/>
        <v>12</v>
      </c>
      <c r="P14" s="69">
        <f t="shared" si="0"/>
        <v>-1033</v>
      </c>
      <c r="Q14" s="264">
        <f>Q9-Q12</f>
        <v>-501</v>
      </c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ht="15.75" customHeight="1">
      <c r="A15" s="295"/>
      <c r="B15" s="44" t="s">
        <v>57</v>
      </c>
      <c r="C15" s="43"/>
      <c r="D15" s="43"/>
      <c r="E15" s="91" t="s">
        <v>155</v>
      </c>
      <c r="F15" s="69">
        <f>F10-F13</f>
        <v>237</v>
      </c>
      <c r="G15" s="120">
        <f t="shared" si="0"/>
        <v>0</v>
      </c>
      <c r="H15" s="69">
        <f>H10-H13</f>
        <v>216</v>
      </c>
      <c r="I15" s="120">
        <f t="shared" si="0"/>
        <v>0</v>
      </c>
      <c r="J15" s="69">
        <f t="shared" si="0"/>
        <v>-2641</v>
      </c>
      <c r="K15" s="120">
        <f t="shared" si="0"/>
        <v>0</v>
      </c>
      <c r="L15" s="69">
        <f t="shared" si="0"/>
        <v>3130</v>
      </c>
      <c r="M15" s="120">
        <f>M10-M13</f>
        <v>0</v>
      </c>
      <c r="N15" s="69">
        <f>N10-N13</f>
        <v>0</v>
      </c>
      <c r="O15" s="120">
        <f t="shared" si="0"/>
        <v>0</v>
      </c>
      <c r="P15" s="69">
        <f t="shared" si="0"/>
        <v>-17633</v>
      </c>
      <c r="Q15" s="264">
        <f>Q10-Q13</f>
        <v>-68</v>
      </c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1:27" ht="15.75" customHeight="1">
      <c r="A16" s="295"/>
      <c r="B16" s="44" t="s">
        <v>58</v>
      </c>
      <c r="C16" s="43"/>
      <c r="D16" s="43"/>
      <c r="E16" s="91" t="s">
        <v>156</v>
      </c>
      <c r="F16" s="69">
        <f>F8-F11</f>
        <v>2637</v>
      </c>
      <c r="G16" s="120">
        <f>G8-G11+1</f>
        <v>2155</v>
      </c>
      <c r="H16" s="69">
        <f>H8-H11</f>
        <v>294</v>
      </c>
      <c r="I16" s="120">
        <f aca="true" t="shared" si="1" ref="I16:P16">I8-I11</f>
        <v>90</v>
      </c>
      <c r="J16" s="69">
        <f>J8-J11</f>
        <v>-2596</v>
      </c>
      <c r="K16" s="120">
        <f t="shared" si="1"/>
        <v>0</v>
      </c>
      <c r="L16" s="69">
        <f t="shared" si="1"/>
        <v>4255</v>
      </c>
      <c r="M16" s="120">
        <f>M8-M11</f>
        <v>1081</v>
      </c>
      <c r="N16" s="69">
        <f>N8-N11</f>
        <v>0</v>
      </c>
      <c r="O16" s="120">
        <f t="shared" si="1"/>
        <v>12</v>
      </c>
      <c r="P16" s="69">
        <f t="shared" si="1"/>
        <v>-18666</v>
      </c>
      <c r="Q16" s="264">
        <f>Q8-Q11</f>
        <v>-569</v>
      </c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ht="15.75" customHeight="1">
      <c r="A17" s="295"/>
      <c r="B17" s="44" t="s">
        <v>59</v>
      </c>
      <c r="C17" s="43"/>
      <c r="D17" s="43"/>
      <c r="E17" s="34"/>
      <c r="F17" s="198"/>
      <c r="G17" s="199"/>
      <c r="H17" s="115"/>
      <c r="I17" s="199"/>
      <c r="J17" s="70"/>
      <c r="K17" s="120"/>
      <c r="L17" s="70"/>
      <c r="M17" s="120"/>
      <c r="N17" s="115"/>
      <c r="O17" s="199"/>
      <c r="P17" s="233">
        <v>38171</v>
      </c>
      <c r="Q17" s="266">
        <v>19505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ht="15.75" customHeight="1">
      <c r="A18" s="296"/>
      <c r="B18" s="47" t="s">
        <v>60</v>
      </c>
      <c r="C18" s="31"/>
      <c r="D18" s="31"/>
      <c r="E18" s="17"/>
      <c r="F18" s="122"/>
      <c r="G18" s="123"/>
      <c r="H18" s="124"/>
      <c r="I18" s="123"/>
      <c r="J18" s="124"/>
      <c r="K18" s="123"/>
      <c r="L18" s="124"/>
      <c r="M18" s="123"/>
      <c r="N18" s="124"/>
      <c r="O18" s="123"/>
      <c r="P18" s="248" t="s">
        <v>272</v>
      </c>
      <c r="Q18" s="267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 ht="15.75" customHeight="1">
      <c r="A19" s="295" t="s">
        <v>84</v>
      </c>
      <c r="B19" s="50" t="s">
        <v>61</v>
      </c>
      <c r="C19" s="51"/>
      <c r="D19" s="51"/>
      <c r="E19" s="96"/>
      <c r="F19" s="65">
        <v>31</v>
      </c>
      <c r="G19" s="125">
        <v>4</v>
      </c>
      <c r="H19" s="66">
        <v>53</v>
      </c>
      <c r="I19" s="125">
        <v>148</v>
      </c>
      <c r="J19" s="66">
        <v>124</v>
      </c>
      <c r="K19" s="125">
        <v>124</v>
      </c>
      <c r="L19" s="66">
        <v>277</v>
      </c>
      <c r="M19" s="125">
        <v>386</v>
      </c>
      <c r="N19" s="66">
        <v>0</v>
      </c>
      <c r="O19" s="125">
        <v>0</v>
      </c>
      <c r="P19" s="65">
        <v>6733</v>
      </c>
      <c r="Q19" s="268">
        <v>5861</v>
      </c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 ht="15.75" customHeight="1">
      <c r="A20" s="295"/>
      <c r="B20" s="19"/>
      <c r="C20" s="30" t="s">
        <v>62</v>
      </c>
      <c r="D20" s="43"/>
      <c r="E20" s="91"/>
      <c r="F20" s="249">
        <v>0</v>
      </c>
      <c r="G20" s="120">
        <v>0</v>
      </c>
      <c r="H20" s="250">
        <v>0</v>
      </c>
      <c r="I20" s="120">
        <v>0</v>
      </c>
      <c r="J20" s="246">
        <v>0</v>
      </c>
      <c r="K20" s="120">
        <v>0</v>
      </c>
      <c r="L20" s="70">
        <v>0</v>
      </c>
      <c r="M20" s="120">
        <v>0</v>
      </c>
      <c r="N20" s="70">
        <v>0</v>
      </c>
      <c r="O20" s="120">
        <v>0</v>
      </c>
      <c r="P20" s="69">
        <v>3947</v>
      </c>
      <c r="Q20" s="264">
        <v>2657</v>
      </c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5.75" customHeight="1">
      <c r="A21" s="295"/>
      <c r="B21" s="9" t="s">
        <v>63</v>
      </c>
      <c r="C21" s="63"/>
      <c r="D21" s="63"/>
      <c r="E21" s="90" t="s">
        <v>157</v>
      </c>
      <c r="F21" s="126">
        <v>31</v>
      </c>
      <c r="G21" s="127">
        <v>4</v>
      </c>
      <c r="H21" s="116">
        <v>53</v>
      </c>
      <c r="I21" s="127">
        <v>93</v>
      </c>
      <c r="J21" s="252">
        <v>0</v>
      </c>
      <c r="K21" s="127">
        <v>32</v>
      </c>
      <c r="L21" s="116">
        <v>277</v>
      </c>
      <c r="M21" s="127">
        <v>386</v>
      </c>
      <c r="N21" s="116">
        <v>0</v>
      </c>
      <c r="O21" s="127">
        <v>0</v>
      </c>
      <c r="P21" s="126">
        <v>7995</v>
      </c>
      <c r="Q21" s="177">
        <v>5144</v>
      </c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15.75" customHeight="1">
      <c r="A22" s="295"/>
      <c r="B22" s="50" t="s">
        <v>64</v>
      </c>
      <c r="C22" s="51"/>
      <c r="D22" s="51"/>
      <c r="E22" s="96" t="s">
        <v>158</v>
      </c>
      <c r="F22" s="65">
        <v>1471</v>
      </c>
      <c r="G22" s="125">
        <f>2486</f>
        <v>2486</v>
      </c>
      <c r="H22" s="66">
        <v>344</v>
      </c>
      <c r="I22" s="125">
        <v>353</v>
      </c>
      <c r="J22" s="66">
        <v>20</v>
      </c>
      <c r="K22" s="125">
        <f>91</f>
        <v>91</v>
      </c>
      <c r="L22" s="66">
        <v>2338</v>
      </c>
      <c r="M22" s="125">
        <v>2436</v>
      </c>
      <c r="N22" s="66">
        <v>0</v>
      </c>
      <c r="O22" s="125">
        <v>23</v>
      </c>
      <c r="P22" s="65">
        <v>9509</v>
      </c>
      <c r="Q22" s="268">
        <v>6537</v>
      </c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27" ht="15.75" customHeight="1">
      <c r="A23" s="295"/>
      <c r="B23" s="7" t="s">
        <v>65</v>
      </c>
      <c r="C23" s="52" t="s">
        <v>66</v>
      </c>
      <c r="D23" s="53"/>
      <c r="E23" s="95"/>
      <c r="F23" s="67">
        <v>302</v>
      </c>
      <c r="G23" s="118">
        <v>298</v>
      </c>
      <c r="H23" s="251">
        <v>0</v>
      </c>
      <c r="I23" s="118">
        <v>0</v>
      </c>
      <c r="J23" s="68">
        <v>0</v>
      </c>
      <c r="K23" s="118">
        <v>0</v>
      </c>
      <c r="L23" s="68">
        <v>1512</v>
      </c>
      <c r="M23" s="118">
        <v>1671</v>
      </c>
      <c r="N23" s="68">
        <v>0</v>
      </c>
      <c r="O23" s="118">
        <v>0</v>
      </c>
      <c r="P23" s="67">
        <v>3436</v>
      </c>
      <c r="Q23" s="265">
        <v>3185</v>
      </c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27" ht="15.75" customHeight="1">
      <c r="A24" s="295"/>
      <c r="B24" s="44" t="s">
        <v>159</v>
      </c>
      <c r="C24" s="43"/>
      <c r="D24" s="43"/>
      <c r="E24" s="91" t="s">
        <v>160</v>
      </c>
      <c r="F24" s="69">
        <f>F21-F22</f>
        <v>-1440</v>
      </c>
      <c r="G24" s="120">
        <f>G21-G22-1</f>
        <v>-2483</v>
      </c>
      <c r="H24" s="69">
        <f>H21-H22</f>
        <v>-291</v>
      </c>
      <c r="I24" s="120">
        <f>I21-I22</f>
        <v>-260</v>
      </c>
      <c r="J24" s="69">
        <f>J21-J22</f>
        <v>-20</v>
      </c>
      <c r="K24" s="120">
        <f>K21-K22</f>
        <v>-59</v>
      </c>
      <c r="L24" s="69">
        <f>L21-L22</f>
        <v>-2061</v>
      </c>
      <c r="M24" s="120">
        <f>M21-M22+1</f>
        <v>-2049</v>
      </c>
      <c r="N24" s="69">
        <f>N21-N22</f>
        <v>0</v>
      </c>
      <c r="O24" s="120">
        <f>O21-O22</f>
        <v>-23</v>
      </c>
      <c r="P24" s="69">
        <f>P21-P22</f>
        <v>-1514</v>
      </c>
      <c r="Q24" s="264">
        <f>Q21-Q22</f>
        <v>-1393</v>
      </c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1:27" ht="15.75" customHeight="1">
      <c r="A25" s="295"/>
      <c r="B25" s="101" t="s">
        <v>67</v>
      </c>
      <c r="C25" s="53"/>
      <c r="D25" s="53"/>
      <c r="E25" s="297" t="s">
        <v>161</v>
      </c>
      <c r="F25" s="303">
        <v>1440</v>
      </c>
      <c r="G25" s="305">
        <v>2483</v>
      </c>
      <c r="H25" s="307">
        <v>291</v>
      </c>
      <c r="I25" s="305">
        <v>260</v>
      </c>
      <c r="J25" s="307">
        <v>20</v>
      </c>
      <c r="K25" s="305">
        <v>59</v>
      </c>
      <c r="L25" s="307">
        <v>2061</v>
      </c>
      <c r="M25" s="305">
        <v>2049</v>
      </c>
      <c r="N25" s="307">
        <v>0</v>
      </c>
      <c r="O25" s="305">
        <v>23</v>
      </c>
      <c r="P25" s="303">
        <v>1514</v>
      </c>
      <c r="Q25" s="319">
        <v>1393</v>
      </c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5.75" customHeight="1">
      <c r="A26" s="295"/>
      <c r="B26" s="9" t="s">
        <v>68</v>
      </c>
      <c r="C26" s="63"/>
      <c r="D26" s="63"/>
      <c r="E26" s="298"/>
      <c r="F26" s="304"/>
      <c r="G26" s="306"/>
      <c r="H26" s="312"/>
      <c r="I26" s="306"/>
      <c r="J26" s="312"/>
      <c r="K26" s="306"/>
      <c r="L26" s="312"/>
      <c r="M26" s="306"/>
      <c r="N26" s="312"/>
      <c r="O26" s="306"/>
      <c r="P26" s="304"/>
      <c r="Q26" s="320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5.75" customHeight="1">
      <c r="A27" s="296"/>
      <c r="B27" s="47" t="s">
        <v>162</v>
      </c>
      <c r="C27" s="31"/>
      <c r="D27" s="31"/>
      <c r="E27" s="92" t="s">
        <v>163</v>
      </c>
      <c r="F27" s="73">
        <f>F24+F25</f>
        <v>0</v>
      </c>
      <c r="G27" s="128">
        <f aca="true" t="shared" si="2" ref="G27:P27">G24+G25</f>
        <v>0</v>
      </c>
      <c r="H27" s="73">
        <f t="shared" si="2"/>
        <v>0</v>
      </c>
      <c r="I27" s="128">
        <f t="shared" si="2"/>
        <v>0</v>
      </c>
      <c r="J27" s="73">
        <f t="shared" si="2"/>
        <v>0</v>
      </c>
      <c r="K27" s="128">
        <f t="shared" si="2"/>
        <v>0</v>
      </c>
      <c r="L27" s="73">
        <f t="shared" si="2"/>
        <v>0</v>
      </c>
      <c r="M27" s="128">
        <f t="shared" si="2"/>
        <v>0</v>
      </c>
      <c r="N27" s="73">
        <f t="shared" si="2"/>
        <v>0</v>
      </c>
      <c r="O27" s="128">
        <f t="shared" si="2"/>
        <v>0</v>
      </c>
      <c r="P27" s="73">
        <f t="shared" si="2"/>
        <v>0</v>
      </c>
      <c r="Q27" s="269">
        <v>0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ht="15.75" customHeight="1">
      <c r="A28" s="13"/>
      <c r="F28" s="112"/>
      <c r="G28" s="112"/>
      <c r="H28" s="112"/>
      <c r="I28" s="112"/>
      <c r="J28" s="112"/>
      <c r="K28" s="112"/>
      <c r="L28" s="112"/>
      <c r="M28" s="112"/>
      <c r="N28" s="129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15.75" customHeight="1">
      <c r="A29" s="31"/>
      <c r="F29" s="112"/>
      <c r="G29" s="112"/>
      <c r="H29" s="112"/>
      <c r="I29" s="112"/>
      <c r="J29" s="130"/>
      <c r="K29" s="130"/>
      <c r="L29" s="130"/>
      <c r="M29" s="130"/>
      <c r="N29" s="129"/>
      <c r="O29" s="130" t="s">
        <v>107</v>
      </c>
      <c r="P29" s="112"/>
      <c r="Q29" s="243"/>
      <c r="R29" s="112"/>
      <c r="S29" s="112"/>
      <c r="T29" s="112"/>
      <c r="U29" s="112"/>
      <c r="V29" s="112"/>
      <c r="W29" s="112"/>
      <c r="X29" s="112"/>
      <c r="Y29" s="112"/>
      <c r="Z29" s="112"/>
      <c r="AA29" s="130"/>
    </row>
    <row r="30" spans="1:25" ht="15.75" customHeight="1">
      <c r="A30" s="288" t="s">
        <v>69</v>
      </c>
      <c r="B30" s="289"/>
      <c r="C30" s="289"/>
      <c r="D30" s="289"/>
      <c r="E30" s="290"/>
      <c r="F30" s="311" t="s">
        <v>262</v>
      </c>
      <c r="G30" s="310"/>
      <c r="H30" s="311" t="s">
        <v>263</v>
      </c>
      <c r="I30" s="310"/>
      <c r="J30" s="311" t="s">
        <v>264</v>
      </c>
      <c r="K30" s="310"/>
      <c r="L30" s="311" t="s">
        <v>265</v>
      </c>
      <c r="M30" s="310"/>
      <c r="N30" s="311" t="s">
        <v>266</v>
      </c>
      <c r="O30" s="310"/>
      <c r="P30" s="131"/>
      <c r="Q30" s="129"/>
      <c r="R30" s="131"/>
      <c r="S30" s="129"/>
      <c r="T30" s="131"/>
      <c r="U30" s="129"/>
      <c r="V30" s="131"/>
      <c r="W30" s="129"/>
      <c r="X30" s="131"/>
      <c r="Y30" s="129"/>
    </row>
    <row r="31" spans="1:25" ht="15.75" customHeight="1">
      <c r="A31" s="291"/>
      <c r="B31" s="292"/>
      <c r="C31" s="292"/>
      <c r="D31" s="292"/>
      <c r="E31" s="293"/>
      <c r="F31" s="110" t="s">
        <v>243</v>
      </c>
      <c r="G31" s="38" t="s">
        <v>2</v>
      </c>
      <c r="H31" s="110" t="s">
        <v>243</v>
      </c>
      <c r="I31" s="38" t="s">
        <v>2</v>
      </c>
      <c r="J31" s="110" t="s">
        <v>243</v>
      </c>
      <c r="K31" s="38" t="s">
        <v>2</v>
      </c>
      <c r="L31" s="110" t="s">
        <v>243</v>
      </c>
      <c r="M31" s="38" t="s">
        <v>2</v>
      </c>
      <c r="N31" s="110" t="s">
        <v>243</v>
      </c>
      <c r="O31" s="197" t="s">
        <v>2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15.75" customHeight="1">
      <c r="A32" s="294" t="s">
        <v>85</v>
      </c>
      <c r="B32" s="55" t="s">
        <v>50</v>
      </c>
      <c r="C32" s="56"/>
      <c r="D32" s="56"/>
      <c r="E32" s="15" t="s">
        <v>41</v>
      </c>
      <c r="F32" s="65">
        <v>1</v>
      </c>
      <c r="G32" s="137">
        <v>1</v>
      </c>
      <c r="H32" s="232">
        <v>176</v>
      </c>
      <c r="I32" s="137">
        <v>168</v>
      </c>
      <c r="J32" s="232">
        <v>2685</v>
      </c>
      <c r="K32" s="137">
        <v>2453</v>
      </c>
      <c r="L32" s="65">
        <v>0</v>
      </c>
      <c r="M32" s="137">
        <v>0</v>
      </c>
      <c r="N32" s="232">
        <v>0</v>
      </c>
      <c r="O32" s="137">
        <v>0</v>
      </c>
      <c r="P32" s="136"/>
      <c r="Q32" s="136"/>
      <c r="R32" s="136"/>
      <c r="S32" s="136"/>
      <c r="T32" s="138"/>
      <c r="U32" s="138"/>
      <c r="V32" s="136"/>
      <c r="W32" s="136"/>
      <c r="X32" s="138"/>
      <c r="Y32" s="138"/>
    </row>
    <row r="33" spans="1:25" ht="15.75" customHeight="1">
      <c r="A33" s="299"/>
      <c r="B33" s="8"/>
      <c r="C33" s="52" t="s">
        <v>70</v>
      </c>
      <c r="D33" s="53"/>
      <c r="E33" s="99"/>
      <c r="F33" s="67">
        <v>1</v>
      </c>
      <c r="G33" s="118">
        <v>1</v>
      </c>
      <c r="H33" s="67">
        <v>129</v>
      </c>
      <c r="I33" s="118">
        <v>112</v>
      </c>
      <c r="J33" s="67">
        <v>2400</v>
      </c>
      <c r="K33" s="118">
        <v>2298</v>
      </c>
      <c r="L33" s="67">
        <v>0</v>
      </c>
      <c r="M33" s="118">
        <v>0</v>
      </c>
      <c r="N33" s="67">
        <v>0</v>
      </c>
      <c r="O33" s="118">
        <v>0</v>
      </c>
      <c r="P33" s="136"/>
      <c r="Q33" s="136"/>
      <c r="R33" s="136"/>
      <c r="S33" s="136"/>
      <c r="T33" s="138"/>
      <c r="U33" s="138"/>
      <c r="V33" s="136"/>
      <c r="W33" s="136"/>
      <c r="X33" s="138"/>
      <c r="Y33" s="138"/>
    </row>
    <row r="34" spans="1:25" ht="15.75" customHeight="1">
      <c r="A34" s="299"/>
      <c r="B34" s="8"/>
      <c r="C34" s="24"/>
      <c r="D34" s="30" t="s">
        <v>71</v>
      </c>
      <c r="E34" s="94"/>
      <c r="F34" s="69">
        <v>0</v>
      </c>
      <c r="G34" s="120">
        <v>0</v>
      </c>
      <c r="H34" s="69">
        <v>129</v>
      </c>
      <c r="I34" s="120">
        <v>112</v>
      </c>
      <c r="J34" s="69">
        <v>0</v>
      </c>
      <c r="K34" s="120">
        <v>0</v>
      </c>
      <c r="L34" s="69">
        <v>0</v>
      </c>
      <c r="M34" s="120">
        <v>0</v>
      </c>
      <c r="N34" s="69">
        <v>0</v>
      </c>
      <c r="O34" s="120">
        <v>0</v>
      </c>
      <c r="P34" s="136"/>
      <c r="Q34" s="136"/>
      <c r="R34" s="136"/>
      <c r="S34" s="136"/>
      <c r="T34" s="138"/>
      <c r="U34" s="138"/>
      <c r="V34" s="136"/>
      <c r="W34" s="136"/>
      <c r="X34" s="138"/>
      <c r="Y34" s="138"/>
    </row>
    <row r="35" spans="1:25" ht="15.75" customHeight="1">
      <c r="A35" s="299"/>
      <c r="B35" s="10"/>
      <c r="C35" s="62" t="s">
        <v>72</v>
      </c>
      <c r="D35" s="63"/>
      <c r="E35" s="100"/>
      <c r="F35" s="126">
        <v>0</v>
      </c>
      <c r="G35" s="127">
        <v>0</v>
      </c>
      <c r="H35" s="126">
        <v>46</v>
      </c>
      <c r="I35" s="127">
        <v>56</v>
      </c>
      <c r="J35" s="141">
        <v>285</v>
      </c>
      <c r="K35" s="142">
        <v>155</v>
      </c>
      <c r="L35" s="126">
        <v>0</v>
      </c>
      <c r="M35" s="127">
        <v>0</v>
      </c>
      <c r="N35" s="126">
        <v>0</v>
      </c>
      <c r="O35" s="127">
        <v>0</v>
      </c>
      <c r="P35" s="136"/>
      <c r="Q35" s="136"/>
      <c r="R35" s="136"/>
      <c r="S35" s="136"/>
      <c r="T35" s="138"/>
      <c r="U35" s="138"/>
      <c r="V35" s="136"/>
      <c r="W35" s="136"/>
      <c r="X35" s="138"/>
      <c r="Y35" s="138"/>
    </row>
    <row r="36" spans="1:25" ht="15.75" customHeight="1">
      <c r="A36" s="299"/>
      <c r="B36" s="50" t="s">
        <v>53</v>
      </c>
      <c r="C36" s="51"/>
      <c r="D36" s="51"/>
      <c r="E36" s="15" t="s">
        <v>42</v>
      </c>
      <c r="F36" s="65">
        <v>0</v>
      </c>
      <c r="G36" s="125">
        <v>0</v>
      </c>
      <c r="H36" s="65">
        <v>186</v>
      </c>
      <c r="I36" s="125">
        <v>153</v>
      </c>
      <c r="J36" s="65">
        <v>2121</v>
      </c>
      <c r="K36" s="125">
        <v>2038</v>
      </c>
      <c r="L36" s="65">
        <v>0</v>
      </c>
      <c r="M36" s="125">
        <v>0</v>
      </c>
      <c r="N36" s="65">
        <v>0</v>
      </c>
      <c r="O36" s="125">
        <v>0</v>
      </c>
      <c r="P36" s="136"/>
      <c r="Q36" s="136"/>
      <c r="R36" s="136"/>
      <c r="S36" s="136"/>
      <c r="T36" s="136"/>
      <c r="U36" s="136"/>
      <c r="V36" s="136"/>
      <c r="W36" s="136"/>
      <c r="X36" s="138"/>
      <c r="Y36" s="138"/>
    </row>
    <row r="37" spans="1:25" ht="15.75" customHeight="1">
      <c r="A37" s="299"/>
      <c r="B37" s="8"/>
      <c r="C37" s="30" t="s">
        <v>73</v>
      </c>
      <c r="D37" s="43"/>
      <c r="E37" s="94"/>
      <c r="F37" s="69">
        <v>0</v>
      </c>
      <c r="G37" s="120">
        <v>0</v>
      </c>
      <c r="H37" s="69">
        <v>147</v>
      </c>
      <c r="I37" s="120">
        <v>112</v>
      </c>
      <c r="J37" s="69">
        <v>1879</v>
      </c>
      <c r="K37" s="120">
        <v>1781</v>
      </c>
      <c r="L37" s="69">
        <v>0</v>
      </c>
      <c r="M37" s="120">
        <v>0</v>
      </c>
      <c r="N37" s="69">
        <v>0</v>
      </c>
      <c r="O37" s="120">
        <v>0</v>
      </c>
      <c r="P37" s="136"/>
      <c r="Q37" s="136"/>
      <c r="R37" s="136"/>
      <c r="S37" s="136"/>
      <c r="T37" s="136"/>
      <c r="U37" s="136"/>
      <c r="V37" s="136"/>
      <c r="W37" s="136"/>
      <c r="X37" s="138"/>
      <c r="Y37" s="138"/>
    </row>
    <row r="38" spans="1:25" ht="15.75" customHeight="1">
      <c r="A38" s="299"/>
      <c r="B38" s="10"/>
      <c r="C38" s="30" t="s">
        <v>74</v>
      </c>
      <c r="D38" s="43"/>
      <c r="E38" s="94"/>
      <c r="F38" s="69">
        <v>0</v>
      </c>
      <c r="G38" s="120">
        <v>0</v>
      </c>
      <c r="H38" s="69">
        <v>39</v>
      </c>
      <c r="I38" s="120">
        <v>41</v>
      </c>
      <c r="J38" s="69">
        <v>242</v>
      </c>
      <c r="K38" s="120">
        <v>256</v>
      </c>
      <c r="L38" s="69">
        <v>0</v>
      </c>
      <c r="M38" s="120">
        <v>0</v>
      </c>
      <c r="N38" s="69">
        <v>0</v>
      </c>
      <c r="O38" s="120">
        <v>0</v>
      </c>
      <c r="P38" s="136"/>
      <c r="Q38" s="136"/>
      <c r="R38" s="138"/>
      <c r="S38" s="138"/>
      <c r="T38" s="136"/>
      <c r="U38" s="136"/>
      <c r="V38" s="136"/>
      <c r="W38" s="136"/>
      <c r="X38" s="138"/>
      <c r="Y38" s="138"/>
    </row>
    <row r="39" spans="1:25" ht="15.75" customHeight="1">
      <c r="A39" s="300"/>
      <c r="B39" s="11" t="s">
        <v>75</v>
      </c>
      <c r="C39" s="12"/>
      <c r="D39" s="12"/>
      <c r="E39" s="98" t="s">
        <v>164</v>
      </c>
      <c r="F39" s="73">
        <f aca="true" t="shared" si="3" ref="F39:O39">F32-F36</f>
        <v>1</v>
      </c>
      <c r="G39" s="128">
        <f t="shared" si="3"/>
        <v>1</v>
      </c>
      <c r="H39" s="73">
        <f t="shared" si="3"/>
        <v>-10</v>
      </c>
      <c r="I39" s="128">
        <f t="shared" si="3"/>
        <v>15</v>
      </c>
      <c r="J39" s="73">
        <f t="shared" si="3"/>
        <v>564</v>
      </c>
      <c r="K39" s="128">
        <f t="shared" si="3"/>
        <v>415</v>
      </c>
      <c r="L39" s="73">
        <f t="shared" si="3"/>
        <v>0</v>
      </c>
      <c r="M39" s="128">
        <f t="shared" si="3"/>
        <v>0</v>
      </c>
      <c r="N39" s="73">
        <f t="shared" si="3"/>
        <v>0</v>
      </c>
      <c r="O39" s="128">
        <f t="shared" si="3"/>
        <v>0</v>
      </c>
      <c r="P39" s="136"/>
      <c r="Q39" s="136"/>
      <c r="R39" s="136"/>
      <c r="S39" s="136"/>
      <c r="T39" s="136"/>
      <c r="U39" s="136"/>
      <c r="V39" s="136"/>
      <c r="W39" s="136"/>
      <c r="X39" s="138"/>
      <c r="Y39" s="138"/>
    </row>
    <row r="40" spans="1:25" ht="15.75" customHeight="1">
      <c r="A40" s="294" t="s">
        <v>86</v>
      </c>
      <c r="B40" s="50" t="s">
        <v>76</v>
      </c>
      <c r="C40" s="51"/>
      <c r="D40" s="51"/>
      <c r="E40" s="15" t="s">
        <v>44</v>
      </c>
      <c r="F40" s="65">
        <v>41</v>
      </c>
      <c r="G40" s="125">
        <v>38</v>
      </c>
      <c r="H40" s="65">
        <v>403</v>
      </c>
      <c r="I40" s="125">
        <v>1086</v>
      </c>
      <c r="J40" s="65">
        <v>2463</v>
      </c>
      <c r="K40" s="125">
        <v>2283</v>
      </c>
      <c r="L40" s="65">
        <v>84</v>
      </c>
      <c r="M40" s="125">
        <v>84</v>
      </c>
      <c r="N40" s="65">
        <v>93</v>
      </c>
      <c r="O40" s="125">
        <v>93</v>
      </c>
      <c r="P40" s="136"/>
      <c r="Q40" s="136"/>
      <c r="R40" s="136"/>
      <c r="S40" s="136"/>
      <c r="T40" s="138"/>
      <c r="U40" s="138"/>
      <c r="V40" s="138"/>
      <c r="W40" s="138"/>
      <c r="X40" s="136"/>
      <c r="Y40" s="136"/>
    </row>
    <row r="41" spans="1:25" ht="15.75" customHeight="1">
      <c r="A41" s="301"/>
      <c r="B41" s="10"/>
      <c r="C41" s="30" t="s">
        <v>77</v>
      </c>
      <c r="D41" s="43"/>
      <c r="E41" s="94"/>
      <c r="F41" s="141">
        <v>0</v>
      </c>
      <c r="G41" s="142">
        <v>0</v>
      </c>
      <c r="H41" s="141">
        <v>71</v>
      </c>
      <c r="I41" s="142">
        <v>729</v>
      </c>
      <c r="J41" s="69">
        <v>413</v>
      </c>
      <c r="K41" s="120">
        <v>405</v>
      </c>
      <c r="L41" s="69">
        <v>0</v>
      </c>
      <c r="M41" s="120">
        <v>0</v>
      </c>
      <c r="N41" s="69">
        <v>0</v>
      </c>
      <c r="O41" s="120">
        <v>0</v>
      </c>
      <c r="P41" s="138"/>
      <c r="Q41" s="138"/>
      <c r="R41" s="138"/>
      <c r="S41" s="138"/>
      <c r="T41" s="138"/>
      <c r="U41" s="138"/>
      <c r="V41" s="138"/>
      <c r="W41" s="138"/>
      <c r="X41" s="136"/>
      <c r="Y41" s="136"/>
    </row>
    <row r="42" spans="1:25" ht="15.75" customHeight="1">
      <c r="A42" s="301"/>
      <c r="B42" s="50" t="s">
        <v>64</v>
      </c>
      <c r="C42" s="51"/>
      <c r="D42" s="51"/>
      <c r="E42" s="15" t="s">
        <v>45</v>
      </c>
      <c r="F42" s="65">
        <v>76</v>
      </c>
      <c r="G42" s="125">
        <v>42</v>
      </c>
      <c r="H42" s="65">
        <v>403</v>
      </c>
      <c r="I42" s="125">
        <v>1091</v>
      </c>
      <c r="J42" s="65">
        <v>2803</v>
      </c>
      <c r="K42" s="125">
        <v>2708</v>
      </c>
      <c r="L42" s="65">
        <v>84</v>
      </c>
      <c r="M42" s="125">
        <v>84</v>
      </c>
      <c r="N42" s="65">
        <v>93</v>
      </c>
      <c r="O42" s="125">
        <v>93</v>
      </c>
      <c r="P42" s="136"/>
      <c r="Q42" s="136"/>
      <c r="R42" s="136"/>
      <c r="S42" s="136"/>
      <c r="T42" s="138"/>
      <c r="U42" s="138"/>
      <c r="V42" s="136"/>
      <c r="W42" s="136"/>
      <c r="X42" s="136"/>
      <c r="Y42" s="136"/>
    </row>
    <row r="43" spans="1:25" ht="15.75" customHeight="1">
      <c r="A43" s="301"/>
      <c r="B43" s="10"/>
      <c r="C43" s="30" t="s">
        <v>78</v>
      </c>
      <c r="D43" s="43"/>
      <c r="E43" s="94"/>
      <c r="F43" s="69">
        <v>0</v>
      </c>
      <c r="G43" s="120">
        <v>0</v>
      </c>
      <c r="H43" s="69">
        <v>332</v>
      </c>
      <c r="I43" s="120">
        <v>358</v>
      </c>
      <c r="J43" s="141">
        <v>822</v>
      </c>
      <c r="K43" s="142">
        <v>821</v>
      </c>
      <c r="L43" s="69">
        <v>63</v>
      </c>
      <c r="M43" s="120">
        <v>62</v>
      </c>
      <c r="N43" s="69">
        <v>65</v>
      </c>
      <c r="O43" s="120">
        <v>63</v>
      </c>
      <c r="P43" s="136"/>
      <c r="Q43" s="136"/>
      <c r="R43" s="138"/>
      <c r="S43" s="136"/>
      <c r="T43" s="138"/>
      <c r="U43" s="138"/>
      <c r="V43" s="136"/>
      <c r="W43" s="136"/>
      <c r="X43" s="138"/>
      <c r="Y43" s="138"/>
    </row>
    <row r="44" spans="1:25" ht="15.75" customHeight="1">
      <c r="A44" s="302"/>
      <c r="B44" s="47" t="s">
        <v>75</v>
      </c>
      <c r="C44" s="31"/>
      <c r="D44" s="31"/>
      <c r="E44" s="98" t="s">
        <v>165</v>
      </c>
      <c r="F44" s="122">
        <f aca="true" t="shared" si="4" ref="F44:O44">F40-F42</f>
        <v>-35</v>
      </c>
      <c r="G44" s="123">
        <f t="shared" si="4"/>
        <v>-4</v>
      </c>
      <c r="H44" s="122">
        <f t="shared" si="4"/>
        <v>0</v>
      </c>
      <c r="I44" s="123">
        <f t="shared" si="4"/>
        <v>-5</v>
      </c>
      <c r="J44" s="122">
        <f t="shared" si="4"/>
        <v>-340</v>
      </c>
      <c r="K44" s="123">
        <f t="shared" si="4"/>
        <v>-425</v>
      </c>
      <c r="L44" s="122">
        <f t="shared" si="4"/>
        <v>0</v>
      </c>
      <c r="M44" s="123">
        <f t="shared" si="4"/>
        <v>0</v>
      </c>
      <c r="N44" s="122">
        <f t="shared" si="4"/>
        <v>0</v>
      </c>
      <c r="O44" s="123">
        <f t="shared" si="4"/>
        <v>0</v>
      </c>
      <c r="P44" s="138"/>
      <c r="Q44" s="138"/>
      <c r="R44" s="136"/>
      <c r="S44" s="136"/>
      <c r="T44" s="138"/>
      <c r="U44" s="138"/>
      <c r="V44" s="136"/>
      <c r="W44" s="136"/>
      <c r="X44" s="136"/>
      <c r="Y44" s="136"/>
    </row>
    <row r="45" spans="1:25" ht="15.75" customHeight="1">
      <c r="A45" s="279" t="s">
        <v>87</v>
      </c>
      <c r="B45" s="25" t="s">
        <v>79</v>
      </c>
      <c r="C45" s="20"/>
      <c r="D45" s="20"/>
      <c r="E45" s="97" t="s">
        <v>166</v>
      </c>
      <c r="F45" s="143">
        <f aca="true" t="shared" si="5" ref="F45:O45">F39+F44</f>
        <v>-34</v>
      </c>
      <c r="G45" s="144">
        <f t="shared" si="5"/>
        <v>-3</v>
      </c>
      <c r="H45" s="143">
        <f t="shared" si="5"/>
        <v>-10</v>
      </c>
      <c r="I45" s="144">
        <f t="shared" si="5"/>
        <v>10</v>
      </c>
      <c r="J45" s="143">
        <f t="shared" si="5"/>
        <v>224</v>
      </c>
      <c r="K45" s="144">
        <f>K39+K44</f>
        <v>-10</v>
      </c>
      <c r="L45" s="143">
        <f t="shared" si="5"/>
        <v>0</v>
      </c>
      <c r="M45" s="144">
        <f t="shared" si="5"/>
        <v>0</v>
      </c>
      <c r="N45" s="143">
        <f t="shared" si="5"/>
        <v>0</v>
      </c>
      <c r="O45" s="144">
        <f t="shared" si="5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280"/>
      <c r="B46" s="44" t="s">
        <v>80</v>
      </c>
      <c r="C46" s="43"/>
      <c r="D46" s="43"/>
      <c r="E46" s="43"/>
      <c r="F46" s="141">
        <v>0</v>
      </c>
      <c r="G46" s="142">
        <v>0</v>
      </c>
      <c r="H46" s="141">
        <v>0</v>
      </c>
      <c r="I46" s="142">
        <v>0</v>
      </c>
      <c r="J46" s="141">
        <v>0</v>
      </c>
      <c r="K46" s="142">
        <v>0</v>
      </c>
      <c r="L46" s="69">
        <v>0</v>
      </c>
      <c r="M46" s="120">
        <v>0</v>
      </c>
      <c r="N46" s="141">
        <v>0</v>
      </c>
      <c r="O46" s="142">
        <v>0</v>
      </c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 spans="1:25" ht="15.75" customHeight="1">
      <c r="A47" s="280"/>
      <c r="B47" s="44" t="s">
        <v>81</v>
      </c>
      <c r="C47" s="43"/>
      <c r="D47" s="43"/>
      <c r="E47" s="43"/>
      <c r="F47" s="69">
        <v>214</v>
      </c>
      <c r="G47" s="120">
        <v>248</v>
      </c>
      <c r="H47" s="69">
        <v>4</v>
      </c>
      <c r="I47" s="120">
        <v>15</v>
      </c>
      <c r="J47" s="69">
        <v>622</v>
      </c>
      <c r="K47" s="120">
        <v>399</v>
      </c>
      <c r="L47" s="69">
        <v>0</v>
      </c>
      <c r="M47" s="120">
        <v>0</v>
      </c>
      <c r="N47" s="69">
        <v>0</v>
      </c>
      <c r="O47" s="120">
        <v>0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281"/>
      <c r="B48" s="47" t="s">
        <v>82</v>
      </c>
      <c r="C48" s="31"/>
      <c r="D48" s="31"/>
      <c r="E48" s="31"/>
      <c r="F48" s="73">
        <v>195</v>
      </c>
      <c r="G48" s="128">
        <v>248</v>
      </c>
      <c r="H48" s="73">
        <v>4</v>
      </c>
      <c r="I48" s="128">
        <v>15</v>
      </c>
      <c r="J48" s="73">
        <v>412</v>
      </c>
      <c r="K48" s="128">
        <v>241</v>
      </c>
      <c r="L48" s="73">
        <v>0</v>
      </c>
      <c r="M48" s="128">
        <v>0</v>
      </c>
      <c r="N48" s="73">
        <v>0</v>
      </c>
      <c r="O48" s="128">
        <v>0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7" ht="15.75" customHeight="1">
      <c r="A49" s="13" t="s">
        <v>167</v>
      </c>
      <c r="Q49" s="8"/>
    </row>
    <row r="50" spans="1:17" ht="15.75" customHeight="1">
      <c r="A50" s="13"/>
      <c r="Q50" s="8"/>
    </row>
  </sheetData>
  <sheetProtection/>
  <mergeCells count="31">
    <mergeCell ref="A32:A39"/>
    <mergeCell ref="A40:A44"/>
    <mergeCell ref="A45:A48"/>
    <mergeCell ref="Q25:Q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N25:N26"/>
    <mergeCell ref="O25:O26"/>
    <mergeCell ref="P25:P26"/>
    <mergeCell ref="M25:M26"/>
    <mergeCell ref="L25:L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N6:O6"/>
    <mergeCell ref="P6:Q6"/>
    <mergeCell ref="L6:M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3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G3" sqref="G3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48" t="s">
        <v>0</v>
      </c>
      <c r="B1" s="148"/>
      <c r="C1" s="200" t="s">
        <v>267</v>
      </c>
      <c r="D1" s="201"/>
    </row>
    <row r="3" spans="1:10" ht="15" customHeight="1">
      <c r="A3" s="36" t="s">
        <v>168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2"/>
      <c r="B5" s="202" t="s">
        <v>244</v>
      </c>
      <c r="C5" s="202"/>
      <c r="D5" s="202"/>
      <c r="H5" s="37"/>
      <c r="L5" s="37"/>
      <c r="N5" s="37" t="s">
        <v>169</v>
      </c>
    </row>
    <row r="6" spans="1:14" ht="15" customHeight="1">
      <c r="A6" s="203"/>
      <c r="B6" s="204"/>
      <c r="C6" s="204"/>
      <c r="D6" s="204"/>
      <c r="E6" s="321" t="s">
        <v>268</v>
      </c>
      <c r="F6" s="322"/>
      <c r="G6" s="321" t="s">
        <v>269</v>
      </c>
      <c r="H6" s="322"/>
      <c r="I6" s="205" t="s">
        <v>270</v>
      </c>
      <c r="J6" s="206"/>
      <c r="K6" s="321"/>
      <c r="L6" s="322"/>
      <c r="M6" s="321"/>
      <c r="N6" s="322"/>
    </row>
    <row r="7" spans="1:14" ht="15" customHeight="1">
      <c r="A7" s="59"/>
      <c r="B7" s="60"/>
      <c r="C7" s="60"/>
      <c r="D7" s="60"/>
      <c r="E7" s="207" t="s">
        <v>243</v>
      </c>
      <c r="F7" s="208" t="s">
        <v>2</v>
      </c>
      <c r="G7" s="207" t="s">
        <v>243</v>
      </c>
      <c r="H7" s="208" t="s">
        <v>2</v>
      </c>
      <c r="I7" s="207" t="s">
        <v>243</v>
      </c>
      <c r="J7" s="208" t="s">
        <v>2</v>
      </c>
      <c r="K7" s="207" t="s">
        <v>243</v>
      </c>
      <c r="L7" s="208" t="s">
        <v>2</v>
      </c>
      <c r="M7" s="207" t="s">
        <v>243</v>
      </c>
      <c r="N7" s="208" t="s">
        <v>2</v>
      </c>
    </row>
    <row r="8" spans="1:14" ht="18" customHeight="1">
      <c r="A8" s="270" t="s">
        <v>170</v>
      </c>
      <c r="B8" s="209" t="s">
        <v>171</v>
      </c>
      <c r="C8" s="210"/>
      <c r="D8" s="210"/>
      <c r="E8" s="211">
        <v>1</v>
      </c>
      <c r="F8" s="212">
        <v>1</v>
      </c>
      <c r="G8" s="211">
        <v>1</v>
      </c>
      <c r="H8" s="212">
        <v>1</v>
      </c>
      <c r="I8" s="211">
        <v>14</v>
      </c>
      <c r="J8" s="212">
        <v>14</v>
      </c>
      <c r="K8" s="211"/>
      <c r="L8" s="212"/>
      <c r="M8" s="211"/>
      <c r="N8" s="212"/>
    </row>
    <row r="9" spans="1:14" ht="18" customHeight="1">
      <c r="A9" s="271"/>
      <c r="B9" s="270" t="s">
        <v>172</v>
      </c>
      <c r="C9" s="166" t="s">
        <v>173</v>
      </c>
      <c r="D9" s="167"/>
      <c r="E9" s="213">
        <v>30</v>
      </c>
      <c r="F9" s="214">
        <v>30</v>
      </c>
      <c r="G9" s="213">
        <v>816</v>
      </c>
      <c r="H9" s="214">
        <v>816</v>
      </c>
      <c r="I9" s="213">
        <v>26</v>
      </c>
      <c r="J9" s="214">
        <v>26</v>
      </c>
      <c r="K9" s="213"/>
      <c r="L9" s="214"/>
      <c r="M9" s="213"/>
      <c r="N9" s="214"/>
    </row>
    <row r="10" spans="1:14" ht="18" customHeight="1">
      <c r="A10" s="271"/>
      <c r="B10" s="271"/>
      <c r="C10" s="44" t="s">
        <v>174</v>
      </c>
      <c r="D10" s="43"/>
      <c r="E10" s="215">
        <v>30</v>
      </c>
      <c r="F10" s="216">
        <v>30</v>
      </c>
      <c r="G10" s="215">
        <v>816</v>
      </c>
      <c r="H10" s="216">
        <v>816</v>
      </c>
      <c r="I10" s="215">
        <v>13</v>
      </c>
      <c r="J10" s="216">
        <v>13</v>
      </c>
      <c r="K10" s="215"/>
      <c r="L10" s="216"/>
      <c r="M10" s="215"/>
      <c r="N10" s="216"/>
    </row>
    <row r="11" spans="1:14" ht="18" customHeight="1">
      <c r="A11" s="271"/>
      <c r="B11" s="271"/>
      <c r="C11" s="44" t="s">
        <v>175</v>
      </c>
      <c r="D11" s="43"/>
      <c r="E11" s="215">
        <v>0</v>
      </c>
      <c r="F11" s="244">
        <v>0</v>
      </c>
      <c r="G11" s="215">
        <v>0</v>
      </c>
      <c r="H11" s="216">
        <v>0</v>
      </c>
      <c r="I11" s="215">
        <v>13</v>
      </c>
      <c r="J11" s="216">
        <v>13</v>
      </c>
      <c r="K11" s="215"/>
      <c r="L11" s="216"/>
      <c r="M11" s="215"/>
      <c r="N11" s="216"/>
    </row>
    <row r="12" spans="1:14" ht="18" customHeight="1">
      <c r="A12" s="271"/>
      <c r="B12" s="271"/>
      <c r="C12" s="44" t="s">
        <v>176</v>
      </c>
      <c r="D12" s="43"/>
      <c r="E12" s="215">
        <v>0</v>
      </c>
      <c r="F12" s="216">
        <v>0</v>
      </c>
      <c r="G12" s="215">
        <v>0</v>
      </c>
      <c r="H12" s="216">
        <v>0</v>
      </c>
      <c r="I12" s="215">
        <v>0</v>
      </c>
      <c r="J12" s="216">
        <v>0</v>
      </c>
      <c r="K12" s="215"/>
      <c r="L12" s="216"/>
      <c r="M12" s="215"/>
      <c r="N12" s="216"/>
    </row>
    <row r="13" spans="1:14" ht="18" customHeight="1">
      <c r="A13" s="271"/>
      <c r="B13" s="271"/>
      <c r="C13" s="44" t="s">
        <v>177</v>
      </c>
      <c r="D13" s="43"/>
      <c r="E13" s="215">
        <v>0</v>
      </c>
      <c r="F13" s="216">
        <v>0</v>
      </c>
      <c r="G13" s="215">
        <v>0</v>
      </c>
      <c r="H13" s="216">
        <v>0</v>
      </c>
      <c r="I13" s="215">
        <v>0</v>
      </c>
      <c r="J13" s="216">
        <v>0</v>
      </c>
      <c r="K13" s="215"/>
      <c r="L13" s="216"/>
      <c r="M13" s="215"/>
      <c r="N13" s="216"/>
    </row>
    <row r="14" spans="1:14" ht="18" customHeight="1">
      <c r="A14" s="272"/>
      <c r="B14" s="272"/>
      <c r="C14" s="47" t="s">
        <v>178</v>
      </c>
      <c r="D14" s="31"/>
      <c r="E14" s="217">
        <v>0</v>
      </c>
      <c r="F14" s="218">
        <v>0</v>
      </c>
      <c r="G14" s="217">
        <v>0</v>
      </c>
      <c r="H14" s="218">
        <v>0</v>
      </c>
      <c r="I14" s="217">
        <v>0</v>
      </c>
      <c r="J14" s="218">
        <v>0</v>
      </c>
      <c r="K14" s="217"/>
      <c r="L14" s="218"/>
      <c r="M14" s="217"/>
      <c r="N14" s="218"/>
    </row>
    <row r="15" spans="1:14" ht="18" customHeight="1">
      <c r="A15" s="318" t="s">
        <v>179</v>
      </c>
      <c r="B15" s="270" t="s">
        <v>180</v>
      </c>
      <c r="C15" s="166" t="s">
        <v>181</v>
      </c>
      <c r="D15" s="167"/>
      <c r="E15" s="219">
        <v>766</v>
      </c>
      <c r="F15" s="144">
        <v>774</v>
      </c>
      <c r="G15" s="219">
        <v>109</v>
      </c>
      <c r="H15" s="144">
        <v>105</v>
      </c>
      <c r="I15" s="219">
        <v>4843</v>
      </c>
      <c r="J15" s="144">
        <v>4679</v>
      </c>
      <c r="K15" s="219"/>
      <c r="L15" s="144"/>
      <c r="M15" s="219"/>
      <c r="N15" s="144"/>
    </row>
    <row r="16" spans="1:14" ht="18" customHeight="1">
      <c r="A16" s="271"/>
      <c r="B16" s="271"/>
      <c r="C16" s="44" t="s">
        <v>182</v>
      </c>
      <c r="D16" s="43"/>
      <c r="E16" s="70">
        <v>60</v>
      </c>
      <c r="F16" s="120">
        <v>71</v>
      </c>
      <c r="G16" s="70">
        <v>3358</v>
      </c>
      <c r="H16" s="120">
        <v>3360</v>
      </c>
      <c r="I16" s="70">
        <v>2662</v>
      </c>
      <c r="J16" s="120">
        <v>2612</v>
      </c>
      <c r="K16" s="70"/>
      <c r="L16" s="120"/>
      <c r="M16" s="70"/>
      <c r="N16" s="120"/>
    </row>
    <row r="17" spans="1:14" ht="18" customHeight="1">
      <c r="A17" s="271"/>
      <c r="B17" s="271"/>
      <c r="C17" s="44" t="s">
        <v>183</v>
      </c>
      <c r="D17" s="43"/>
      <c r="E17" s="70">
        <v>0</v>
      </c>
      <c r="F17" s="120">
        <v>0</v>
      </c>
      <c r="G17" s="70">
        <v>0</v>
      </c>
      <c r="H17" s="120">
        <v>0</v>
      </c>
      <c r="I17" s="70">
        <v>0</v>
      </c>
      <c r="J17" s="120">
        <v>0</v>
      </c>
      <c r="K17" s="70"/>
      <c r="L17" s="120"/>
      <c r="M17" s="70"/>
      <c r="N17" s="120"/>
    </row>
    <row r="18" spans="1:14" ht="18" customHeight="1">
      <c r="A18" s="271"/>
      <c r="B18" s="272"/>
      <c r="C18" s="47" t="s">
        <v>184</v>
      </c>
      <c r="D18" s="31"/>
      <c r="E18" s="73">
        <v>827</v>
      </c>
      <c r="F18" s="128">
        <v>845</v>
      </c>
      <c r="G18" s="73">
        <v>3466</v>
      </c>
      <c r="H18" s="128">
        <v>3465</v>
      </c>
      <c r="I18" s="73">
        <v>7505</v>
      </c>
      <c r="J18" s="128">
        <v>7291</v>
      </c>
      <c r="K18" s="73"/>
      <c r="L18" s="220"/>
      <c r="M18" s="73"/>
      <c r="N18" s="220"/>
    </row>
    <row r="19" spans="1:14" ht="18" customHeight="1">
      <c r="A19" s="271"/>
      <c r="B19" s="270" t="s">
        <v>185</v>
      </c>
      <c r="C19" s="166" t="s">
        <v>186</v>
      </c>
      <c r="D19" s="167"/>
      <c r="E19" s="143">
        <v>8</v>
      </c>
      <c r="F19" s="144">
        <v>4</v>
      </c>
      <c r="G19" s="143">
        <v>1326</v>
      </c>
      <c r="H19" s="144">
        <v>1516</v>
      </c>
      <c r="I19" s="143">
        <v>381</v>
      </c>
      <c r="J19" s="144">
        <v>280</v>
      </c>
      <c r="K19" s="143"/>
      <c r="L19" s="144"/>
      <c r="M19" s="143"/>
      <c r="N19" s="144"/>
    </row>
    <row r="20" spans="1:14" ht="18" customHeight="1">
      <c r="A20" s="271"/>
      <c r="B20" s="271"/>
      <c r="C20" s="44" t="s">
        <v>187</v>
      </c>
      <c r="D20" s="43"/>
      <c r="E20" s="69">
        <v>122</v>
      </c>
      <c r="F20" s="120">
        <v>119</v>
      </c>
      <c r="G20" s="69">
        <v>286</v>
      </c>
      <c r="H20" s="120">
        <v>353</v>
      </c>
      <c r="I20" s="69">
        <v>278</v>
      </c>
      <c r="J20" s="120">
        <v>264</v>
      </c>
      <c r="K20" s="69"/>
      <c r="L20" s="120"/>
      <c r="M20" s="69"/>
      <c r="N20" s="120"/>
    </row>
    <row r="21" spans="1:14" s="225" customFormat="1" ht="18" customHeight="1">
      <c r="A21" s="271"/>
      <c r="B21" s="271"/>
      <c r="C21" s="221" t="s">
        <v>188</v>
      </c>
      <c r="D21" s="222"/>
      <c r="E21" s="223">
        <v>0</v>
      </c>
      <c r="F21" s="224">
        <v>0</v>
      </c>
      <c r="G21" s="223">
        <v>1426</v>
      </c>
      <c r="H21" s="224">
        <v>1361</v>
      </c>
      <c r="I21" s="223">
        <v>0</v>
      </c>
      <c r="J21" s="224">
        <v>0</v>
      </c>
      <c r="K21" s="223"/>
      <c r="L21" s="224"/>
      <c r="M21" s="223"/>
      <c r="N21" s="224"/>
    </row>
    <row r="22" spans="1:14" ht="18" customHeight="1">
      <c r="A22" s="271"/>
      <c r="B22" s="272"/>
      <c r="C22" s="11" t="s">
        <v>189</v>
      </c>
      <c r="D22" s="12"/>
      <c r="E22" s="73">
        <v>130</v>
      </c>
      <c r="F22" s="128">
        <v>123</v>
      </c>
      <c r="G22" s="73">
        <v>3038</v>
      </c>
      <c r="H22" s="128">
        <v>3231</v>
      </c>
      <c r="I22" s="73">
        <v>658</v>
      </c>
      <c r="J22" s="128">
        <v>544</v>
      </c>
      <c r="K22" s="73"/>
      <c r="L22" s="128"/>
      <c r="M22" s="73"/>
      <c r="N22" s="128"/>
    </row>
    <row r="23" spans="1:14" ht="18" customHeight="1">
      <c r="A23" s="271"/>
      <c r="B23" s="270" t="s">
        <v>190</v>
      </c>
      <c r="C23" s="166" t="s">
        <v>191</v>
      </c>
      <c r="D23" s="167"/>
      <c r="E23" s="143">
        <v>30</v>
      </c>
      <c r="F23" s="144">
        <v>30</v>
      </c>
      <c r="G23" s="143">
        <v>816</v>
      </c>
      <c r="H23" s="144">
        <v>816</v>
      </c>
      <c r="I23" s="143">
        <v>26</v>
      </c>
      <c r="J23" s="144">
        <v>26</v>
      </c>
      <c r="K23" s="143"/>
      <c r="L23" s="144"/>
      <c r="M23" s="143"/>
      <c r="N23" s="144"/>
    </row>
    <row r="24" spans="1:14" ht="18" customHeight="1">
      <c r="A24" s="271"/>
      <c r="B24" s="271"/>
      <c r="C24" s="44" t="s">
        <v>192</v>
      </c>
      <c r="D24" s="43"/>
      <c r="E24" s="69">
        <v>-24</v>
      </c>
      <c r="F24" s="120">
        <v>-20</v>
      </c>
      <c r="G24" s="69">
        <v>-388</v>
      </c>
      <c r="H24" s="120">
        <v>-581</v>
      </c>
      <c r="I24" s="69">
        <v>6821</v>
      </c>
      <c r="J24" s="120">
        <v>6721</v>
      </c>
      <c r="K24" s="69"/>
      <c r="L24" s="120"/>
      <c r="M24" s="69"/>
      <c r="N24" s="120"/>
    </row>
    <row r="25" spans="1:14" ht="18" customHeight="1">
      <c r="A25" s="271"/>
      <c r="B25" s="271"/>
      <c r="C25" s="44" t="s">
        <v>193</v>
      </c>
      <c r="D25" s="43"/>
      <c r="E25" s="69">
        <v>691</v>
      </c>
      <c r="F25" s="120">
        <v>712</v>
      </c>
      <c r="G25" s="69">
        <v>0</v>
      </c>
      <c r="H25" s="120">
        <v>0</v>
      </c>
      <c r="I25" s="69">
        <v>0</v>
      </c>
      <c r="J25" s="120">
        <v>0</v>
      </c>
      <c r="K25" s="69"/>
      <c r="L25" s="120"/>
      <c r="M25" s="69"/>
      <c r="N25" s="120"/>
    </row>
    <row r="26" spans="1:14" ht="18" customHeight="1">
      <c r="A26" s="271"/>
      <c r="B26" s="272"/>
      <c r="C26" s="45" t="s">
        <v>194</v>
      </c>
      <c r="D26" s="46"/>
      <c r="E26" s="71">
        <v>697</v>
      </c>
      <c r="F26" s="220">
        <v>722</v>
      </c>
      <c r="G26" s="71">
        <v>428</v>
      </c>
      <c r="H26" s="220">
        <v>235</v>
      </c>
      <c r="I26" s="71">
        <v>6847</v>
      </c>
      <c r="J26" s="128">
        <v>6747</v>
      </c>
      <c r="K26" s="71"/>
      <c r="L26" s="128"/>
      <c r="M26" s="71"/>
      <c r="N26" s="128"/>
    </row>
    <row r="27" spans="1:14" ht="18" customHeight="1">
      <c r="A27" s="272"/>
      <c r="B27" s="47" t="s">
        <v>195</v>
      </c>
      <c r="C27" s="31"/>
      <c r="D27" s="31"/>
      <c r="E27" s="226">
        <v>827</v>
      </c>
      <c r="F27" s="245">
        <v>845</v>
      </c>
      <c r="G27" s="226">
        <v>3466</v>
      </c>
      <c r="H27" s="128">
        <v>3465</v>
      </c>
      <c r="I27" s="226">
        <v>7505</v>
      </c>
      <c r="J27" s="245">
        <v>7291</v>
      </c>
      <c r="K27" s="73"/>
      <c r="L27" s="128"/>
      <c r="M27" s="73"/>
      <c r="N27" s="128"/>
    </row>
    <row r="28" spans="1:14" ht="18" customHeight="1">
      <c r="A28" s="270" t="s">
        <v>196</v>
      </c>
      <c r="B28" s="270" t="s">
        <v>197</v>
      </c>
      <c r="C28" s="166" t="s">
        <v>198</v>
      </c>
      <c r="D28" s="227" t="s">
        <v>41</v>
      </c>
      <c r="E28" s="143">
        <v>135</v>
      </c>
      <c r="F28" s="144">
        <v>182</v>
      </c>
      <c r="G28" s="143">
        <v>178</v>
      </c>
      <c r="H28" s="144">
        <v>177</v>
      </c>
      <c r="I28" s="143">
        <v>954</v>
      </c>
      <c r="J28" s="144">
        <v>1055</v>
      </c>
      <c r="K28" s="143"/>
      <c r="L28" s="144"/>
      <c r="M28" s="143"/>
      <c r="N28" s="144"/>
    </row>
    <row r="29" spans="1:14" ht="18" customHeight="1">
      <c r="A29" s="271"/>
      <c r="B29" s="271"/>
      <c r="C29" s="44" t="s">
        <v>199</v>
      </c>
      <c r="D29" s="228" t="s">
        <v>42</v>
      </c>
      <c r="E29" s="69">
        <v>135</v>
      </c>
      <c r="F29" s="120">
        <v>182</v>
      </c>
      <c r="G29" s="69">
        <v>158</v>
      </c>
      <c r="H29" s="120">
        <v>159</v>
      </c>
      <c r="I29" s="69">
        <v>805</v>
      </c>
      <c r="J29" s="120">
        <v>878</v>
      </c>
      <c r="K29" s="69"/>
      <c r="L29" s="120"/>
      <c r="M29" s="69"/>
      <c r="N29" s="120"/>
    </row>
    <row r="30" spans="1:14" ht="18" customHeight="1">
      <c r="A30" s="271"/>
      <c r="B30" s="271"/>
      <c r="C30" s="44" t="s">
        <v>200</v>
      </c>
      <c r="D30" s="228" t="s">
        <v>201</v>
      </c>
      <c r="E30" s="69">
        <v>29</v>
      </c>
      <c r="F30" s="120">
        <v>24</v>
      </c>
      <c r="G30" s="69">
        <v>20</v>
      </c>
      <c r="H30" s="120">
        <v>17</v>
      </c>
      <c r="I30" s="69">
        <v>55</v>
      </c>
      <c r="J30" s="120">
        <v>51</v>
      </c>
      <c r="K30" s="69"/>
      <c r="L30" s="120"/>
      <c r="M30" s="69"/>
      <c r="N30" s="120"/>
    </row>
    <row r="31" spans="1:15" ht="18" customHeight="1">
      <c r="A31" s="271"/>
      <c r="B31" s="271"/>
      <c r="C31" s="11" t="s">
        <v>202</v>
      </c>
      <c r="D31" s="229" t="s">
        <v>203</v>
      </c>
      <c r="E31" s="73">
        <f>E28-E29-E30</f>
        <v>-29</v>
      </c>
      <c r="F31" s="128">
        <f aca="true" t="shared" si="0" ref="F31:N31">F28-F29-F30</f>
        <v>-24</v>
      </c>
      <c r="G31" s="73">
        <f t="shared" si="0"/>
        <v>0</v>
      </c>
      <c r="H31" s="128">
        <f t="shared" si="0"/>
        <v>1</v>
      </c>
      <c r="I31" s="73">
        <f t="shared" si="0"/>
        <v>94</v>
      </c>
      <c r="J31" s="128">
        <f t="shared" si="0"/>
        <v>126</v>
      </c>
      <c r="K31" s="73">
        <f t="shared" si="0"/>
        <v>0</v>
      </c>
      <c r="L31" s="230">
        <f t="shared" si="0"/>
        <v>0</v>
      </c>
      <c r="M31" s="73">
        <f t="shared" si="0"/>
        <v>0</v>
      </c>
      <c r="N31" s="220">
        <f t="shared" si="0"/>
        <v>0</v>
      </c>
      <c r="O31" s="7"/>
    </row>
    <row r="32" spans="1:14" ht="18" customHeight="1">
      <c r="A32" s="271"/>
      <c r="B32" s="271"/>
      <c r="C32" s="166" t="s">
        <v>204</v>
      </c>
      <c r="D32" s="227" t="s">
        <v>205</v>
      </c>
      <c r="E32" s="143">
        <v>5</v>
      </c>
      <c r="F32" s="144">
        <v>4</v>
      </c>
      <c r="G32" s="143">
        <v>196</v>
      </c>
      <c r="H32" s="144">
        <v>195</v>
      </c>
      <c r="I32" s="143">
        <v>4</v>
      </c>
      <c r="J32" s="144">
        <v>6</v>
      </c>
      <c r="K32" s="143"/>
      <c r="L32" s="144"/>
      <c r="M32" s="143"/>
      <c r="N32" s="144"/>
    </row>
    <row r="33" spans="1:14" ht="18" customHeight="1">
      <c r="A33" s="271"/>
      <c r="B33" s="271"/>
      <c r="C33" s="44" t="s">
        <v>206</v>
      </c>
      <c r="D33" s="228" t="s">
        <v>207</v>
      </c>
      <c r="E33" s="69">
        <v>0</v>
      </c>
      <c r="F33" s="120">
        <v>0</v>
      </c>
      <c r="G33" s="69">
        <v>3</v>
      </c>
      <c r="H33" s="120">
        <v>3</v>
      </c>
      <c r="I33" s="69">
        <v>1</v>
      </c>
      <c r="J33" s="120">
        <v>1</v>
      </c>
      <c r="K33" s="69"/>
      <c r="L33" s="120"/>
      <c r="M33" s="69"/>
      <c r="N33" s="120"/>
    </row>
    <row r="34" spans="1:14" ht="18" customHeight="1">
      <c r="A34" s="271"/>
      <c r="B34" s="272"/>
      <c r="C34" s="11" t="s">
        <v>208</v>
      </c>
      <c r="D34" s="229" t="s">
        <v>209</v>
      </c>
      <c r="E34" s="73">
        <f>E31+E32-E33</f>
        <v>-24</v>
      </c>
      <c r="F34" s="128">
        <f aca="true" t="shared" si="1" ref="F34:N34">F31+F32-F33</f>
        <v>-20</v>
      </c>
      <c r="G34" s="73">
        <f t="shared" si="1"/>
        <v>193</v>
      </c>
      <c r="H34" s="128">
        <f t="shared" si="1"/>
        <v>193</v>
      </c>
      <c r="I34" s="73">
        <f t="shared" si="1"/>
        <v>97</v>
      </c>
      <c r="J34" s="128">
        <f t="shared" si="1"/>
        <v>131</v>
      </c>
      <c r="K34" s="73">
        <f t="shared" si="1"/>
        <v>0</v>
      </c>
      <c r="L34" s="128">
        <f t="shared" si="1"/>
        <v>0</v>
      </c>
      <c r="M34" s="73">
        <f t="shared" si="1"/>
        <v>0</v>
      </c>
      <c r="N34" s="128">
        <f t="shared" si="1"/>
        <v>0</v>
      </c>
    </row>
    <row r="35" spans="1:14" ht="18" customHeight="1">
      <c r="A35" s="271"/>
      <c r="B35" s="270" t="s">
        <v>210</v>
      </c>
      <c r="C35" s="166" t="s">
        <v>211</v>
      </c>
      <c r="D35" s="227" t="s">
        <v>212</v>
      </c>
      <c r="E35" s="143">
        <v>0</v>
      </c>
      <c r="F35" s="144">
        <v>0</v>
      </c>
      <c r="G35" s="143">
        <v>0</v>
      </c>
      <c r="H35" s="144">
        <v>0</v>
      </c>
      <c r="I35" s="143">
        <v>3</v>
      </c>
      <c r="J35" s="144">
        <v>3</v>
      </c>
      <c r="K35" s="143"/>
      <c r="L35" s="144"/>
      <c r="M35" s="143"/>
      <c r="N35" s="144"/>
    </row>
    <row r="36" spans="1:14" ht="18" customHeight="1">
      <c r="A36" s="271"/>
      <c r="B36" s="271"/>
      <c r="C36" s="44" t="s">
        <v>213</v>
      </c>
      <c r="D36" s="228" t="s">
        <v>214</v>
      </c>
      <c r="E36" s="69">
        <v>0</v>
      </c>
      <c r="F36" s="120">
        <v>0</v>
      </c>
      <c r="G36" s="69">
        <v>0</v>
      </c>
      <c r="H36" s="120">
        <v>0</v>
      </c>
      <c r="I36" s="69">
        <v>0</v>
      </c>
      <c r="J36" s="120">
        <v>0</v>
      </c>
      <c r="K36" s="69"/>
      <c r="L36" s="120"/>
      <c r="M36" s="69"/>
      <c r="N36" s="120"/>
    </row>
    <row r="37" spans="1:14" ht="18" customHeight="1">
      <c r="A37" s="271"/>
      <c r="B37" s="271"/>
      <c r="C37" s="44" t="s">
        <v>215</v>
      </c>
      <c r="D37" s="228" t="s">
        <v>216</v>
      </c>
      <c r="E37" s="69">
        <f>E34+E35-E36</f>
        <v>-24</v>
      </c>
      <c r="F37" s="120">
        <f aca="true" t="shared" si="2" ref="F37:N37">F34+F35-F36</f>
        <v>-20</v>
      </c>
      <c r="G37" s="69">
        <f t="shared" si="2"/>
        <v>193</v>
      </c>
      <c r="H37" s="120">
        <f t="shared" si="2"/>
        <v>193</v>
      </c>
      <c r="I37" s="69">
        <f t="shared" si="2"/>
        <v>100</v>
      </c>
      <c r="J37" s="120">
        <f t="shared" si="2"/>
        <v>134</v>
      </c>
      <c r="K37" s="69">
        <f t="shared" si="2"/>
        <v>0</v>
      </c>
      <c r="L37" s="120">
        <f t="shared" si="2"/>
        <v>0</v>
      </c>
      <c r="M37" s="69">
        <f t="shared" si="2"/>
        <v>0</v>
      </c>
      <c r="N37" s="120">
        <f t="shared" si="2"/>
        <v>0</v>
      </c>
    </row>
    <row r="38" spans="1:14" ht="18" customHeight="1">
      <c r="A38" s="271"/>
      <c r="B38" s="271"/>
      <c r="C38" s="44" t="s">
        <v>217</v>
      </c>
      <c r="D38" s="228" t="s">
        <v>218</v>
      </c>
      <c r="E38" s="69">
        <v>0</v>
      </c>
      <c r="F38" s="120">
        <v>0</v>
      </c>
      <c r="G38" s="69">
        <v>0</v>
      </c>
      <c r="H38" s="120">
        <v>0</v>
      </c>
      <c r="I38" s="69">
        <v>0</v>
      </c>
      <c r="J38" s="120">
        <v>0</v>
      </c>
      <c r="K38" s="69"/>
      <c r="L38" s="120"/>
      <c r="M38" s="69"/>
      <c r="N38" s="120"/>
    </row>
    <row r="39" spans="1:14" ht="18" customHeight="1">
      <c r="A39" s="271"/>
      <c r="B39" s="271"/>
      <c r="C39" s="44" t="s">
        <v>219</v>
      </c>
      <c r="D39" s="228" t="s">
        <v>220</v>
      </c>
      <c r="E39" s="69">
        <v>0</v>
      </c>
      <c r="F39" s="120">
        <v>0</v>
      </c>
      <c r="G39" s="69">
        <v>0</v>
      </c>
      <c r="H39" s="120">
        <v>0</v>
      </c>
      <c r="I39" s="69">
        <v>0</v>
      </c>
      <c r="J39" s="120">
        <v>0</v>
      </c>
      <c r="K39" s="69"/>
      <c r="L39" s="120"/>
      <c r="M39" s="69"/>
      <c r="N39" s="120"/>
    </row>
    <row r="40" spans="1:14" ht="18" customHeight="1">
      <c r="A40" s="271"/>
      <c r="B40" s="271"/>
      <c r="C40" s="44" t="s">
        <v>221</v>
      </c>
      <c r="D40" s="228" t="s">
        <v>222</v>
      </c>
      <c r="E40" s="69">
        <v>0</v>
      </c>
      <c r="F40" s="120">
        <v>0</v>
      </c>
      <c r="G40" s="69">
        <v>0</v>
      </c>
      <c r="H40" s="120">
        <v>0</v>
      </c>
      <c r="I40" s="69">
        <v>0</v>
      </c>
      <c r="J40" s="120">
        <v>0</v>
      </c>
      <c r="K40" s="69"/>
      <c r="L40" s="120"/>
      <c r="M40" s="69"/>
      <c r="N40" s="120"/>
    </row>
    <row r="41" spans="1:14" ht="18" customHeight="1">
      <c r="A41" s="271"/>
      <c r="B41" s="271"/>
      <c r="C41" s="178" t="s">
        <v>223</v>
      </c>
      <c r="D41" s="228" t="s">
        <v>224</v>
      </c>
      <c r="E41" s="69">
        <f>E34+E35-E36-E40</f>
        <v>-24</v>
      </c>
      <c r="F41" s="120">
        <f aca="true" t="shared" si="3" ref="F41:N41">F34+F35-F36-F40</f>
        <v>-20</v>
      </c>
      <c r="G41" s="69">
        <f t="shared" si="3"/>
        <v>193</v>
      </c>
      <c r="H41" s="120">
        <f t="shared" si="3"/>
        <v>193</v>
      </c>
      <c r="I41" s="69">
        <f t="shared" si="3"/>
        <v>100</v>
      </c>
      <c r="J41" s="120">
        <f t="shared" si="3"/>
        <v>134</v>
      </c>
      <c r="K41" s="69">
        <f t="shared" si="3"/>
        <v>0</v>
      </c>
      <c r="L41" s="120">
        <f t="shared" si="3"/>
        <v>0</v>
      </c>
      <c r="M41" s="69">
        <f t="shared" si="3"/>
        <v>0</v>
      </c>
      <c r="N41" s="120">
        <f t="shared" si="3"/>
        <v>0</v>
      </c>
    </row>
    <row r="42" spans="1:14" ht="18" customHeight="1">
      <c r="A42" s="271"/>
      <c r="B42" s="271"/>
      <c r="C42" s="323" t="s">
        <v>225</v>
      </c>
      <c r="D42" s="324"/>
      <c r="E42" s="70">
        <f>E37+E38-E39-E40</f>
        <v>-24</v>
      </c>
      <c r="F42" s="120">
        <f aca="true" t="shared" si="4" ref="F42:N42">F37+F38-F39-F40</f>
        <v>-20</v>
      </c>
      <c r="G42" s="70">
        <f t="shared" si="4"/>
        <v>193</v>
      </c>
      <c r="H42" s="120">
        <f t="shared" si="4"/>
        <v>193</v>
      </c>
      <c r="I42" s="70">
        <f t="shared" si="4"/>
        <v>100</v>
      </c>
      <c r="J42" s="120">
        <f t="shared" si="4"/>
        <v>134</v>
      </c>
      <c r="K42" s="70">
        <f t="shared" si="4"/>
        <v>0</v>
      </c>
      <c r="L42" s="113">
        <f t="shared" si="4"/>
        <v>0</v>
      </c>
      <c r="M42" s="70">
        <f t="shared" si="4"/>
        <v>0</v>
      </c>
      <c r="N42" s="120">
        <f t="shared" si="4"/>
        <v>0</v>
      </c>
    </row>
    <row r="43" spans="1:14" ht="18" customHeight="1">
      <c r="A43" s="271"/>
      <c r="B43" s="271"/>
      <c r="C43" s="44" t="s">
        <v>226</v>
      </c>
      <c r="D43" s="228" t="s">
        <v>227</v>
      </c>
      <c r="E43" s="69">
        <v>0</v>
      </c>
      <c r="F43" s="120">
        <v>0</v>
      </c>
      <c r="G43" s="69">
        <v>0</v>
      </c>
      <c r="H43" s="120">
        <v>0</v>
      </c>
      <c r="I43" s="69">
        <v>0</v>
      </c>
      <c r="J43" s="120">
        <v>0</v>
      </c>
      <c r="K43" s="69"/>
      <c r="L43" s="120"/>
      <c r="M43" s="69"/>
      <c r="N43" s="120"/>
    </row>
    <row r="44" spans="1:14" ht="18" customHeight="1">
      <c r="A44" s="272"/>
      <c r="B44" s="272"/>
      <c r="C44" s="11" t="s">
        <v>228</v>
      </c>
      <c r="D44" s="98" t="s">
        <v>229</v>
      </c>
      <c r="E44" s="73">
        <f>E41+E43</f>
        <v>-24</v>
      </c>
      <c r="F44" s="128">
        <f aca="true" t="shared" si="5" ref="F44:N44">F41+F43</f>
        <v>-20</v>
      </c>
      <c r="G44" s="73">
        <f t="shared" si="5"/>
        <v>193</v>
      </c>
      <c r="H44" s="128">
        <f t="shared" si="5"/>
        <v>193</v>
      </c>
      <c r="I44" s="73">
        <f t="shared" si="5"/>
        <v>100</v>
      </c>
      <c r="J44" s="128">
        <f t="shared" si="5"/>
        <v>134</v>
      </c>
      <c r="K44" s="73">
        <f t="shared" si="5"/>
        <v>0</v>
      </c>
      <c r="L44" s="128">
        <f t="shared" si="5"/>
        <v>0</v>
      </c>
      <c r="M44" s="73">
        <f t="shared" si="5"/>
        <v>0</v>
      </c>
      <c r="N44" s="128">
        <f t="shared" si="5"/>
        <v>0</v>
      </c>
    </row>
    <row r="45" ht="13.5" customHeight="1">
      <c r="A45" s="13" t="s">
        <v>230</v>
      </c>
    </row>
    <row r="46" ht="13.5" customHeight="1">
      <c r="A46" s="13" t="s">
        <v>231</v>
      </c>
    </row>
    <row r="47" ht="13.5">
      <c r="A47" s="231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山形県庁</cp:lastModifiedBy>
  <cp:lastPrinted>2016-08-13T06:25:08Z</cp:lastPrinted>
  <dcterms:created xsi:type="dcterms:W3CDTF">1999-07-06T05:17:05Z</dcterms:created>
  <dcterms:modified xsi:type="dcterms:W3CDTF">2016-08-16T00:43:59Z</dcterms:modified>
  <cp:category/>
  <cp:version/>
  <cp:contentType/>
  <cp:contentStatus/>
</cp:coreProperties>
</file>