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63" activeTab="1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'2.公営企業会計予算'!$A$1:$Q$49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<sst xmlns="http://schemas.openxmlformats.org/spreadsheetml/2006/main" count="449" uniqueCount="268">
  <si>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</si>
  <si>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</si>
  <si>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</si>
  <si>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</si>
  <si>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</si>
  <si>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</si>
  <si>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</si>
  <si>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</si>
  <si>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</si>
  <si>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</si>
  <si>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</si>
  <si>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</si>
  <si>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</si>
  <si>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</si>
  <si>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</si>
  <si>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</si>
  <si>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</si>
  <si>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</si>
  <si>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</si>
  <si>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</si>
  <si>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</si>
  <si>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</si>
  <si>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</si>
  <si>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</si>
  <si>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</si>
  <si>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</si>
  <si>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</si>
  <si>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</si>
  <si>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</si>
  <si>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</si>
  <si>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</si>
  <si>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</si>
  <si>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</si>
  <si>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</si>
  <si>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</si>
  <si>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</si>
  <si>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</si>
  <si>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</si>
  <si>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</si>
  <si>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</si>
  <si>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</si>
  <si>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</si>
  <si>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</si>
  <si>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</si>
  <si>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</si>
  <si>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</si>
  <si>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</si>
  <si>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</si>
  <si>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</si>
  <si>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</si>
  <si>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</si>
  <si>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</si>
  <si>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</si>
  <si>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</si>
  <si>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</si>
  <si>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</si>
  <si>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</si>
  <si>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</si>
  <si>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</si>
  <si>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</si>
  <si>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</si>
  <si>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</si>
  <si>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</si>
  <si>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</si>
  <si>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</si>
  <si>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</si>
  <si>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</si>
  <si>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</si>
  <si>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</si>
  <si>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</si>
  <si>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</si>
  <si>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</si>
  <si>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</si>
  <si>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</si>
  <si>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</si>
  <si>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</si>
  <si>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</si>
  <si>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</si>
  <si>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</si>
  <si>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</si>
  <si>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</si>
  <si>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</si>
  <si>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</si>
  <si>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</si>
  <si>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</si>
  <si>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</si>
  <si>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</si>
  <si>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</si>
  <si>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</si>
  <si>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</si>
  <si>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</si>
  <si>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</si>
  <si>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</si>
  <si>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</si>
  <si>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</si>
  <si>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</si>
  <si>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</si>
  <si>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</si>
  <si>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</si>
  <si>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</si>
  <si>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</si>
  <si>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</si>
  <si>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</si>
  <si>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</si>
  <si>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</si>
  <si>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</si>
  <si>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</si>
  <si>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</si>
  <si>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</si>
  <si>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</si>
  <si>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</si>
  <si>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</si>
  <si>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</si>
  <si>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</si>
  <si>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</si>
  <si>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</si>
  <si>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</si>
  <si>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</si>
  <si>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</si>
  <si>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</si>
  <si>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</si>
  <si>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</si>
  <si>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</si>
  <si>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</si>
  <si>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</si>
  <si>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</si>
  <si>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</si>
  <si>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</si>
  <si>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</si>
  <si>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</si>
  <si>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</si>
  <si>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</si>
  <si>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</si>
  <si>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</si>
  <si>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</si>
  <si>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</si>
  <si>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</si>
  <si>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</si>
  <si>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</si>
  <si>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</si>
  <si>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</si>
  <si>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</si>
  <si>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</si>
  <si>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</si>
  <si>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</si>
  <si>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</si>
  <si>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</si>
  <si>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</si>
  <si>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</si>
  <si>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</si>
  <si>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</si>
  <si>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</si>
  <si>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</si>
  <si>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</si>
  <si>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</si>
  <si>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</si>
  <si>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</si>
  <si>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</si>
  <si>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</si>
  <si>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</si>
  <si>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</si>
  <si>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</si>
  <si>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</si>
  <si>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</si>
  <si>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</si>
  <si>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</si>
  <si>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</si>
  <si>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</si>
  <si>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</si>
  <si>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</si>
  <si>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</si>
  <si>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</si>
  <si>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</si>
  <si>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</si>
  <si>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</si>
  <si>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</si>
  <si>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</si>
  <si>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</si>
  <si>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</si>
  <si>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</si>
  <si>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</si>
  <si>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</si>
  <si>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</si>
  <si>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</si>
  <si>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</si>
  <si>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</si>
  <si>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</si>
  <si>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</si>
  <si>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</si>
  <si>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</si>
  <si>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</si>
  <si>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</si>
  <si>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</si>
  <si>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</si>
  <si>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</si>
  <si>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</si>
  <si>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</si>
  <si>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</si>
  <si>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</si>
  <si>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</si>
  <si>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</si>
  <si>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</si>
  <si>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</si>
  <si>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</si>
  <si>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</si>
  <si>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</si>
  <si>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</si>
  <si>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</si>
  <si>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</si>
  <si>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</si>
  <si>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</si>
  <si>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</si>
  <si>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</si>
  <si>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</si>
  <si>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</si>
  <si>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</si>
  <si>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</si>
  <si>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</si>
  <si>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</si>
  <si>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</si>
  <si>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</si>
  <si>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</si>
  <si>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</si>
  <si>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</si>
  <si>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</si>
  <si>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</si>
  <si>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</si>
  <si>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</si>
  <si>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</si>
  <si>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</si>
  <si>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</si>
  <si>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</si>
  <si>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</si>
  <si>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</si>
  <si>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</si>
  <si>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</si>
  <si>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</si>
  <si>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</si>
  <si>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</si>
  <si>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</si>
  <si>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</si>
  <si>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</si>
  <si>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</si>
  <si>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</si>
  <si>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</si>
  <si>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</si>
  <si>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28年度</t>
  </si>
  <si>
    <t>（注1）平成22年度～26年度は平成22年国勢調査を基に計上している。</t>
  </si>
  <si>
    <t>兵庫県</t>
  </si>
  <si>
    <t>兵庫県</t>
  </si>
  <si>
    <t>港湾事業</t>
  </si>
  <si>
    <t>流域下水道事業</t>
  </si>
  <si>
    <t>港湾事業</t>
  </si>
  <si>
    <t>流域下水道事業</t>
  </si>
  <si>
    <t>-</t>
  </si>
  <si>
    <t>兵庫県道路公社</t>
  </si>
  <si>
    <t>兵庫県住宅供給公社</t>
  </si>
  <si>
    <t>土地開発公社</t>
  </si>
  <si>
    <t>工業用水道事業</t>
  </si>
  <si>
    <t>水源開発事業</t>
  </si>
  <si>
    <t>地域整備事業</t>
  </si>
  <si>
    <t>企業資産運用事業</t>
  </si>
  <si>
    <t>水道用水供給事業</t>
  </si>
  <si>
    <t>株式会社夢舞台</t>
  </si>
  <si>
    <t>病院事業</t>
  </si>
  <si>
    <t>-</t>
  </si>
  <si>
    <t>病院事業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</si>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</sst>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218" fontId="0" fillId="0" borderId="64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54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41" fontId="0" fillId="0" borderId="60" xfId="0" applyNumberFormat="1" applyFill="1" applyBorder="1" applyAlignment="1">
      <alignment horizontal="center" vertical="center"/>
    </xf>
    <xf numFmtId="217" fontId="0" fillId="0" borderId="62" xfId="48" applyNumberFormat="1" applyFill="1" applyBorder="1" applyAlignment="1">
      <alignment horizontal="right" vertical="center"/>
    </xf>
    <xf numFmtId="217" fontId="0" fillId="0" borderId="63" xfId="48" applyNumberFormat="1" applyFill="1" applyBorder="1" applyAlignment="1">
      <alignment horizontal="right" vertical="center"/>
    </xf>
    <xf numFmtId="217" fontId="0" fillId="0" borderId="64" xfId="48" applyNumberFormat="1" applyFill="1" applyBorder="1" applyAlignment="1">
      <alignment horizontal="right" vertical="center"/>
    </xf>
    <xf numFmtId="217" fontId="0" fillId="0" borderId="60" xfId="48" applyNumberFormat="1" applyFill="1" applyBorder="1" applyAlignment="1">
      <alignment horizontal="right" vertical="center"/>
    </xf>
    <xf numFmtId="217" fontId="0" fillId="0" borderId="61" xfId="48" applyNumberFormat="1" applyFill="1" applyBorder="1" applyAlignment="1">
      <alignment vertical="center"/>
    </xf>
    <xf numFmtId="226" fontId="0" fillId="0" borderId="62" xfId="48" applyNumberFormat="1" applyFill="1" applyBorder="1" applyAlignment="1">
      <alignment vertical="center"/>
    </xf>
    <xf numFmtId="218" fontId="0" fillId="33" borderId="62" xfId="48" applyNumberFormat="1" applyFill="1" applyBorder="1" applyAlignment="1">
      <alignment vertical="center"/>
    </xf>
    <xf numFmtId="218" fontId="0" fillId="0" borderId="62" xfId="48" applyNumberFormat="1" applyFill="1" applyBorder="1" applyAlignment="1">
      <alignment vertical="center"/>
    </xf>
    <xf numFmtId="218" fontId="0" fillId="0" borderId="60" xfId="48" applyNumberFormat="1" applyFill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0" fontId="0" fillId="0" borderId="29" xfId="0" applyNumberFormat="1" applyFill="1" applyBorder="1" applyAlignment="1">
      <alignment horizontal="center" vertical="center"/>
    </xf>
    <xf numFmtId="203" fontId="0" fillId="0" borderId="23" xfId="0" applyNumberFormat="1" applyFont="1" applyFill="1" applyBorder="1" applyAlignment="1">
      <alignment horizontal="center" vertical="center"/>
    </xf>
    <xf numFmtId="217" fontId="0" fillId="0" borderId="38" xfId="48" applyNumberFormat="1" applyFill="1" applyBorder="1" applyAlignment="1">
      <alignment vertical="center"/>
    </xf>
    <xf numFmtId="217" fontId="0" fillId="0" borderId="0" xfId="48" applyNumberFormat="1" applyFill="1" applyBorder="1" applyAlignment="1">
      <alignment vertical="center"/>
    </xf>
    <xf numFmtId="217" fontId="0" fillId="0" borderId="28" xfId="48" applyNumberFormat="1" applyFill="1" applyBorder="1" applyAlignment="1">
      <alignment vertical="center"/>
    </xf>
    <xf numFmtId="217" fontId="0" fillId="0" borderId="52" xfId="48" applyNumberFormat="1" applyFill="1" applyBorder="1" applyAlignment="1">
      <alignment vertical="center"/>
    </xf>
    <xf numFmtId="217" fontId="0" fillId="0" borderId="40" xfId="48" applyNumberFormat="1" applyFill="1" applyBorder="1" applyAlignment="1">
      <alignment vertical="center"/>
    </xf>
    <xf numFmtId="217" fontId="0" fillId="0" borderId="36" xfId="48" applyNumberFormat="1" applyFill="1" applyBorder="1" applyAlignment="1">
      <alignment vertical="center"/>
    </xf>
    <xf numFmtId="217" fontId="0" fillId="0" borderId="24" xfId="48" applyNumberFormat="1" applyFill="1" applyBorder="1" applyAlignment="1">
      <alignment vertical="center"/>
    </xf>
    <xf numFmtId="217" fontId="0" fillId="0" borderId="41" xfId="48" applyNumberFormat="1" applyFill="1" applyBorder="1" applyAlignment="1">
      <alignment vertical="center"/>
    </xf>
    <xf numFmtId="217" fontId="0" fillId="0" borderId="32" xfId="48" applyNumberFormat="1" applyFill="1" applyBorder="1" applyAlignment="1">
      <alignment vertical="center"/>
    </xf>
    <xf numFmtId="217" fontId="0" fillId="0" borderId="21" xfId="48" applyNumberFormat="1" applyFill="1" applyBorder="1" applyAlignment="1">
      <alignment vertical="center"/>
    </xf>
    <xf numFmtId="217" fontId="0" fillId="0" borderId="18" xfId="48" applyNumberFormat="1" applyFill="1" applyBorder="1" applyAlignment="1">
      <alignment vertical="center"/>
    </xf>
    <xf numFmtId="217" fontId="0" fillId="0" borderId="37" xfId="48" applyNumberFormat="1" applyFill="1" applyBorder="1" applyAlignment="1">
      <alignment vertical="center"/>
    </xf>
    <xf numFmtId="217" fontId="0" fillId="0" borderId="22" xfId="48" applyNumberFormat="1" applyFill="1" applyBorder="1" applyAlignment="1">
      <alignment vertical="center"/>
    </xf>
    <xf numFmtId="217" fontId="0" fillId="0" borderId="12" xfId="48" applyNumberFormat="1" applyFill="1" applyBorder="1" applyAlignment="1">
      <alignment vertical="center"/>
    </xf>
    <xf numFmtId="217" fontId="0" fillId="0" borderId="50" xfId="48" applyNumberFormat="1" applyFill="1" applyBorder="1" applyAlignment="1">
      <alignment vertical="center"/>
    </xf>
    <xf numFmtId="217" fontId="0" fillId="0" borderId="16" xfId="48" applyNumberFormat="1" applyFill="1" applyBorder="1" applyAlignment="1">
      <alignment vertical="center"/>
    </xf>
    <xf numFmtId="217" fontId="0" fillId="0" borderId="14" xfId="48" applyNumberFormat="1" applyFill="1" applyBorder="1" applyAlignment="1">
      <alignment vertical="center"/>
    </xf>
    <xf numFmtId="217" fontId="0" fillId="0" borderId="31" xfId="48" applyNumberFormat="1" applyFill="1" applyBorder="1" applyAlignment="1">
      <alignment vertical="center"/>
    </xf>
    <xf numFmtId="217" fontId="0" fillId="0" borderId="49" xfId="48" applyNumberFormat="1" applyFill="1" applyBorder="1" applyAlignment="1">
      <alignment vertical="center"/>
    </xf>
    <xf numFmtId="217" fontId="0" fillId="0" borderId="33" xfId="48" applyNumberFormat="1" applyFont="1" applyFill="1" applyBorder="1" applyAlignment="1" quotePrefix="1">
      <alignment horizontal="right" vertical="center"/>
    </xf>
    <xf numFmtId="217" fontId="0" fillId="0" borderId="25" xfId="48" applyNumberFormat="1" applyFont="1" applyFill="1" applyBorder="1" applyAlignment="1" quotePrefix="1">
      <alignment horizontal="right" vertical="center"/>
    </xf>
    <xf numFmtId="217" fontId="0" fillId="0" borderId="41" xfId="48" applyNumberFormat="1" applyFont="1" applyFill="1" applyBorder="1" applyAlignment="1" quotePrefix="1">
      <alignment horizontal="right" vertical="center"/>
    </xf>
    <xf numFmtId="217" fontId="0" fillId="0" borderId="32" xfId="48" applyNumberFormat="1" applyFont="1" applyFill="1" applyBorder="1" applyAlignment="1" quotePrefix="1">
      <alignment horizontal="right" vertical="center"/>
    </xf>
    <xf numFmtId="217" fontId="0" fillId="0" borderId="14" xfId="48" applyNumberFormat="1" applyFont="1" applyFill="1" applyBorder="1" applyAlignment="1" quotePrefix="1">
      <alignment horizontal="right" vertical="center"/>
    </xf>
    <xf numFmtId="217" fontId="0" fillId="0" borderId="31" xfId="48" applyNumberFormat="1" applyFont="1" applyFill="1" applyBorder="1" applyAlignment="1" quotePrefix="1">
      <alignment horizontal="right" vertical="center"/>
    </xf>
    <xf numFmtId="217" fontId="0" fillId="0" borderId="20" xfId="48" applyNumberFormat="1" applyFill="1" applyBorder="1" applyAlignment="1">
      <alignment vertical="center"/>
    </xf>
    <xf numFmtId="217" fontId="0" fillId="0" borderId="55" xfId="48" applyNumberFormat="1" applyFill="1" applyBorder="1" applyAlignment="1">
      <alignment vertical="center"/>
    </xf>
    <xf numFmtId="217" fontId="0" fillId="0" borderId="29" xfId="48" applyNumberFormat="1" applyFill="1" applyBorder="1" applyAlignment="1">
      <alignment vertical="center"/>
    </xf>
    <xf numFmtId="217" fontId="0" fillId="0" borderId="15" xfId="48" applyNumberFormat="1" applyFill="1" applyBorder="1" applyAlignment="1">
      <alignment vertical="center"/>
    </xf>
    <xf numFmtId="217" fontId="0" fillId="0" borderId="23" xfId="48" applyNumberFormat="1" applyFill="1" applyBorder="1" applyAlignment="1">
      <alignment vertical="center"/>
    </xf>
    <xf numFmtId="0" fontId="0" fillId="0" borderId="23" xfId="0" applyNumberFormat="1" applyFont="1" applyFill="1" applyBorder="1" applyAlignment="1">
      <alignment horizontal="center" vertical="center"/>
    </xf>
    <xf numFmtId="41" fontId="0" fillId="0" borderId="20" xfId="0" applyNumberFormat="1" applyFill="1" applyBorder="1" applyAlignment="1">
      <alignment horizontal="centerContinuous" vertical="center"/>
    </xf>
    <xf numFmtId="41" fontId="0" fillId="0" borderId="19" xfId="0" applyNumberFormat="1" applyFill="1" applyBorder="1" applyAlignment="1">
      <alignment horizontal="centerContinuous" vertical="center"/>
    </xf>
    <xf numFmtId="41" fontId="0" fillId="0" borderId="38" xfId="0" applyNumberFormat="1" applyFill="1" applyBorder="1" applyAlignment="1">
      <alignment horizontal="center" vertical="center"/>
    </xf>
    <xf numFmtId="41" fontId="0" fillId="0" borderId="16" xfId="0" applyNumberFormat="1" applyFill="1" applyBorder="1" applyAlignment="1">
      <alignment horizontal="center" vertical="center"/>
    </xf>
    <xf numFmtId="217" fontId="0" fillId="0" borderId="66" xfId="48" applyNumberFormat="1" applyFill="1" applyBorder="1" applyAlignment="1">
      <alignment horizontal="center" vertical="center"/>
    </xf>
    <xf numFmtId="217" fontId="0" fillId="0" borderId="68" xfId="48" applyNumberFormat="1" applyFill="1" applyBorder="1" applyAlignment="1">
      <alignment horizontal="center" vertical="center"/>
    </xf>
    <xf numFmtId="217" fontId="0" fillId="0" borderId="48" xfId="48" applyNumberFormat="1" applyFill="1" applyBorder="1" applyAlignment="1">
      <alignment horizontal="center" vertical="center"/>
    </xf>
    <xf numFmtId="217" fontId="0" fillId="0" borderId="18" xfId="48" applyNumberFormat="1" applyFill="1" applyBorder="1" applyAlignment="1">
      <alignment horizontal="center" vertical="center"/>
    </xf>
    <xf numFmtId="217" fontId="0" fillId="0" borderId="22" xfId="48" applyNumberFormat="1" applyFill="1" applyBorder="1" applyAlignment="1">
      <alignment horizontal="center" vertical="center"/>
    </xf>
    <xf numFmtId="217" fontId="0" fillId="0" borderId="54" xfId="48" applyNumberFormat="1" applyFill="1" applyBorder="1" applyAlignment="1">
      <alignment horizontal="center" vertical="center"/>
    </xf>
    <xf numFmtId="217" fontId="0" fillId="0" borderId="41" xfId="48" applyNumberFormat="1" applyFill="1" applyBorder="1" applyAlignment="1">
      <alignment horizontal="center" vertical="center"/>
    </xf>
    <xf numFmtId="217" fontId="0" fillId="0" borderId="21" xfId="48" applyNumberFormat="1" applyFill="1" applyBorder="1" applyAlignment="1">
      <alignment horizontal="center" vertical="center"/>
    </xf>
    <xf numFmtId="217" fontId="0" fillId="0" borderId="25" xfId="48" applyNumberFormat="1" applyFill="1" applyBorder="1" applyAlignment="1">
      <alignment horizontal="center" vertical="center"/>
    </xf>
    <xf numFmtId="217" fontId="0" fillId="0" borderId="29" xfId="48" applyNumberFormat="1" applyFill="1" applyBorder="1" applyAlignment="1">
      <alignment horizontal="center" vertical="center"/>
    </xf>
    <xf numFmtId="217" fontId="0" fillId="0" borderId="23" xfId="48" applyNumberFormat="1" applyFill="1" applyBorder="1" applyAlignment="1">
      <alignment horizontal="center" vertical="center"/>
    </xf>
    <xf numFmtId="217" fontId="0" fillId="0" borderId="31" xfId="48" applyNumberFormat="1" applyFill="1" applyBorder="1" applyAlignment="1">
      <alignment horizontal="center" vertical="center"/>
    </xf>
    <xf numFmtId="217" fontId="0" fillId="0" borderId="67" xfId="48" applyNumberFormat="1" applyFill="1" applyBorder="1" applyAlignment="1">
      <alignment vertical="center"/>
    </xf>
    <xf numFmtId="217" fontId="0" fillId="0" borderId="69" xfId="48" applyNumberFormat="1" applyFill="1" applyBorder="1" applyAlignment="1">
      <alignment vertical="center"/>
    </xf>
    <xf numFmtId="217" fontId="0" fillId="0" borderId="53" xfId="48" applyNumberFormat="1" applyFill="1" applyBorder="1" applyAlignment="1">
      <alignment vertical="center"/>
    </xf>
    <xf numFmtId="217" fontId="0" fillId="0" borderId="34" xfId="48" applyNumberFormat="1" applyFill="1" applyBorder="1" applyAlignment="1">
      <alignment vertical="center"/>
    </xf>
    <xf numFmtId="217" fontId="0" fillId="0" borderId="56" xfId="48" applyNumberFormat="1" applyFill="1" applyBorder="1" applyAlignment="1">
      <alignment vertical="center"/>
    </xf>
    <xf numFmtId="217" fontId="0" fillId="0" borderId="43" xfId="48" applyNumberFormat="1" applyFill="1" applyBorder="1" applyAlignment="1">
      <alignment vertical="center"/>
    </xf>
    <xf numFmtId="0" fontId="0" fillId="0" borderId="31" xfId="0" applyNumberFormat="1" applyFont="1" applyBorder="1" applyAlignment="1">
      <alignment horizontal="center" vertical="center"/>
    </xf>
    <xf numFmtId="217" fontId="0" fillId="0" borderId="29" xfId="48" applyNumberFormat="1" applyFont="1" applyBorder="1" applyAlignment="1" quotePrefix="1">
      <alignment horizontal="right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Font="1" applyFill="1" applyBorder="1" applyAlignment="1">
      <alignment horizontal="center" vertical="center"/>
    </xf>
    <xf numFmtId="203" fontId="0" fillId="0" borderId="65" xfId="0" applyNumberFormat="1" applyFont="1" applyFill="1" applyBorder="1" applyAlignment="1">
      <alignment horizontal="center" vertical="center"/>
    </xf>
    <xf numFmtId="203" fontId="0" fillId="0" borderId="20" xfId="0" applyNumberFormat="1" applyFont="1" applyFill="1" applyBorder="1" applyAlignment="1">
      <alignment horizontal="center"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224" fontId="16" fillId="0" borderId="70" xfId="48" applyNumberFormat="1" applyFont="1" applyBorder="1" applyAlignment="1">
      <alignment vertical="center" textRotation="255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Fill="1" applyBorder="1" applyAlignment="1">
      <alignment horizontal="center" vertical="center"/>
    </xf>
    <xf numFmtId="41" fontId="0" fillId="0" borderId="65" xfId="0" applyNumberFormat="1" applyFill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19" sqref="G19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249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308" t="s">
        <v>88</v>
      </c>
      <c r="B9" s="308" t="s">
        <v>90</v>
      </c>
      <c r="C9" s="55" t="s">
        <v>4</v>
      </c>
      <c r="D9" s="56"/>
      <c r="E9" s="56"/>
      <c r="F9" s="65">
        <v>734600</v>
      </c>
      <c r="G9" s="75">
        <f>F9/$F$27*100</f>
        <v>36.91032539471589</v>
      </c>
      <c r="H9" s="66">
        <v>699800</v>
      </c>
      <c r="I9" s="80">
        <f>(F9/H9-1)*100</f>
        <v>4.972849385538725</v>
      </c>
      <c r="K9" s="107"/>
    </row>
    <row r="10" spans="1:9" ht="18" customHeight="1">
      <c r="A10" s="309"/>
      <c r="B10" s="309"/>
      <c r="C10" s="7"/>
      <c r="D10" s="52" t="s">
        <v>23</v>
      </c>
      <c r="E10" s="53"/>
      <c r="F10" s="67">
        <v>261469</v>
      </c>
      <c r="G10" s="76">
        <f aca="true" t="shared" si="0" ref="G10:G27">F10/$F$27*100</f>
        <v>13.137633910469598</v>
      </c>
      <c r="H10" s="68">
        <v>255001</v>
      </c>
      <c r="I10" s="81">
        <f aca="true" t="shared" si="1" ref="I10:I27">(F10/H10-1)*100</f>
        <v>2.5364606413308177</v>
      </c>
    </row>
    <row r="11" spans="1:9" ht="18" customHeight="1">
      <c r="A11" s="309"/>
      <c r="B11" s="309"/>
      <c r="C11" s="7"/>
      <c r="D11" s="16"/>
      <c r="E11" s="23" t="s">
        <v>24</v>
      </c>
      <c r="F11" s="69">
        <v>211967</v>
      </c>
      <c r="G11" s="77">
        <f t="shared" si="0"/>
        <v>10.650382443427365</v>
      </c>
      <c r="H11" s="70">
        <v>207834</v>
      </c>
      <c r="I11" s="82">
        <f t="shared" si="1"/>
        <v>1.9886062915596137</v>
      </c>
    </row>
    <row r="12" spans="1:9" ht="18" customHeight="1">
      <c r="A12" s="309"/>
      <c r="B12" s="309"/>
      <c r="C12" s="7"/>
      <c r="D12" s="16"/>
      <c r="E12" s="23" t="s">
        <v>25</v>
      </c>
      <c r="F12" s="69">
        <v>20600</v>
      </c>
      <c r="G12" s="77">
        <f t="shared" si="0"/>
        <v>1.0350567698490978</v>
      </c>
      <c r="H12" s="70">
        <v>24384</v>
      </c>
      <c r="I12" s="82">
        <f t="shared" si="1"/>
        <v>-15.518372703412076</v>
      </c>
    </row>
    <row r="13" spans="1:9" ht="18" customHeight="1">
      <c r="A13" s="309"/>
      <c r="B13" s="309"/>
      <c r="C13" s="7"/>
      <c r="D13" s="33"/>
      <c r="E13" s="23" t="s">
        <v>26</v>
      </c>
      <c r="F13" s="69">
        <v>3566</v>
      </c>
      <c r="G13" s="77">
        <f t="shared" si="0"/>
        <v>0.17917536122727587</v>
      </c>
      <c r="H13" s="70">
        <v>3920</v>
      </c>
      <c r="I13" s="82">
        <f t="shared" si="1"/>
        <v>-9.030612244897963</v>
      </c>
    </row>
    <row r="14" spans="1:9" ht="18" customHeight="1">
      <c r="A14" s="309"/>
      <c r="B14" s="309"/>
      <c r="C14" s="7"/>
      <c r="D14" s="61" t="s">
        <v>27</v>
      </c>
      <c r="E14" s="51"/>
      <c r="F14" s="65">
        <v>147331</v>
      </c>
      <c r="G14" s="75">
        <f t="shared" si="0"/>
        <v>7.402715968865895</v>
      </c>
      <c r="H14" s="66">
        <v>126345</v>
      </c>
      <c r="I14" s="83">
        <f t="shared" si="1"/>
        <v>16.610075586687255</v>
      </c>
    </row>
    <row r="15" spans="1:9" ht="18" customHeight="1">
      <c r="A15" s="309"/>
      <c r="B15" s="309"/>
      <c r="C15" s="7"/>
      <c r="D15" s="16"/>
      <c r="E15" s="23" t="s">
        <v>28</v>
      </c>
      <c r="F15" s="69">
        <v>6932</v>
      </c>
      <c r="G15" s="77">
        <f t="shared" si="0"/>
        <v>0.34830162760164785</v>
      </c>
      <c r="H15" s="70">
        <v>6436</v>
      </c>
      <c r="I15" s="82">
        <f t="shared" si="1"/>
        <v>7.706650093225598</v>
      </c>
    </row>
    <row r="16" spans="1:11" ht="18" customHeight="1">
      <c r="A16" s="309"/>
      <c r="B16" s="309"/>
      <c r="C16" s="7"/>
      <c r="D16" s="16"/>
      <c r="E16" s="29" t="s">
        <v>29</v>
      </c>
      <c r="F16" s="67">
        <v>140399</v>
      </c>
      <c r="G16" s="76">
        <f t="shared" si="0"/>
        <v>7.054414341264247</v>
      </c>
      <c r="H16" s="68">
        <v>119909</v>
      </c>
      <c r="I16" s="81">
        <f t="shared" si="1"/>
        <v>17.0879583684294</v>
      </c>
      <c r="K16" s="108"/>
    </row>
    <row r="17" spans="1:9" ht="18" customHeight="1">
      <c r="A17" s="309"/>
      <c r="B17" s="309"/>
      <c r="C17" s="7"/>
      <c r="D17" s="311" t="s">
        <v>30</v>
      </c>
      <c r="E17" s="312"/>
      <c r="F17" s="67">
        <v>197685</v>
      </c>
      <c r="G17" s="76">
        <f t="shared" si="0"/>
        <v>9.9327765799815</v>
      </c>
      <c r="H17" s="68">
        <v>189410</v>
      </c>
      <c r="I17" s="81">
        <f t="shared" si="1"/>
        <v>4.3688295232564345</v>
      </c>
    </row>
    <row r="18" spans="1:9" ht="18" customHeight="1">
      <c r="A18" s="309"/>
      <c r="B18" s="309"/>
      <c r="C18" s="7"/>
      <c r="D18" s="313" t="s">
        <v>94</v>
      </c>
      <c r="E18" s="314"/>
      <c r="F18" s="69">
        <v>15293</v>
      </c>
      <c r="G18" s="77">
        <f t="shared" si="0"/>
        <v>0.7684040379272938</v>
      </c>
      <c r="H18" s="70">
        <v>15163</v>
      </c>
      <c r="I18" s="82">
        <f t="shared" si="1"/>
        <v>0.8573501286025298</v>
      </c>
    </row>
    <row r="19" spans="1:26" ht="18" customHeight="1">
      <c r="A19" s="309"/>
      <c r="B19" s="309"/>
      <c r="C19" s="10"/>
      <c r="D19" s="313" t="s">
        <v>95</v>
      </c>
      <c r="E19" s="314"/>
      <c r="F19" s="250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309"/>
      <c r="B20" s="309"/>
      <c r="C20" s="44" t="s">
        <v>5</v>
      </c>
      <c r="D20" s="43"/>
      <c r="E20" s="43"/>
      <c r="F20" s="69">
        <v>81848</v>
      </c>
      <c r="G20" s="77">
        <f t="shared" si="0"/>
        <v>4.112491577602376</v>
      </c>
      <c r="H20" s="70">
        <v>92756</v>
      </c>
      <c r="I20" s="82">
        <f t="shared" si="1"/>
        <v>-11.759886152917332</v>
      </c>
    </row>
    <row r="21" spans="1:9" ht="18" customHeight="1">
      <c r="A21" s="309"/>
      <c r="B21" s="309"/>
      <c r="C21" s="44" t="s">
        <v>6</v>
      </c>
      <c r="D21" s="43"/>
      <c r="E21" s="43"/>
      <c r="F21" s="69">
        <v>305909</v>
      </c>
      <c r="G21" s="77">
        <f t="shared" si="0"/>
        <v>15.370542786784839</v>
      </c>
      <c r="H21" s="70">
        <v>296200</v>
      </c>
      <c r="I21" s="82">
        <f t="shared" si="1"/>
        <v>3.277852802160708</v>
      </c>
    </row>
    <row r="22" spans="1:9" ht="18" customHeight="1">
      <c r="A22" s="309"/>
      <c r="B22" s="309"/>
      <c r="C22" s="44" t="s">
        <v>31</v>
      </c>
      <c r="D22" s="43"/>
      <c r="E22" s="43"/>
      <c r="F22" s="69">
        <v>34481</v>
      </c>
      <c r="G22" s="77">
        <f t="shared" si="0"/>
        <v>1.7325141981148904</v>
      </c>
      <c r="H22" s="70">
        <v>31466</v>
      </c>
      <c r="I22" s="82">
        <f t="shared" si="1"/>
        <v>9.581770800228817</v>
      </c>
    </row>
    <row r="23" spans="1:9" ht="18" customHeight="1">
      <c r="A23" s="309"/>
      <c r="B23" s="309"/>
      <c r="C23" s="44" t="s">
        <v>7</v>
      </c>
      <c r="D23" s="43"/>
      <c r="E23" s="43"/>
      <c r="F23" s="69">
        <v>182007</v>
      </c>
      <c r="G23" s="77">
        <f t="shared" si="0"/>
        <v>9.145028034462365</v>
      </c>
      <c r="H23" s="70">
        <v>182838</v>
      </c>
      <c r="I23" s="82">
        <f t="shared" si="1"/>
        <v>-0.45450070554261535</v>
      </c>
    </row>
    <row r="24" spans="1:9" ht="18" customHeight="1">
      <c r="A24" s="309"/>
      <c r="B24" s="309"/>
      <c r="C24" s="44" t="s">
        <v>32</v>
      </c>
      <c r="D24" s="43"/>
      <c r="E24" s="43"/>
      <c r="F24" s="69">
        <v>6469</v>
      </c>
      <c r="G24" s="77">
        <f t="shared" si="0"/>
        <v>0.3250379730171754</v>
      </c>
      <c r="H24" s="70">
        <v>8374</v>
      </c>
      <c r="I24" s="82">
        <f t="shared" si="1"/>
        <v>-22.748984953427275</v>
      </c>
    </row>
    <row r="25" spans="1:9" ht="18" customHeight="1">
      <c r="A25" s="309"/>
      <c r="B25" s="309"/>
      <c r="C25" s="44" t="s">
        <v>8</v>
      </c>
      <c r="D25" s="43"/>
      <c r="E25" s="43"/>
      <c r="F25" s="69">
        <v>236872</v>
      </c>
      <c r="G25" s="77">
        <f t="shared" si="0"/>
        <v>11.901745979985218</v>
      </c>
      <c r="H25" s="70">
        <v>268174</v>
      </c>
      <c r="I25" s="82">
        <f t="shared" si="1"/>
        <v>-11.672272479807887</v>
      </c>
    </row>
    <row r="26" spans="1:9" ht="18" customHeight="1">
      <c r="A26" s="309"/>
      <c r="B26" s="309"/>
      <c r="C26" s="45" t="s">
        <v>9</v>
      </c>
      <c r="D26" s="46"/>
      <c r="E26" s="46"/>
      <c r="F26" s="71">
        <v>408043</v>
      </c>
      <c r="G26" s="78">
        <f t="shared" si="0"/>
        <v>20.502314055317253</v>
      </c>
      <c r="H26" s="72">
        <v>383848</v>
      </c>
      <c r="I26" s="84">
        <f t="shared" si="1"/>
        <v>6.3032762968675105</v>
      </c>
    </row>
    <row r="27" spans="1:9" ht="18" customHeight="1">
      <c r="A27" s="309"/>
      <c r="B27" s="310"/>
      <c r="C27" s="47" t="s">
        <v>10</v>
      </c>
      <c r="D27" s="31"/>
      <c r="E27" s="31"/>
      <c r="F27" s="73">
        <f>SUM(F9,F20:F26)</f>
        <v>1990229</v>
      </c>
      <c r="G27" s="79">
        <f t="shared" si="0"/>
        <v>100</v>
      </c>
      <c r="H27" s="73">
        <f>SUM(H9,H20:H26)</f>
        <v>1963456</v>
      </c>
      <c r="I27" s="85">
        <f t="shared" si="1"/>
        <v>1.3635650607907612</v>
      </c>
    </row>
    <row r="28" spans="1:9" ht="18" customHeight="1">
      <c r="A28" s="309"/>
      <c r="B28" s="308" t="s">
        <v>89</v>
      </c>
      <c r="C28" s="55" t="s">
        <v>11</v>
      </c>
      <c r="D28" s="56"/>
      <c r="E28" s="56"/>
      <c r="F28" s="65">
        <v>863490</v>
      </c>
      <c r="G28" s="75">
        <f>F28/$F$45*100</f>
        <v>43.38646457266978</v>
      </c>
      <c r="H28" s="65">
        <v>864453</v>
      </c>
      <c r="I28" s="86">
        <f>(F28/H28-1)*100</f>
        <v>-0.11139992573337976</v>
      </c>
    </row>
    <row r="29" spans="1:9" ht="18" customHeight="1">
      <c r="A29" s="309"/>
      <c r="B29" s="309"/>
      <c r="C29" s="7"/>
      <c r="D29" s="30" t="s">
        <v>12</v>
      </c>
      <c r="E29" s="43"/>
      <c r="F29" s="69">
        <v>530693</v>
      </c>
      <c r="G29" s="77">
        <f aca="true" t="shared" si="2" ref="G29:G45">F29/$F$45*100</f>
        <v>26.66492147386055</v>
      </c>
      <c r="H29" s="69">
        <v>530907</v>
      </c>
      <c r="I29" s="87">
        <f aca="true" t="shared" si="3" ref="I29:I45">(F29/H29-1)*100</f>
        <v>-0.04030837792683428</v>
      </c>
    </row>
    <row r="30" spans="1:9" ht="18" customHeight="1">
      <c r="A30" s="309"/>
      <c r="B30" s="309"/>
      <c r="C30" s="7"/>
      <c r="D30" s="30" t="s">
        <v>33</v>
      </c>
      <c r="E30" s="43"/>
      <c r="F30" s="69">
        <v>30216</v>
      </c>
      <c r="G30" s="77">
        <f t="shared" si="2"/>
        <v>1.5182172503767153</v>
      </c>
      <c r="H30" s="69">
        <v>31621</v>
      </c>
      <c r="I30" s="87">
        <f t="shared" si="3"/>
        <v>-4.443249739097432</v>
      </c>
    </row>
    <row r="31" spans="1:9" ht="18" customHeight="1">
      <c r="A31" s="309"/>
      <c r="B31" s="309"/>
      <c r="C31" s="19"/>
      <c r="D31" s="30" t="s">
        <v>13</v>
      </c>
      <c r="E31" s="43"/>
      <c r="F31" s="69">
        <v>302581</v>
      </c>
      <c r="G31" s="77">
        <f t="shared" si="2"/>
        <v>15.203325848432517</v>
      </c>
      <c r="H31" s="69">
        <v>301925</v>
      </c>
      <c r="I31" s="87">
        <f t="shared" si="3"/>
        <v>0.21727250144902843</v>
      </c>
    </row>
    <row r="32" spans="1:9" ht="18" customHeight="1">
      <c r="A32" s="309"/>
      <c r="B32" s="309"/>
      <c r="C32" s="50" t="s">
        <v>14</v>
      </c>
      <c r="D32" s="51"/>
      <c r="E32" s="51"/>
      <c r="F32" s="65">
        <v>925645</v>
      </c>
      <c r="G32" s="75">
        <f t="shared" si="2"/>
        <v>46.509472025580976</v>
      </c>
      <c r="H32" s="65">
        <v>896004</v>
      </c>
      <c r="I32" s="86">
        <f t="shared" si="3"/>
        <v>3.3081325529796812</v>
      </c>
    </row>
    <row r="33" spans="1:9" ht="18" customHeight="1">
      <c r="A33" s="309"/>
      <c r="B33" s="309"/>
      <c r="C33" s="7"/>
      <c r="D33" s="30" t="s">
        <v>15</v>
      </c>
      <c r="E33" s="43"/>
      <c r="F33" s="69">
        <v>16369</v>
      </c>
      <c r="G33" s="77">
        <f t="shared" si="2"/>
        <v>0.8224681682359165</v>
      </c>
      <c r="H33" s="69">
        <v>17159</v>
      </c>
      <c r="I33" s="87">
        <f t="shared" si="3"/>
        <v>-4.603997901975642</v>
      </c>
    </row>
    <row r="34" spans="1:9" ht="18" customHeight="1">
      <c r="A34" s="309"/>
      <c r="B34" s="309"/>
      <c r="C34" s="7"/>
      <c r="D34" s="30" t="s">
        <v>34</v>
      </c>
      <c r="E34" s="43"/>
      <c r="F34" s="69">
        <v>12048</v>
      </c>
      <c r="G34" s="77">
        <f t="shared" si="2"/>
        <v>0.6053574739389287</v>
      </c>
      <c r="H34" s="69">
        <v>11956</v>
      </c>
      <c r="I34" s="87">
        <f t="shared" si="3"/>
        <v>0.7694881231181006</v>
      </c>
    </row>
    <row r="35" spans="1:9" ht="18" customHeight="1">
      <c r="A35" s="309"/>
      <c r="B35" s="309"/>
      <c r="C35" s="7"/>
      <c r="D35" s="30" t="s">
        <v>35</v>
      </c>
      <c r="E35" s="43"/>
      <c r="F35" s="69">
        <v>546194</v>
      </c>
      <c r="G35" s="77">
        <f t="shared" si="2"/>
        <v>27.443776570434856</v>
      </c>
      <c r="H35" s="69">
        <v>537838</v>
      </c>
      <c r="I35" s="87">
        <f t="shared" si="3"/>
        <v>1.5536276722730724</v>
      </c>
    </row>
    <row r="36" spans="1:9" ht="18" customHeight="1">
      <c r="A36" s="309"/>
      <c r="B36" s="309"/>
      <c r="C36" s="7"/>
      <c r="D36" s="30" t="s">
        <v>36</v>
      </c>
      <c r="E36" s="43"/>
      <c r="F36" s="69">
        <v>7439</v>
      </c>
      <c r="G36" s="77">
        <f t="shared" si="2"/>
        <v>0.37377608305375914</v>
      </c>
      <c r="H36" s="69">
        <v>7445</v>
      </c>
      <c r="I36" s="87">
        <f t="shared" si="3"/>
        <v>-0.08059100067159264</v>
      </c>
    </row>
    <row r="37" spans="1:9" ht="18" customHeight="1">
      <c r="A37" s="309"/>
      <c r="B37" s="309"/>
      <c r="C37" s="7"/>
      <c r="D37" s="30" t="s">
        <v>16</v>
      </c>
      <c r="E37" s="43"/>
      <c r="F37" s="69">
        <v>20194</v>
      </c>
      <c r="G37" s="77">
        <f t="shared" si="2"/>
        <v>1.0146571072977029</v>
      </c>
      <c r="H37" s="69">
        <v>22811</v>
      </c>
      <c r="I37" s="87">
        <f t="shared" si="3"/>
        <v>-11.472535180395427</v>
      </c>
    </row>
    <row r="38" spans="1:9" ht="18" customHeight="1">
      <c r="A38" s="309"/>
      <c r="B38" s="309"/>
      <c r="C38" s="19"/>
      <c r="D38" s="30" t="s">
        <v>37</v>
      </c>
      <c r="E38" s="43"/>
      <c r="F38" s="69">
        <v>322901</v>
      </c>
      <c r="G38" s="77">
        <f t="shared" si="2"/>
        <v>16.224313885487547</v>
      </c>
      <c r="H38" s="69">
        <v>297795</v>
      </c>
      <c r="I38" s="87">
        <f t="shared" si="3"/>
        <v>8.430631810473654</v>
      </c>
    </row>
    <row r="39" spans="1:9" ht="18" customHeight="1">
      <c r="A39" s="309"/>
      <c r="B39" s="309"/>
      <c r="C39" s="50" t="s">
        <v>17</v>
      </c>
      <c r="D39" s="51"/>
      <c r="E39" s="51"/>
      <c r="F39" s="65">
        <v>201094</v>
      </c>
      <c r="G39" s="75">
        <f t="shared" si="2"/>
        <v>10.104063401749245</v>
      </c>
      <c r="H39" s="65">
        <v>202999</v>
      </c>
      <c r="I39" s="86">
        <f t="shared" si="3"/>
        <v>-0.938428268119551</v>
      </c>
    </row>
    <row r="40" spans="1:9" ht="18" customHeight="1">
      <c r="A40" s="309"/>
      <c r="B40" s="309"/>
      <c r="C40" s="7"/>
      <c r="D40" s="52" t="s">
        <v>18</v>
      </c>
      <c r="E40" s="53"/>
      <c r="F40" s="67">
        <v>190253</v>
      </c>
      <c r="G40" s="76">
        <f t="shared" si="2"/>
        <v>9.559352215247593</v>
      </c>
      <c r="H40" s="67">
        <v>190073</v>
      </c>
      <c r="I40" s="88">
        <f t="shared" si="3"/>
        <v>0.09470045719275344</v>
      </c>
    </row>
    <row r="41" spans="1:9" ht="18" customHeight="1">
      <c r="A41" s="309"/>
      <c r="B41" s="309"/>
      <c r="C41" s="7"/>
      <c r="D41" s="16"/>
      <c r="E41" s="104" t="s">
        <v>92</v>
      </c>
      <c r="F41" s="69">
        <v>113607</v>
      </c>
      <c r="G41" s="77">
        <f t="shared" si="2"/>
        <v>5.708237594769245</v>
      </c>
      <c r="H41" s="69">
        <v>114046</v>
      </c>
      <c r="I41" s="89">
        <f t="shared" si="3"/>
        <v>-0.3849323956999773</v>
      </c>
    </row>
    <row r="42" spans="1:9" ht="18" customHeight="1">
      <c r="A42" s="309"/>
      <c r="B42" s="309"/>
      <c r="C42" s="7"/>
      <c r="D42" s="33"/>
      <c r="E42" s="32" t="s">
        <v>38</v>
      </c>
      <c r="F42" s="69">
        <v>76646</v>
      </c>
      <c r="G42" s="77">
        <f t="shared" si="2"/>
        <v>3.8511146204783473</v>
      </c>
      <c r="H42" s="69">
        <v>76027</v>
      </c>
      <c r="I42" s="89">
        <f t="shared" si="3"/>
        <v>0.8141844344772275</v>
      </c>
    </row>
    <row r="43" spans="1:9" ht="18" customHeight="1">
      <c r="A43" s="309"/>
      <c r="B43" s="309"/>
      <c r="C43" s="7"/>
      <c r="D43" s="30" t="s">
        <v>39</v>
      </c>
      <c r="E43" s="54"/>
      <c r="F43" s="69">
        <v>10841</v>
      </c>
      <c r="G43" s="77">
        <f t="shared" si="2"/>
        <v>0.5447111865016538</v>
      </c>
      <c r="H43" s="69">
        <v>12926</v>
      </c>
      <c r="I43" s="89">
        <f t="shared" si="3"/>
        <v>-16.130280055701686</v>
      </c>
    </row>
    <row r="44" spans="1:9" ht="18" customHeight="1">
      <c r="A44" s="309"/>
      <c r="B44" s="309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310"/>
      <c r="B45" s="310"/>
      <c r="C45" s="11" t="s">
        <v>19</v>
      </c>
      <c r="D45" s="12"/>
      <c r="E45" s="12"/>
      <c r="F45" s="74">
        <f>SUM(F28,F32,F39)</f>
        <v>1990229</v>
      </c>
      <c r="G45" s="85">
        <f t="shared" si="2"/>
        <v>100</v>
      </c>
      <c r="H45" s="74">
        <f>SUM(H28,H32,H39)</f>
        <v>1963456</v>
      </c>
      <c r="I45" s="85">
        <f t="shared" si="3"/>
        <v>1.3635650607907612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300" verticalDpi="3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tabSelected="1" view="pageBreakPreview" zoomScale="94" zoomScaleSheetLayoutView="94" zoomScalePageLayoutView="0" workbookViewId="0" topLeftCell="A1">
      <pane xSplit="5" ySplit="7" topLeftCell="M2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G3" sqref="G3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3" width="13.59765625" style="2" customWidth="1"/>
    <col min="14" max="14" width="13.59765625" style="8" customWidth="1"/>
    <col min="15" max="23" width="13.59765625" style="2" customWidth="1"/>
    <col min="24" max="27" width="12" style="2" customWidth="1"/>
    <col min="28" max="16384" width="9" style="2" customWidth="1"/>
  </cols>
  <sheetData>
    <row r="1" spans="1:9" ht="33.75" customHeight="1">
      <c r="A1" s="64" t="s">
        <v>0</v>
      </c>
      <c r="B1" s="28"/>
      <c r="C1" s="28"/>
      <c r="D1" s="103" t="s">
        <v>248</v>
      </c>
      <c r="E1" s="35"/>
      <c r="F1" s="35"/>
      <c r="G1" s="35"/>
      <c r="H1" s="35"/>
      <c r="I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7" ht="15.75" customHeight="1">
      <c r="A5" s="31" t="s">
        <v>239</v>
      </c>
      <c r="B5" s="31"/>
      <c r="C5" s="31"/>
      <c r="D5" s="31"/>
      <c r="M5" s="37"/>
      <c r="Q5" s="37" t="s">
        <v>48</v>
      </c>
    </row>
    <row r="6" spans="1:17" ht="15.75" customHeight="1">
      <c r="A6" s="335" t="s">
        <v>49</v>
      </c>
      <c r="B6" s="336"/>
      <c r="C6" s="336"/>
      <c r="D6" s="336"/>
      <c r="E6" s="337"/>
      <c r="F6" s="315" t="s">
        <v>262</v>
      </c>
      <c r="G6" s="316"/>
      <c r="H6" s="315" t="s">
        <v>258</v>
      </c>
      <c r="I6" s="316"/>
      <c r="J6" s="315" t="s">
        <v>259</v>
      </c>
      <c r="K6" s="316"/>
      <c r="L6" s="315" t="s">
        <v>260</v>
      </c>
      <c r="M6" s="316"/>
      <c r="N6" s="315" t="s">
        <v>261</v>
      </c>
      <c r="O6" s="316"/>
      <c r="P6" s="326" t="s">
        <v>264</v>
      </c>
      <c r="Q6" s="316"/>
    </row>
    <row r="7" spans="1:17" ht="15.75" customHeight="1">
      <c r="A7" s="338"/>
      <c r="B7" s="339"/>
      <c r="C7" s="339"/>
      <c r="D7" s="339"/>
      <c r="E7" s="340"/>
      <c r="F7" s="109" t="s">
        <v>246</v>
      </c>
      <c r="G7" s="38" t="s">
        <v>2</v>
      </c>
      <c r="H7" s="109" t="s">
        <v>246</v>
      </c>
      <c r="I7" s="38" t="s">
        <v>2</v>
      </c>
      <c r="J7" s="109" t="s">
        <v>246</v>
      </c>
      <c r="K7" s="38" t="s">
        <v>2</v>
      </c>
      <c r="L7" s="109" t="s">
        <v>246</v>
      </c>
      <c r="M7" s="38" t="s">
        <v>2</v>
      </c>
      <c r="N7" s="109" t="s">
        <v>246</v>
      </c>
      <c r="O7" s="38" t="s">
        <v>2</v>
      </c>
      <c r="P7" s="109" t="s">
        <v>246</v>
      </c>
      <c r="Q7" s="306" t="s">
        <v>2</v>
      </c>
    </row>
    <row r="8" spans="1:27" ht="15.75" customHeight="1">
      <c r="A8" s="327" t="s">
        <v>83</v>
      </c>
      <c r="B8" s="55" t="s">
        <v>50</v>
      </c>
      <c r="C8" s="56"/>
      <c r="D8" s="56"/>
      <c r="E8" s="93" t="s">
        <v>41</v>
      </c>
      <c r="F8" s="110">
        <v>16010</v>
      </c>
      <c r="G8" s="111">
        <v>16826</v>
      </c>
      <c r="H8" s="110">
        <v>4014</v>
      </c>
      <c r="I8" s="112">
        <v>4062</v>
      </c>
      <c r="J8" s="110">
        <v>0</v>
      </c>
      <c r="K8" s="113">
        <v>0</v>
      </c>
      <c r="L8" s="110">
        <v>5600</v>
      </c>
      <c r="M8" s="112">
        <v>7079</v>
      </c>
      <c r="N8" s="110">
        <v>1378</v>
      </c>
      <c r="O8" s="113">
        <v>1286</v>
      </c>
      <c r="P8" s="110">
        <v>121666</v>
      </c>
      <c r="Q8" s="113">
        <v>115472</v>
      </c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5.75" customHeight="1">
      <c r="A9" s="347"/>
      <c r="B9" s="8"/>
      <c r="C9" s="30" t="s">
        <v>51</v>
      </c>
      <c r="D9" s="43"/>
      <c r="E9" s="91" t="s">
        <v>42</v>
      </c>
      <c r="F9" s="70">
        <v>16010</v>
      </c>
      <c r="G9" s="115">
        <v>16826</v>
      </c>
      <c r="H9" s="70">
        <v>4014</v>
      </c>
      <c r="I9" s="116">
        <v>4062</v>
      </c>
      <c r="J9" s="70">
        <v>0</v>
      </c>
      <c r="K9" s="117">
        <v>0</v>
      </c>
      <c r="L9" s="70">
        <v>5600</v>
      </c>
      <c r="M9" s="116">
        <v>7079</v>
      </c>
      <c r="N9" s="70">
        <v>1378</v>
      </c>
      <c r="O9" s="117">
        <v>1286</v>
      </c>
      <c r="P9" s="70">
        <f>+P8-P10</f>
        <v>121631</v>
      </c>
      <c r="Q9" s="117">
        <v>115428</v>
      </c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5.75" customHeight="1">
      <c r="A10" s="347"/>
      <c r="B10" s="10"/>
      <c r="C10" s="30" t="s">
        <v>52</v>
      </c>
      <c r="D10" s="43"/>
      <c r="E10" s="91" t="s">
        <v>43</v>
      </c>
      <c r="F10" s="70">
        <v>0</v>
      </c>
      <c r="G10" s="115">
        <v>0</v>
      </c>
      <c r="H10" s="70">
        <v>0</v>
      </c>
      <c r="I10" s="116">
        <v>0</v>
      </c>
      <c r="J10" s="118">
        <v>0</v>
      </c>
      <c r="K10" s="119">
        <v>0</v>
      </c>
      <c r="L10" s="70">
        <v>0</v>
      </c>
      <c r="M10" s="116">
        <v>0</v>
      </c>
      <c r="N10" s="70">
        <v>0</v>
      </c>
      <c r="O10" s="117">
        <v>0</v>
      </c>
      <c r="P10" s="70">
        <v>35</v>
      </c>
      <c r="Q10" s="117">
        <v>44</v>
      </c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5.75" customHeight="1">
      <c r="A11" s="347"/>
      <c r="B11" s="50" t="s">
        <v>53</v>
      </c>
      <c r="C11" s="63"/>
      <c r="D11" s="63"/>
      <c r="E11" s="90" t="s">
        <v>44</v>
      </c>
      <c r="F11" s="120">
        <v>14737</v>
      </c>
      <c r="G11" s="121">
        <v>14701</v>
      </c>
      <c r="H11" s="120">
        <v>3355</v>
      </c>
      <c r="I11" s="122">
        <v>3255</v>
      </c>
      <c r="J11" s="120">
        <v>0</v>
      </c>
      <c r="K11" s="123">
        <v>0</v>
      </c>
      <c r="L11" s="120">
        <v>5314</v>
      </c>
      <c r="M11" s="122">
        <v>6609</v>
      </c>
      <c r="N11" s="120">
        <v>1232</v>
      </c>
      <c r="O11" s="123">
        <v>1187</v>
      </c>
      <c r="P11" s="120">
        <v>126192</v>
      </c>
      <c r="Q11" s="123">
        <v>121357</v>
      </c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5.75" customHeight="1">
      <c r="A12" s="347"/>
      <c r="B12" s="7"/>
      <c r="C12" s="30" t="s">
        <v>54</v>
      </c>
      <c r="D12" s="43"/>
      <c r="E12" s="91" t="s">
        <v>45</v>
      </c>
      <c r="F12" s="70">
        <v>14687</v>
      </c>
      <c r="G12" s="115">
        <v>14651</v>
      </c>
      <c r="H12" s="120">
        <v>3335</v>
      </c>
      <c r="I12" s="116">
        <v>3235</v>
      </c>
      <c r="J12" s="120">
        <v>0</v>
      </c>
      <c r="K12" s="117">
        <v>0</v>
      </c>
      <c r="L12" s="70">
        <v>5264</v>
      </c>
      <c r="M12" s="116">
        <v>6559</v>
      </c>
      <c r="N12" s="70">
        <v>1229</v>
      </c>
      <c r="O12" s="117">
        <v>1111</v>
      </c>
      <c r="P12" s="70">
        <f>+P11-P13</f>
        <v>123545</v>
      </c>
      <c r="Q12" s="117">
        <v>116446</v>
      </c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5.75" customHeight="1">
      <c r="A13" s="347"/>
      <c r="B13" s="8"/>
      <c r="C13" s="52" t="s">
        <v>55</v>
      </c>
      <c r="D13" s="53"/>
      <c r="E13" s="95" t="s">
        <v>46</v>
      </c>
      <c r="F13" s="67">
        <v>50</v>
      </c>
      <c r="G13" s="124">
        <v>50</v>
      </c>
      <c r="H13" s="118">
        <v>20</v>
      </c>
      <c r="I13" s="119">
        <v>20</v>
      </c>
      <c r="J13" s="118">
        <v>0</v>
      </c>
      <c r="K13" s="119">
        <v>0</v>
      </c>
      <c r="L13" s="68">
        <v>50</v>
      </c>
      <c r="M13" s="125">
        <v>50</v>
      </c>
      <c r="N13" s="68">
        <v>3</v>
      </c>
      <c r="O13" s="126">
        <v>76</v>
      </c>
      <c r="P13" s="70">
        <v>2647</v>
      </c>
      <c r="Q13" s="126">
        <v>4911</v>
      </c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5.75" customHeight="1">
      <c r="A14" s="347"/>
      <c r="B14" s="44" t="s">
        <v>56</v>
      </c>
      <c r="C14" s="43"/>
      <c r="D14" s="43"/>
      <c r="E14" s="91" t="s">
        <v>97</v>
      </c>
      <c r="F14" s="69">
        <f>F9-F12</f>
        <v>1323</v>
      </c>
      <c r="G14" s="127">
        <f>G9-G12</f>
        <v>2175</v>
      </c>
      <c r="H14" s="69">
        <f aca="true" t="shared" si="0" ref="H14:O15">H9-H12</f>
        <v>679</v>
      </c>
      <c r="I14" s="127">
        <f t="shared" si="0"/>
        <v>827</v>
      </c>
      <c r="J14" s="69">
        <f t="shared" si="0"/>
        <v>0</v>
      </c>
      <c r="K14" s="127">
        <f t="shared" si="0"/>
        <v>0</v>
      </c>
      <c r="L14" s="69">
        <f t="shared" si="0"/>
        <v>336</v>
      </c>
      <c r="M14" s="127">
        <f t="shared" si="0"/>
        <v>520</v>
      </c>
      <c r="N14" s="69">
        <f t="shared" si="0"/>
        <v>149</v>
      </c>
      <c r="O14" s="127">
        <f t="shared" si="0"/>
        <v>175</v>
      </c>
      <c r="P14" s="69">
        <f>P9-P12</f>
        <v>-1914</v>
      </c>
      <c r="Q14" s="127">
        <f>Q9-Q12</f>
        <v>-1018</v>
      </c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5.75" customHeight="1">
      <c r="A15" s="347"/>
      <c r="B15" s="44" t="s">
        <v>57</v>
      </c>
      <c r="C15" s="43"/>
      <c r="D15" s="43"/>
      <c r="E15" s="91" t="s">
        <v>98</v>
      </c>
      <c r="F15" s="69">
        <f>F10-F13</f>
        <v>-50</v>
      </c>
      <c r="G15" s="127">
        <f>G10-G13</f>
        <v>-50</v>
      </c>
      <c r="H15" s="69">
        <f t="shared" si="0"/>
        <v>-20</v>
      </c>
      <c r="I15" s="127">
        <f t="shared" si="0"/>
        <v>-20</v>
      </c>
      <c r="J15" s="69">
        <f t="shared" si="0"/>
        <v>0</v>
      </c>
      <c r="K15" s="127">
        <f t="shared" si="0"/>
        <v>0</v>
      </c>
      <c r="L15" s="69">
        <f t="shared" si="0"/>
        <v>-50</v>
      </c>
      <c r="M15" s="127">
        <f t="shared" si="0"/>
        <v>-50</v>
      </c>
      <c r="N15" s="69">
        <f t="shared" si="0"/>
        <v>-3</v>
      </c>
      <c r="O15" s="127">
        <f t="shared" si="0"/>
        <v>-76</v>
      </c>
      <c r="P15" s="69">
        <f>P10-P13</f>
        <v>-2612</v>
      </c>
      <c r="Q15" s="127">
        <f>Q10-Q13</f>
        <v>-4867</v>
      </c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15.75" customHeight="1">
      <c r="A16" s="347"/>
      <c r="B16" s="44" t="s">
        <v>58</v>
      </c>
      <c r="C16" s="43"/>
      <c r="D16" s="43"/>
      <c r="E16" s="91" t="s">
        <v>99</v>
      </c>
      <c r="F16" s="67">
        <f>F8-F11</f>
        <v>1273</v>
      </c>
      <c r="G16" s="124">
        <f>G8-G11</f>
        <v>2125</v>
      </c>
      <c r="H16" s="67">
        <f aca="true" t="shared" si="1" ref="H16:O16">H8-H11</f>
        <v>659</v>
      </c>
      <c r="I16" s="124">
        <f t="shared" si="1"/>
        <v>807</v>
      </c>
      <c r="J16" s="67">
        <f t="shared" si="1"/>
        <v>0</v>
      </c>
      <c r="K16" s="124">
        <f t="shared" si="1"/>
        <v>0</v>
      </c>
      <c r="L16" s="67">
        <f t="shared" si="1"/>
        <v>286</v>
      </c>
      <c r="M16" s="124">
        <f t="shared" si="1"/>
        <v>470</v>
      </c>
      <c r="N16" s="67">
        <f t="shared" si="1"/>
        <v>146</v>
      </c>
      <c r="O16" s="124">
        <f t="shared" si="1"/>
        <v>99</v>
      </c>
      <c r="P16" s="67">
        <f>P8-P11</f>
        <v>-4526</v>
      </c>
      <c r="Q16" s="124">
        <f>Q8-Q11</f>
        <v>-5885</v>
      </c>
      <c r="R16" s="114"/>
      <c r="S16" s="114"/>
      <c r="T16" s="114"/>
      <c r="U16" s="114"/>
      <c r="V16" s="114"/>
      <c r="W16" s="114"/>
      <c r="X16" s="114"/>
      <c r="Y16" s="114"/>
      <c r="Z16" s="114"/>
      <c r="AA16" s="114"/>
    </row>
    <row r="17" spans="1:27" ht="15.75" customHeight="1">
      <c r="A17" s="347"/>
      <c r="B17" s="44" t="s">
        <v>59</v>
      </c>
      <c r="C17" s="43"/>
      <c r="D17" s="43"/>
      <c r="E17" s="34"/>
      <c r="F17" s="69">
        <v>0</v>
      </c>
      <c r="G17" s="127">
        <v>0</v>
      </c>
      <c r="H17" s="118">
        <v>0</v>
      </c>
      <c r="I17" s="119">
        <v>0</v>
      </c>
      <c r="J17" s="70">
        <v>0</v>
      </c>
      <c r="K17" s="117">
        <v>0</v>
      </c>
      <c r="L17" s="70">
        <v>0</v>
      </c>
      <c r="M17" s="116">
        <v>0</v>
      </c>
      <c r="N17" s="118">
        <v>0</v>
      </c>
      <c r="O17" s="128">
        <v>0</v>
      </c>
      <c r="P17" s="118">
        <v>27623</v>
      </c>
      <c r="Q17" s="128">
        <v>18890</v>
      </c>
      <c r="R17" s="114"/>
      <c r="S17" s="114"/>
      <c r="T17" s="114"/>
      <c r="U17" s="114"/>
      <c r="V17" s="114"/>
      <c r="W17" s="114"/>
      <c r="X17" s="114"/>
      <c r="Y17" s="114"/>
      <c r="Z17" s="114"/>
      <c r="AA17" s="114"/>
    </row>
    <row r="18" spans="1:27" ht="15.75" customHeight="1">
      <c r="A18" s="348"/>
      <c r="B18" s="47" t="s">
        <v>60</v>
      </c>
      <c r="C18" s="31"/>
      <c r="D18" s="31"/>
      <c r="E18" s="17"/>
      <c r="F18" s="129">
        <v>0</v>
      </c>
      <c r="G18" s="130">
        <v>0</v>
      </c>
      <c r="H18" s="131">
        <v>0</v>
      </c>
      <c r="I18" s="132">
        <v>0</v>
      </c>
      <c r="J18" s="131">
        <v>0</v>
      </c>
      <c r="K18" s="132">
        <v>0</v>
      </c>
      <c r="L18" s="131">
        <v>0</v>
      </c>
      <c r="M18" s="132">
        <v>0</v>
      </c>
      <c r="N18" s="131">
        <v>0</v>
      </c>
      <c r="O18" s="133">
        <v>0</v>
      </c>
      <c r="P18" s="307" t="s">
        <v>265</v>
      </c>
      <c r="Q18" s="133">
        <v>0</v>
      </c>
      <c r="R18" s="114"/>
      <c r="S18" s="114"/>
      <c r="T18" s="114"/>
      <c r="U18" s="114"/>
      <c r="V18" s="114"/>
      <c r="W18" s="114"/>
      <c r="X18" s="114"/>
      <c r="Y18" s="114"/>
      <c r="Z18" s="114"/>
      <c r="AA18" s="114"/>
    </row>
    <row r="19" spans="1:27" ht="15.75" customHeight="1">
      <c r="A19" s="347" t="s">
        <v>84</v>
      </c>
      <c r="B19" s="50" t="s">
        <v>61</v>
      </c>
      <c r="C19" s="51"/>
      <c r="D19" s="51"/>
      <c r="E19" s="96"/>
      <c r="F19" s="65">
        <v>460</v>
      </c>
      <c r="G19" s="134">
        <v>476</v>
      </c>
      <c r="H19" s="66">
        <v>0</v>
      </c>
      <c r="I19" s="135">
        <v>0</v>
      </c>
      <c r="J19" s="66">
        <v>53</v>
      </c>
      <c r="K19" s="136">
        <v>46</v>
      </c>
      <c r="L19" s="66">
        <v>18251</v>
      </c>
      <c r="M19" s="135">
        <v>12825</v>
      </c>
      <c r="N19" s="66">
        <v>23</v>
      </c>
      <c r="O19" s="136">
        <v>1286</v>
      </c>
      <c r="P19" s="66">
        <v>16137</v>
      </c>
      <c r="Q19" s="136">
        <v>27858</v>
      </c>
      <c r="R19" s="114"/>
      <c r="S19" s="114"/>
      <c r="T19" s="114"/>
      <c r="U19" s="114"/>
      <c r="V19" s="114"/>
      <c r="W19" s="114"/>
      <c r="X19" s="114"/>
      <c r="Y19" s="114"/>
      <c r="Z19" s="114"/>
      <c r="AA19" s="114"/>
    </row>
    <row r="20" spans="1:27" ht="15.75" customHeight="1">
      <c r="A20" s="347"/>
      <c r="B20" s="19"/>
      <c r="C20" s="30" t="s">
        <v>62</v>
      </c>
      <c r="D20" s="43"/>
      <c r="E20" s="91"/>
      <c r="F20" s="69">
        <v>108</v>
      </c>
      <c r="G20" s="127">
        <v>0</v>
      </c>
      <c r="H20" s="70">
        <v>0</v>
      </c>
      <c r="I20" s="116">
        <v>0</v>
      </c>
      <c r="J20" s="70">
        <v>0</v>
      </c>
      <c r="K20" s="119">
        <v>0</v>
      </c>
      <c r="L20" s="70">
        <v>18244</v>
      </c>
      <c r="M20" s="116">
        <v>12798</v>
      </c>
      <c r="N20" s="70">
        <v>0</v>
      </c>
      <c r="O20" s="117">
        <v>1263</v>
      </c>
      <c r="P20" s="70">
        <v>12181</v>
      </c>
      <c r="Q20" s="117">
        <v>17477</v>
      </c>
      <c r="R20" s="114"/>
      <c r="S20" s="114"/>
      <c r="T20" s="114"/>
      <c r="U20" s="114"/>
      <c r="V20" s="114"/>
      <c r="W20" s="114"/>
      <c r="X20" s="114"/>
      <c r="Y20" s="114"/>
      <c r="Z20" s="114"/>
      <c r="AA20" s="114"/>
    </row>
    <row r="21" spans="1:27" ht="15.75" customHeight="1">
      <c r="A21" s="347"/>
      <c r="B21" s="9" t="s">
        <v>63</v>
      </c>
      <c r="C21" s="63"/>
      <c r="D21" s="63"/>
      <c r="E21" s="90" t="s">
        <v>100</v>
      </c>
      <c r="F21" s="137">
        <v>460</v>
      </c>
      <c r="G21" s="138">
        <v>476</v>
      </c>
      <c r="H21" s="120">
        <v>0</v>
      </c>
      <c r="I21" s="122">
        <v>0</v>
      </c>
      <c r="J21" s="120">
        <v>53</v>
      </c>
      <c r="K21" s="123">
        <v>46</v>
      </c>
      <c r="L21" s="120">
        <v>18251</v>
      </c>
      <c r="M21" s="122">
        <v>12825</v>
      </c>
      <c r="N21" s="120">
        <v>23</v>
      </c>
      <c r="O21" s="123">
        <v>1286</v>
      </c>
      <c r="P21" s="120">
        <v>16137</v>
      </c>
      <c r="Q21" s="123">
        <v>27858</v>
      </c>
      <c r="R21" s="114"/>
      <c r="S21" s="114"/>
      <c r="T21" s="114"/>
      <c r="U21" s="114"/>
      <c r="V21" s="114"/>
      <c r="W21" s="114"/>
      <c r="X21" s="114"/>
      <c r="Y21" s="114"/>
      <c r="Z21" s="114"/>
      <c r="AA21" s="114"/>
    </row>
    <row r="22" spans="1:27" ht="15.75" customHeight="1">
      <c r="A22" s="347"/>
      <c r="B22" s="50" t="s">
        <v>64</v>
      </c>
      <c r="C22" s="51"/>
      <c r="D22" s="51"/>
      <c r="E22" s="96" t="s">
        <v>101</v>
      </c>
      <c r="F22" s="65">
        <v>8826</v>
      </c>
      <c r="G22" s="134">
        <v>9317</v>
      </c>
      <c r="H22" s="66">
        <v>1205</v>
      </c>
      <c r="I22" s="135">
        <v>1230</v>
      </c>
      <c r="J22" s="66">
        <v>53</v>
      </c>
      <c r="K22" s="136">
        <v>46</v>
      </c>
      <c r="L22" s="66">
        <v>27204</v>
      </c>
      <c r="M22" s="135">
        <v>21027</v>
      </c>
      <c r="N22" s="66">
        <v>55</v>
      </c>
      <c r="O22" s="136">
        <v>1351</v>
      </c>
      <c r="P22" s="66">
        <v>20616</v>
      </c>
      <c r="Q22" s="136">
        <v>29888</v>
      </c>
      <c r="R22" s="114"/>
      <c r="S22" s="114"/>
      <c r="T22" s="114"/>
      <c r="U22" s="114"/>
      <c r="V22" s="114"/>
      <c r="W22" s="114"/>
      <c r="X22" s="114"/>
      <c r="Y22" s="114"/>
      <c r="Z22" s="114"/>
      <c r="AA22" s="114"/>
    </row>
    <row r="23" spans="1:27" ht="15.75" customHeight="1">
      <c r="A23" s="347"/>
      <c r="B23" s="7" t="s">
        <v>65</v>
      </c>
      <c r="C23" s="52" t="s">
        <v>66</v>
      </c>
      <c r="D23" s="53"/>
      <c r="E23" s="95"/>
      <c r="F23" s="67">
        <v>4982</v>
      </c>
      <c r="G23" s="124">
        <v>5606</v>
      </c>
      <c r="H23" s="68">
        <v>349</v>
      </c>
      <c r="I23" s="125">
        <v>343</v>
      </c>
      <c r="J23" s="68">
        <v>5</v>
      </c>
      <c r="K23" s="126">
        <v>5</v>
      </c>
      <c r="L23" s="68">
        <v>21635</v>
      </c>
      <c r="M23" s="125">
        <v>16312</v>
      </c>
      <c r="N23" s="68">
        <v>0</v>
      </c>
      <c r="O23" s="126">
        <v>0</v>
      </c>
      <c r="P23" s="68">
        <v>7802</v>
      </c>
      <c r="Q23" s="126">
        <v>8591</v>
      </c>
      <c r="R23" s="114"/>
      <c r="S23" s="114"/>
      <c r="T23" s="114"/>
      <c r="U23" s="114"/>
      <c r="V23" s="114"/>
      <c r="W23" s="114"/>
      <c r="X23" s="114"/>
      <c r="Y23" s="114"/>
      <c r="Z23" s="114"/>
      <c r="AA23" s="114"/>
    </row>
    <row r="24" spans="1:27" ht="15.75" customHeight="1">
      <c r="A24" s="347"/>
      <c r="B24" s="44" t="s">
        <v>102</v>
      </c>
      <c r="C24" s="43"/>
      <c r="D24" s="43"/>
      <c r="E24" s="91" t="s">
        <v>103</v>
      </c>
      <c r="F24" s="69">
        <f>F21-F22</f>
        <v>-8366</v>
      </c>
      <c r="G24" s="127">
        <f>G21-G22</f>
        <v>-8841</v>
      </c>
      <c r="H24" s="69">
        <f aca="true" t="shared" si="2" ref="H24:O24">H21-H22</f>
        <v>-1205</v>
      </c>
      <c r="I24" s="127">
        <f t="shared" si="2"/>
        <v>-1230</v>
      </c>
      <c r="J24" s="69">
        <f t="shared" si="2"/>
        <v>0</v>
      </c>
      <c r="K24" s="127">
        <f t="shared" si="2"/>
        <v>0</v>
      </c>
      <c r="L24" s="69">
        <f t="shared" si="2"/>
        <v>-8953</v>
      </c>
      <c r="M24" s="127">
        <f t="shared" si="2"/>
        <v>-8202</v>
      </c>
      <c r="N24" s="69">
        <f t="shared" si="2"/>
        <v>-32</v>
      </c>
      <c r="O24" s="127">
        <f t="shared" si="2"/>
        <v>-65</v>
      </c>
      <c r="P24" s="69">
        <f>P21-P22</f>
        <v>-4479</v>
      </c>
      <c r="Q24" s="127">
        <f>Q21-Q22</f>
        <v>-2030</v>
      </c>
      <c r="R24" s="114"/>
      <c r="S24" s="114"/>
      <c r="T24" s="114"/>
      <c r="U24" s="114"/>
      <c r="V24" s="114"/>
      <c r="W24" s="114"/>
      <c r="X24" s="114"/>
      <c r="Y24" s="114"/>
      <c r="Z24" s="114"/>
      <c r="AA24" s="114"/>
    </row>
    <row r="25" spans="1:27" ht="15.75" customHeight="1">
      <c r="A25" s="347"/>
      <c r="B25" s="101" t="s">
        <v>67</v>
      </c>
      <c r="C25" s="53"/>
      <c r="D25" s="53"/>
      <c r="E25" s="349" t="s">
        <v>104</v>
      </c>
      <c r="F25" s="353">
        <v>8366</v>
      </c>
      <c r="G25" s="324">
        <v>8841</v>
      </c>
      <c r="H25" s="322">
        <v>1205</v>
      </c>
      <c r="I25" s="324">
        <v>1230</v>
      </c>
      <c r="J25" s="322">
        <v>0</v>
      </c>
      <c r="K25" s="324">
        <v>0</v>
      </c>
      <c r="L25" s="322">
        <v>8953</v>
      </c>
      <c r="M25" s="324">
        <v>8202</v>
      </c>
      <c r="N25" s="322">
        <v>32</v>
      </c>
      <c r="O25" s="324">
        <v>65</v>
      </c>
      <c r="P25" s="322">
        <v>4479</v>
      </c>
      <c r="Q25" s="324">
        <v>2030</v>
      </c>
      <c r="R25" s="114"/>
      <c r="S25" s="114"/>
      <c r="T25" s="114"/>
      <c r="U25" s="114"/>
      <c r="V25" s="114"/>
      <c r="W25" s="114"/>
      <c r="X25" s="114"/>
      <c r="Y25" s="114"/>
      <c r="Z25" s="114"/>
      <c r="AA25" s="114"/>
    </row>
    <row r="26" spans="1:27" ht="15.75" customHeight="1">
      <c r="A26" s="347"/>
      <c r="B26" s="9" t="s">
        <v>68</v>
      </c>
      <c r="C26" s="63"/>
      <c r="D26" s="63"/>
      <c r="E26" s="350"/>
      <c r="F26" s="354"/>
      <c r="G26" s="325"/>
      <c r="H26" s="323"/>
      <c r="I26" s="325"/>
      <c r="J26" s="323"/>
      <c r="K26" s="325"/>
      <c r="L26" s="323"/>
      <c r="M26" s="325"/>
      <c r="N26" s="323"/>
      <c r="O26" s="325"/>
      <c r="P26" s="323"/>
      <c r="Q26" s="325"/>
      <c r="R26" s="114"/>
      <c r="S26" s="114"/>
      <c r="T26" s="114"/>
      <c r="U26" s="114"/>
      <c r="V26" s="114"/>
      <c r="W26" s="114"/>
      <c r="X26" s="114"/>
      <c r="Y26" s="114"/>
      <c r="Z26" s="114"/>
      <c r="AA26" s="114"/>
    </row>
    <row r="27" spans="1:27" ht="15.75" customHeight="1">
      <c r="A27" s="348"/>
      <c r="B27" s="47" t="s">
        <v>105</v>
      </c>
      <c r="C27" s="31"/>
      <c r="D27" s="31"/>
      <c r="E27" s="92" t="s">
        <v>106</v>
      </c>
      <c r="F27" s="73">
        <f>F24+F25</f>
        <v>0</v>
      </c>
      <c r="G27" s="139">
        <f>G24+G25</f>
        <v>0</v>
      </c>
      <c r="H27" s="73">
        <f aca="true" t="shared" si="3" ref="H27:O27">H24+H25</f>
        <v>0</v>
      </c>
      <c r="I27" s="139">
        <f t="shared" si="3"/>
        <v>0</v>
      </c>
      <c r="J27" s="73">
        <f t="shared" si="3"/>
        <v>0</v>
      </c>
      <c r="K27" s="139">
        <f t="shared" si="3"/>
        <v>0</v>
      </c>
      <c r="L27" s="73">
        <f t="shared" si="3"/>
        <v>0</v>
      </c>
      <c r="M27" s="139">
        <f t="shared" si="3"/>
        <v>0</v>
      </c>
      <c r="N27" s="73">
        <f t="shared" si="3"/>
        <v>0</v>
      </c>
      <c r="O27" s="139">
        <f t="shared" si="3"/>
        <v>0</v>
      </c>
      <c r="P27" s="73">
        <f>P24+P25</f>
        <v>0</v>
      </c>
      <c r="Q27" s="139">
        <f>Q24+Q25</f>
        <v>0</v>
      </c>
      <c r="R27" s="114"/>
      <c r="S27" s="114"/>
      <c r="T27" s="114"/>
      <c r="U27" s="114"/>
      <c r="V27" s="114"/>
      <c r="W27" s="114"/>
      <c r="X27" s="114"/>
      <c r="Y27" s="114"/>
      <c r="Z27" s="114"/>
      <c r="AA27" s="114"/>
    </row>
    <row r="28" spans="1:27" ht="15.75" customHeight="1">
      <c r="A28" s="13"/>
      <c r="F28" s="114"/>
      <c r="G28" s="114"/>
      <c r="H28" s="114"/>
      <c r="I28" s="114"/>
      <c r="J28" s="114"/>
      <c r="K28" s="114"/>
      <c r="L28" s="114"/>
      <c r="M28" s="114"/>
      <c r="N28" s="140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</row>
    <row r="29" spans="1:27" ht="15.75" customHeight="1">
      <c r="A29" s="31"/>
      <c r="F29" s="114"/>
      <c r="G29" s="114"/>
      <c r="H29" s="114"/>
      <c r="I29" s="114"/>
      <c r="J29" s="114"/>
      <c r="K29" s="114"/>
      <c r="L29" s="141"/>
      <c r="M29" s="141"/>
      <c r="N29" s="140"/>
      <c r="O29" s="114"/>
      <c r="P29" s="114"/>
      <c r="Q29" s="141" t="s">
        <v>107</v>
      </c>
      <c r="R29" s="114"/>
      <c r="S29" s="114"/>
      <c r="T29" s="114"/>
      <c r="U29" s="114"/>
      <c r="V29" s="114"/>
      <c r="W29" s="114"/>
      <c r="X29" s="114"/>
      <c r="Y29" s="114"/>
      <c r="Z29" s="114"/>
      <c r="AA29" s="141"/>
    </row>
    <row r="30" spans="1:27" ht="15.75" customHeight="1">
      <c r="A30" s="341" t="s">
        <v>69</v>
      </c>
      <c r="B30" s="342"/>
      <c r="C30" s="342"/>
      <c r="D30" s="342"/>
      <c r="E30" s="343"/>
      <c r="F30" s="319" t="s">
        <v>250</v>
      </c>
      <c r="G30" s="320"/>
      <c r="H30" s="321" t="s">
        <v>251</v>
      </c>
      <c r="I30" s="320"/>
      <c r="J30" s="321"/>
      <c r="K30" s="320"/>
      <c r="L30" s="317"/>
      <c r="M30" s="318"/>
      <c r="N30" s="317"/>
      <c r="O30" s="318"/>
      <c r="P30" s="317"/>
      <c r="Q30" s="318"/>
      <c r="R30" s="142"/>
      <c r="S30" s="140"/>
      <c r="T30" s="142"/>
      <c r="U30" s="140"/>
      <c r="V30" s="142"/>
      <c r="W30" s="140"/>
      <c r="X30" s="142"/>
      <c r="Y30" s="140"/>
      <c r="Z30" s="142"/>
      <c r="AA30" s="140"/>
    </row>
    <row r="31" spans="1:27" ht="15.75" customHeight="1">
      <c r="A31" s="344"/>
      <c r="B31" s="345"/>
      <c r="C31" s="345"/>
      <c r="D31" s="345"/>
      <c r="E31" s="346"/>
      <c r="F31" s="251" t="s">
        <v>246</v>
      </c>
      <c r="G31" s="252" t="s">
        <v>2</v>
      </c>
      <c r="H31" s="251" t="s">
        <v>246</v>
      </c>
      <c r="I31" s="252" t="s">
        <v>2</v>
      </c>
      <c r="J31" s="251"/>
      <c r="K31" s="252"/>
      <c r="L31" s="109" t="s">
        <v>246</v>
      </c>
      <c r="M31" s="144" t="s">
        <v>2</v>
      </c>
      <c r="N31" s="109" t="s">
        <v>246</v>
      </c>
      <c r="O31" s="143" t="s">
        <v>2</v>
      </c>
      <c r="P31" s="109" t="s">
        <v>246</v>
      </c>
      <c r="Q31" s="145" t="s">
        <v>2</v>
      </c>
      <c r="R31" s="146"/>
      <c r="S31" s="146"/>
      <c r="T31" s="146"/>
      <c r="U31" s="146"/>
      <c r="V31" s="146"/>
      <c r="W31" s="146"/>
      <c r="X31" s="146"/>
      <c r="Y31" s="146"/>
      <c r="Z31" s="146"/>
      <c r="AA31" s="146"/>
    </row>
    <row r="32" spans="1:27" ht="15.75" customHeight="1">
      <c r="A32" s="327" t="s">
        <v>85</v>
      </c>
      <c r="B32" s="55" t="s">
        <v>50</v>
      </c>
      <c r="C32" s="56"/>
      <c r="D32" s="56"/>
      <c r="E32" s="15" t="s">
        <v>41</v>
      </c>
      <c r="F32" s="253">
        <v>1946</v>
      </c>
      <c r="G32" s="254">
        <v>2109</v>
      </c>
      <c r="H32" s="255">
        <v>14615</v>
      </c>
      <c r="I32" s="256">
        <v>14944</v>
      </c>
      <c r="J32" s="255"/>
      <c r="K32" s="256"/>
      <c r="L32" s="110"/>
      <c r="M32" s="113"/>
      <c r="N32" s="66"/>
      <c r="O32" s="147"/>
      <c r="P32" s="110"/>
      <c r="Q32" s="148"/>
      <c r="R32" s="147"/>
      <c r="S32" s="147"/>
      <c r="T32" s="147"/>
      <c r="U32" s="147"/>
      <c r="V32" s="149"/>
      <c r="W32" s="149"/>
      <c r="X32" s="147"/>
      <c r="Y32" s="147"/>
      <c r="Z32" s="149"/>
      <c r="AA32" s="149"/>
    </row>
    <row r="33" spans="1:27" ht="15.75" customHeight="1">
      <c r="A33" s="328"/>
      <c r="B33" s="8"/>
      <c r="C33" s="52" t="s">
        <v>70</v>
      </c>
      <c r="D33" s="53"/>
      <c r="E33" s="99"/>
      <c r="F33" s="257">
        <f>F32</f>
        <v>1946</v>
      </c>
      <c r="G33" s="258">
        <v>2109</v>
      </c>
      <c r="H33" s="257">
        <v>12951</v>
      </c>
      <c r="I33" s="259">
        <v>13056</v>
      </c>
      <c r="J33" s="257"/>
      <c r="K33" s="259"/>
      <c r="L33" s="68"/>
      <c r="M33" s="126"/>
      <c r="N33" s="68"/>
      <c r="O33" s="150"/>
      <c r="P33" s="68"/>
      <c r="Q33" s="124"/>
      <c r="R33" s="147"/>
      <c r="S33" s="147"/>
      <c r="T33" s="147"/>
      <c r="U33" s="147"/>
      <c r="V33" s="149"/>
      <c r="W33" s="149"/>
      <c r="X33" s="147"/>
      <c r="Y33" s="147"/>
      <c r="Z33" s="149"/>
      <c r="AA33" s="149"/>
    </row>
    <row r="34" spans="1:27" ht="15.75" customHeight="1">
      <c r="A34" s="328"/>
      <c r="B34" s="8"/>
      <c r="C34" s="24"/>
      <c r="D34" s="30" t="s">
        <v>71</v>
      </c>
      <c r="E34" s="94"/>
      <c r="F34" s="260">
        <f>F32</f>
        <v>1946</v>
      </c>
      <c r="G34" s="261">
        <v>2109</v>
      </c>
      <c r="H34" s="260">
        <v>0</v>
      </c>
      <c r="I34" s="262">
        <v>0</v>
      </c>
      <c r="J34" s="260"/>
      <c r="K34" s="262"/>
      <c r="L34" s="70"/>
      <c r="M34" s="117"/>
      <c r="N34" s="70"/>
      <c r="O34" s="115"/>
      <c r="P34" s="70"/>
      <c r="Q34" s="127"/>
      <c r="R34" s="147"/>
      <c r="S34" s="147"/>
      <c r="T34" s="147"/>
      <c r="U34" s="147"/>
      <c r="V34" s="149"/>
      <c r="W34" s="149"/>
      <c r="X34" s="147"/>
      <c r="Y34" s="147"/>
      <c r="Z34" s="149"/>
      <c r="AA34" s="149"/>
    </row>
    <row r="35" spans="1:27" ht="15.75" customHeight="1">
      <c r="A35" s="328"/>
      <c r="B35" s="10"/>
      <c r="C35" s="62" t="s">
        <v>72</v>
      </c>
      <c r="D35" s="63"/>
      <c r="E35" s="100"/>
      <c r="F35" s="263"/>
      <c r="G35" s="264"/>
      <c r="H35" s="263">
        <v>1664</v>
      </c>
      <c r="I35" s="265">
        <f>1887+1</f>
        <v>1888</v>
      </c>
      <c r="J35" s="263"/>
      <c r="K35" s="265"/>
      <c r="L35" s="151"/>
      <c r="M35" s="152"/>
      <c r="N35" s="120"/>
      <c r="O35" s="121"/>
      <c r="P35" s="120"/>
      <c r="Q35" s="138"/>
      <c r="R35" s="147"/>
      <c r="S35" s="147"/>
      <c r="T35" s="147"/>
      <c r="U35" s="147"/>
      <c r="V35" s="149"/>
      <c r="W35" s="149"/>
      <c r="X35" s="147"/>
      <c r="Y35" s="147"/>
      <c r="Z35" s="149"/>
      <c r="AA35" s="149"/>
    </row>
    <row r="36" spans="1:27" ht="15.75" customHeight="1">
      <c r="A36" s="328"/>
      <c r="B36" s="50" t="s">
        <v>53</v>
      </c>
      <c r="C36" s="51"/>
      <c r="D36" s="51"/>
      <c r="E36" s="15" t="s">
        <v>42</v>
      </c>
      <c r="F36" s="266">
        <f>F37+F38</f>
        <v>765</v>
      </c>
      <c r="G36" s="267">
        <v>839</v>
      </c>
      <c r="H36" s="253">
        <v>14615</v>
      </c>
      <c r="I36" s="268">
        <v>14944</v>
      </c>
      <c r="J36" s="253"/>
      <c r="K36" s="268"/>
      <c r="L36" s="66"/>
      <c r="M36" s="136"/>
      <c r="N36" s="66"/>
      <c r="O36" s="147"/>
      <c r="P36" s="66"/>
      <c r="Q36" s="134"/>
      <c r="R36" s="147"/>
      <c r="S36" s="147"/>
      <c r="T36" s="147"/>
      <c r="U36" s="147"/>
      <c r="V36" s="147"/>
      <c r="W36" s="147"/>
      <c r="X36" s="147"/>
      <c r="Y36" s="147"/>
      <c r="Z36" s="149"/>
      <c r="AA36" s="149"/>
    </row>
    <row r="37" spans="1:27" ht="15.75" customHeight="1">
      <c r="A37" s="328"/>
      <c r="B37" s="8"/>
      <c r="C37" s="30" t="s">
        <v>73</v>
      </c>
      <c r="D37" s="43"/>
      <c r="E37" s="94"/>
      <c r="F37" s="232">
        <v>604</v>
      </c>
      <c r="G37" s="233">
        <v>659</v>
      </c>
      <c r="H37" s="260">
        <v>13041</v>
      </c>
      <c r="I37" s="262">
        <v>13112</v>
      </c>
      <c r="J37" s="260"/>
      <c r="K37" s="262"/>
      <c r="L37" s="70"/>
      <c r="M37" s="117"/>
      <c r="N37" s="70"/>
      <c r="O37" s="115"/>
      <c r="P37" s="70"/>
      <c r="Q37" s="127"/>
      <c r="R37" s="147"/>
      <c r="S37" s="147"/>
      <c r="T37" s="147"/>
      <c r="U37" s="147"/>
      <c r="V37" s="147"/>
      <c r="W37" s="147"/>
      <c r="X37" s="147"/>
      <c r="Y37" s="147"/>
      <c r="Z37" s="149"/>
      <c r="AA37" s="149"/>
    </row>
    <row r="38" spans="1:27" ht="15.75" customHeight="1">
      <c r="A38" s="328"/>
      <c r="B38" s="10"/>
      <c r="C38" s="30" t="s">
        <v>74</v>
      </c>
      <c r="D38" s="43"/>
      <c r="E38" s="94"/>
      <c r="F38" s="232">
        <v>161</v>
      </c>
      <c r="G38" s="233">
        <v>180</v>
      </c>
      <c r="H38" s="260">
        <v>1573</v>
      </c>
      <c r="I38" s="262">
        <v>1832</v>
      </c>
      <c r="J38" s="260"/>
      <c r="K38" s="262"/>
      <c r="L38" s="70"/>
      <c r="M38" s="152"/>
      <c r="N38" s="70"/>
      <c r="O38" s="115"/>
      <c r="P38" s="70"/>
      <c r="Q38" s="127"/>
      <c r="R38" s="147"/>
      <c r="S38" s="147"/>
      <c r="T38" s="149"/>
      <c r="U38" s="149"/>
      <c r="V38" s="147"/>
      <c r="W38" s="147"/>
      <c r="X38" s="147"/>
      <c r="Y38" s="147"/>
      <c r="Z38" s="149"/>
      <c r="AA38" s="149"/>
    </row>
    <row r="39" spans="1:27" ht="15.75" customHeight="1">
      <c r="A39" s="329"/>
      <c r="B39" s="11" t="s">
        <v>75</v>
      </c>
      <c r="C39" s="12"/>
      <c r="D39" s="12"/>
      <c r="E39" s="98" t="s">
        <v>108</v>
      </c>
      <c r="F39" s="269">
        <f>F32-F36</f>
        <v>1181</v>
      </c>
      <c r="G39" s="270">
        <f>G32-G36</f>
        <v>1270</v>
      </c>
      <c r="H39" s="269">
        <f>H32-H36</f>
        <v>0</v>
      </c>
      <c r="I39" s="270">
        <f>I32-I36</f>
        <v>0</v>
      </c>
      <c r="J39" s="269"/>
      <c r="K39" s="270"/>
      <c r="L39" s="73">
        <f aca="true" t="shared" si="4" ref="L39:Q39">L32-L36</f>
        <v>0</v>
      </c>
      <c r="M39" s="139">
        <f t="shared" si="4"/>
        <v>0</v>
      </c>
      <c r="N39" s="73">
        <f t="shared" si="4"/>
        <v>0</v>
      </c>
      <c r="O39" s="139">
        <f t="shared" si="4"/>
        <v>0</v>
      </c>
      <c r="P39" s="73">
        <f t="shared" si="4"/>
        <v>0</v>
      </c>
      <c r="Q39" s="139">
        <f t="shared" si="4"/>
        <v>0</v>
      </c>
      <c r="R39" s="147"/>
      <c r="S39" s="147"/>
      <c r="T39" s="147"/>
      <c r="U39" s="147"/>
      <c r="V39" s="147"/>
      <c r="W39" s="147"/>
      <c r="X39" s="147"/>
      <c r="Y39" s="147"/>
      <c r="Z39" s="149"/>
      <c r="AA39" s="149"/>
    </row>
    <row r="40" spans="1:27" ht="15.75" customHeight="1">
      <c r="A40" s="327" t="s">
        <v>86</v>
      </c>
      <c r="B40" s="50" t="s">
        <v>76</v>
      </c>
      <c r="C40" s="51"/>
      <c r="D40" s="51"/>
      <c r="E40" s="15" t="s">
        <v>44</v>
      </c>
      <c r="F40" s="266">
        <v>1418</v>
      </c>
      <c r="G40" s="271">
        <f>932+41</f>
        <v>973</v>
      </c>
      <c r="H40" s="253">
        <v>14572</v>
      </c>
      <c r="I40" s="268">
        <v>18631</v>
      </c>
      <c r="J40" s="253"/>
      <c r="K40" s="268"/>
      <c r="L40" s="66"/>
      <c r="M40" s="136"/>
      <c r="N40" s="66"/>
      <c r="O40" s="147"/>
      <c r="P40" s="66"/>
      <c r="Q40" s="134"/>
      <c r="R40" s="147"/>
      <c r="S40" s="147"/>
      <c r="T40" s="147"/>
      <c r="U40" s="147"/>
      <c r="V40" s="149"/>
      <c r="W40" s="149"/>
      <c r="X40" s="149"/>
      <c r="Y40" s="149"/>
      <c r="Z40" s="147"/>
      <c r="AA40" s="147"/>
    </row>
    <row r="41" spans="1:27" ht="15.75" customHeight="1">
      <c r="A41" s="330"/>
      <c r="B41" s="10"/>
      <c r="C41" s="30" t="s">
        <v>77</v>
      </c>
      <c r="D41" s="43"/>
      <c r="E41" s="94"/>
      <c r="F41" s="272">
        <v>1377</v>
      </c>
      <c r="G41" s="273">
        <v>932</v>
      </c>
      <c r="H41" s="274">
        <v>3079</v>
      </c>
      <c r="I41" s="275">
        <v>4407</v>
      </c>
      <c r="J41" s="274"/>
      <c r="K41" s="275"/>
      <c r="L41" s="70"/>
      <c r="M41" s="117"/>
      <c r="N41" s="70"/>
      <c r="O41" s="115"/>
      <c r="P41" s="70"/>
      <c r="Q41" s="127"/>
      <c r="R41" s="149"/>
      <c r="S41" s="149"/>
      <c r="T41" s="149"/>
      <c r="U41" s="149"/>
      <c r="V41" s="149"/>
      <c r="W41" s="149"/>
      <c r="X41" s="149"/>
      <c r="Y41" s="149"/>
      <c r="Z41" s="147"/>
      <c r="AA41" s="147"/>
    </row>
    <row r="42" spans="1:27" ht="15.75" customHeight="1">
      <c r="A42" s="330"/>
      <c r="B42" s="50" t="s">
        <v>64</v>
      </c>
      <c r="C42" s="51"/>
      <c r="D42" s="51"/>
      <c r="E42" s="15" t="s">
        <v>45</v>
      </c>
      <c r="F42" s="266">
        <f>925+F43</f>
        <v>2599</v>
      </c>
      <c r="G42" s="271">
        <f>1827+424</f>
        <v>2251</v>
      </c>
      <c r="H42" s="253">
        <v>14572</v>
      </c>
      <c r="I42" s="268">
        <f>19015-384</f>
        <v>18631</v>
      </c>
      <c r="J42" s="253"/>
      <c r="K42" s="268"/>
      <c r="L42" s="66"/>
      <c r="M42" s="136"/>
      <c r="N42" s="66"/>
      <c r="O42" s="147"/>
      <c r="P42" s="66"/>
      <c r="Q42" s="134"/>
      <c r="R42" s="147"/>
      <c r="S42" s="147"/>
      <c r="T42" s="147"/>
      <c r="U42" s="147"/>
      <c r="V42" s="149"/>
      <c r="W42" s="149"/>
      <c r="X42" s="147"/>
      <c r="Y42" s="147"/>
      <c r="Z42" s="147"/>
      <c r="AA42" s="147"/>
    </row>
    <row r="43" spans="1:27" ht="15.75" customHeight="1">
      <c r="A43" s="330"/>
      <c r="B43" s="10"/>
      <c r="C43" s="30" t="s">
        <v>78</v>
      </c>
      <c r="D43" s="43"/>
      <c r="E43" s="94"/>
      <c r="F43" s="232">
        <v>1674</v>
      </c>
      <c r="G43" s="233">
        <v>1827</v>
      </c>
      <c r="H43" s="260">
        <v>7356</v>
      </c>
      <c r="I43" s="262">
        <v>7526</v>
      </c>
      <c r="J43" s="260"/>
      <c r="K43" s="262"/>
      <c r="L43" s="151"/>
      <c r="M43" s="152"/>
      <c r="N43" s="70"/>
      <c r="O43" s="115"/>
      <c r="P43" s="70"/>
      <c r="Q43" s="127"/>
      <c r="R43" s="147"/>
      <c r="S43" s="147"/>
      <c r="T43" s="149"/>
      <c r="U43" s="147"/>
      <c r="V43" s="149"/>
      <c r="W43" s="149"/>
      <c r="X43" s="147"/>
      <c r="Y43" s="147"/>
      <c r="Z43" s="149"/>
      <c r="AA43" s="149"/>
    </row>
    <row r="44" spans="1:27" ht="15.75" customHeight="1">
      <c r="A44" s="331"/>
      <c r="B44" s="47" t="s">
        <v>75</v>
      </c>
      <c r="C44" s="31"/>
      <c r="D44" s="31"/>
      <c r="E44" s="98" t="s">
        <v>109</v>
      </c>
      <c r="F44" s="276">
        <f>F40-F42</f>
        <v>-1181</v>
      </c>
      <c r="G44" s="277">
        <f>G40-G42</f>
        <v>-1278</v>
      </c>
      <c r="H44" s="276">
        <f>H40-H42</f>
        <v>0</v>
      </c>
      <c r="I44" s="277">
        <f>I40-I42</f>
        <v>0</v>
      </c>
      <c r="J44" s="276"/>
      <c r="K44" s="277"/>
      <c r="L44" s="129">
        <f aca="true" t="shared" si="5" ref="L44:Q44">L40-L42</f>
        <v>0</v>
      </c>
      <c r="M44" s="130">
        <f t="shared" si="5"/>
        <v>0</v>
      </c>
      <c r="N44" s="129">
        <f t="shared" si="5"/>
        <v>0</v>
      </c>
      <c r="O44" s="130">
        <f t="shared" si="5"/>
        <v>0</v>
      </c>
      <c r="P44" s="129">
        <f t="shared" si="5"/>
        <v>0</v>
      </c>
      <c r="Q44" s="130">
        <f t="shared" si="5"/>
        <v>0</v>
      </c>
      <c r="R44" s="149"/>
      <c r="S44" s="149"/>
      <c r="T44" s="147"/>
      <c r="U44" s="147"/>
      <c r="V44" s="149"/>
      <c r="W44" s="149"/>
      <c r="X44" s="147"/>
      <c r="Y44" s="147"/>
      <c r="Z44" s="147"/>
      <c r="AA44" s="147"/>
    </row>
    <row r="45" spans="1:27" ht="15.75" customHeight="1">
      <c r="A45" s="332" t="s">
        <v>87</v>
      </c>
      <c r="B45" s="25" t="s">
        <v>79</v>
      </c>
      <c r="C45" s="20"/>
      <c r="D45" s="20"/>
      <c r="E45" s="97" t="s">
        <v>110</v>
      </c>
      <c r="F45" s="278">
        <f>F39+F44</f>
        <v>0</v>
      </c>
      <c r="G45" s="279">
        <f>G39+G44</f>
        <v>-8</v>
      </c>
      <c r="H45" s="278">
        <f>H39+H44</f>
        <v>0</v>
      </c>
      <c r="I45" s="279">
        <f>I39+I44</f>
        <v>0</v>
      </c>
      <c r="J45" s="278"/>
      <c r="K45" s="279"/>
      <c r="L45" s="153">
        <f aca="true" t="shared" si="6" ref="L45:Q45">L39+L44</f>
        <v>0</v>
      </c>
      <c r="M45" s="154">
        <f t="shared" si="6"/>
        <v>0</v>
      </c>
      <c r="N45" s="153">
        <f t="shared" si="6"/>
        <v>0</v>
      </c>
      <c r="O45" s="154">
        <f t="shared" si="6"/>
        <v>0</v>
      </c>
      <c r="P45" s="153">
        <f t="shared" si="6"/>
        <v>0</v>
      </c>
      <c r="Q45" s="154">
        <f t="shared" si="6"/>
        <v>0</v>
      </c>
      <c r="R45" s="147"/>
      <c r="S45" s="147"/>
      <c r="T45" s="147"/>
      <c r="U45" s="147"/>
      <c r="V45" s="147"/>
      <c r="W45" s="147"/>
      <c r="X45" s="147"/>
      <c r="Y45" s="147"/>
      <c r="Z45" s="147"/>
      <c r="AA45" s="147"/>
    </row>
    <row r="46" spans="1:27" ht="15.75" customHeight="1">
      <c r="A46" s="333"/>
      <c r="B46" s="44" t="s">
        <v>80</v>
      </c>
      <c r="C46" s="43"/>
      <c r="D46" s="43"/>
      <c r="E46" s="43"/>
      <c r="F46" s="272">
        <v>0</v>
      </c>
      <c r="G46" s="273">
        <v>0</v>
      </c>
      <c r="H46" s="274"/>
      <c r="I46" s="275"/>
      <c r="J46" s="274"/>
      <c r="K46" s="275"/>
      <c r="L46" s="151"/>
      <c r="M46" s="152"/>
      <c r="N46" s="70"/>
      <c r="O46" s="115"/>
      <c r="P46" s="151"/>
      <c r="Q46" s="128"/>
      <c r="R46" s="149"/>
      <c r="S46" s="149"/>
      <c r="T46" s="149"/>
      <c r="U46" s="149"/>
      <c r="V46" s="149"/>
      <c r="W46" s="149"/>
      <c r="X46" s="149"/>
      <c r="Y46" s="149"/>
      <c r="Z46" s="149"/>
      <c r="AA46" s="149"/>
    </row>
    <row r="47" spans="1:27" ht="15.75" customHeight="1">
      <c r="A47" s="333"/>
      <c r="B47" s="44" t="s">
        <v>81</v>
      </c>
      <c r="C47" s="43"/>
      <c r="D47" s="43"/>
      <c r="E47" s="43"/>
      <c r="F47" s="232">
        <v>0</v>
      </c>
      <c r="G47" s="233">
        <v>0</v>
      </c>
      <c r="H47" s="260"/>
      <c r="I47" s="262"/>
      <c r="J47" s="260"/>
      <c r="K47" s="262"/>
      <c r="L47" s="70"/>
      <c r="M47" s="117"/>
      <c r="N47" s="70"/>
      <c r="O47" s="115"/>
      <c r="P47" s="70"/>
      <c r="Q47" s="12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</row>
    <row r="48" spans="1:27" ht="15.75" customHeight="1">
      <c r="A48" s="334"/>
      <c r="B48" s="47" t="s">
        <v>82</v>
      </c>
      <c r="C48" s="31"/>
      <c r="D48" s="31"/>
      <c r="E48" s="31"/>
      <c r="F48" s="280">
        <v>0</v>
      </c>
      <c r="G48" s="281">
        <v>0</v>
      </c>
      <c r="H48" s="280"/>
      <c r="I48" s="282"/>
      <c r="J48" s="280"/>
      <c r="K48" s="282"/>
      <c r="L48" s="74"/>
      <c r="M48" s="156"/>
      <c r="N48" s="74"/>
      <c r="O48" s="155"/>
      <c r="P48" s="74"/>
      <c r="Q48" s="139"/>
      <c r="R48" s="147"/>
      <c r="S48" s="147"/>
      <c r="T48" s="147"/>
      <c r="U48" s="147"/>
      <c r="V48" s="147"/>
      <c r="W48" s="147"/>
      <c r="X48" s="147"/>
      <c r="Y48" s="147"/>
      <c r="Z48" s="147"/>
      <c r="AA48" s="147"/>
    </row>
    <row r="49" spans="1:18" ht="15.75" customHeight="1">
      <c r="A49" s="13" t="s">
        <v>111</v>
      </c>
      <c r="Q49" s="8"/>
      <c r="R49" s="8"/>
    </row>
    <row r="50" spans="1:18" ht="15.75" customHeight="1">
      <c r="A50" s="13"/>
      <c r="Q50" s="8"/>
      <c r="R50" s="8"/>
    </row>
  </sheetData>
  <sheetProtection/>
  <mergeCells count="32">
    <mergeCell ref="G25:G26"/>
    <mergeCell ref="F30:G30"/>
    <mergeCell ref="H6:I6"/>
    <mergeCell ref="J6:K6"/>
    <mergeCell ref="A45:A48"/>
    <mergeCell ref="A6:E7"/>
    <mergeCell ref="A30:E31"/>
    <mergeCell ref="A8:A18"/>
    <mergeCell ref="A19:A27"/>
    <mergeCell ref="E25:E26"/>
    <mergeCell ref="F6:G6"/>
    <mergeCell ref="F25:F26"/>
    <mergeCell ref="P6:Q6"/>
    <mergeCell ref="N6:O6"/>
    <mergeCell ref="A32:A39"/>
    <mergeCell ref="A40:A44"/>
    <mergeCell ref="L25:L26"/>
    <mergeCell ref="M25:M26"/>
    <mergeCell ref="H25:H26"/>
    <mergeCell ref="I25:I26"/>
    <mergeCell ref="J25:J26"/>
    <mergeCell ref="K25:K26"/>
    <mergeCell ref="L6:M6"/>
    <mergeCell ref="P30:Q30"/>
    <mergeCell ref="H30:I30"/>
    <mergeCell ref="J30:K30"/>
    <mergeCell ref="L30:M30"/>
    <mergeCell ref="N30:O30"/>
    <mergeCell ref="N25:N26"/>
    <mergeCell ref="O25:O26"/>
    <mergeCell ref="P25:P26"/>
    <mergeCell ref="Q25:Q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68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42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G19" sqref="G19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249</v>
      </c>
      <c r="F1" s="1"/>
    </row>
    <row r="3" ht="14.25">
      <c r="A3" s="27" t="s">
        <v>112</v>
      </c>
    </row>
    <row r="5" spans="1:5" ht="13.5">
      <c r="A5" s="58" t="s">
        <v>240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241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308" t="s">
        <v>88</v>
      </c>
      <c r="B9" s="308" t="s">
        <v>90</v>
      </c>
      <c r="C9" s="55" t="s">
        <v>4</v>
      </c>
      <c r="D9" s="56"/>
      <c r="E9" s="56"/>
      <c r="F9" s="65">
        <v>631351</v>
      </c>
      <c r="G9" s="75">
        <f>F9/$F$27*100</f>
        <v>31.400749220142604</v>
      </c>
      <c r="H9" s="66">
        <v>591530</v>
      </c>
      <c r="I9" s="80">
        <f aca="true" t="shared" si="0" ref="I9:I45">(F9/H9-1)*100</f>
        <v>6.731864825114542</v>
      </c>
    </row>
    <row r="10" spans="1:9" ht="18" customHeight="1">
      <c r="A10" s="309"/>
      <c r="B10" s="309"/>
      <c r="C10" s="7"/>
      <c r="D10" s="52" t="s">
        <v>23</v>
      </c>
      <c r="E10" s="53"/>
      <c r="F10" s="67">
        <v>263540</v>
      </c>
      <c r="G10" s="76">
        <f aca="true" t="shared" si="1" ref="G10:G27">F10/$F$27*100</f>
        <v>13.107373631270692</v>
      </c>
      <c r="H10" s="68">
        <v>258406</v>
      </c>
      <c r="I10" s="81">
        <f t="shared" si="0"/>
        <v>1.986795972229749</v>
      </c>
    </row>
    <row r="11" spans="1:9" ht="18" customHeight="1">
      <c r="A11" s="309"/>
      <c r="B11" s="309"/>
      <c r="C11" s="7"/>
      <c r="D11" s="16"/>
      <c r="E11" s="23" t="s">
        <v>24</v>
      </c>
      <c r="F11" s="69">
        <v>202158</v>
      </c>
      <c r="G11" s="77">
        <f t="shared" si="1"/>
        <v>10.054490546218489</v>
      </c>
      <c r="H11" s="70">
        <v>207261</v>
      </c>
      <c r="I11" s="82">
        <f t="shared" si="0"/>
        <v>-2.4621129879716874</v>
      </c>
    </row>
    <row r="12" spans="1:9" ht="18" customHeight="1">
      <c r="A12" s="309"/>
      <c r="B12" s="309"/>
      <c r="C12" s="7"/>
      <c r="D12" s="16"/>
      <c r="E12" s="23" t="s">
        <v>25</v>
      </c>
      <c r="F12" s="69">
        <v>23572</v>
      </c>
      <c r="G12" s="77">
        <f t="shared" si="1"/>
        <v>1.1723723580341228</v>
      </c>
      <c r="H12" s="70">
        <v>25794</v>
      </c>
      <c r="I12" s="82">
        <f t="shared" si="0"/>
        <v>-8.614406451112666</v>
      </c>
    </row>
    <row r="13" spans="1:9" ht="18" customHeight="1">
      <c r="A13" s="309"/>
      <c r="B13" s="309"/>
      <c r="C13" s="7"/>
      <c r="D13" s="33"/>
      <c r="E13" s="23" t="s">
        <v>26</v>
      </c>
      <c r="F13" s="69">
        <v>4403</v>
      </c>
      <c r="G13" s="77">
        <f t="shared" si="1"/>
        <v>0.2189867424242424</v>
      </c>
      <c r="H13" s="70">
        <v>4496</v>
      </c>
      <c r="I13" s="82">
        <f t="shared" si="0"/>
        <v>-2.068505338078297</v>
      </c>
    </row>
    <row r="14" spans="1:9" ht="18" customHeight="1">
      <c r="A14" s="309"/>
      <c r="B14" s="309"/>
      <c r="C14" s="7"/>
      <c r="D14" s="61" t="s">
        <v>27</v>
      </c>
      <c r="E14" s="51"/>
      <c r="F14" s="65">
        <v>109432</v>
      </c>
      <c r="G14" s="75">
        <f t="shared" si="1"/>
        <v>5.4426884390119685</v>
      </c>
      <c r="H14" s="66">
        <v>95090</v>
      </c>
      <c r="I14" s="83">
        <f t="shared" si="0"/>
        <v>15.082553370491114</v>
      </c>
    </row>
    <row r="15" spans="1:9" ht="18" customHeight="1">
      <c r="A15" s="309"/>
      <c r="B15" s="309"/>
      <c r="C15" s="7"/>
      <c r="D15" s="16"/>
      <c r="E15" s="23" t="s">
        <v>28</v>
      </c>
      <c r="F15" s="69">
        <v>6459</v>
      </c>
      <c r="G15" s="77">
        <f t="shared" si="1"/>
        <v>0.32124355423987777</v>
      </c>
      <c r="H15" s="70">
        <v>6330</v>
      </c>
      <c r="I15" s="82">
        <f t="shared" si="0"/>
        <v>2.0379146919431212</v>
      </c>
    </row>
    <row r="16" spans="1:9" ht="18" customHeight="1">
      <c r="A16" s="309"/>
      <c r="B16" s="309"/>
      <c r="C16" s="7"/>
      <c r="D16" s="16"/>
      <c r="E16" s="29" t="s">
        <v>29</v>
      </c>
      <c r="F16" s="67">
        <v>102973</v>
      </c>
      <c r="G16" s="76">
        <f t="shared" si="1"/>
        <v>5.121444884772091</v>
      </c>
      <c r="H16" s="68">
        <v>88760</v>
      </c>
      <c r="I16" s="81">
        <f t="shared" si="0"/>
        <v>16.012843623253726</v>
      </c>
    </row>
    <row r="17" spans="1:9" ht="18" customHeight="1">
      <c r="A17" s="309"/>
      <c r="B17" s="309"/>
      <c r="C17" s="7"/>
      <c r="D17" s="313" t="s">
        <v>30</v>
      </c>
      <c r="E17" s="351"/>
      <c r="F17" s="67">
        <v>134783</v>
      </c>
      <c r="G17" s="76">
        <f t="shared" si="1"/>
        <v>6.703540791316527</v>
      </c>
      <c r="H17" s="68">
        <v>105253</v>
      </c>
      <c r="I17" s="81">
        <f t="shared" si="0"/>
        <v>28.05620742401642</v>
      </c>
    </row>
    <row r="18" spans="1:9" ht="18" customHeight="1">
      <c r="A18" s="309"/>
      <c r="B18" s="309"/>
      <c r="C18" s="7"/>
      <c r="D18" s="313" t="s">
        <v>94</v>
      </c>
      <c r="E18" s="314"/>
      <c r="F18" s="69">
        <v>16899</v>
      </c>
      <c r="G18" s="77">
        <f t="shared" si="1"/>
        <v>0.8404853418640184</v>
      </c>
      <c r="H18" s="70">
        <v>14062</v>
      </c>
      <c r="I18" s="82">
        <f t="shared" si="0"/>
        <v>20.174939553406347</v>
      </c>
    </row>
    <row r="19" spans="1:9" ht="18" customHeight="1">
      <c r="A19" s="309"/>
      <c r="B19" s="309"/>
      <c r="C19" s="10"/>
      <c r="D19" s="313" t="s">
        <v>95</v>
      </c>
      <c r="E19" s="314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309"/>
      <c r="B20" s="309"/>
      <c r="C20" s="44" t="s">
        <v>5</v>
      </c>
      <c r="D20" s="43"/>
      <c r="E20" s="43"/>
      <c r="F20" s="69">
        <v>100242</v>
      </c>
      <c r="G20" s="77">
        <f t="shared" si="1"/>
        <v>4.98561640565317</v>
      </c>
      <c r="H20" s="70">
        <v>84201</v>
      </c>
      <c r="I20" s="82">
        <f t="shared" si="0"/>
        <v>19.050842626572127</v>
      </c>
    </row>
    <row r="21" spans="1:9" ht="18" customHeight="1">
      <c r="A21" s="309"/>
      <c r="B21" s="309"/>
      <c r="C21" s="44" t="s">
        <v>6</v>
      </c>
      <c r="D21" s="43"/>
      <c r="E21" s="43"/>
      <c r="F21" s="69">
        <v>303131</v>
      </c>
      <c r="G21" s="77">
        <f t="shared" si="1"/>
        <v>15.07646382416603</v>
      </c>
      <c r="H21" s="70">
        <v>305459</v>
      </c>
      <c r="I21" s="82">
        <f t="shared" si="0"/>
        <v>-0.7621317427216057</v>
      </c>
    </row>
    <row r="22" spans="1:9" ht="18" customHeight="1">
      <c r="A22" s="309"/>
      <c r="B22" s="309"/>
      <c r="C22" s="44" t="s">
        <v>31</v>
      </c>
      <c r="D22" s="43"/>
      <c r="E22" s="43"/>
      <c r="F22" s="69">
        <v>27742</v>
      </c>
      <c r="G22" s="77">
        <f t="shared" si="1"/>
        <v>1.3797706582633054</v>
      </c>
      <c r="H22" s="70">
        <v>24080</v>
      </c>
      <c r="I22" s="82">
        <f t="shared" si="0"/>
        <v>15.207641196013299</v>
      </c>
    </row>
    <row r="23" spans="1:9" ht="18" customHeight="1">
      <c r="A23" s="309"/>
      <c r="B23" s="309"/>
      <c r="C23" s="44" t="s">
        <v>7</v>
      </c>
      <c r="D23" s="43"/>
      <c r="E23" s="43"/>
      <c r="F23" s="69">
        <v>185116</v>
      </c>
      <c r="G23" s="77">
        <f t="shared" si="1"/>
        <v>9.206892984466513</v>
      </c>
      <c r="H23" s="70">
        <v>227228</v>
      </c>
      <c r="I23" s="82">
        <f t="shared" si="0"/>
        <v>-18.532927280088717</v>
      </c>
    </row>
    <row r="24" spans="1:9" ht="18" customHeight="1">
      <c r="A24" s="309"/>
      <c r="B24" s="309"/>
      <c r="C24" s="44" t="s">
        <v>32</v>
      </c>
      <c r="D24" s="43"/>
      <c r="E24" s="43"/>
      <c r="F24" s="69">
        <v>4467</v>
      </c>
      <c r="G24" s="77">
        <f t="shared" si="1"/>
        <v>0.22216983384262795</v>
      </c>
      <c r="H24" s="70">
        <v>7261</v>
      </c>
      <c r="I24" s="82">
        <f t="shared" si="0"/>
        <v>-38.47954827158794</v>
      </c>
    </row>
    <row r="25" spans="1:9" ht="18" customHeight="1">
      <c r="A25" s="309"/>
      <c r="B25" s="309"/>
      <c r="C25" s="44" t="s">
        <v>8</v>
      </c>
      <c r="D25" s="43"/>
      <c r="E25" s="43"/>
      <c r="F25" s="69">
        <v>334763</v>
      </c>
      <c r="G25" s="77">
        <f t="shared" si="1"/>
        <v>16.649706757703083</v>
      </c>
      <c r="H25" s="70">
        <v>345673</v>
      </c>
      <c r="I25" s="82">
        <f t="shared" si="0"/>
        <v>-3.156162037532584</v>
      </c>
    </row>
    <row r="26" spans="1:9" ht="18" customHeight="1">
      <c r="A26" s="309"/>
      <c r="B26" s="309"/>
      <c r="C26" s="45" t="s">
        <v>9</v>
      </c>
      <c r="D26" s="46"/>
      <c r="E26" s="46"/>
      <c r="F26" s="71">
        <v>423812</v>
      </c>
      <c r="G26" s="78">
        <f t="shared" si="1"/>
        <v>21.07863031576267</v>
      </c>
      <c r="H26" s="72">
        <v>491711</v>
      </c>
      <c r="I26" s="84">
        <f t="shared" si="0"/>
        <v>-13.808720976345857</v>
      </c>
    </row>
    <row r="27" spans="1:9" ht="18" customHeight="1">
      <c r="A27" s="309"/>
      <c r="B27" s="310"/>
      <c r="C27" s="47" t="s">
        <v>10</v>
      </c>
      <c r="D27" s="31"/>
      <c r="E27" s="31"/>
      <c r="F27" s="73">
        <f>SUM(F9,F20:F26)</f>
        <v>2010624</v>
      </c>
      <c r="G27" s="79">
        <f t="shared" si="1"/>
        <v>100</v>
      </c>
      <c r="H27" s="73">
        <f>SUM(H9,H20:H26)</f>
        <v>2077143</v>
      </c>
      <c r="I27" s="85">
        <f t="shared" si="0"/>
        <v>-3.2024275651700407</v>
      </c>
    </row>
    <row r="28" spans="1:9" ht="18" customHeight="1">
      <c r="A28" s="309"/>
      <c r="B28" s="308" t="s">
        <v>89</v>
      </c>
      <c r="C28" s="55" t="s">
        <v>11</v>
      </c>
      <c r="D28" s="56"/>
      <c r="E28" s="56"/>
      <c r="F28" s="65">
        <v>911896</v>
      </c>
      <c r="G28" s="75">
        <f aca="true" t="shared" si="2" ref="G28:G45">F28/$F$45*100</f>
        <v>45.66228886293943</v>
      </c>
      <c r="H28" s="65">
        <v>907803</v>
      </c>
      <c r="I28" s="86">
        <f t="shared" si="0"/>
        <v>0.4508687457521088</v>
      </c>
    </row>
    <row r="29" spans="1:9" ht="18" customHeight="1">
      <c r="A29" s="309"/>
      <c r="B29" s="309"/>
      <c r="C29" s="7"/>
      <c r="D29" s="30" t="s">
        <v>12</v>
      </c>
      <c r="E29" s="43"/>
      <c r="F29" s="69">
        <v>540118</v>
      </c>
      <c r="G29" s="77">
        <f t="shared" si="2"/>
        <v>27.04587380147859</v>
      </c>
      <c r="H29" s="69">
        <v>535041</v>
      </c>
      <c r="I29" s="87">
        <f t="shared" si="0"/>
        <v>0.948899243235557</v>
      </c>
    </row>
    <row r="30" spans="1:9" ht="18" customHeight="1">
      <c r="A30" s="309"/>
      <c r="B30" s="309"/>
      <c r="C30" s="7"/>
      <c r="D30" s="30" t="s">
        <v>33</v>
      </c>
      <c r="E30" s="43"/>
      <c r="F30" s="69">
        <v>27353</v>
      </c>
      <c r="G30" s="77">
        <f t="shared" si="2"/>
        <v>1.3696743787317656</v>
      </c>
      <c r="H30" s="69">
        <v>26668</v>
      </c>
      <c r="I30" s="87">
        <f t="shared" si="0"/>
        <v>2.5686215689215475</v>
      </c>
    </row>
    <row r="31" spans="1:9" ht="18" customHeight="1">
      <c r="A31" s="309"/>
      <c r="B31" s="309"/>
      <c r="C31" s="19"/>
      <c r="D31" s="30" t="s">
        <v>13</v>
      </c>
      <c r="E31" s="43"/>
      <c r="F31" s="69">
        <v>344425</v>
      </c>
      <c r="G31" s="77">
        <f t="shared" si="2"/>
        <v>17.246740682729072</v>
      </c>
      <c r="H31" s="69">
        <v>346094</v>
      </c>
      <c r="I31" s="87">
        <f t="shared" si="0"/>
        <v>-0.48223892930822077</v>
      </c>
    </row>
    <row r="32" spans="1:9" ht="18" customHeight="1">
      <c r="A32" s="309"/>
      <c r="B32" s="309"/>
      <c r="C32" s="50" t="s">
        <v>14</v>
      </c>
      <c r="D32" s="51"/>
      <c r="E32" s="51"/>
      <c r="F32" s="65">
        <v>853782</v>
      </c>
      <c r="G32" s="75">
        <f t="shared" si="2"/>
        <v>42.75228788148884</v>
      </c>
      <c r="H32" s="65">
        <v>917966</v>
      </c>
      <c r="I32" s="86">
        <f t="shared" si="0"/>
        <v>-6.991980095123351</v>
      </c>
    </row>
    <row r="33" spans="1:9" ht="18" customHeight="1">
      <c r="A33" s="309"/>
      <c r="B33" s="309"/>
      <c r="C33" s="7"/>
      <c r="D33" s="30" t="s">
        <v>15</v>
      </c>
      <c r="E33" s="43"/>
      <c r="F33" s="69">
        <v>36103</v>
      </c>
      <c r="G33" s="77">
        <f t="shared" si="2"/>
        <v>1.8078219608581483</v>
      </c>
      <c r="H33" s="69">
        <v>36247</v>
      </c>
      <c r="I33" s="87">
        <f t="shared" si="0"/>
        <v>-0.3972742571799026</v>
      </c>
    </row>
    <row r="34" spans="1:9" ht="18" customHeight="1">
      <c r="A34" s="309"/>
      <c r="B34" s="309"/>
      <c r="C34" s="7"/>
      <c r="D34" s="30" t="s">
        <v>34</v>
      </c>
      <c r="E34" s="43"/>
      <c r="F34" s="69">
        <v>10646</v>
      </c>
      <c r="G34" s="77">
        <f t="shared" si="2"/>
        <v>0.5330879039219967</v>
      </c>
      <c r="H34" s="69">
        <v>10716</v>
      </c>
      <c r="I34" s="87">
        <f t="shared" si="0"/>
        <v>-0.6532288167226619</v>
      </c>
    </row>
    <row r="35" spans="1:9" ht="18" customHeight="1">
      <c r="A35" s="309"/>
      <c r="B35" s="309"/>
      <c r="C35" s="7"/>
      <c r="D35" s="30" t="s">
        <v>35</v>
      </c>
      <c r="E35" s="43"/>
      <c r="F35" s="69">
        <v>444574</v>
      </c>
      <c r="G35" s="77">
        <f t="shared" si="2"/>
        <v>22.261602648714803</v>
      </c>
      <c r="H35" s="69">
        <v>429494</v>
      </c>
      <c r="I35" s="87">
        <f t="shared" si="0"/>
        <v>3.511108420606579</v>
      </c>
    </row>
    <row r="36" spans="1:9" ht="18" customHeight="1">
      <c r="A36" s="309"/>
      <c r="B36" s="309"/>
      <c r="C36" s="7"/>
      <c r="D36" s="30" t="s">
        <v>36</v>
      </c>
      <c r="E36" s="43"/>
      <c r="F36" s="69">
        <v>7316</v>
      </c>
      <c r="G36" s="77">
        <f t="shared" si="2"/>
        <v>0.3663414526670419</v>
      </c>
      <c r="H36" s="69">
        <v>8898</v>
      </c>
      <c r="I36" s="87">
        <f t="shared" si="0"/>
        <v>-17.779276241852106</v>
      </c>
    </row>
    <row r="37" spans="1:9" ht="18" customHeight="1">
      <c r="A37" s="309"/>
      <c r="B37" s="309"/>
      <c r="C37" s="7"/>
      <c r="D37" s="30" t="s">
        <v>16</v>
      </c>
      <c r="E37" s="43"/>
      <c r="F37" s="69">
        <v>37819</v>
      </c>
      <c r="G37" s="77">
        <f t="shared" si="2"/>
        <v>1.8937489609643052</v>
      </c>
      <c r="H37" s="69">
        <v>69997</v>
      </c>
      <c r="I37" s="87">
        <f t="shared" si="0"/>
        <v>-45.97054159463977</v>
      </c>
    </row>
    <row r="38" spans="1:9" ht="18" customHeight="1">
      <c r="A38" s="309"/>
      <c r="B38" s="309"/>
      <c r="C38" s="19"/>
      <c r="D38" s="30" t="s">
        <v>37</v>
      </c>
      <c r="E38" s="43"/>
      <c r="F38" s="69">
        <v>317324</v>
      </c>
      <c r="G38" s="77">
        <f t="shared" si="2"/>
        <v>15.889684954362549</v>
      </c>
      <c r="H38" s="69">
        <v>362614</v>
      </c>
      <c r="I38" s="87">
        <f t="shared" si="0"/>
        <v>-12.48986525616772</v>
      </c>
    </row>
    <row r="39" spans="1:9" ht="18" customHeight="1">
      <c r="A39" s="309"/>
      <c r="B39" s="309"/>
      <c r="C39" s="50" t="s">
        <v>17</v>
      </c>
      <c r="D39" s="51"/>
      <c r="E39" s="51"/>
      <c r="F39" s="65">
        <v>231366</v>
      </c>
      <c r="G39" s="75">
        <f t="shared" si="2"/>
        <v>11.585423255571735</v>
      </c>
      <c r="H39" s="65">
        <v>241636</v>
      </c>
      <c r="I39" s="86">
        <f t="shared" si="0"/>
        <v>-4.250194507440941</v>
      </c>
    </row>
    <row r="40" spans="1:9" ht="18" customHeight="1">
      <c r="A40" s="309"/>
      <c r="B40" s="309"/>
      <c r="C40" s="7"/>
      <c r="D40" s="52" t="s">
        <v>18</v>
      </c>
      <c r="E40" s="53"/>
      <c r="F40" s="67">
        <v>221407</v>
      </c>
      <c r="G40" s="76">
        <f t="shared" si="2"/>
        <v>11.086736196097831</v>
      </c>
      <c r="H40" s="67">
        <v>235727</v>
      </c>
      <c r="I40" s="88">
        <f t="shared" si="0"/>
        <v>-6.074823842835142</v>
      </c>
    </row>
    <row r="41" spans="1:9" ht="18" customHeight="1">
      <c r="A41" s="309"/>
      <c r="B41" s="309"/>
      <c r="C41" s="7"/>
      <c r="D41" s="16"/>
      <c r="E41" s="104" t="s">
        <v>92</v>
      </c>
      <c r="F41" s="69">
        <v>136532</v>
      </c>
      <c r="G41" s="77">
        <f t="shared" si="2"/>
        <v>6.83670464947192</v>
      </c>
      <c r="H41" s="69">
        <v>162979</v>
      </c>
      <c r="I41" s="89">
        <f t="shared" si="0"/>
        <v>-16.227244000760834</v>
      </c>
    </row>
    <row r="42" spans="1:9" ht="18" customHeight="1">
      <c r="A42" s="309"/>
      <c r="B42" s="309"/>
      <c r="C42" s="7"/>
      <c r="D42" s="33"/>
      <c r="E42" s="32" t="s">
        <v>38</v>
      </c>
      <c r="F42" s="69">
        <v>84787</v>
      </c>
      <c r="G42" s="77">
        <f t="shared" si="2"/>
        <v>4.245625033799957</v>
      </c>
      <c r="H42" s="69">
        <v>72748</v>
      </c>
      <c r="I42" s="89">
        <f t="shared" si="0"/>
        <v>16.548908561060106</v>
      </c>
    </row>
    <row r="43" spans="1:9" ht="18" customHeight="1">
      <c r="A43" s="309"/>
      <c r="B43" s="309"/>
      <c r="C43" s="7"/>
      <c r="D43" s="30" t="s">
        <v>39</v>
      </c>
      <c r="E43" s="54"/>
      <c r="F43" s="69">
        <v>9959</v>
      </c>
      <c r="G43" s="77">
        <f t="shared" si="2"/>
        <v>0.49868705947390246</v>
      </c>
      <c r="H43" s="67">
        <v>5909</v>
      </c>
      <c r="I43" s="157">
        <f t="shared" si="0"/>
        <v>68.53951599255372</v>
      </c>
    </row>
    <row r="44" spans="1:9" ht="18" customHeight="1">
      <c r="A44" s="309"/>
      <c r="B44" s="309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310"/>
      <c r="B45" s="310"/>
      <c r="C45" s="11" t="s">
        <v>19</v>
      </c>
      <c r="D45" s="12"/>
      <c r="E45" s="12"/>
      <c r="F45" s="74">
        <f>SUM(F28,F32,F39)</f>
        <v>1997044</v>
      </c>
      <c r="G45" s="79">
        <f t="shared" si="2"/>
        <v>100</v>
      </c>
      <c r="H45" s="74">
        <f>SUM(H28,H32,H39)</f>
        <v>2067405</v>
      </c>
      <c r="I45" s="158">
        <f t="shared" si="0"/>
        <v>-3.4033486423801773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F5" sqref="F5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59" t="s">
        <v>0</v>
      </c>
      <c r="B1" s="159"/>
      <c r="C1" s="102" t="s">
        <v>248</v>
      </c>
      <c r="D1" s="160"/>
      <c r="E1" s="160"/>
    </row>
    <row r="4" ht="13.5">
      <c r="A4" s="161" t="s">
        <v>114</v>
      </c>
    </row>
    <row r="5" ht="13.5">
      <c r="I5" s="14" t="s">
        <v>115</v>
      </c>
    </row>
    <row r="6" spans="1:9" s="166" customFormat="1" ht="29.25" customHeight="1">
      <c r="A6" s="162" t="s">
        <v>116</v>
      </c>
      <c r="B6" s="163"/>
      <c r="C6" s="163"/>
      <c r="D6" s="164"/>
      <c r="E6" s="165" t="s">
        <v>233</v>
      </c>
      <c r="F6" s="165" t="s">
        <v>234</v>
      </c>
      <c r="G6" s="165" t="s">
        <v>235</v>
      </c>
      <c r="H6" s="165" t="s">
        <v>236</v>
      </c>
      <c r="I6" s="165" t="s">
        <v>242</v>
      </c>
    </row>
    <row r="7" spans="1:9" ht="27" customHeight="1">
      <c r="A7" s="352" t="s">
        <v>117</v>
      </c>
      <c r="B7" s="55" t="s">
        <v>118</v>
      </c>
      <c r="C7" s="56"/>
      <c r="D7" s="93" t="s">
        <v>119</v>
      </c>
      <c r="E7" s="167">
        <v>2235045</v>
      </c>
      <c r="F7" s="240">
        <v>2160373</v>
      </c>
      <c r="G7" s="167">
        <v>2041056</v>
      </c>
      <c r="H7" s="167">
        <v>2077143</v>
      </c>
      <c r="I7" s="167">
        <v>2010624</v>
      </c>
    </row>
    <row r="8" spans="1:9" ht="27" customHeight="1">
      <c r="A8" s="309"/>
      <c r="B8" s="9"/>
      <c r="C8" s="30" t="s">
        <v>120</v>
      </c>
      <c r="D8" s="91" t="s">
        <v>42</v>
      </c>
      <c r="E8" s="168">
        <v>967074</v>
      </c>
      <c r="F8" s="169">
        <v>960546</v>
      </c>
      <c r="G8" s="169">
        <v>963524</v>
      </c>
      <c r="H8" s="169">
        <v>983721</v>
      </c>
      <c r="I8" s="169">
        <v>1037102</v>
      </c>
    </row>
    <row r="9" spans="1:9" ht="27" customHeight="1">
      <c r="A9" s="309"/>
      <c r="B9" s="44" t="s">
        <v>121</v>
      </c>
      <c r="C9" s="43"/>
      <c r="D9" s="94"/>
      <c r="E9" s="170">
        <v>2221660</v>
      </c>
      <c r="F9" s="241">
        <v>2150448</v>
      </c>
      <c r="G9" s="171">
        <v>2029933</v>
      </c>
      <c r="H9" s="171">
        <v>2067405</v>
      </c>
      <c r="I9" s="171">
        <v>1997044</v>
      </c>
    </row>
    <row r="10" spans="1:9" ht="27" customHeight="1">
      <c r="A10" s="309"/>
      <c r="B10" s="44" t="s">
        <v>122</v>
      </c>
      <c r="C10" s="43"/>
      <c r="D10" s="94"/>
      <c r="E10" s="170">
        <v>13386</v>
      </c>
      <c r="F10" s="241">
        <v>9925</v>
      </c>
      <c r="G10" s="171">
        <v>11124</v>
      </c>
      <c r="H10" s="171">
        <v>9738</v>
      </c>
      <c r="I10" s="171">
        <v>13580</v>
      </c>
    </row>
    <row r="11" spans="1:9" ht="27" customHeight="1">
      <c r="A11" s="309"/>
      <c r="B11" s="44" t="s">
        <v>123</v>
      </c>
      <c r="C11" s="43"/>
      <c r="D11" s="94"/>
      <c r="E11" s="170">
        <v>12717</v>
      </c>
      <c r="F11" s="241">
        <v>9193</v>
      </c>
      <c r="G11" s="171">
        <v>10430</v>
      </c>
      <c r="H11" s="171">
        <v>9013</v>
      </c>
      <c r="I11" s="171">
        <v>11499</v>
      </c>
    </row>
    <row r="12" spans="1:9" ht="27" customHeight="1">
      <c r="A12" s="309"/>
      <c r="B12" s="44" t="s">
        <v>124</v>
      </c>
      <c r="C12" s="43"/>
      <c r="D12" s="94"/>
      <c r="E12" s="170">
        <v>669</v>
      </c>
      <c r="F12" s="241">
        <v>731</v>
      </c>
      <c r="G12" s="171">
        <v>693</v>
      </c>
      <c r="H12" s="171">
        <v>725</v>
      </c>
      <c r="I12" s="171">
        <v>2081</v>
      </c>
    </row>
    <row r="13" spans="1:9" ht="27" customHeight="1">
      <c r="A13" s="309"/>
      <c r="B13" s="44" t="s">
        <v>125</v>
      </c>
      <c r="C13" s="43"/>
      <c r="D13" s="99"/>
      <c r="E13" s="172">
        <v>404</v>
      </c>
      <c r="F13" s="242">
        <v>62</v>
      </c>
      <c r="G13" s="173">
        <v>-38</v>
      </c>
      <c r="H13" s="173">
        <v>32</v>
      </c>
      <c r="I13" s="173">
        <v>1356</v>
      </c>
    </row>
    <row r="14" spans="1:9" ht="27" customHeight="1">
      <c r="A14" s="309"/>
      <c r="B14" s="101" t="s">
        <v>126</v>
      </c>
      <c r="C14" s="53"/>
      <c r="D14" s="99"/>
      <c r="E14" s="172">
        <v>0</v>
      </c>
      <c r="F14" s="242">
        <v>5499</v>
      </c>
      <c r="G14" s="173">
        <v>0</v>
      </c>
      <c r="H14" s="173">
        <v>7806</v>
      </c>
      <c r="I14" s="173">
        <v>12789</v>
      </c>
    </row>
    <row r="15" spans="1:9" ht="27" customHeight="1">
      <c r="A15" s="309"/>
      <c r="B15" s="45" t="s">
        <v>127</v>
      </c>
      <c r="C15" s="46"/>
      <c r="D15" s="174"/>
      <c r="E15" s="175">
        <v>525</v>
      </c>
      <c r="F15" s="243">
        <v>5766</v>
      </c>
      <c r="G15" s="176">
        <v>210</v>
      </c>
      <c r="H15" s="176">
        <v>8137</v>
      </c>
      <c r="I15" s="176">
        <v>14506</v>
      </c>
    </row>
    <row r="16" spans="1:9" ht="27" customHeight="1">
      <c r="A16" s="309"/>
      <c r="B16" s="177" t="s">
        <v>128</v>
      </c>
      <c r="C16" s="178"/>
      <c r="D16" s="179" t="s">
        <v>43</v>
      </c>
      <c r="E16" s="180">
        <v>114206</v>
      </c>
      <c r="F16" s="244">
        <v>99660</v>
      </c>
      <c r="G16" s="181">
        <v>83833</v>
      </c>
      <c r="H16" s="181">
        <v>83436</v>
      </c>
      <c r="I16" s="181">
        <v>54871</v>
      </c>
    </row>
    <row r="17" spans="1:9" ht="27" customHeight="1">
      <c r="A17" s="309"/>
      <c r="B17" s="44" t="s">
        <v>129</v>
      </c>
      <c r="C17" s="43"/>
      <c r="D17" s="91" t="s">
        <v>44</v>
      </c>
      <c r="E17" s="170">
        <v>137119</v>
      </c>
      <c r="F17" s="241">
        <v>155143</v>
      </c>
      <c r="G17" s="171">
        <v>137844</v>
      </c>
      <c r="H17" s="171">
        <v>122978</v>
      </c>
      <c r="I17" s="171">
        <v>104887</v>
      </c>
    </row>
    <row r="18" spans="1:9" ht="27" customHeight="1">
      <c r="A18" s="309"/>
      <c r="B18" s="44" t="s">
        <v>130</v>
      </c>
      <c r="C18" s="43"/>
      <c r="D18" s="91" t="s">
        <v>45</v>
      </c>
      <c r="E18" s="170">
        <v>4082463</v>
      </c>
      <c r="F18" s="241">
        <v>4183238</v>
      </c>
      <c r="G18" s="171">
        <v>4275160</v>
      </c>
      <c r="H18" s="171">
        <v>4340677</v>
      </c>
      <c r="I18" s="171">
        <v>4394651</v>
      </c>
    </row>
    <row r="19" spans="1:9" ht="27" customHeight="1">
      <c r="A19" s="309"/>
      <c r="B19" s="44" t="s">
        <v>131</v>
      </c>
      <c r="C19" s="43"/>
      <c r="D19" s="91" t="s">
        <v>132</v>
      </c>
      <c r="E19" s="170">
        <f>E17+E18-E16</f>
        <v>4105376</v>
      </c>
      <c r="F19" s="170">
        <f>F17+F18-F16</f>
        <v>4238721</v>
      </c>
      <c r="G19" s="170">
        <f>G17+G18-G16</f>
        <v>4329171</v>
      </c>
      <c r="H19" s="170">
        <f>H17+H18-H16</f>
        <v>4380219</v>
      </c>
      <c r="I19" s="170">
        <f>I17+I18-I16</f>
        <v>4444667</v>
      </c>
    </row>
    <row r="20" spans="1:9" ht="27" customHeight="1">
      <c r="A20" s="309"/>
      <c r="B20" s="44" t="s">
        <v>133</v>
      </c>
      <c r="C20" s="43"/>
      <c r="D20" s="94" t="s">
        <v>134</v>
      </c>
      <c r="E20" s="182">
        <f>E18/E8</f>
        <v>4.2214587508298225</v>
      </c>
      <c r="F20" s="182">
        <f>F18/F8</f>
        <v>4.355062641456005</v>
      </c>
      <c r="G20" s="182">
        <f>G18/G8</f>
        <v>4.437004163881751</v>
      </c>
      <c r="H20" s="182">
        <f>H18/H8</f>
        <v>4.4125082213351146</v>
      </c>
      <c r="I20" s="182">
        <f>I18/I8</f>
        <v>4.2374337336154015</v>
      </c>
    </row>
    <row r="21" spans="1:9" ht="27" customHeight="1">
      <c r="A21" s="309"/>
      <c r="B21" s="44" t="s">
        <v>135</v>
      </c>
      <c r="C21" s="43"/>
      <c r="D21" s="94" t="s">
        <v>136</v>
      </c>
      <c r="E21" s="182">
        <f>E19/E8</f>
        <v>4.245151870487677</v>
      </c>
      <c r="F21" s="182">
        <f>F19/F8</f>
        <v>4.412824581019545</v>
      </c>
      <c r="G21" s="182">
        <f>G19/G8</f>
        <v>4.493059851129811</v>
      </c>
      <c r="H21" s="182">
        <f>H19/H8</f>
        <v>4.45270457782237</v>
      </c>
      <c r="I21" s="182">
        <f>I19/I8</f>
        <v>4.285660426843261</v>
      </c>
    </row>
    <row r="22" spans="1:9" ht="27" customHeight="1">
      <c r="A22" s="309"/>
      <c r="B22" s="44" t="s">
        <v>137</v>
      </c>
      <c r="C22" s="43"/>
      <c r="D22" s="94" t="s">
        <v>138</v>
      </c>
      <c r="E22" s="170">
        <f>E18/E24*1000000</f>
        <v>730559.3836080852</v>
      </c>
      <c r="F22" s="170">
        <f>F18/F24*1000000</f>
        <v>748593.1347732776</v>
      </c>
      <c r="G22" s="170">
        <f>G18/G24*1000000</f>
        <v>765042.6358857243</v>
      </c>
      <c r="H22" s="170">
        <f>H18/H24*1000000</f>
        <v>776766.9452391345</v>
      </c>
      <c r="I22" s="170">
        <f>I18/I24*1000000</f>
        <v>786425.6273070094</v>
      </c>
    </row>
    <row r="23" spans="1:9" ht="27" customHeight="1">
      <c r="A23" s="309"/>
      <c r="B23" s="44" t="s">
        <v>139</v>
      </c>
      <c r="C23" s="43"/>
      <c r="D23" s="94" t="s">
        <v>140</v>
      </c>
      <c r="E23" s="170">
        <f>E19/E24*1000000</f>
        <v>734659.6797177161</v>
      </c>
      <c r="F23" s="170">
        <f>F19/F24*1000000</f>
        <v>758521.8533631895</v>
      </c>
      <c r="G23" s="170">
        <f>G19/G24*1000000</f>
        <v>774707.9391274331</v>
      </c>
      <c r="H23" s="170">
        <f>H19/H24*1000000</f>
        <v>783843.0116104968</v>
      </c>
      <c r="I23" s="170">
        <f>I19/I24*1000000</f>
        <v>795376.0227253002</v>
      </c>
    </row>
    <row r="24" spans="1:9" ht="27" customHeight="1">
      <c r="A24" s="309"/>
      <c r="B24" s="183" t="s">
        <v>141</v>
      </c>
      <c r="C24" s="184"/>
      <c r="D24" s="185" t="s">
        <v>142</v>
      </c>
      <c r="E24" s="175">
        <v>5588133</v>
      </c>
      <c r="F24" s="176">
        <v>5588133</v>
      </c>
      <c r="G24" s="176">
        <f>F24</f>
        <v>5588133</v>
      </c>
      <c r="H24" s="176">
        <f>G24</f>
        <v>5588133</v>
      </c>
      <c r="I24" s="176">
        <f>H24</f>
        <v>5588133</v>
      </c>
    </row>
    <row r="25" spans="1:9" ht="27" customHeight="1">
      <c r="A25" s="309"/>
      <c r="B25" s="10" t="s">
        <v>143</v>
      </c>
      <c r="C25" s="186"/>
      <c r="D25" s="187"/>
      <c r="E25" s="168">
        <v>1036314</v>
      </c>
      <c r="F25" s="245">
        <v>1038681</v>
      </c>
      <c r="G25" s="188">
        <v>1052110</v>
      </c>
      <c r="H25" s="188">
        <v>1051484</v>
      </c>
      <c r="I25" s="188">
        <v>1061225</v>
      </c>
    </row>
    <row r="26" spans="1:9" ht="27" customHeight="1">
      <c r="A26" s="309"/>
      <c r="B26" s="189" t="s">
        <v>144</v>
      </c>
      <c r="C26" s="190"/>
      <c r="D26" s="191"/>
      <c r="E26" s="192">
        <v>0.60571</v>
      </c>
      <c r="F26" s="246">
        <v>0.588</v>
      </c>
      <c r="G26" s="193">
        <v>0.58398</v>
      </c>
      <c r="H26" s="193">
        <v>0.59521</v>
      </c>
      <c r="I26" s="193">
        <v>0.604</v>
      </c>
    </row>
    <row r="27" spans="1:9" ht="27" customHeight="1">
      <c r="A27" s="309"/>
      <c r="B27" s="189" t="s">
        <v>145</v>
      </c>
      <c r="C27" s="190"/>
      <c r="D27" s="191"/>
      <c r="E27" s="194">
        <f>ROUND(E12/E25*100,1)</f>
        <v>0.1</v>
      </c>
      <c r="F27" s="247">
        <f>ROUND(F12/F25*100,1)</f>
        <v>0.1</v>
      </c>
      <c r="G27" s="247">
        <f>ROUND(G12/G25*100,1)</f>
        <v>0.1</v>
      </c>
      <c r="H27" s="195">
        <f>ROUND(H12/H25*100,1)</f>
        <v>0.1</v>
      </c>
      <c r="I27" s="195">
        <f>ROUND(I12/I25*100,1)</f>
        <v>0.2</v>
      </c>
    </row>
    <row r="28" spans="1:9" ht="27" customHeight="1">
      <c r="A28" s="309"/>
      <c r="B28" s="189" t="s">
        <v>146</v>
      </c>
      <c r="C28" s="190"/>
      <c r="D28" s="191"/>
      <c r="E28" s="194">
        <v>94.5</v>
      </c>
      <c r="F28" s="248">
        <v>99.3</v>
      </c>
      <c r="G28" s="195">
        <v>98.8</v>
      </c>
      <c r="H28" s="195">
        <v>97.3</v>
      </c>
      <c r="I28" s="195">
        <v>96</v>
      </c>
    </row>
    <row r="29" spans="1:9" ht="27" customHeight="1">
      <c r="A29" s="309"/>
      <c r="B29" s="196" t="s">
        <v>147</v>
      </c>
      <c r="C29" s="197"/>
      <c r="D29" s="198"/>
      <c r="E29" s="199">
        <v>56.4</v>
      </c>
      <c r="F29" s="204">
        <v>56.3</v>
      </c>
      <c r="G29" s="200">
        <v>54.6</v>
      </c>
      <c r="H29" s="200">
        <v>53.4</v>
      </c>
      <c r="I29" s="200">
        <v>55.8</v>
      </c>
    </row>
    <row r="30" spans="1:9" ht="27" customHeight="1">
      <c r="A30" s="309"/>
      <c r="B30" s="352" t="s">
        <v>148</v>
      </c>
      <c r="C30" s="25" t="s">
        <v>149</v>
      </c>
      <c r="D30" s="201"/>
      <c r="E30" s="202">
        <v>0</v>
      </c>
      <c r="F30" s="249">
        <v>0</v>
      </c>
      <c r="G30" s="203">
        <v>0</v>
      </c>
      <c r="H30" s="203">
        <v>0</v>
      </c>
      <c r="I30" s="203">
        <v>0</v>
      </c>
    </row>
    <row r="31" spans="1:9" ht="27" customHeight="1">
      <c r="A31" s="309"/>
      <c r="B31" s="309"/>
      <c r="C31" s="189" t="s">
        <v>150</v>
      </c>
      <c r="D31" s="191"/>
      <c r="E31" s="194">
        <v>0</v>
      </c>
      <c r="F31" s="248">
        <v>0</v>
      </c>
      <c r="G31" s="195">
        <v>0</v>
      </c>
      <c r="H31" s="195">
        <v>0</v>
      </c>
      <c r="I31" s="195">
        <v>0</v>
      </c>
    </row>
    <row r="32" spans="1:9" ht="27" customHeight="1">
      <c r="A32" s="309"/>
      <c r="B32" s="309"/>
      <c r="C32" s="189" t="s">
        <v>151</v>
      </c>
      <c r="D32" s="191"/>
      <c r="E32" s="194">
        <v>21</v>
      </c>
      <c r="F32" s="248">
        <v>19.5</v>
      </c>
      <c r="G32" s="195">
        <v>17.3</v>
      </c>
      <c r="H32" s="195">
        <v>16.2</v>
      </c>
      <c r="I32" s="195">
        <v>15.8</v>
      </c>
    </row>
    <row r="33" spans="1:9" ht="27" customHeight="1">
      <c r="A33" s="310"/>
      <c r="B33" s="310"/>
      <c r="C33" s="196" t="s">
        <v>152</v>
      </c>
      <c r="D33" s="198"/>
      <c r="E33" s="199">
        <v>350.2</v>
      </c>
      <c r="F33" s="204">
        <v>351.7</v>
      </c>
      <c r="G33" s="204">
        <v>345</v>
      </c>
      <c r="H33" s="204">
        <v>341.1</v>
      </c>
      <c r="I33" s="204">
        <v>333</v>
      </c>
    </row>
    <row r="34" spans="1:9" ht="27" customHeight="1">
      <c r="A34" s="2" t="s">
        <v>247</v>
      </c>
      <c r="B34" s="8"/>
      <c r="C34" s="8"/>
      <c r="D34" s="8"/>
      <c r="E34" s="205"/>
      <c r="F34" s="205"/>
      <c r="G34" s="205"/>
      <c r="H34" s="205"/>
      <c r="I34" s="206"/>
    </row>
    <row r="35" ht="27" customHeight="1">
      <c r="A35" s="13" t="s">
        <v>111</v>
      </c>
    </row>
    <row r="36" ht="13.5">
      <c r="A36" s="207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I8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P9" sqref="P9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248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7" ht="15.75" customHeight="1">
      <c r="A5" s="31" t="s">
        <v>243</v>
      </c>
      <c r="B5" s="31"/>
      <c r="C5" s="31"/>
      <c r="D5" s="31"/>
      <c r="K5" s="37"/>
      <c r="O5" s="37"/>
      <c r="Q5" s="37" t="s">
        <v>48</v>
      </c>
    </row>
    <row r="6" spans="1:17" ht="15.75" customHeight="1">
      <c r="A6" s="335" t="s">
        <v>49</v>
      </c>
      <c r="B6" s="336"/>
      <c r="C6" s="336"/>
      <c r="D6" s="336"/>
      <c r="E6" s="337"/>
      <c r="F6" s="315" t="s">
        <v>262</v>
      </c>
      <c r="G6" s="316"/>
      <c r="H6" s="315" t="s">
        <v>258</v>
      </c>
      <c r="I6" s="316"/>
      <c r="J6" s="315" t="s">
        <v>259</v>
      </c>
      <c r="K6" s="316"/>
      <c r="L6" s="315" t="s">
        <v>260</v>
      </c>
      <c r="M6" s="316"/>
      <c r="N6" s="315" t="s">
        <v>261</v>
      </c>
      <c r="O6" s="316"/>
      <c r="P6" s="326" t="s">
        <v>266</v>
      </c>
      <c r="Q6" s="316"/>
    </row>
    <row r="7" spans="1:17" ht="15.75" customHeight="1">
      <c r="A7" s="338"/>
      <c r="B7" s="339"/>
      <c r="C7" s="339"/>
      <c r="D7" s="339"/>
      <c r="E7" s="340"/>
      <c r="F7" s="109" t="s">
        <v>244</v>
      </c>
      <c r="G7" s="38" t="s">
        <v>2</v>
      </c>
      <c r="H7" s="109" t="s">
        <v>244</v>
      </c>
      <c r="I7" s="38" t="s">
        <v>2</v>
      </c>
      <c r="J7" s="109" t="s">
        <v>244</v>
      </c>
      <c r="K7" s="38" t="s">
        <v>2</v>
      </c>
      <c r="L7" s="109" t="s">
        <v>244</v>
      </c>
      <c r="M7" s="38" t="s">
        <v>2</v>
      </c>
      <c r="N7" s="109" t="s">
        <v>244</v>
      </c>
      <c r="O7" s="38" t="s">
        <v>2</v>
      </c>
      <c r="P7" s="109" t="s">
        <v>244</v>
      </c>
      <c r="Q7" s="306" t="s">
        <v>2</v>
      </c>
    </row>
    <row r="8" spans="1:25" ht="15.75" customHeight="1">
      <c r="A8" s="327" t="s">
        <v>83</v>
      </c>
      <c r="B8" s="55" t="s">
        <v>50</v>
      </c>
      <c r="C8" s="56"/>
      <c r="D8" s="56"/>
      <c r="E8" s="93" t="s">
        <v>41</v>
      </c>
      <c r="F8" s="110">
        <v>16757</v>
      </c>
      <c r="G8" s="111">
        <v>14847</v>
      </c>
      <c r="H8" s="110">
        <v>4058</v>
      </c>
      <c r="I8" s="112">
        <v>3524</v>
      </c>
      <c r="J8" s="110">
        <v>0</v>
      </c>
      <c r="K8" s="113">
        <v>0</v>
      </c>
      <c r="L8" s="110">
        <v>21615</v>
      </c>
      <c r="M8" s="112">
        <v>6332</v>
      </c>
      <c r="N8" s="110">
        <v>1011</v>
      </c>
      <c r="O8" s="113">
        <v>259</v>
      </c>
      <c r="P8" s="110">
        <v>112071</v>
      </c>
      <c r="Q8" s="113">
        <v>103644</v>
      </c>
      <c r="R8" s="114"/>
      <c r="S8" s="114"/>
      <c r="T8" s="114"/>
      <c r="U8" s="114"/>
      <c r="V8" s="114"/>
      <c r="W8" s="114"/>
      <c r="X8" s="114"/>
      <c r="Y8" s="114"/>
    </row>
    <row r="9" spans="1:25" ht="15.75" customHeight="1">
      <c r="A9" s="347"/>
      <c r="B9" s="8"/>
      <c r="C9" s="30" t="s">
        <v>51</v>
      </c>
      <c r="D9" s="43"/>
      <c r="E9" s="91" t="s">
        <v>42</v>
      </c>
      <c r="F9" s="70">
        <v>16755</v>
      </c>
      <c r="G9" s="115">
        <v>14847</v>
      </c>
      <c r="H9" s="70">
        <v>4058</v>
      </c>
      <c r="I9" s="116">
        <v>3524</v>
      </c>
      <c r="J9" s="70">
        <v>0</v>
      </c>
      <c r="K9" s="117">
        <v>0</v>
      </c>
      <c r="L9" s="70">
        <v>9934</v>
      </c>
      <c r="M9" s="116">
        <v>6300</v>
      </c>
      <c r="N9" s="70">
        <v>964</v>
      </c>
      <c r="O9" s="117">
        <v>259</v>
      </c>
      <c r="P9" s="70">
        <f>+P8-P10</f>
        <v>111948</v>
      </c>
      <c r="Q9" s="117">
        <v>103584</v>
      </c>
      <c r="R9" s="114"/>
      <c r="S9" s="114"/>
      <c r="T9" s="114"/>
      <c r="U9" s="114"/>
      <c r="V9" s="114"/>
      <c r="W9" s="114"/>
      <c r="X9" s="114"/>
      <c r="Y9" s="114"/>
    </row>
    <row r="10" spans="1:25" ht="15.75" customHeight="1">
      <c r="A10" s="347"/>
      <c r="B10" s="10"/>
      <c r="C10" s="30" t="s">
        <v>52</v>
      </c>
      <c r="D10" s="43"/>
      <c r="E10" s="91" t="s">
        <v>43</v>
      </c>
      <c r="F10" s="70">
        <v>2</v>
      </c>
      <c r="G10" s="115">
        <v>0</v>
      </c>
      <c r="H10" s="70">
        <v>0</v>
      </c>
      <c r="I10" s="116">
        <v>0</v>
      </c>
      <c r="J10" s="118">
        <v>0</v>
      </c>
      <c r="K10" s="119">
        <v>0</v>
      </c>
      <c r="L10" s="70">
        <v>11681</v>
      </c>
      <c r="M10" s="116">
        <v>32</v>
      </c>
      <c r="N10" s="70">
        <v>47</v>
      </c>
      <c r="O10" s="117">
        <v>0</v>
      </c>
      <c r="P10" s="70">
        <v>123</v>
      </c>
      <c r="Q10" s="117">
        <v>60</v>
      </c>
      <c r="R10" s="114"/>
      <c r="S10" s="114"/>
      <c r="T10" s="114"/>
      <c r="U10" s="114"/>
      <c r="V10" s="114"/>
      <c r="W10" s="114"/>
      <c r="X10" s="114"/>
      <c r="Y10" s="114"/>
    </row>
    <row r="11" spans="1:25" ht="15.75" customHeight="1">
      <c r="A11" s="347"/>
      <c r="B11" s="50" t="s">
        <v>53</v>
      </c>
      <c r="C11" s="63"/>
      <c r="D11" s="63"/>
      <c r="E11" s="90" t="s">
        <v>44</v>
      </c>
      <c r="F11" s="120">
        <v>14756</v>
      </c>
      <c r="G11" s="121">
        <v>13124</v>
      </c>
      <c r="H11" s="120">
        <v>3239</v>
      </c>
      <c r="I11" s="122">
        <v>2835</v>
      </c>
      <c r="J11" s="120">
        <v>0</v>
      </c>
      <c r="K11" s="123">
        <v>0</v>
      </c>
      <c r="L11" s="120">
        <v>28655</v>
      </c>
      <c r="M11" s="122">
        <v>5918</v>
      </c>
      <c r="N11" s="120">
        <v>532</v>
      </c>
      <c r="O11" s="123">
        <v>76</v>
      </c>
      <c r="P11" s="120">
        <v>113489</v>
      </c>
      <c r="Q11" s="123">
        <v>105115</v>
      </c>
      <c r="R11" s="114"/>
      <c r="S11" s="114"/>
      <c r="T11" s="114"/>
      <c r="U11" s="114"/>
      <c r="V11" s="114"/>
      <c r="W11" s="114"/>
      <c r="X11" s="114"/>
      <c r="Y11" s="114"/>
    </row>
    <row r="12" spans="1:25" ht="15.75" customHeight="1">
      <c r="A12" s="347"/>
      <c r="B12" s="7"/>
      <c r="C12" s="30" t="s">
        <v>54</v>
      </c>
      <c r="D12" s="43"/>
      <c r="E12" s="91" t="s">
        <v>45</v>
      </c>
      <c r="F12" s="70">
        <v>14466</v>
      </c>
      <c r="G12" s="115">
        <v>12845</v>
      </c>
      <c r="H12" s="120">
        <v>3095</v>
      </c>
      <c r="I12" s="116">
        <v>2701</v>
      </c>
      <c r="J12" s="120">
        <v>0</v>
      </c>
      <c r="K12" s="117">
        <v>0</v>
      </c>
      <c r="L12" s="70">
        <v>9027</v>
      </c>
      <c r="M12" s="116">
        <v>5765</v>
      </c>
      <c r="N12" s="70">
        <v>531</v>
      </c>
      <c r="O12" s="117">
        <v>76</v>
      </c>
      <c r="P12" s="70">
        <f>+P11-P13</f>
        <v>112546</v>
      </c>
      <c r="Q12" s="117">
        <v>103093</v>
      </c>
      <c r="R12" s="114"/>
      <c r="S12" s="114"/>
      <c r="T12" s="114"/>
      <c r="U12" s="114"/>
      <c r="V12" s="114"/>
      <c r="W12" s="114"/>
      <c r="X12" s="114"/>
      <c r="Y12" s="114"/>
    </row>
    <row r="13" spans="1:25" ht="15.75" customHeight="1">
      <c r="A13" s="347"/>
      <c r="B13" s="8"/>
      <c r="C13" s="52" t="s">
        <v>55</v>
      </c>
      <c r="D13" s="53"/>
      <c r="E13" s="95" t="s">
        <v>46</v>
      </c>
      <c r="F13" s="68">
        <v>290</v>
      </c>
      <c r="G13" s="150">
        <v>279</v>
      </c>
      <c r="H13" s="118">
        <v>144</v>
      </c>
      <c r="I13" s="119">
        <v>134</v>
      </c>
      <c r="J13" s="118">
        <v>0</v>
      </c>
      <c r="K13" s="119">
        <v>0</v>
      </c>
      <c r="L13" s="68">
        <v>19628</v>
      </c>
      <c r="M13" s="125">
        <v>152</v>
      </c>
      <c r="N13" s="68">
        <v>1</v>
      </c>
      <c r="O13" s="126">
        <v>0</v>
      </c>
      <c r="P13" s="68">
        <v>943</v>
      </c>
      <c r="Q13" s="126">
        <v>2022</v>
      </c>
      <c r="R13" s="114"/>
      <c r="S13" s="114"/>
      <c r="T13" s="114"/>
      <c r="U13" s="114"/>
      <c r="V13" s="114"/>
      <c r="W13" s="114"/>
      <c r="X13" s="114"/>
      <c r="Y13" s="114"/>
    </row>
    <row r="14" spans="1:25" ht="15.75" customHeight="1">
      <c r="A14" s="347"/>
      <c r="B14" s="44" t="s">
        <v>56</v>
      </c>
      <c r="C14" s="43"/>
      <c r="D14" s="43"/>
      <c r="E14" s="91" t="s">
        <v>154</v>
      </c>
      <c r="F14" s="69">
        <f aca="true" t="shared" si="0" ref="F14:O15">F9-F12</f>
        <v>2289</v>
      </c>
      <c r="G14" s="127">
        <f t="shared" si="0"/>
        <v>2002</v>
      </c>
      <c r="H14" s="69">
        <f t="shared" si="0"/>
        <v>963</v>
      </c>
      <c r="I14" s="127">
        <f t="shared" si="0"/>
        <v>823</v>
      </c>
      <c r="J14" s="69">
        <f t="shared" si="0"/>
        <v>0</v>
      </c>
      <c r="K14" s="127">
        <f t="shared" si="0"/>
        <v>0</v>
      </c>
      <c r="L14" s="69">
        <f t="shared" si="0"/>
        <v>907</v>
      </c>
      <c r="M14" s="127">
        <f t="shared" si="0"/>
        <v>535</v>
      </c>
      <c r="N14" s="69">
        <f t="shared" si="0"/>
        <v>433</v>
      </c>
      <c r="O14" s="127">
        <f t="shared" si="0"/>
        <v>183</v>
      </c>
      <c r="P14" s="69">
        <f>P9-P12</f>
        <v>-598</v>
      </c>
      <c r="Q14" s="127">
        <v>491</v>
      </c>
      <c r="R14" s="114"/>
      <c r="S14" s="114"/>
      <c r="T14" s="114"/>
      <c r="U14" s="114"/>
      <c r="V14" s="114"/>
      <c r="W14" s="114"/>
      <c r="X14" s="114"/>
      <c r="Y14" s="114"/>
    </row>
    <row r="15" spans="1:25" ht="15.75" customHeight="1">
      <c r="A15" s="347"/>
      <c r="B15" s="44" t="s">
        <v>57</v>
      </c>
      <c r="C15" s="43"/>
      <c r="D15" s="43"/>
      <c r="E15" s="91" t="s">
        <v>155</v>
      </c>
      <c r="F15" s="69">
        <f t="shared" si="0"/>
        <v>-288</v>
      </c>
      <c r="G15" s="127">
        <f t="shared" si="0"/>
        <v>-279</v>
      </c>
      <c r="H15" s="69">
        <f t="shared" si="0"/>
        <v>-144</v>
      </c>
      <c r="I15" s="127">
        <f t="shared" si="0"/>
        <v>-134</v>
      </c>
      <c r="J15" s="69">
        <f t="shared" si="0"/>
        <v>0</v>
      </c>
      <c r="K15" s="127">
        <f t="shared" si="0"/>
        <v>0</v>
      </c>
      <c r="L15" s="69">
        <f t="shared" si="0"/>
        <v>-7947</v>
      </c>
      <c r="M15" s="127">
        <f t="shared" si="0"/>
        <v>-120</v>
      </c>
      <c r="N15" s="69">
        <f t="shared" si="0"/>
        <v>46</v>
      </c>
      <c r="O15" s="127">
        <f t="shared" si="0"/>
        <v>0</v>
      </c>
      <c r="P15" s="69">
        <f>P10-P13</f>
        <v>-820</v>
      </c>
      <c r="Q15" s="127">
        <v>-1962</v>
      </c>
      <c r="R15" s="114"/>
      <c r="S15" s="114"/>
      <c r="T15" s="114"/>
      <c r="U15" s="114"/>
      <c r="V15" s="114"/>
      <c r="W15" s="114"/>
      <c r="X15" s="114"/>
      <c r="Y15" s="114"/>
    </row>
    <row r="16" spans="1:25" ht="15.75" customHeight="1">
      <c r="A16" s="347"/>
      <c r="B16" s="44" t="s">
        <v>58</v>
      </c>
      <c r="C16" s="43"/>
      <c r="D16" s="43"/>
      <c r="E16" s="91" t="s">
        <v>156</v>
      </c>
      <c r="F16" s="69">
        <f aca="true" t="shared" si="1" ref="F16:O16">F8-F11</f>
        <v>2001</v>
      </c>
      <c r="G16" s="127">
        <f t="shared" si="1"/>
        <v>1723</v>
      </c>
      <c r="H16" s="69">
        <f t="shared" si="1"/>
        <v>819</v>
      </c>
      <c r="I16" s="127">
        <f t="shared" si="1"/>
        <v>689</v>
      </c>
      <c r="J16" s="69">
        <f t="shared" si="1"/>
        <v>0</v>
      </c>
      <c r="K16" s="127">
        <f t="shared" si="1"/>
        <v>0</v>
      </c>
      <c r="L16" s="69">
        <f t="shared" si="1"/>
        <v>-7040</v>
      </c>
      <c r="M16" s="127">
        <f t="shared" si="1"/>
        <v>414</v>
      </c>
      <c r="N16" s="69">
        <f t="shared" si="1"/>
        <v>479</v>
      </c>
      <c r="O16" s="127">
        <f t="shared" si="1"/>
        <v>183</v>
      </c>
      <c r="P16" s="69">
        <f>P8-P11</f>
        <v>-1418</v>
      </c>
      <c r="Q16" s="127">
        <v>-1471</v>
      </c>
      <c r="R16" s="114"/>
      <c r="S16" s="114"/>
      <c r="T16" s="114"/>
      <c r="U16" s="114"/>
      <c r="V16" s="114"/>
      <c r="W16" s="114"/>
      <c r="X16" s="114"/>
      <c r="Y16" s="114"/>
    </row>
    <row r="17" spans="1:25" ht="15.75" customHeight="1">
      <c r="A17" s="347"/>
      <c r="B17" s="44" t="s">
        <v>59</v>
      </c>
      <c r="C17" s="43"/>
      <c r="D17" s="43"/>
      <c r="E17" s="34"/>
      <c r="F17" s="209">
        <v>0</v>
      </c>
      <c r="G17" s="210">
        <v>0</v>
      </c>
      <c r="H17" s="118">
        <v>0</v>
      </c>
      <c r="I17" s="119">
        <v>0</v>
      </c>
      <c r="J17" s="70">
        <v>0</v>
      </c>
      <c r="K17" s="117">
        <v>0</v>
      </c>
      <c r="L17" s="70">
        <v>0</v>
      </c>
      <c r="M17" s="116">
        <v>0</v>
      </c>
      <c r="N17" s="118">
        <v>0</v>
      </c>
      <c r="O17" s="128">
        <v>0</v>
      </c>
      <c r="P17" s="118">
        <v>13510</v>
      </c>
      <c r="Q17" s="128">
        <v>82172</v>
      </c>
      <c r="R17" s="114"/>
      <c r="S17" s="114"/>
      <c r="T17" s="114"/>
      <c r="U17" s="114"/>
      <c r="V17" s="114"/>
      <c r="W17" s="114"/>
      <c r="X17" s="114"/>
      <c r="Y17" s="114"/>
    </row>
    <row r="18" spans="1:25" ht="15.75" customHeight="1">
      <c r="A18" s="348"/>
      <c r="B18" s="47" t="s">
        <v>60</v>
      </c>
      <c r="C18" s="31"/>
      <c r="D18" s="31"/>
      <c r="E18" s="17"/>
      <c r="F18" s="129">
        <v>0</v>
      </c>
      <c r="G18" s="130">
        <v>0</v>
      </c>
      <c r="H18" s="131">
        <v>0</v>
      </c>
      <c r="I18" s="132">
        <v>0</v>
      </c>
      <c r="J18" s="131">
        <v>0</v>
      </c>
      <c r="K18" s="132">
        <v>0</v>
      </c>
      <c r="L18" s="131">
        <v>0</v>
      </c>
      <c r="M18" s="132">
        <v>0</v>
      </c>
      <c r="N18" s="131">
        <v>0</v>
      </c>
      <c r="O18" s="133">
        <v>0</v>
      </c>
      <c r="P18" s="307" t="s">
        <v>267</v>
      </c>
      <c r="Q18" s="133">
        <v>0</v>
      </c>
      <c r="R18" s="114"/>
      <c r="S18" s="114"/>
      <c r="T18" s="114"/>
      <c r="U18" s="114"/>
      <c r="V18" s="114"/>
      <c r="W18" s="114"/>
      <c r="X18" s="114"/>
      <c r="Y18" s="114"/>
    </row>
    <row r="19" spans="1:25" ht="15.75" customHeight="1">
      <c r="A19" s="347" t="s">
        <v>84</v>
      </c>
      <c r="B19" s="50" t="s">
        <v>61</v>
      </c>
      <c r="C19" s="51"/>
      <c r="D19" s="51"/>
      <c r="E19" s="96"/>
      <c r="F19" s="65">
        <v>126</v>
      </c>
      <c r="G19" s="134">
        <v>210</v>
      </c>
      <c r="H19" s="66">
        <v>0</v>
      </c>
      <c r="I19" s="135">
        <v>0</v>
      </c>
      <c r="J19" s="66">
        <v>41</v>
      </c>
      <c r="K19" s="136">
        <v>61</v>
      </c>
      <c r="L19" s="66">
        <v>9811</v>
      </c>
      <c r="M19" s="135">
        <v>10792</v>
      </c>
      <c r="N19" s="66">
        <v>3816</v>
      </c>
      <c r="O19" s="136">
        <v>2974</v>
      </c>
      <c r="P19" s="66">
        <v>33409</v>
      </c>
      <c r="Q19" s="136">
        <v>19215</v>
      </c>
      <c r="R19" s="114"/>
      <c r="S19" s="114"/>
      <c r="T19" s="114"/>
      <c r="U19" s="114"/>
      <c r="V19" s="114"/>
      <c r="W19" s="114"/>
      <c r="X19" s="114"/>
      <c r="Y19" s="114"/>
    </row>
    <row r="20" spans="1:25" ht="15.75" customHeight="1">
      <c r="A20" s="347"/>
      <c r="B20" s="19"/>
      <c r="C20" s="30" t="s">
        <v>62</v>
      </c>
      <c r="D20" s="43"/>
      <c r="E20" s="91"/>
      <c r="F20" s="69">
        <v>38</v>
      </c>
      <c r="G20" s="127">
        <v>0</v>
      </c>
      <c r="H20" s="70">
        <v>0</v>
      </c>
      <c r="I20" s="116">
        <v>0</v>
      </c>
      <c r="J20" s="70">
        <v>0</v>
      </c>
      <c r="K20" s="119">
        <v>0</v>
      </c>
      <c r="L20" s="70">
        <v>9765</v>
      </c>
      <c r="M20" s="116">
        <v>10532</v>
      </c>
      <c r="N20" s="70">
        <v>3460</v>
      </c>
      <c r="O20" s="117">
        <v>2951</v>
      </c>
      <c r="P20" s="70">
        <v>19004</v>
      </c>
      <c r="Q20" s="117">
        <v>12874</v>
      </c>
      <c r="R20" s="114"/>
      <c r="S20" s="114"/>
      <c r="T20" s="114"/>
      <c r="U20" s="114"/>
      <c r="V20" s="114"/>
      <c r="W20" s="114"/>
      <c r="X20" s="114"/>
      <c r="Y20" s="114"/>
    </row>
    <row r="21" spans="1:25" ht="15.75" customHeight="1">
      <c r="A21" s="347"/>
      <c r="B21" s="9" t="s">
        <v>63</v>
      </c>
      <c r="C21" s="63"/>
      <c r="D21" s="63"/>
      <c r="E21" s="90" t="s">
        <v>157</v>
      </c>
      <c r="F21" s="137">
        <v>126</v>
      </c>
      <c r="G21" s="138">
        <v>210</v>
      </c>
      <c r="H21" s="120">
        <v>0</v>
      </c>
      <c r="I21" s="122">
        <v>0</v>
      </c>
      <c r="J21" s="120">
        <v>41</v>
      </c>
      <c r="K21" s="123">
        <v>61</v>
      </c>
      <c r="L21" s="120">
        <v>9811</v>
      </c>
      <c r="M21" s="122">
        <v>10792</v>
      </c>
      <c r="N21" s="120">
        <v>3816</v>
      </c>
      <c r="O21" s="123">
        <v>2974</v>
      </c>
      <c r="P21" s="120">
        <v>33409</v>
      </c>
      <c r="Q21" s="123">
        <v>19215</v>
      </c>
      <c r="R21" s="114"/>
      <c r="S21" s="114"/>
      <c r="T21" s="114"/>
      <c r="U21" s="114"/>
      <c r="V21" s="114"/>
      <c r="W21" s="114"/>
      <c r="X21" s="114"/>
      <c r="Y21" s="114"/>
    </row>
    <row r="22" spans="1:25" ht="15.75" customHeight="1">
      <c r="A22" s="347"/>
      <c r="B22" s="50" t="s">
        <v>64</v>
      </c>
      <c r="C22" s="51"/>
      <c r="D22" s="51"/>
      <c r="E22" s="96" t="s">
        <v>158</v>
      </c>
      <c r="F22" s="65">
        <v>9160</v>
      </c>
      <c r="G22" s="134">
        <v>8064</v>
      </c>
      <c r="H22" s="66">
        <v>1052</v>
      </c>
      <c r="I22" s="135">
        <v>930</v>
      </c>
      <c r="J22" s="66">
        <v>41</v>
      </c>
      <c r="K22" s="136">
        <v>61</v>
      </c>
      <c r="L22" s="66">
        <v>17614</v>
      </c>
      <c r="M22" s="135">
        <v>19302</v>
      </c>
      <c r="N22" s="66">
        <v>5593</v>
      </c>
      <c r="O22" s="136">
        <v>2981</v>
      </c>
      <c r="P22" s="66">
        <v>39227</v>
      </c>
      <c r="Q22" s="136">
        <v>24529</v>
      </c>
      <c r="R22" s="114"/>
      <c r="S22" s="114"/>
      <c r="T22" s="114"/>
      <c r="U22" s="114"/>
      <c r="V22" s="114"/>
      <c r="W22" s="114"/>
      <c r="X22" s="114"/>
      <c r="Y22" s="114"/>
    </row>
    <row r="23" spans="1:25" ht="15.75" customHeight="1">
      <c r="A23" s="347"/>
      <c r="B23" s="7" t="s">
        <v>65</v>
      </c>
      <c r="C23" s="52" t="s">
        <v>66</v>
      </c>
      <c r="D23" s="53"/>
      <c r="E23" s="95"/>
      <c r="F23" s="67">
        <v>6356</v>
      </c>
      <c r="G23" s="124">
        <v>7189</v>
      </c>
      <c r="H23" s="68">
        <v>337</v>
      </c>
      <c r="I23" s="125">
        <v>338</v>
      </c>
      <c r="J23" s="68">
        <v>4</v>
      </c>
      <c r="K23" s="126">
        <v>26</v>
      </c>
      <c r="L23" s="68">
        <v>14388</v>
      </c>
      <c r="M23" s="125">
        <v>14787</v>
      </c>
      <c r="N23" s="68">
        <v>0</v>
      </c>
      <c r="O23" s="126">
        <v>0</v>
      </c>
      <c r="P23" s="68">
        <v>9428</v>
      </c>
      <c r="Q23" s="126">
        <v>8606</v>
      </c>
      <c r="R23" s="114"/>
      <c r="S23" s="114"/>
      <c r="T23" s="114"/>
      <c r="U23" s="114"/>
      <c r="V23" s="114"/>
      <c r="W23" s="114"/>
      <c r="X23" s="114"/>
      <c r="Y23" s="114"/>
    </row>
    <row r="24" spans="1:25" ht="15.75" customHeight="1">
      <c r="A24" s="347"/>
      <c r="B24" s="44" t="s">
        <v>159</v>
      </c>
      <c r="C24" s="43"/>
      <c r="D24" s="43"/>
      <c r="E24" s="91" t="s">
        <v>160</v>
      </c>
      <c r="F24" s="69">
        <f aca="true" t="shared" si="2" ref="F24:O24">F21-F22</f>
        <v>-9034</v>
      </c>
      <c r="G24" s="127">
        <f t="shared" si="2"/>
        <v>-7854</v>
      </c>
      <c r="H24" s="69">
        <f t="shared" si="2"/>
        <v>-1052</v>
      </c>
      <c r="I24" s="127">
        <f t="shared" si="2"/>
        <v>-930</v>
      </c>
      <c r="J24" s="69">
        <f t="shared" si="2"/>
        <v>0</v>
      </c>
      <c r="K24" s="127">
        <f t="shared" si="2"/>
        <v>0</v>
      </c>
      <c r="L24" s="69">
        <f t="shared" si="2"/>
        <v>-7803</v>
      </c>
      <c r="M24" s="127">
        <f t="shared" si="2"/>
        <v>-8510</v>
      </c>
      <c r="N24" s="69">
        <f t="shared" si="2"/>
        <v>-1777</v>
      </c>
      <c r="O24" s="127">
        <f t="shared" si="2"/>
        <v>-7</v>
      </c>
      <c r="P24" s="69">
        <f>P21-P22</f>
        <v>-5818</v>
      </c>
      <c r="Q24" s="127">
        <v>-5314</v>
      </c>
      <c r="R24" s="114"/>
      <c r="S24" s="114"/>
      <c r="T24" s="114"/>
      <c r="U24" s="114"/>
      <c r="V24" s="114"/>
      <c r="W24" s="114"/>
      <c r="X24" s="114"/>
      <c r="Y24" s="114"/>
    </row>
    <row r="25" spans="1:25" ht="15.75" customHeight="1">
      <c r="A25" s="347"/>
      <c r="B25" s="101" t="s">
        <v>67</v>
      </c>
      <c r="C25" s="53"/>
      <c r="D25" s="53"/>
      <c r="E25" s="349" t="s">
        <v>161</v>
      </c>
      <c r="F25" s="353">
        <v>9034</v>
      </c>
      <c r="G25" s="324">
        <v>7854</v>
      </c>
      <c r="H25" s="322">
        <v>1052</v>
      </c>
      <c r="I25" s="324">
        <v>930</v>
      </c>
      <c r="J25" s="322">
        <v>0</v>
      </c>
      <c r="K25" s="324">
        <v>0</v>
      </c>
      <c r="L25" s="322">
        <v>7803</v>
      </c>
      <c r="M25" s="324">
        <v>8510</v>
      </c>
      <c r="N25" s="322">
        <v>1777</v>
      </c>
      <c r="O25" s="324">
        <v>7</v>
      </c>
      <c r="P25" s="322">
        <v>5818</v>
      </c>
      <c r="Q25" s="324">
        <v>5314</v>
      </c>
      <c r="R25" s="114"/>
      <c r="S25" s="114"/>
      <c r="T25" s="114"/>
      <c r="U25" s="114"/>
      <c r="V25" s="114"/>
      <c r="W25" s="114"/>
      <c r="X25" s="114"/>
      <c r="Y25" s="114"/>
    </row>
    <row r="26" spans="1:25" ht="15.75" customHeight="1">
      <c r="A26" s="347"/>
      <c r="B26" s="9" t="s">
        <v>68</v>
      </c>
      <c r="C26" s="63"/>
      <c r="D26" s="63"/>
      <c r="E26" s="350"/>
      <c r="F26" s="354"/>
      <c r="G26" s="325"/>
      <c r="H26" s="323"/>
      <c r="I26" s="325"/>
      <c r="J26" s="323"/>
      <c r="K26" s="325"/>
      <c r="L26" s="323"/>
      <c r="M26" s="325"/>
      <c r="N26" s="323"/>
      <c r="O26" s="325"/>
      <c r="P26" s="323"/>
      <c r="Q26" s="325"/>
      <c r="R26" s="114"/>
      <c r="S26" s="114"/>
      <c r="T26" s="114"/>
      <c r="U26" s="114"/>
      <c r="V26" s="114"/>
      <c r="W26" s="114"/>
      <c r="X26" s="114"/>
      <c r="Y26" s="114"/>
    </row>
    <row r="27" spans="1:25" ht="15.75" customHeight="1">
      <c r="A27" s="348"/>
      <c r="B27" s="47" t="s">
        <v>162</v>
      </c>
      <c r="C27" s="31"/>
      <c r="D27" s="31"/>
      <c r="E27" s="92" t="s">
        <v>163</v>
      </c>
      <c r="F27" s="73">
        <f aca="true" t="shared" si="3" ref="F27:O27">F24+F25</f>
        <v>0</v>
      </c>
      <c r="G27" s="139">
        <f t="shared" si="3"/>
        <v>0</v>
      </c>
      <c r="H27" s="73">
        <f t="shared" si="3"/>
        <v>0</v>
      </c>
      <c r="I27" s="139">
        <f t="shared" si="3"/>
        <v>0</v>
      </c>
      <c r="J27" s="73">
        <f t="shared" si="3"/>
        <v>0</v>
      </c>
      <c r="K27" s="139">
        <f t="shared" si="3"/>
        <v>0</v>
      </c>
      <c r="L27" s="73">
        <f t="shared" si="3"/>
        <v>0</v>
      </c>
      <c r="M27" s="139">
        <f t="shared" si="3"/>
        <v>0</v>
      </c>
      <c r="N27" s="73">
        <f t="shared" si="3"/>
        <v>0</v>
      </c>
      <c r="O27" s="139">
        <f t="shared" si="3"/>
        <v>0</v>
      </c>
      <c r="P27" s="73">
        <f>P24+P25</f>
        <v>0</v>
      </c>
      <c r="Q27" s="139">
        <f>Q24+Q25</f>
        <v>0</v>
      </c>
      <c r="R27" s="114"/>
      <c r="S27" s="114"/>
      <c r="T27" s="114"/>
      <c r="U27" s="114"/>
      <c r="V27" s="114"/>
      <c r="W27" s="114"/>
      <c r="X27" s="114"/>
      <c r="Y27" s="114"/>
    </row>
    <row r="28" spans="1:25" ht="15.75" customHeight="1">
      <c r="A28" s="13"/>
      <c r="F28" s="114"/>
      <c r="G28" s="114"/>
      <c r="H28" s="114"/>
      <c r="I28" s="114"/>
      <c r="J28" s="114"/>
      <c r="K28" s="114"/>
      <c r="L28" s="140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75" customHeight="1">
      <c r="A29" s="31"/>
      <c r="F29" s="114"/>
      <c r="G29" s="114"/>
      <c r="H29" s="114"/>
      <c r="I29" s="114"/>
      <c r="J29" s="141"/>
      <c r="K29" s="141"/>
      <c r="L29" s="140"/>
      <c r="M29" s="114"/>
      <c r="N29" s="114"/>
      <c r="O29" s="141" t="s">
        <v>164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1"/>
    </row>
    <row r="30" spans="1:25" ht="15.75" customHeight="1">
      <c r="A30" s="341" t="s">
        <v>69</v>
      </c>
      <c r="B30" s="342"/>
      <c r="C30" s="342"/>
      <c r="D30" s="342"/>
      <c r="E30" s="343"/>
      <c r="F30" s="321" t="s">
        <v>252</v>
      </c>
      <c r="G30" s="320"/>
      <c r="H30" s="321" t="s">
        <v>253</v>
      </c>
      <c r="I30" s="320"/>
      <c r="J30" s="317"/>
      <c r="K30" s="318"/>
      <c r="L30" s="317"/>
      <c r="M30" s="318"/>
      <c r="N30" s="317"/>
      <c r="O30" s="318"/>
      <c r="P30" s="142"/>
      <c r="Q30" s="140"/>
      <c r="R30" s="142"/>
      <c r="S30" s="140"/>
      <c r="T30" s="142"/>
      <c r="U30" s="140"/>
      <c r="V30" s="142"/>
      <c r="W30" s="140"/>
      <c r="X30" s="142"/>
      <c r="Y30" s="140"/>
    </row>
    <row r="31" spans="1:25" ht="15.75" customHeight="1">
      <c r="A31" s="344"/>
      <c r="B31" s="345"/>
      <c r="C31" s="345"/>
      <c r="D31" s="345"/>
      <c r="E31" s="346"/>
      <c r="F31" s="251" t="s">
        <v>244</v>
      </c>
      <c r="G31" s="283" t="s">
        <v>2</v>
      </c>
      <c r="H31" s="251" t="s">
        <v>244</v>
      </c>
      <c r="I31" s="283" t="s">
        <v>2</v>
      </c>
      <c r="J31" s="109" t="s">
        <v>244</v>
      </c>
      <c r="K31" s="38" t="s">
        <v>2</v>
      </c>
      <c r="L31" s="109" t="s">
        <v>244</v>
      </c>
      <c r="M31" s="38" t="s">
        <v>2</v>
      </c>
      <c r="N31" s="109" t="s">
        <v>244</v>
      </c>
      <c r="O31" s="208" t="s">
        <v>2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327" t="s">
        <v>85</v>
      </c>
      <c r="B32" s="55" t="s">
        <v>50</v>
      </c>
      <c r="C32" s="56"/>
      <c r="D32" s="56"/>
      <c r="E32" s="15" t="s">
        <v>41</v>
      </c>
      <c r="F32" s="253">
        <v>2097</v>
      </c>
      <c r="G32" s="254">
        <v>2055</v>
      </c>
      <c r="H32" s="255">
        <v>13641</v>
      </c>
      <c r="I32" s="256">
        <v>13132</v>
      </c>
      <c r="J32" s="110"/>
      <c r="K32" s="113"/>
      <c r="L32" s="66"/>
      <c r="M32" s="147"/>
      <c r="N32" s="110"/>
      <c r="O32" s="148"/>
      <c r="P32" s="147"/>
      <c r="Q32" s="147"/>
      <c r="R32" s="147"/>
      <c r="S32" s="147"/>
      <c r="T32" s="149"/>
      <c r="U32" s="149"/>
      <c r="V32" s="147"/>
      <c r="W32" s="147"/>
      <c r="X32" s="149"/>
      <c r="Y32" s="149"/>
    </row>
    <row r="33" spans="1:25" ht="15.75" customHeight="1">
      <c r="A33" s="328"/>
      <c r="B33" s="8"/>
      <c r="C33" s="52" t="s">
        <v>70</v>
      </c>
      <c r="D33" s="53"/>
      <c r="E33" s="99"/>
      <c r="F33" s="257">
        <v>2097</v>
      </c>
      <c r="G33" s="258">
        <v>2055</v>
      </c>
      <c r="H33" s="257">
        <v>11815</v>
      </c>
      <c r="I33" s="259">
        <v>11171</v>
      </c>
      <c r="J33" s="68"/>
      <c r="K33" s="126"/>
      <c r="L33" s="68"/>
      <c r="M33" s="150"/>
      <c r="N33" s="68"/>
      <c r="O33" s="124"/>
      <c r="P33" s="147"/>
      <c r="Q33" s="147"/>
      <c r="R33" s="147"/>
      <c r="S33" s="147"/>
      <c r="T33" s="149"/>
      <c r="U33" s="149"/>
      <c r="V33" s="147"/>
      <c r="W33" s="147"/>
      <c r="X33" s="149"/>
      <c r="Y33" s="149"/>
    </row>
    <row r="34" spans="1:25" ht="15.75" customHeight="1">
      <c r="A34" s="328"/>
      <c r="B34" s="8"/>
      <c r="C34" s="24"/>
      <c r="D34" s="30" t="s">
        <v>71</v>
      </c>
      <c r="E34" s="94"/>
      <c r="F34" s="260">
        <v>2015</v>
      </c>
      <c r="G34" s="261">
        <v>2055</v>
      </c>
      <c r="H34" s="260">
        <v>0</v>
      </c>
      <c r="I34" s="262">
        <v>0</v>
      </c>
      <c r="J34" s="70"/>
      <c r="K34" s="117"/>
      <c r="L34" s="70"/>
      <c r="M34" s="115"/>
      <c r="N34" s="70"/>
      <c r="O34" s="127"/>
      <c r="P34" s="147"/>
      <c r="Q34" s="147"/>
      <c r="R34" s="147"/>
      <c r="S34" s="147"/>
      <c r="T34" s="149"/>
      <c r="U34" s="149"/>
      <c r="V34" s="147"/>
      <c r="W34" s="147"/>
      <c r="X34" s="149"/>
      <c r="Y34" s="149"/>
    </row>
    <row r="35" spans="1:25" ht="15.75" customHeight="1">
      <c r="A35" s="328"/>
      <c r="B35" s="10"/>
      <c r="C35" s="62" t="s">
        <v>72</v>
      </c>
      <c r="D35" s="63"/>
      <c r="E35" s="100"/>
      <c r="F35" s="263"/>
      <c r="G35" s="264"/>
      <c r="H35" s="263">
        <v>1826</v>
      </c>
      <c r="I35" s="265">
        <v>1961</v>
      </c>
      <c r="J35" s="151"/>
      <c r="K35" s="152"/>
      <c r="L35" s="120"/>
      <c r="M35" s="121"/>
      <c r="N35" s="120"/>
      <c r="O35" s="138"/>
      <c r="P35" s="147"/>
      <c r="Q35" s="147"/>
      <c r="R35" s="147"/>
      <c r="S35" s="147"/>
      <c r="T35" s="149"/>
      <c r="U35" s="149"/>
      <c r="V35" s="147"/>
      <c r="W35" s="147"/>
      <c r="X35" s="149"/>
      <c r="Y35" s="149"/>
    </row>
    <row r="36" spans="1:25" ht="15.75" customHeight="1">
      <c r="A36" s="328"/>
      <c r="B36" s="50" t="s">
        <v>53</v>
      </c>
      <c r="C36" s="51"/>
      <c r="D36" s="51"/>
      <c r="E36" s="15" t="s">
        <v>42</v>
      </c>
      <c r="F36" s="253">
        <v>807</v>
      </c>
      <c r="G36" s="254">
        <v>764</v>
      </c>
      <c r="H36" s="253">
        <v>13618</v>
      </c>
      <c r="I36" s="268">
        <v>13132</v>
      </c>
      <c r="J36" s="66"/>
      <c r="K36" s="136"/>
      <c r="L36" s="66"/>
      <c r="M36" s="147"/>
      <c r="N36" s="66"/>
      <c r="O36" s="134"/>
      <c r="P36" s="147"/>
      <c r="Q36" s="147"/>
      <c r="R36" s="147"/>
      <c r="S36" s="147"/>
      <c r="T36" s="147"/>
      <c r="U36" s="147"/>
      <c r="V36" s="147"/>
      <c r="W36" s="147"/>
      <c r="X36" s="149"/>
      <c r="Y36" s="149"/>
    </row>
    <row r="37" spans="1:25" ht="15.75" customHeight="1">
      <c r="A37" s="328"/>
      <c r="B37" s="8"/>
      <c r="C37" s="30" t="s">
        <v>73</v>
      </c>
      <c r="D37" s="43"/>
      <c r="E37" s="94"/>
      <c r="F37" s="260">
        <v>602</v>
      </c>
      <c r="G37" s="261">
        <v>542</v>
      </c>
      <c r="H37" s="260">
        <v>11646</v>
      </c>
      <c r="I37" s="262">
        <v>11106</v>
      </c>
      <c r="J37" s="70"/>
      <c r="K37" s="117"/>
      <c r="L37" s="70"/>
      <c r="M37" s="115"/>
      <c r="N37" s="70"/>
      <c r="O37" s="127"/>
      <c r="P37" s="147"/>
      <c r="Q37" s="147"/>
      <c r="R37" s="147"/>
      <c r="S37" s="147"/>
      <c r="T37" s="147"/>
      <c r="U37" s="147"/>
      <c r="V37" s="147"/>
      <c r="W37" s="147"/>
      <c r="X37" s="149"/>
      <c r="Y37" s="149"/>
    </row>
    <row r="38" spans="1:25" ht="15.75" customHeight="1">
      <c r="A38" s="328"/>
      <c r="B38" s="10"/>
      <c r="C38" s="30" t="s">
        <v>74</v>
      </c>
      <c r="D38" s="43"/>
      <c r="E38" s="94"/>
      <c r="F38" s="232">
        <v>205</v>
      </c>
      <c r="G38" s="233">
        <v>222</v>
      </c>
      <c r="H38" s="260">
        <v>1972</v>
      </c>
      <c r="I38" s="262">
        <v>2026</v>
      </c>
      <c r="J38" s="70"/>
      <c r="K38" s="152"/>
      <c r="L38" s="70"/>
      <c r="M38" s="115"/>
      <c r="N38" s="70"/>
      <c r="O38" s="127"/>
      <c r="P38" s="147"/>
      <c r="Q38" s="147"/>
      <c r="R38" s="149"/>
      <c r="S38" s="149"/>
      <c r="T38" s="147"/>
      <c r="U38" s="147"/>
      <c r="V38" s="147"/>
      <c r="W38" s="147"/>
      <c r="X38" s="149"/>
      <c r="Y38" s="149"/>
    </row>
    <row r="39" spans="1:25" ht="15.75" customHeight="1">
      <c r="A39" s="329"/>
      <c r="B39" s="11" t="s">
        <v>75</v>
      </c>
      <c r="C39" s="12"/>
      <c r="D39" s="12"/>
      <c r="E39" s="98" t="s">
        <v>165</v>
      </c>
      <c r="F39" s="269">
        <f>F32-F36</f>
        <v>1290</v>
      </c>
      <c r="G39" s="270">
        <f>G32-G36</f>
        <v>1291</v>
      </c>
      <c r="H39" s="269">
        <f>H32-H36</f>
        <v>23</v>
      </c>
      <c r="I39" s="270">
        <f>I32-I36</f>
        <v>0</v>
      </c>
      <c r="J39" s="73">
        <f aca="true" t="shared" si="4" ref="J39:O39">J32-J36</f>
        <v>0</v>
      </c>
      <c r="K39" s="139">
        <f t="shared" si="4"/>
        <v>0</v>
      </c>
      <c r="L39" s="73">
        <f t="shared" si="4"/>
        <v>0</v>
      </c>
      <c r="M39" s="139">
        <f t="shared" si="4"/>
        <v>0</v>
      </c>
      <c r="N39" s="73">
        <f t="shared" si="4"/>
        <v>0</v>
      </c>
      <c r="O39" s="139">
        <f t="shared" si="4"/>
        <v>0</v>
      </c>
      <c r="P39" s="147"/>
      <c r="Q39" s="147"/>
      <c r="R39" s="147"/>
      <c r="S39" s="147"/>
      <c r="T39" s="147"/>
      <c r="U39" s="147"/>
      <c r="V39" s="147"/>
      <c r="W39" s="147"/>
      <c r="X39" s="149"/>
      <c r="Y39" s="149"/>
    </row>
    <row r="40" spans="1:25" ht="15.75" customHeight="1">
      <c r="A40" s="327" t="s">
        <v>86</v>
      </c>
      <c r="B40" s="50" t="s">
        <v>76</v>
      </c>
      <c r="C40" s="51"/>
      <c r="D40" s="51"/>
      <c r="E40" s="15" t="s">
        <v>44</v>
      </c>
      <c r="F40" s="266">
        <v>2111</v>
      </c>
      <c r="G40" s="271">
        <f>860+61</f>
        <v>921</v>
      </c>
      <c r="H40" s="253">
        <v>16949</v>
      </c>
      <c r="I40" s="268">
        <v>17746</v>
      </c>
      <c r="J40" s="66"/>
      <c r="K40" s="136"/>
      <c r="L40" s="66"/>
      <c r="M40" s="147"/>
      <c r="N40" s="66"/>
      <c r="O40" s="134"/>
      <c r="P40" s="147"/>
      <c r="Q40" s="147"/>
      <c r="R40" s="147"/>
      <c r="S40" s="147"/>
      <c r="T40" s="149"/>
      <c r="U40" s="149"/>
      <c r="V40" s="149"/>
      <c r="W40" s="149"/>
      <c r="X40" s="147"/>
      <c r="Y40" s="147"/>
    </row>
    <row r="41" spans="1:25" ht="15.75" customHeight="1">
      <c r="A41" s="330"/>
      <c r="B41" s="10"/>
      <c r="C41" s="30" t="s">
        <v>77</v>
      </c>
      <c r="D41" s="43"/>
      <c r="E41" s="94"/>
      <c r="F41" s="272">
        <v>664</v>
      </c>
      <c r="G41" s="273">
        <v>860</v>
      </c>
      <c r="H41" s="274">
        <v>4327</v>
      </c>
      <c r="I41" s="275">
        <v>3667</v>
      </c>
      <c r="J41" s="70"/>
      <c r="K41" s="117"/>
      <c r="L41" s="70"/>
      <c r="M41" s="115"/>
      <c r="N41" s="70"/>
      <c r="O41" s="127"/>
      <c r="P41" s="149"/>
      <c r="Q41" s="149"/>
      <c r="R41" s="149"/>
      <c r="S41" s="149"/>
      <c r="T41" s="149"/>
      <c r="U41" s="149"/>
      <c r="V41" s="149"/>
      <c r="W41" s="149"/>
      <c r="X41" s="147"/>
      <c r="Y41" s="147"/>
    </row>
    <row r="42" spans="1:25" ht="15.75" customHeight="1">
      <c r="A42" s="330"/>
      <c r="B42" s="50" t="s">
        <v>64</v>
      </c>
      <c r="C42" s="51"/>
      <c r="D42" s="51"/>
      <c r="E42" s="15" t="s">
        <v>45</v>
      </c>
      <c r="F42" s="266">
        <v>3445</v>
      </c>
      <c r="G42" s="271">
        <f>1955+210</f>
        <v>2165</v>
      </c>
      <c r="H42" s="253">
        <v>17445</v>
      </c>
      <c r="I42" s="268">
        <v>17777</v>
      </c>
      <c r="J42" s="66"/>
      <c r="K42" s="136"/>
      <c r="L42" s="66"/>
      <c r="M42" s="147"/>
      <c r="N42" s="66"/>
      <c r="O42" s="134"/>
      <c r="P42" s="147"/>
      <c r="Q42" s="147"/>
      <c r="R42" s="147"/>
      <c r="S42" s="147"/>
      <c r="T42" s="149"/>
      <c r="U42" s="149"/>
      <c r="V42" s="147"/>
      <c r="W42" s="147"/>
      <c r="X42" s="147"/>
      <c r="Y42" s="147"/>
    </row>
    <row r="43" spans="1:25" ht="15.75" customHeight="1">
      <c r="A43" s="330"/>
      <c r="B43" s="10"/>
      <c r="C43" s="30" t="s">
        <v>78</v>
      </c>
      <c r="D43" s="43"/>
      <c r="E43" s="94"/>
      <c r="F43" s="232">
        <v>3370</v>
      </c>
      <c r="G43" s="233">
        <v>1955</v>
      </c>
      <c r="H43" s="260">
        <v>7470</v>
      </c>
      <c r="I43" s="262">
        <v>7915</v>
      </c>
      <c r="J43" s="151"/>
      <c r="K43" s="152"/>
      <c r="L43" s="70"/>
      <c r="M43" s="115"/>
      <c r="N43" s="70"/>
      <c r="O43" s="127"/>
      <c r="P43" s="147"/>
      <c r="Q43" s="147"/>
      <c r="R43" s="149"/>
      <c r="S43" s="147"/>
      <c r="T43" s="149"/>
      <c r="U43" s="149"/>
      <c r="V43" s="147"/>
      <c r="W43" s="147"/>
      <c r="X43" s="149"/>
      <c r="Y43" s="149"/>
    </row>
    <row r="44" spans="1:25" ht="15.75" customHeight="1">
      <c r="A44" s="331"/>
      <c r="B44" s="47" t="s">
        <v>75</v>
      </c>
      <c r="C44" s="31"/>
      <c r="D44" s="31"/>
      <c r="E44" s="98" t="s">
        <v>166</v>
      </c>
      <c r="F44" s="276">
        <f>F40-F42</f>
        <v>-1334</v>
      </c>
      <c r="G44" s="277">
        <f>G40-G42</f>
        <v>-1244</v>
      </c>
      <c r="H44" s="276">
        <f>H40-H42</f>
        <v>-496</v>
      </c>
      <c r="I44" s="277">
        <f>I40-I42</f>
        <v>-31</v>
      </c>
      <c r="J44" s="129">
        <f aca="true" t="shared" si="5" ref="J44:O44">J40-J42</f>
        <v>0</v>
      </c>
      <c r="K44" s="130">
        <f t="shared" si="5"/>
        <v>0</v>
      </c>
      <c r="L44" s="129">
        <f t="shared" si="5"/>
        <v>0</v>
      </c>
      <c r="M44" s="130">
        <f t="shared" si="5"/>
        <v>0</v>
      </c>
      <c r="N44" s="129">
        <f t="shared" si="5"/>
        <v>0</v>
      </c>
      <c r="O44" s="130">
        <f t="shared" si="5"/>
        <v>0</v>
      </c>
      <c r="P44" s="149"/>
      <c r="Q44" s="149"/>
      <c r="R44" s="147"/>
      <c r="S44" s="147"/>
      <c r="T44" s="149"/>
      <c r="U44" s="149"/>
      <c r="V44" s="147"/>
      <c r="W44" s="147"/>
      <c r="X44" s="147"/>
      <c r="Y44" s="147"/>
    </row>
    <row r="45" spans="1:25" ht="15.75" customHeight="1">
      <c r="A45" s="332" t="s">
        <v>87</v>
      </c>
      <c r="B45" s="25" t="s">
        <v>79</v>
      </c>
      <c r="C45" s="20"/>
      <c r="D45" s="20"/>
      <c r="E45" s="97" t="s">
        <v>167</v>
      </c>
      <c r="F45" s="278">
        <f>F39+F44</f>
        <v>-44</v>
      </c>
      <c r="G45" s="279">
        <f>G39+G44</f>
        <v>47</v>
      </c>
      <c r="H45" s="278">
        <f>H39+H44</f>
        <v>-473</v>
      </c>
      <c r="I45" s="279">
        <f>I39+I44</f>
        <v>-31</v>
      </c>
      <c r="J45" s="153">
        <f aca="true" t="shared" si="6" ref="J45:O45">J39+J44</f>
        <v>0</v>
      </c>
      <c r="K45" s="154">
        <f t="shared" si="6"/>
        <v>0</v>
      </c>
      <c r="L45" s="153">
        <f t="shared" si="6"/>
        <v>0</v>
      </c>
      <c r="M45" s="154">
        <f t="shared" si="6"/>
        <v>0</v>
      </c>
      <c r="N45" s="153">
        <f t="shared" si="6"/>
        <v>0</v>
      </c>
      <c r="O45" s="154">
        <f t="shared" si="6"/>
        <v>0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</row>
    <row r="46" spans="1:25" ht="15.75" customHeight="1">
      <c r="A46" s="333"/>
      <c r="B46" s="44" t="s">
        <v>80</v>
      </c>
      <c r="C46" s="43"/>
      <c r="D46" s="43"/>
      <c r="E46" s="43"/>
      <c r="F46" s="272"/>
      <c r="G46" s="273" t="s">
        <v>254</v>
      </c>
      <c r="H46" s="274">
        <v>0</v>
      </c>
      <c r="I46" s="275">
        <v>0</v>
      </c>
      <c r="J46" s="151"/>
      <c r="K46" s="152"/>
      <c r="L46" s="70"/>
      <c r="M46" s="115"/>
      <c r="N46" s="151"/>
      <c r="O46" s="128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ht="15.75" customHeight="1">
      <c r="A47" s="333"/>
      <c r="B47" s="44" t="s">
        <v>81</v>
      </c>
      <c r="C47" s="43"/>
      <c r="D47" s="43"/>
      <c r="E47" s="43"/>
      <c r="F47" s="260">
        <v>61</v>
      </c>
      <c r="G47" s="261">
        <v>106</v>
      </c>
      <c r="H47" s="260">
        <v>471</v>
      </c>
      <c r="I47" s="262">
        <v>944</v>
      </c>
      <c r="J47" s="70"/>
      <c r="K47" s="117"/>
      <c r="L47" s="70"/>
      <c r="M47" s="115"/>
      <c r="N47" s="70"/>
      <c r="O47" s="127"/>
      <c r="P47" s="147"/>
      <c r="Q47" s="147"/>
      <c r="R47" s="147"/>
      <c r="S47" s="147"/>
      <c r="T47" s="147"/>
      <c r="U47" s="147"/>
      <c r="V47" s="147"/>
      <c r="W47" s="147"/>
      <c r="X47" s="147"/>
      <c r="Y47" s="147"/>
    </row>
    <row r="48" spans="1:25" ht="15.75" customHeight="1">
      <c r="A48" s="334"/>
      <c r="B48" s="47" t="s">
        <v>82</v>
      </c>
      <c r="C48" s="31"/>
      <c r="D48" s="31"/>
      <c r="E48" s="31"/>
      <c r="F48" s="280">
        <v>61</v>
      </c>
      <c r="G48" s="281">
        <v>106</v>
      </c>
      <c r="H48" s="280">
        <v>88</v>
      </c>
      <c r="I48" s="282">
        <v>69</v>
      </c>
      <c r="J48" s="74"/>
      <c r="K48" s="156"/>
      <c r="L48" s="74"/>
      <c r="M48" s="155"/>
      <c r="N48" s="74"/>
      <c r="O48" s="139"/>
      <c r="P48" s="147"/>
      <c r="Q48" s="147"/>
      <c r="R48" s="147"/>
      <c r="S48" s="147"/>
      <c r="T48" s="147"/>
      <c r="U48" s="147"/>
      <c r="V48" s="147"/>
      <c r="W48" s="147"/>
      <c r="X48" s="147"/>
      <c r="Y48" s="147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31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P6:Q6"/>
    <mergeCell ref="P25:P26"/>
    <mergeCell ref="Q25:Q26"/>
    <mergeCell ref="A32:A39"/>
    <mergeCell ref="A40:A44"/>
    <mergeCell ref="A45:A48"/>
    <mergeCell ref="O25:O26"/>
    <mergeCell ref="A30:E31"/>
    <mergeCell ref="F30:G30"/>
    <mergeCell ref="H30:I30"/>
  </mergeCells>
  <printOptions horizontalCentered="1"/>
  <pageMargins left="0.7874015748031497" right="0.2755905511811024" top="0.3937007874015748" bottom="0.35433070866141736" header="0.1968503937007874" footer="0.1968503937007874"/>
  <pageSetup horizontalDpi="300" verticalDpi="300" orientation="landscape" paperSize="9" scale="67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H13" sqref="H13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59" t="s">
        <v>0</v>
      </c>
      <c r="B1" s="159"/>
      <c r="C1" s="211" t="s">
        <v>248</v>
      </c>
      <c r="D1" s="212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3"/>
      <c r="B5" s="213" t="s">
        <v>245</v>
      </c>
      <c r="C5" s="213"/>
      <c r="D5" s="213"/>
      <c r="H5" s="37"/>
      <c r="L5" s="37"/>
      <c r="N5" s="37" t="s">
        <v>170</v>
      </c>
    </row>
    <row r="6" spans="1:14" ht="15" customHeight="1">
      <c r="A6" s="214"/>
      <c r="B6" s="215"/>
      <c r="C6" s="215"/>
      <c r="D6" s="215"/>
      <c r="E6" s="357" t="s">
        <v>255</v>
      </c>
      <c r="F6" s="358"/>
      <c r="G6" s="357" t="s">
        <v>256</v>
      </c>
      <c r="H6" s="358"/>
      <c r="I6" s="284" t="s">
        <v>257</v>
      </c>
      <c r="J6" s="285"/>
      <c r="K6" s="359" t="s">
        <v>263</v>
      </c>
      <c r="L6" s="360"/>
      <c r="M6" s="359"/>
      <c r="N6" s="360"/>
    </row>
    <row r="7" spans="1:14" ht="15" customHeight="1">
      <c r="A7" s="59"/>
      <c r="B7" s="60"/>
      <c r="C7" s="60"/>
      <c r="D7" s="60"/>
      <c r="E7" s="286" t="s">
        <v>244</v>
      </c>
      <c r="F7" s="287" t="s">
        <v>2</v>
      </c>
      <c r="G7" s="286" t="s">
        <v>244</v>
      </c>
      <c r="H7" s="287" t="s">
        <v>2</v>
      </c>
      <c r="I7" s="286" t="s">
        <v>244</v>
      </c>
      <c r="J7" s="287" t="s">
        <v>2</v>
      </c>
      <c r="K7" s="216" t="s">
        <v>244</v>
      </c>
      <c r="L7" s="217" t="s">
        <v>2</v>
      </c>
      <c r="M7" s="216" t="s">
        <v>244</v>
      </c>
      <c r="N7" s="217" t="s">
        <v>2</v>
      </c>
    </row>
    <row r="8" spans="1:14" ht="18" customHeight="1">
      <c r="A8" s="308" t="s">
        <v>171</v>
      </c>
      <c r="B8" s="218" t="s">
        <v>172</v>
      </c>
      <c r="C8" s="219"/>
      <c r="D8" s="219"/>
      <c r="E8" s="288">
        <v>1</v>
      </c>
      <c r="F8" s="289">
        <v>1</v>
      </c>
      <c r="G8" s="288">
        <v>7</v>
      </c>
      <c r="H8" s="290">
        <v>7</v>
      </c>
      <c r="I8" s="288">
        <v>1</v>
      </c>
      <c r="J8" s="289">
        <v>1</v>
      </c>
      <c r="K8" s="220">
        <v>61</v>
      </c>
      <c r="L8" s="221">
        <v>61</v>
      </c>
      <c r="M8" s="220"/>
      <c r="N8" s="221"/>
    </row>
    <row r="9" spans="1:14" ht="18" customHeight="1">
      <c r="A9" s="309"/>
      <c r="B9" s="308" t="s">
        <v>173</v>
      </c>
      <c r="C9" s="177" t="s">
        <v>174</v>
      </c>
      <c r="D9" s="178"/>
      <c r="E9" s="291">
        <v>55561</v>
      </c>
      <c r="F9" s="292">
        <v>55561</v>
      </c>
      <c r="G9" s="291">
        <v>15</v>
      </c>
      <c r="H9" s="293">
        <v>15</v>
      </c>
      <c r="I9" s="291">
        <v>105</v>
      </c>
      <c r="J9" s="292">
        <v>105</v>
      </c>
      <c r="K9" s="222">
        <v>1509</v>
      </c>
      <c r="L9" s="223">
        <v>1509</v>
      </c>
      <c r="M9" s="222"/>
      <c r="N9" s="223"/>
    </row>
    <row r="10" spans="1:14" ht="18" customHeight="1">
      <c r="A10" s="309"/>
      <c r="B10" s="309"/>
      <c r="C10" s="44" t="s">
        <v>175</v>
      </c>
      <c r="D10" s="43"/>
      <c r="E10" s="294">
        <v>55561</v>
      </c>
      <c r="F10" s="295">
        <v>55561</v>
      </c>
      <c r="G10" s="294">
        <v>8</v>
      </c>
      <c r="H10" s="296">
        <v>8</v>
      </c>
      <c r="I10" s="294">
        <v>105</v>
      </c>
      <c r="J10" s="295">
        <v>105</v>
      </c>
      <c r="K10" s="224">
        <v>1250</v>
      </c>
      <c r="L10" s="225">
        <v>1250</v>
      </c>
      <c r="M10" s="224"/>
      <c r="N10" s="225"/>
    </row>
    <row r="11" spans="1:14" ht="18" customHeight="1">
      <c r="A11" s="309"/>
      <c r="B11" s="309"/>
      <c r="C11" s="44" t="s">
        <v>176</v>
      </c>
      <c r="D11" s="43"/>
      <c r="E11" s="294">
        <v>0</v>
      </c>
      <c r="F11" s="295">
        <v>0</v>
      </c>
      <c r="G11" s="294">
        <v>7</v>
      </c>
      <c r="H11" s="296">
        <v>7</v>
      </c>
      <c r="I11" s="294"/>
      <c r="J11" s="295">
        <v>0</v>
      </c>
      <c r="K11" s="224">
        <v>14</v>
      </c>
      <c r="L11" s="225">
        <v>14</v>
      </c>
      <c r="M11" s="224"/>
      <c r="N11" s="225"/>
    </row>
    <row r="12" spans="1:14" ht="18" customHeight="1">
      <c r="A12" s="309"/>
      <c r="B12" s="309"/>
      <c r="C12" s="44" t="s">
        <v>177</v>
      </c>
      <c r="D12" s="43"/>
      <c r="E12" s="294">
        <v>0</v>
      </c>
      <c r="F12" s="295">
        <v>0</v>
      </c>
      <c r="G12" s="294">
        <v>0</v>
      </c>
      <c r="H12" s="296">
        <v>0</v>
      </c>
      <c r="I12" s="294"/>
      <c r="J12" s="295">
        <v>0</v>
      </c>
      <c r="K12" s="224">
        <v>245</v>
      </c>
      <c r="L12" s="225">
        <v>245</v>
      </c>
      <c r="M12" s="224"/>
      <c r="N12" s="225"/>
    </row>
    <row r="13" spans="1:14" ht="18" customHeight="1">
      <c r="A13" s="309"/>
      <c r="B13" s="309"/>
      <c r="C13" s="44" t="s">
        <v>178</v>
      </c>
      <c r="D13" s="43"/>
      <c r="E13" s="294">
        <v>0</v>
      </c>
      <c r="F13" s="295">
        <v>0</v>
      </c>
      <c r="G13" s="294">
        <v>0</v>
      </c>
      <c r="H13" s="296">
        <v>0</v>
      </c>
      <c r="I13" s="294"/>
      <c r="J13" s="295">
        <v>0</v>
      </c>
      <c r="K13" s="224">
        <v>0</v>
      </c>
      <c r="L13" s="225">
        <v>0</v>
      </c>
      <c r="M13" s="224"/>
      <c r="N13" s="225"/>
    </row>
    <row r="14" spans="1:14" ht="18" customHeight="1">
      <c r="A14" s="310"/>
      <c r="B14" s="310"/>
      <c r="C14" s="47" t="s">
        <v>179</v>
      </c>
      <c r="D14" s="31"/>
      <c r="E14" s="297">
        <v>0</v>
      </c>
      <c r="F14" s="298">
        <v>0</v>
      </c>
      <c r="G14" s="297">
        <v>0</v>
      </c>
      <c r="H14" s="299">
        <v>0</v>
      </c>
      <c r="I14" s="297"/>
      <c r="J14" s="298">
        <v>0</v>
      </c>
      <c r="K14" s="226">
        <v>0</v>
      </c>
      <c r="L14" s="227">
        <v>0</v>
      </c>
      <c r="M14" s="226"/>
      <c r="N14" s="227"/>
    </row>
    <row r="15" spans="1:14" ht="18" customHeight="1">
      <c r="A15" s="352" t="s">
        <v>180</v>
      </c>
      <c r="B15" s="308" t="s">
        <v>181</v>
      </c>
      <c r="C15" s="177" t="s">
        <v>182</v>
      </c>
      <c r="D15" s="178"/>
      <c r="E15" s="300">
        <v>2397</v>
      </c>
      <c r="F15" s="301">
        <v>3380</v>
      </c>
      <c r="G15" s="300">
        <v>7833</v>
      </c>
      <c r="H15" s="279">
        <v>7415</v>
      </c>
      <c r="I15" s="300">
        <v>57103</v>
      </c>
      <c r="J15" s="301">
        <v>65948</v>
      </c>
      <c r="K15" s="228">
        <v>1236</v>
      </c>
      <c r="L15" s="154">
        <v>841</v>
      </c>
      <c r="M15" s="228"/>
      <c r="N15" s="154"/>
    </row>
    <row r="16" spans="1:14" ht="18" customHeight="1">
      <c r="A16" s="309"/>
      <c r="B16" s="309"/>
      <c r="C16" s="44" t="s">
        <v>183</v>
      </c>
      <c r="D16" s="43"/>
      <c r="E16" s="260">
        <v>206169</v>
      </c>
      <c r="F16" s="262">
        <v>208833</v>
      </c>
      <c r="G16" s="260">
        <v>108983</v>
      </c>
      <c r="H16" s="233">
        <v>110756</v>
      </c>
      <c r="I16" s="260">
        <v>18146</v>
      </c>
      <c r="J16" s="262">
        <v>18010</v>
      </c>
      <c r="K16" s="70">
        <v>756</v>
      </c>
      <c r="L16" s="127">
        <v>794</v>
      </c>
      <c r="M16" s="70"/>
      <c r="N16" s="127"/>
    </row>
    <row r="17" spans="1:14" ht="18" customHeight="1">
      <c r="A17" s="309"/>
      <c r="B17" s="309"/>
      <c r="C17" s="44" t="s">
        <v>184</v>
      </c>
      <c r="D17" s="43"/>
      <c r="E17" s="260">
        <v>0</v>
      </c>
      <c r="F17" s="262">
        <v>0</v>
      </c>
      <c r="G17" s="260">
        <v>0</v>
      </c>
      <c r="H17" s="233">
        <v>0</v>
      </c>
      <c r="I17" s="260">
        <v>0</v>
      </c>
      <c r="J17" s="262">
        <v>0</v>
      </c>
      <c r="K17" s="70">
        <v>0</v>
      </c>
      <c r="L17" s="127">
        <v>0</v>
      </c>
      <c r="M17" s="70"/>
      <c r="N17" s="127"/>
    </row>
    <row r="18" spans="1:14" ht="18" customHeight="1">
      <c r="A18" s="309"/>
      <c r="B18" s="310"/>
      <c r="C18" s="47" t="s">
        <v>185</v>
      </c>
      <c r="D18" s="31"/>
      <c r="E18" s="269">
        <v>208566</v>
      </c>
      <c r="F18" s="302">
        <v>212213</v>
      </c>
      <c r="G18" s="269">
        <v>116816</v>
      </c>
      <c r="H18" s="302">
        <v>118171</v>
      </c>
      <c r="I18" s="269">
        <f>SUM(I15:I17)</f>
        <v>75249</v>
      </c>
      <c r="J18" s="302">
        <f>SUM(J15:J17)</f>
        <v>83958</v>
      </c>
      <c r="K18" s="73">
        <v>1991</v>
      </c>
      <c r="L18" s="229">
        <v>1635</v>
      </c>
      <c r="M18" s="73"/>
      <c r="N18" s="229"/>
    </row>
    <row r="19" spans="1:14" ht="18" customHeight="1">
      <c r="A19" s="309"/>
      <c r="B19" s="308" t="s">
        <v>186</v>
      </c>
      <c r="C19" s="177" t="s">
        <v>187</v>
      </c>
      <c r="D19" s="178"/>
      <c r="E19" s="278">
        <v>872</v>
      </c>
      <c r="F19" s="279">
        <v>1115</v>
      </c>
      <c r="G19" s="278">
        <v>65131</v>
      </c>
      <c r="H19" s="279">
        <v>61216</v>
      </c>
      <c r="I19" s="278">
        <v>10339</v>
      </c>
      <c r="J19" s="279">
        <v>23157</v>
      </c>
      <c r="K19" s="153">
        <v>1078</v>
      </c>
      <c r="L19" s="154">
        <v>726</v>
      </c>
      <c r="M19" s="153"/>
      <c r="N19" s="154"/>
    </row>
    <row r="20" spans="1:14" ht="18" customHeight="1">
      <c r="A20" s="309"/>
      <c r="B20" s="309"/>
      <c r="C20" s="44" t="s">
        <v>188</v>
      </c>
      <c r="D20" s="43"/>
      <c r="E20" s="232">
        <v>40622</v>
      </c>
      <c r="F20" s="233">
        <v>45738</v>
      </c>
      <c r="G20" s="232">
        <v>46792</v>
      </c>
      <c r="H20" s="233">
        <v>52077</v>
      </c>
      <c r="I20" s="232">
        <v>56700</v>
      </c>
      <c r="J20" s="233">
        <v>52630</v>
      </c>
      <c r="K20" s="69">
        <v>394</v>
      </c>
      <c r="L20" s="127">
        <v>391</v>
      </c>
      <c r="M20" s="69"/>
      <c r="N20" s="127"/>
    </row>
    <row r="21" spans="1:14" s="234" customFormat="1" ht="18" customHeight="1">
      <c r="A21" s="309"/>
      <c r="B21" s="309"/>
      <c r="C21" s="230" t="s">
        <v>189</v>
      </c>
      <c r="D21" s="231"/>
      <c r="E21" s="232">
        <v>111143</v>
      </c>
      <c r="F21" s="233">
        <v>109439</v>
      </c>
      <c r="G21" s="232">
        <v>0</v>
      </c>
      <c r="H21" s="233">
        <v>0</v>
      </c>
      <c r="I21" s="232">
        <v>0</v>
      </c>
      <c r="J21" s="233">
        <v>0</v>
      </c>
      <c r="K21" s="232">
        <v>0</v>
      </c>
      <c r="L21" s="233">
        <v>0</v>
      </c>
      <c r="M21" s="232"/>
      <c r="N21" s="233"/>
    </row>
    <row r="22" spans="1:14" ht="18" customHeight="1">
      <c r="A22" s="309"/>
      <c r="B22" s="310"/>
      <c r="C22" s="11" t="s">
        <v>190</v>
      </c>
      <c r="D22" s="12"/>
      <c r="E22" s="269">
        <v>152638</v>
      </c>
      <c r="F22" s="270">
        <v>156293</v>
      </c>
      <c r="G22" s="269">
        <v>111923</v>
      </c>
      <c r="H22" s="270">
        <v>113293</v>
      </c>
      <c r="I22" s="269">
        <f>SUM(I19:I21)</f>
        <v>67039</v>
      </c>
      <c r="J22" s="270">
        <f>SUM(J19:J21)</f>
        <v>75787</v>
      </c>
      <c r="K22" s="73">
        <v>1473</v>
      </c>
      <c r="L22" s="139">
        <v>1117</v>
      </c>
      <c r="M22" s="73"/>
      <c r="N22" s="139"/>
    </row>
    <row r="23" spans="1:14" ht="18" customHeight="1">
      <c r="A23" s="309"/>
      <c r="B23" s="308" t="s">
        <v>191</v>
      </c>
      <c r="C23" s="177" t="s">
        <v>192</v>
      </c>
      <c r="D23" s="178"/>
      <c r="E23" s="278">
        <v>55561</v>
      </c>
      <c r="F23" s="279">
        <v>55561</v>
      </c>
      <c r="G23" s="278">
        <v>15</v>
      </c>
      <c r="H23" s="279">
        <v>15</v>
      </c>
      <c r="I23" s="278">
        <v>105</v>
      </c>
      <c r="J23" s="279">
        <v>105</v>
      </c>
      <c r="K23" s="153">
        <v>1509</v>
      </c>
      <c r="L23" s="154">
        <v>1509</v>
      </c>
      <c r="M23" s="153"/>
      <c r="N23" s="154"/>
    </row>
    <row r="24" spans="1:14" ht="18" customHeight="1">
      <c r="A24" s="309"/>
      <c r="B24" s="309"/>
      <c r="C24" s="44" t="s">
        <v>193</v>
      </c>
      <c r="D24" s="43"/>
      <c r="E24" s="232">
        <v>367</v>
      </c>
      <c r="F24" s="233">
        <v>359</v>
      </c>
      <c r="G24" s="232">
        <v>4877</v>
      </c>
      <c r="H24" s="233">
        <v>4863</v>
      </c>
      <c r="I24" s="232">
        <v>39</v>
      </c>
      <c r="J24" s="233">
        <v>21</v>
      </c>
      <c r="K24" s="69">
        <v>-990</v>
      </c>
      <c r="L24" s="127">
        <v>-991</v>
      </c>
      <c r="M24" s="69"/>
      <c r="N24" s="127"/>
    </row>
    <row r="25" spans="1:14" ht="18" customHeight="1">
      <c r="A25" s="309"/>
      <c r="B25" s="309"/>
      <c r="C25" s="44" t="s">
        <v>194</v>
      </c>
      <c r="D25" s="43"/>
      <c r="E25" s="232">
        <v>0</v>
      </c>
      <c r="F25" s="233">
        <v>0</v>
      </c>
      <c r="G25" s="232">
        <v>0</v>
      </c>
      <c r="H25" s="233">
        <v>0</v>
      </c>
      <c r="I25" s="232">
        <v>8066</v>
      </c>
      <c r="J25" s="233">
        <v>8045</v>
      </c>
      <c r="K25" s="69">
        <v>0</v>
      </c>
      <c r="L25" s="127">
        <v>0</v>
      </c>
      <c r="M25" s="69"/>
      <c r="N25" s="127"/>
    </row>
    <row r="26" spans="1:14" ht="18" customHeight="1">
      <c r="A26" s="309"/>
      <c r="B26" s="310"/>
      <c r="C26" s="45" t="s">
        <v>195</v>
      </c>
      <c r="D26" s="46"/>
      <c r="E26" s="303">
        <v>55928</v>
      </c>
      <c r="F26" s="270">
        <v>55920</v>
      </c>
      <c r="G26" s="303">
        <v>4892</v>
      </c>
      <c r="H26" s="270">
        <v>4878</v>
      </c>
      <c r="I26" s="282">
        <f>SUM(I23:I25)</f>
        <v>8210</v>
      </c>
      <c r="J26" s="270">
        <v>8171</v>
      </c>
      <c r="K26" s="71">
        <v>519</v>
      </c>
      <c r="L26" s="139">
        <v>518</v>
      </c>
      <c r="M26" s="71"/>
      <c r="N26" s="139"/>
    </row>
    <row r="27" spans="1:14" ht="18" customHeight="1">
      <c r="A27" s="310"/>
      <c r="B27" s="47" t="s">
        <v>196</v>
      </c>
      <c r="C27" s="31"/>
      <c r="D27" s="31"/>
      <c r="E27" s="304">
        <v>208566</v>
      </c>
      <c r="F27" s="270">
        <v>212213</v>
      </c>
      <c r="G27" s="269">
        <v>116816</v>
      </c>
      <c r="H27" s="270">
        <v>118171</v>
      </c>
      <c r="I27" s="304">
        <f>SUM(I22,I26)</f>
        <v>75249</v>
      </c>
      <c r="J27" s="270">
        <v>83958</v>
      </c>
      <c r="K27" s="73">
        <v>1991</v>
      </c>
      <c r="L27" s="139">
        <v>1635</v>
      </c>
      <c r="M27" s="73"/>
      <c r="N27" s="139"/>
    </row>
    <row r="28" spans="1:14" ht="18" customHeight="1">
      <c r="A28" s="308" t="s">
        <v>197</v>
      </c>
      <c r="B28" s="308" t="s">
        <v>198</v>
      </c>
      <c r="C28" s="177" t="s">
        <v>199</v>
      </c>
      <c r="D28" s="235" t="s">
        <v>41</v>
      </c>
      <c r="E28" s="278">
        <v>6974</v>
      </c>
      <c r="F28" s="279">
        <v>6979</v>
      </c>
      <c r="G28" s="278">
        <v>12295</v>
      </c>
      <c r="H28" s="279">
        <v>12988</v>
      </c>
      <c r="I28" s="278">
        <v>5664</v>
      </c>
      <c r="J28" s="279">
        <v>7823</v>
      </c>
      <c r="K28" s="153">
        <v>3715</v>
      </c>
      <c r="L28" s="154">
        <v>3378</v>
      </c>
      <c r="M28" s="153"/>
      <c r="N28" s="154"/>
    </row>
    <row r="29" spans="1:14" ht="18" customHeight="1">
      <c r="A29" s="309"/>
      <c r="B29" s="309"/>
      <c r="C29" s="44" t="s">
        <v>200</v>
      </c>
      <c r="D29" s="236" t="s">
        <v>42</v>
      </c>
      <c r="E29" s="232">
        <v>6773</v>
      </c>
      <c r="F29" s="233">
        <v>7361</v>
      </c>
      <c r="G29" s="232">
        <v>11580</v>
      </c>
      <c r="H29" s="233">
        <v>12402</v>
      </c>
      <c r="I29" s="232">
        <v>5479</v>
      </c>
      <c r="J29" s="233">
        <v>7582</v>
      </c>
      <c r="K29" s="69">
        <v>512</v>
      </c>
      <c r="L29" s="127">
        <v>529</v>
      </c>
      <c r="M29" s="69"/>
      <c r="N29" s="127"/>
    </row>
    <row r="30" spans="1:14" ht="18" customHeight="1">
      <c r="A30" s="309"/>
      <c r="B30" s="309"/>
      <c r="C30" s="44" t="s">
        <v>201</v>
      </c>
      <c r="D30" s="236" t="s">
        <v>202</v>
      </c>
      <c r="E30" s="232">
        <v>135</v>
      </c>
      <c r="F30" s="233">
        <v>125</v>
      </c>
      <c r="G30" s="260">
        <v>219</v>
      </c>
      <c r="H30" s="233">
        <v>216</v>
      </c>
      <c r="I30" s="232">
        <v>163</v>
      </c>
      <c r="J30" s="233">
        <v>173</v>
      </c>
      <c r="K30" s="69">
        <v>3199</v>
      </c>
      <c r="L30" s="127">
        <v>2842</v>
      </c>
      <c r="M30" s="69"/>
      <c r="N30" s="127"/>
    </row>
    <row r="31" spans="1:15" ht="18" customHeight="1">
      <c r="A31" s="309"/>
      <c r="B31" s="309"/>
      <c r="C31" s="11" t="s">
        <v>203</v>
      </c>
      <c r="D31" s="237" t="s">
        <v>204</v>
      </c>
      <c r="E31" s="269">
        <f aca="true" t="shared" si="0" ref="E31:L31">E28-E29-E30</f>
        <v>66</v>
      </c>
      <c r="F31" s="302">
        <f t="shared" si="0"/>
        <v>-507</v>
      </c>
      <c r="G31" s="269">
        <f t="shared" si="0"/>
        <v>496</v>
      </c>
      <c r="H31" s="302">
        <f t="shared" si="0"/>
        <v>370</v>
      </c>
      <c r="I31" s="269">
        <f t="shared" si="0"/>
        <v>22</v>
      </c>
      <c r="J31" s="305">
        <f t="shared" si="0"/>
        <v>68</v>
      </c>
      <c r="K31" s="73">
        <f t="shared" si="0"/>
        <v>4</v>
      </c>
      <c r="L31" s="238">
        <f t="shared" si="0"/>
        <v>7</v>
      </c>
      <c r="M31" s="73">
        <f>M28-M29-M30</f>
        <v>0</v>
      </c>
      <c r="N31" s="229">
        <f>N28-N29-N30</f>
        <v>0</v>
      </c>
      <c r="O31" s="7"/>
    </row>
    <row r="32" spans="1:14" ht="18" customHeight="1">
      <c r="A32" s="309"/>
      <c r="B32" s="309"/>
      <c r="C32" s="177" t="s">
        <v>205</v>
      </c>
      <c r="D32" s="235" t="s">
        <v>206</v>
      </c>
      <c r="E32" s="278">
        <v>308</v>
      </c>
      <c r="F32" s="279">
        <v>883</v>
      </c>
      <c r="G32" s="278">
        <v>19</v>
      </c>
      <c r="H32" s="279">
        <v>44</v>
      </c>
      <c r="I32" s="278">
        <v>27</v>
      </c>
      <c r="J32" s="279">
        <v>34</v>
      </c>
      <c r="K32" s="153">
        <v>14</v>
      </c>
      <c r="L32" s="154">
        <v>13</v>
      </c>
      <c r="M32" s="153"/>
      <c r="N32" s="154"/>
    </row>
    <row r="33" spans="1:14" ht="18" customHeight="1">
      <c r="A33" s="309"/>
      <c r="B33" s="309"/>
      <c r="C33" s="44" t="s">
        <v>207</v>
      </c>
      <c r="D33" s="236" t="s">
        <v>208</v>
      </c>
      <c r="E33" s="232">
        <v>366</v>
      </c>
      <c r="F33" s="233">
        <v>367</v>
      </c>
      <c r="G33" s="232">
        <v>545</v>
      </c>
      <c r="H33" s="233">
        <v>576</v>
      </c>
      <c r="I33" s="232">
        <v>11</v>
      </c>
      <c r="J33" s="233">
        <v>19</v>
      </c>
      <c r="K33" s="69">
        <v>2</v>
      </c>
      <c r="L33" s="127">
        <v>5</v>
      </c>
      <c r="M33" s="69"/>
      <c r="N33" s="127"/>
    </row>
    <row r="34" spans="1:14" ht="18" customHeight="1">
      <c r="A34" s="309"/>
      <c r="B34" s="310"/>
      <c r="C34" s="11" t="s">
        <v>209</v>
      </c>
      <c r="D34" s="237" t="s">
        <v>210</v>
      </c>
      <c r="E34" s="269">
        <f aca="true" t="shared" si="1" ref="E34:L34">E31+E32-E33</f>
        <v>8</v>
      </c>
      <c r="F34" s="270">
        <f t="shared" si="1"/>
        <v>9</v>
      </c>
      <c r="G34" s="269">
        <f t="shared" si="1"/>
        <v>-30</v>
      </c>
      <c r="H34" s="270">
        <f t="shared" si="1"/>
        <v>-162</v>
      </c>
      <c r="I34" s="269">
        <f t="shared" si="1"/>
        <v>38</v>
      </c>
      <c r="J34" s="270">
        <f t="shared" si="1"/>
        <v>83</v>
      </c>
      <c r="K34" s="73">
        <f t="shared" si="1"/>
        <v>16</v>
      </c>
      <c r="L34" s="139">
        <f t="shared" si="1"/>
        <v>15</v>
      </c>
      <c r="M34" s="73">
        <f>M31+M32-M33</f>
        <v>0</v>
      </c>
      <c r="N34" s="139">
        <f>N31+N32-N33</f>
        <v>0</v>
      </c>
    </row>
    <row r="35" spans="1:14" ht="18" customHeight="1">
      <c r="A35" s="309"/>
      <c r="B35" s="308" t="s">
        <v>211</v>
      </c>
      <c r="C35" s="177" t="s">
        <v>212</v>
      </c>
      <c r="D35" s="235" t="s">
        <v>213</v>
      </c>
      <c r="E35" s="278">
        <v>0</v>
      </c>
      <c r="F35" s="279">
        <v>0</v>
      </c>
      <c r="G35" s="278">
        <v>608</v>
      </c>
      <c r="H35" s="279">
        <v>493</v>
      </c>
      <c r="I35" s="278"/>
      <c r="J35" s="279">
        <v>4</v>
      </c>
      <c r="K35" s="153">
        <v>0</v>
      </c>
      <c r="L35" s="154">
        <v>0</v>
      </c>
      <c r="M35" s="153"/>
      <c r="N35" s="154"/>
    </row>
    <row r="36" spans="1:14" ht="18" customHeight="1">
      <c r="A36" s="309"/>
      <c r="B36" s="309"/>
      <c r="C36" s="44" t="s">
        <v>214</v>
      </c>
      <c r="D36" s="236" t="s">
        <v>215</v>
      </c>
      <c r="E36" s="232">
        <v>0</v>
      </c>
      <c r="F36" s="233">
        <v>0</v>
      </c>
      <c r="G36" s="232">
        <v>564</v>
      </c>
      <c r="H36" s="233">
        <v>318</v>
      </c>
      <c r="I36" s="232"/>
      <c r="J36" s="233">
        <v>66</v>
      </c>
      <c r="K36" s="69">
        <v>0</v>
      </c>
      <c r="L36" s="127">
        <v>0</v>
      </c>
      <c r="M36" s="69"/>
      <c r="N36" s="127"/>
    </row>
    <row r="37" spans="1:14" ht="18" customHeight="1">
      <c r="A37" s="309"/>
      <c r="B37" s="309"/>
      <c r="C37" s="44" t="s">
        <v>216</v>
      </c>
      <c r="D37" s="236" t="s">
        <v>217</v>
      </c>
      <c r="E37" s="232">
        <f aca="true" t="shared" si="2" ref="E37:L37">E34+E35-E36</f>
        <v>8</v>
      </c>
      <c r="F37" s="233">
        <f t="shared" si="2"/>
        <v>9</v>
      </c>
      <c r="G37" s="232">
        <f t="shared" si="2"/>
        <v>14</v>
      </c>
      <c r="H37" s="233">
        <f t="shared" si="2"/>
        <v>13</v>
      </c>
      <c r="I37" s="232">
        <f t="shared" si="2"/>
        <v>38</v>
      </c>
      <c r="J37" s="233">
        <f t="shared" si="2"/>
        <v>21</v>
      </c>
      <c r="K37" s="69">
        <f t="shared" si="2"/>
        <v>16</v>
      </c>
      <c r="L37" s="127">
        <f t="shared" si="2"/>
        <v>15</v>
      </c>
      <c r="M37" s="69">
        <f>M34+M35-M36</f>
        <v>0</v>
      </c>
      <c r="N37" s="127">
        <f>N34+N35-N36</f>
        <v>0</v>
      </c>
    </row>
    <row r="38" spans="1:14" ht="18" customHeight="1">
      <c r="A38" s="309"/>
      <c r="B38" s="309"/>
      <c r="C38" s="44" t="s">
        <v>218</v>
      </c>
      <c r="D38" s="236" t="s">
        <v>219</v>
      </c>
      <c r="E38" s="232"/>
      <c r="F38" s="233"/>
      <c r="G38" s="232">
        <v>0</v>
      </c>
      <c r="H38" s="233">
        <v>0</v>
      </c>
      <c r="I38" s="232"/>
      <c r="J38" s="233">
        <v>0</v>
      </c>
      <c r="K38" s="69">
        <v>0</v>
      </c>
      <c r="L38" s="127">
        <v>0</v>
      </c>
      <c r="M38" s="69"/>
      <c r="N38" s="127"/>
    </row>
    <row r="39" spans="1:14" ht="18" customHeight="1">
      <c r="A39" s="309"/>
      <c r="B39" s="309"/>
      <c r="C39" s="44" t="s">
        <v>220</v>
      </c>
      <c r="D39" s="236" t="s">
        <v>221</v>
      </c>
      <c r="E39" s="232"/>
      <c r="F39" s="233"/>
      <c r="G39" s="232">
        <v>0</v>
      </c>
      <c r="H39" s="233">
        <v>0</v>
      </c>
      <c r="I39" s="232"/>
      <c r="J39" s="233">
        <v>0</v>
      </c>
      <c r="K39" s="69">
        <v>0</v>
      </c>
      <c r="L39" s="127">
        <v>0</v>
      </c>
      <c r="M39" s="69"/>
      <c r="N39" s="127"/>
    </row>
    <row r="40" spans="1:14" ht="18" customHeight="1">
      <c r="A40" s="309"/>
      <c r="B40" s="309"/>
      <c r="C40" s="44" t="s">
        <v>222</v>
      </c>
      <c r="D40" s="236" t="s">
        <v>223</v>
      </c>
      <c r="E40" s="232"/>
      <c r="F40" s="233"/>
      <c r="G40" s="232">
        <v>0</v>
      </c>
      <c r="H40" s="233">
        <v>0</v>
      </c>
      <c r="I40" s="232"/>
      <c r="J40" s="233">
        <v>0</v>
      </c>
      <c r="K40" s="69">
        <v>15</v>
      </c>
      <c r="L40" s="127">
        <v>10</v>
      </c>
      <c r="M40" s="69"/>
      <c r="N40" s="127"/>
    </row>
    <row r="41" spans="1:14" ht="18" customHeight="1">
      <c r="A41" s="309"/>
      <c r="B41" s="309"/>
      <c r="C41" s="189" t="s">
        <v>224</v>
      </c>
      <c r="D41" s="236" t="s">
        <v>225</v>
      </c>
      <c r="E41" s="232">
        <f aca="true" t="shared" si="3" ref="E41:L41">E34+E35-E36-E40</f>
        <v>8</v>
      </c>
      <c r="F41" s="233">
        <f t="shared" si="3"/>
        <v>9</v>
      </c>
      <c r="G41" s="232">
        <f t="shared" si="3"/>
        <v>14</v>
      </c>
      <c r="H41" s="233">
        <f t="shared" si="3"/>
        <v>13</v>
      </c>
      <c r="I41" s="232">
        <f t="shared" si="3"/>
        <v>38</v>
      </c>
      <c r="J41" s="233">
        <f t="shared" si="3"/>
        <v>21</v>
      </c>
      <c r="K41" s="69">
        <f t="shared" si="3"/>
        <v>1</v>
      </c>
      <c r="L41" s="127">
        <f t="shared" si="3"/>
        <v>5</v>
      </c>
      <c r="M41" s="69">
        <f>M34+M35-M36-M40</f>
        <v>0</v>
      </c>
      <c r="N41" s="127">
        <f>N34+N35-N36-N40</f>
        <v>0</v>
      </c>
    </row>
    <row r="42" spans="1:14" ht="18" customHeight="1">
      <c r="A42" s="309"/>
      <c r="B42" s="309"/>
      <c r="C42" s="355" t="s">
        <v>226</v>
      </c>
      <c r="D42" s="356"/>
      <c r="E42" s="260">
        <f aca="true" t="shared" si="4" ref="E42:J42">E37+E38-E39-E40</f>
        <v>8</v>
      </c>
      <c r="F42" s="261">
        <f t="shared" si="4"/>
        <v>9</v>
      </c>
      <c r="G42" s="260">
        <f t="shared" si="4"/>
        <v>14</v>
      </c>
      <c r="H42" s="261">
        <f t="shared" si="4"/>
        <v>13</v>
      </c>
      <c r="I42" s="260">
        <f t="shared" si="4"/>
        <v>38</v>
      </c>
      <c r="J42" s="261">
        <f t="shared" si="4"/>
        <v>21</v>
      </c>
      <c r="K42" s="70">
        <v>0</v>
      </c>
      <c r="L42" s="115">
        <v>0</v>
      </c>
      <c r="M42" s="70">
        <f>M37+M38-M39-M40</f>
        <v>0</v>
      </c>
      <c r="N42" s="127">
        <f>N37+N38-N39-N40</f>
        <v>0</v>
      </c>
    </row>
    <row r="43" spans="1:14" ht="18" customHeight="1">
      <c r="A43" s="309"/>
      <c r="B43" s="309"/>
      <c r="C43" s="44" t="s">
        <v>227</v>
      </c>
      <c r="D43" s="236" t="s">
        <v>228</v>
      </c>
      <c r="E43" s="232"/>
      <c r="F43" s="233"/>
      <c r="G43" s="232">
        <v>0</v>
      </c>
      <c r="H43" s="233">
        <v>0</v>
      </c>
      <c r="I43" s="232"/>
      <c r="J43" s="233">
        <v>0</v>
      </c>
      <c r="K43" s="69">
        <v>0</v>
      </c>
      <c r="L43" s="127">
        <v>0</v>
      </c>
      <c r="M43" s="69"/>
      <c r="N43" s="127"/>
    </row>
    <row r="44" spans="1:14" ht="18" customHeight="1">
      <c r="A44" s="310"/>
      <c r="B44" s="310"/>
      <c r="C44" s="11" t="s">
        <v>229</v>
      </c>
      <c r="D44" s="98" t="s">
        <v>230</v>
      </c>
      <c r="E44" s="269">
        <f aca="true" t="shared" si="5" ref="E44:L44">E41+E43</f>
        <v>8</v>
      </c>
      <c r="F44" s="270">
        <f t="shared" si="5"/>
        <v>9</v>
      </c>
      <c r="G44" s="269">
        <f t="shared" si="5"/>
        <v>14</v>
      </c>
      <c r="H44" s="270">
        <f t="shared" si="5"/>
        <v>13</v>
      </c>
      <c r="I44" s="269">
        <f t="shared" si="5"/>
        <v>38</v>
      </c>
      <c r="J44" s="270">
        <f t="shared" si="5"/>
        <v>21</v>
      </c>
      <c r="K44" s="73">
        <f t="shared" si="5"/>
        <v>1</v>
      </c>
      <c r="L44" s="139">
        <f t="shared" si="5"/>
        <v>5</v>
      </c>
      <c r="M44" s="73">
        <f>M41+M43</f>
        <v>0</v>
      </c>
      <c r="N44" s="139">
        <f>N41+N43</f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39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6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 </cp:lastModifiedBy>
  <cp:lastPrinted>2016-08-29T09:00:39Z</cp:lastPrinted>
  <dcterms:created xsi:type="dcterms:W3CDTF">1999-07-06T05:17:05Z</dcterms:created>
  <dcterms:modified xsi:type="dcterms:W3CDTF">2016-08-29T09:00:47Z</dcterms:modified>
  <cp:category/>
  <cp:version/>
  <cp:contentType/>
  <cp:contentStatus/>
</cp:coreProperties>
</file>