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<sst xmlns="http://schemas.openxmlformats.org/spreadsheetml/2006/main" count="434" uniqueCount="262">
  <si>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</si>
  <si>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</si>
  <si>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</si>
  <si>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</si>
  <si>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</si>
  <si>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</si>
  <si>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</si>
  <si>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</si>
  <si>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</si>
  <si>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</si>
  <si>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</si>
  <si>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</si>
  <si>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</si>
  <si>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</si>
  <si>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</si>
  <si>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</si>
  <si>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</si>
  <si>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</si>
  <si>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</si>
  <si>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</si>
  <si>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</si>
  <si>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</si>
  <si>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</si>
  <si>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</si>
  <si>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</si>
  <si>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</si>
  <si>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</si>
  <si>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</si>
  <si>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</si>
  <si>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</si>
  <si>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</si>
  <si>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</si>
  <si>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</si>
  <si>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</si>
  <si>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</si>
  <si>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</si>
  <si>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</si>
  <si>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</si>
  <si>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</si>
  <si>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</si>
  <si>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</si>
  <si>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</si>
  <si>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</si>
  <si>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</si>
  <si>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</si>
  <si>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</si>
  <si>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</si>
  <si>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</si>
  <si>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</si>
  <si>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</si>
  <si>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</si>
  <si>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</si>
  <si>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</si>
  <si>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</si>
  <si>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</si>
  <si>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</si>
  <si>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</si>
  <si>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</si>
  <si>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</si>
  <si>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</si>
  <si>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</si>
  <si>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</si>
  <si>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</si>
  <si>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</si>
  <si>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</si>
  <si>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</si>
  <si>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</si>
  <si>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</si>
  <si>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</si>
  <si>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</si>
  <si>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</si>
  <si>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</si>
  <si>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</si>
  <si>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</si>
  <si>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</si>
  <si>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</si>
  <si>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</si>
  <si>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</si>
  <si>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</si>
  <si>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</si>
  <si>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</si>
  <si>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</si>
  <si>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</si>
  <si>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</si>
  <si>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</si>
  <si>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</si>
  <si>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</si>
  <si>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</si>
  <si>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</si>
  <si>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</si>
  <si>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</si>
  <si>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</si>
  <si>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</si>
  <si>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</si>
  <si>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</si>
  <si>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</si>
  <si>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</si>
  <si>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</si>
  <si>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</si>
  <si>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</si>
  <si>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</si>
  <si>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</si>
  <si>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</si>
  <si>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</si>
  <si>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</si>
  <si>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</si>
  <si>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</si>
  <si>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</si>
  <si>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</si>
  <si>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</si>
  <si>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</si>
  <si>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</si>
  <si>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</si>
  <si>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</si>
  <si>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</si>
  <si>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</si>
  <si>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</si>
  <si>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</si>
  <si>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</si>
  <si>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</si>
  <si>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</si>
  <si>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</si>
  <si>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</si>
  <si>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</si>
  <si>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</si>
  <si>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</si>
  <si>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</si>
  <si>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</si>
  <si>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</si>
  <si>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</si>
  <si>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</si>
  <si>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</si>
  <si>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</si>
  <si>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</si>
  <si>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</si>
  <si>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</si>
  <si>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</si>
  <si>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</si>
  <si>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</si>
  <si>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</si>
  <si>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</si>
  <si>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</si>
  <si>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</si>
  <si>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</si>
  <si>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</si>
  <si>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</si>
  <si>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</si>
  <si>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</si>
  <si>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</si>
  <si>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</si>
  <si>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</si>
  <si>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</si>
  <si>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</si>
  <si>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</si>
  <si>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</si>
  <si>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</si>
  <si>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</si>
  <si>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</si>
  <si>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</si>
  <si>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</si>
  <si>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</si>
  <si>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</si>
  <si>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</si>
  <si>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</si>
  <si>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</si>
  <si>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</si>
  <si>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</si>
  <si>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</si>
  <si>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</si>
  <si>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</si>
  <si>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</si>
  <si>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</si>
  <si>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</si>
  <si>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</si>
  <si>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</si>
  <si>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</si>
  <si>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</si>
  <si>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</si>
  <si>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</si>
  <si>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</si>
  <si>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</si>
  <si>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</si>
  <si>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</si>
  <si>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</si>
  <si>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</si>
  <si>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</si>
  <si>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</si>
  <si>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</si>
  <si>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</si>
  <si>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</si>
  <si>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</si>
  <si>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</si>
  <si>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</si>
  <si>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</si>
  <si>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</si>
  <si>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</si>
  <si>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</si>
  <si>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</si>
  <si>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</si>
  <si>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</si>
  <si>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</si>
  <si>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</si>
  <si>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</si>
  <si>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</si>
  <si>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</si>
  <si>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</si>
  <si>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</si>
  <si>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</si>
  <si>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</si>
  <si>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</si>
  <si>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</si>
  <si>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</si>
  <si>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</si>
  <si>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</si>
  <si>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</si>
  <si>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</si>
  <si>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</si>
  <si>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</si>
  <si>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</si>
  <si>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</si>
  <si>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</si>
  <si>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</si>
  <si>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</si>
  <si>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</si>
  <si>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</si>
  <si>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</si>
  <si>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</si>
  <si>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</si>
  <si>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</si>
  <si>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</si>
  <si>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</si>
  <si>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</si>
  <si>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</si>
  <si>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</si>
  <si>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</si>
  <si>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</si>
  <si>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</si>
  <si>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</si>
  <si>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</si>
  <si>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</si>
  <si>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</si>
  <si>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</si>
  <si>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</si>
  <si>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</si>
  <si>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</si>
  <si>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</si>
  <si>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</si>
  <si>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</si>
  <si>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水道事業</t>
  </si>
  <si>
    <t>病院事業</t>
  </si>
  <si>
    <t>市場事業</t>
  </si>
  <si>
    <t>下水道事業</t>
  </si>
  <si>
    <t>駐車場整備事業</t>
  </si>
  <si>
    <t>水道事業</t>
  </si>
  <si>
    <t>病院事業</t>
  </si>
  <si>
    <t>市場事業</t>
  </si>
  <si>
    <t>下水道事業</t>
  </si>
  <si>
    <t>駐車場整備事業</t>
  </si>
  <si>
    <t>土地開発公社</t>
  </si>
  <si>
    <t>道路公社</t>
  </si>
  <si>
    <t>奈良県</t>
  </si>
  <si>
    <t>奈良県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</si>
</sst>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10" xfId="48" applyNumberFormat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18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39" sqref="K3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261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7" t="s">
        <v>88</v>
      </c>
      <c r="B9" s="257" t="s">
        <v>90</v>
      </c>
      <c r="C9" s="55" t="s">
        <v>4</v>
      </c>
      <c r="D9" s="56"/>
      <c r="E9" s="56"/>
      <c r="F9" s="65">
        <v>117000</v>
      </c>
      <c r="G9" s="75">
        <f>F9/$F$27*100</f>
        <v>23.075785217691436</v>
      </c>
      <c r="H9" s="66">
        <v>110400</v>
      </c>
      <c r="I9" s="80">
        <f>(F9/H9-1)*100</f>
        <v>5.978260869565211</v>
      </c>
      <c r="K9" s="108"/>
    </row>
    <row r="10" spans="1:9" ht="18" customHeight="1">
      <c r="A10" s="258"/>
      <c r="B10" s="258"/>
      <c r="C10" s="7"/>
      <c r="D10" s="52" t="s">
        <v>23</v>
      </c>
      <c r="E10" s="53"/>
      <c r="F10" s="67">
        <v>58573</v>
      </c>
      <c r="G10" s="76">
        <f aca="true" t="shared" si="0" ref="G10:G27">F10/$F$27*100</f>
        <v>11.55229032099009</v>
      </c>
      <c r="H10" s="68">
        <v>57955</v>
      </c>
      <c r="I10" s="81">
        <f aca="true" t="shared" si="1" ref="I10:I27">(F10/H10-1)*100</f>
        <v>1.066344577689593</v>
      </c>
    </row>
    <row r="11" spans="1:9" ht="18" customHeight="1">
      <c r="A11" s="258"/>
      <c r="B11" s="258"/>
      <c r="C11" s="7"/>
      <c r="D11" s="16"/>
      <c r="E11" s="23" t="s">
        <v>24</v>
      </c>
      <c r="F11" s="69">
        <v>46473</v>
      </c>
      <c r="G11" s="77">
        <f t="shared" si="0"/>
        <v>9.16582022582713</v>
      </c>
      <c r="H11" s="70">
        <v>45406</v>
      </c>
      <c r="I11" s="82">
        <f t="shared" si="1"/>
        <v>2.349909703563413</v>
      </c>
    </row>
    <row r="12" spans="1:9" ht="18" customHeight="1">
      <c r="A12" s="258"/>
      <c r="B12" s="258"/>
      <c r="C12" s="7"/>
      <c r="D12" s="16"/>
      <c r="E12" s="23" t="s">
        <v>25</v>
      </c>
      <c r="F12" s="69">
        <v>1780</v>
      </c>
      <c r="G12" s="77">
        <f t="shared" si="0"/>
        <v>0.35106750160248507</v>
      </c>
      <c r="H12" s="70">
        <v>1903</v>
      </c>
      <c r="I12" s="82">
        <f t="shared" si="1"/>
        <v>-6.463478717813976</v>
      </c>
    </row>
    <row r="13" spans="1:9" ht="18" customHeight="1">
      <c r="A13" s="258"/>
      <c r="B13" s="258"/>
      <c r="C13" s="7"/>
      <c r="D13" s="33"/>
      <c r="E13" s="23" t="s">
        <v>26</v>
      </c>
      <c r="F13" s="69">
        <v>454</v>
      </c>
      <c r="G13" s="77">
        <f t="shared" si="0"/>
        <v>0.08954193580198215</v>
      </c>
      <c r="H13" s="252">
        <v>875</v>
      </c>
      <c r="I13" s="82">
        <f t="shared" si="1"/>
        <v>-48.11428571428571</v>
      </c>
    </row>
    <row r="14" spans="1:9" ht="18" customHeight="1">
      <c r="A14" s="258"/>
      <c r="B14" s="258"/>
      <c r="C14" s="7"/>
      <c r="D14" s="61" t="s">
        <v>27</v>
      </c>
      <c r="E14" s="51"/>
      <c r="F14" s="65">
        <v>17401</v>
      </c>
      <c r="G14" s="75">
        <f t="shared" si="0"/>
        <v>3.4319806715645185</v>
      </c>
      <c r="H14" s="66">
        <v>14880</v>
      </c>
      <c r="I14" s="83">
        <f t="shared" si="1"/>
        <v>16.94220430107527</v>
      </c>
    </row>
    <row r="15" spans="1:9" ht="18" customHeight="1">
      <c r="A15" s="258"/>
      <c r="B15" s="258"/>
      <c r="C15" s="7"/>
      <c r="D15" s="16"/>
      <c r="E15" s="23" t="s">
        <v>28</v>
      </c>
      <c r="F15" s="69">
        <v>1244</v>
      </c>
      <c r="G15" s="77">
        <f t="shared" si="0"/>
        <v>0.2453527932547705</v>
      </c>
      <c r="H15" s="70">
        <v>1187</v>
      </c>
      <c r="I15" s="82">
        <f t="shared" si="1"/>
        <v>4.802021903959552</v>
      </c>
    </row>
    <row r="16" spans="1:11" ht="18" customHeight="1">
      <c r="A16" s="258"/>
      <c r="B16" s="258"/>
      <c r="C16" s="7"/>
      <c r="D16" s="16"/>
      <c r="E16" s="29" t="s">
        <v>29</v>
      </c>
      <c r="F16" s="67">
        <v>16157</v>
      </c>
      <c r="G16" s="76">
        <f t="shared" si="0"/>
        <v>3.186627878309748</v>
      </c>
      <c r="H16" s="68">
        <v>13693</v>
      </c>
      <c r="I16" s="81">
        <f t="shared" si="1"/>
        <v>17.994595778865108</v>
      </c>
      <c r="K16" s="109"/>
    </row>
    <row r="17" spans="1:9" ht="18" customHeight="1">
      <c r="A17" s="258"/>
      <c r="B17" s="258"/>
      <c r="C17" s="7"/>
      <c r="D17" s="260" t="s">
        <v>30</v>
      </c>
      <c r="E17" s="261"/>
      <c r="F17" s="67">
        <v>13858</v>
      </c>
      <c r="G17" s="76">
        <f t="shared" si="0"/>
        <v>2.7331985602287854</v>
      </c>
      <c r="H17" s="68">
        <v>10731</v>
      </c>
      <c r="I17" s="81">
        <f t="shared" si="1"/>
        <v>29.139875128133454</v>
      </c>
    </row>
    <row r="18" spans="1:9" ht="18" customHeight="1">
      <c r="A18" s="258"/>
      <c r="B18" s="258"/>
      <c r="C18" s="7"/>
      <c r="D18" s="262" t="s">
        <v>94</v>
      </c>
      <c r="E18" s="263"/>
      <c r="F18" s="69">
        <v>2324</v>
      </c>
      <c r="G18" s="77">
        <f t="shared" si="0"/>
        <v>0.458360041418076</v>
      </c>
      <c r="H18" s="70">
        <v>2046</v>
      </c>
      <c r="I18" s="82">
        <f t="shared" si="1"/>
        <v>13.587487781036177</v>
      </c>
    </row>
    <row r="19" spans="1:26" ht="18" customHeight="1">
      <c r="A19" s="258"/>
      <c r="B19" s="258"/>
      <c r="C19" s="10"/>
      <c r="D19" s="262" t="s">
        <v>95</v>
      </c>
      <c r="E19" s="263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8"/>
      <c r="B20" s="258"/>
      <c r="C20" s="44" t="s">
        <v>5</v>
      </c>
      <c r="D20" s="43"/>
      <c r="E20" s="43"/>
      <c r="F20" s="69">
        <v>19399</v>
      </c>
      <c r="G20" s="77">
        <f t="shared" si="0"/>
        <v>3.826044080666634</v>
      </c>
      <c r="H20" s="70">
        <v>21180</v>
      </c>
      <c r="I20" s="82">
        <f t="shared" si="1"/>
        <v>-8.408876298394707</v>
      </c>
    </row>
    <row r="21" spans="1:9" ht="18" customHeight="1">
      <c r="A21" s="258"/>
      <c r="B21" s="258"/>
      <c r="C21" s="44" t="s">
        <v>6</v>
      </c>
      <c r="D21" s="43"/>
      <c r="E21" s="43"/>
      <c r="F21" s="69">
        <v>153800</v>
      </c>
      <c r="G21" s="77">
        <f t="shared" si="0"/>
        <v>30.333809969922587</v>
      </c>
      <c r="H21" s="70">
        <v>147100</v>
      </c>
      <c r="I21" s="82">
        <f t="shared" si="1"/>
        <v>4.554724677090416</v>
      </c>
    </row>
    <row r="22" spans="1:9" ht="18" customHeight="1">
      <c r="A22" s="258"/>
      <c r="B22" s="258"/>
      <c r="C22" s="44" t="s">
        <v>31</v>
      </c>
      <c r="D22" s="43"/>
      <c r="E22" s="43"/>
      <c r="F22" s="69">
        <v>8137</v>
      </c>
      <c r="G22" s="77">
        <f t="shared" si="0"/>
        <v>1.60485183176372</v>
      </c>
      <c r="H22" s="70">
        <v>7224</v>
      </c>
      <c r="I22" s="82">
        <f t="shared" si="1"/>
        <v>12.63842746400885</v>
      </c>
    </row>
    <row r="23" spans="1:9" ht="18" customHeight="1">
      <c r="A23" s="258"/>
      <c r="B23" s="258"/>
      <c r="C23" s="44" t="s">
        <v>7</v>
      </c>
      <c r="D23" s="43"/>
      <c r="E23" s="43"/>
      <c r="F23" s="69">
        <v>57849</v>
      </c>
      <c r="G23" s="77">
        <f t="shared" si="0"/>
        <v>11.40949657314728</v>
      </c>
      <c r="H23" s="70">
        <v>53254</v>
      </c>
      <c r="I23" s="82">
        <f t="shared" si="1"/>
        <v>8.628459834003088</v>
      </c>
    </row>
    <row r="24" spans="1:9" ht="18" customHeight="1">
      <c r="A24" s="258"/>
      <c r="B24" s="258"/>
      <c r="C24" s="44" t="s">
        <v>32</v>
      </c>
      <c r="D24" s="43"/>
      <c r="E24" s="43"/>
      <c r="F24" s="69">
        <v>2292</v>
      </c>
      <c r="G24" s="77">
        <f t="shared" si="0"/>
        <v>0.45204871554657067</v>
      </c>
      <c r="H24" s="70">
        <v>2292</v>
      </c>
      <c r="I24" s="82">
        <f t="shared" si="1"/>
        <v>0</v>
      </c>
    </row>
    <row r="25" spans="1:9" ht="18" customHeight="1">
      <c r="A25" s="258"/>
      <c r="B25" s="258"/>
      <c r="C25" s="44" t="s">
        <v>8</v>
      </c>
      <c r="D25" s="43"/>
      <c r="E25" s="43"/>
      <c r="F25" s="69">
        <v>81182</v>
      </c>
      <c r="G25" s="77">
        <f t="shared" si="0"/>
        <v>16.011439278142102</v>
      </c>
      <c r="H25" s="70">
        <v>77730</v>
      </c>
      <c r="I25" s="82">
        <f t="shared" si="1"/>
        <v>4.441013765598867</v>
      </c>
    </row>
    <row r="26" spans="1:9" ht="18" customHeight="1">
      <c r="A26" s="258"/>
      <c r="B26" s="258"/>
      <c r="C26" s="45" t="s">
        <v>9</v>
      </c>
      <c r="D26" s="46"/>
      <c r="E26" s="46"/>
      <c r="F26" s="71">
        <v>67366</v>
      </c>
      <c r="G26" s="78">
        <f t="shared" si="0"/>
        <v>13.286524333119667</v>
      </c>
      <c r="H26" s="72">
        <v>57108</v>
      </c>
      <c r="I26" s="84">
        <f t="shared" si="1"/>
        <v>17.962457098830285</v>
      </c>
    </row>
    <row r="27" spans="1:9" ht="18" customHeight="1">
      <c r="A27" s="258"/>
      <c r="B27" s="259"/>
      <c r="C27" s="47" t="s">
        <v>10</v>
      </c>
      <c r="D27" s="31"/>
      <c r="E27" s="31"/>
      <c r="F27" s="73">
        <f>SUM(F9,F20:F26)</f>
        <v>507025</v>
      </c>
      <c r="G27" s="79">
        <f t="shared" si="0"/>
        <v>100</v>
      </c>
      <c r="H27" s="73">
        <f>SUM(H9,H20:H26)</f>
        <v>476288</v>
      </c>
      <c r="I27" s="85">
        <f t="shared" si="1"/>
        <v>6.453448333781231</v>
      </c>
    </row>
    <row r="28" spans="1:9" ht="18" customHeight="1">
      <c r="A28" s="258"/>
      <c r="B28" s="257" t="s">
        <v>89</v>
      </c>
      <c r="C28" s="55" t="s">
        <v>11</v>
      </c>
      <c r="D28" s="56"/>
      <c r="E28" s="56"/>
      <c r="F28" s="65">
        <v>251838</v>
      </c>
      <c r="G28" s="75">
        <f>F28/$F$45*100</f>
        <v>49.66974015088013</v>
      </c>
      <c r="H28" s="65">
        <v>249956</v>
      </c>
      <c r="I28" s="86">
        <f>(F28/H28-1)*100</f>
        <v>0.7529325161228284</v>
      </c>
    </row>
    <row r="29" spans="1:9" ht="18" customHeight="1">
      <c r="A29" s="258"/>
      <c r="B29" s="258"/>
      <c r="C29" s="7"/>
      <c r="D29" s="30" t="s">
        <v>12</v>
      </c>
      <c r="E29" s="43"/>
      <c r="F29" s="69">
        <v>149580</v>
      </c>
      <c r="G29" s="77">
        <f aca="true" t="shared" si="2" ref="G29:G45">F29/$F$45*100</f>
        <v>29.501503870617817</v>
      </c>
      <c r="H29" s="69">
        <v>149862</v>
      </c>
      <c r="I29" s="87">
        <f aca="true" t="shared" si="3" ref="I29:I45">(F29/H29-1)*100</f>
        <v>-0.18817311926973002</v>
      </c>
    </row>
    <row r="30" spans="1:9" ht="18" customHeight="1">
      <c r="A30" s="258"/>
      <c r="B30" s="258"/>
      <c r="C30" s="7"/>
      <c r="D30" s="30" t="s">
        <v>33</v>
      </c>
      <c r="E30" s="43"/>
      <c r="F30" s="69">
        <v>15907</v>
      </c>
      <c r="G30" s="77">
        <f t="shared" si="2"/>
        <v>3.1373206449386126</v>
      </c>
      <c r="H30" s="69">
        <v>16002</v>
      </c>
      <c r="I30" s="87">
        <f t="shared" si="3"/>
        <v>-0.5936757905261825</v>
      </c>
    </row>
    <row r="31" spans="1:9" ht="18" customHeight="1">
      <c r="A31" s="258"/>
      <c r="B31" s="258"/>
      <c r="C31" s="19"/>
      <c r="D31" s="30" t="s">
        <v>13</v>
      </c>
      <c r="E31" s="43"/>
      <c r="F31" s="69">
        <v>86351</v>
      </c>
      <c r="G31" s="77">
        <f t="shared" si="2"/>
        <v>17.0309156353237</v>
      </c>
      <c r="H31" s="69">
        <v>84092</v>
      </c>
      <c r="I31" s="87">
        <f t="shared" si="3"/>
        <v>2.6863435285163773</v>
      </c>
    </row>
    <row r="32" spans="1:9" ht="18" customHeight="1">
      <c r="A32" s="258"/>
      <c r="B32" s="258"/>
      <c r="C32" s="50" t="s">
        <v>14</v>
      </c>
      <c r="D32" s="51"/>
      <c r="E32" s="51"/>
      <c r="F32" s="65">
        <v>180195</v>
      </c>
      <c r="G32" s="75">
        <f t="shared" si="2"/>
        <v>35.53966766924708</v>
      </c>
      <c r="H32" s="65">
        <v>160505</v>
      </c>
      <c r="I32" s="86">
        <f t="shared" si="3"/>
        <v>12.26753060652317</v>
      </c>
    </row>
    <row r="33" spans="1:9" ht="18" customHeight="1">
      <c r="A33" s="258"/>
      <c r="B33" s="258"/>
      <c r="C33" s="7"/>
      <c r="D33" s="30" t="s">
        <v>15</v>
      </c>
      <c r="E33" s="43"/>
      <c r="F33" s="69">
        <v>16133</v>
      </c>
      <c r="G33" s="77">
        <f t="shared" si="2"/>
        <v>3.181894383906119</v>
      </c>
      <c r="H33" s="69">
        <v>15044</v>
      </c>
      <c r="I33" s="87">
        <f t="shared" si="3"/>
        <v>7.238766285562348</v>
      </c>
    </row>
    <row r="34" spans="1:9" ht="18" customHeight="1">
      <c r="A34" s="258"/>
      <c r="B34" s="258"/>
      <c r="C34" s="7"/>
      <c r="D34" s="30" t="s">
        <v>34</v>
      </c>
      <c r="E34" s="43"/>
      <c r="F34" s="69">
        <v>3611</v>
      </c>
      <c r="G34" s="77">
        <f t="shared" si="2"/>
        <v>0.7121936788126818</v>
      </c>
      <c r="H34" s="69">
        <v>3166</v>
      </c>
      <c r="I34" s="87">
        <f t="shared" si="3"/>
        <v>14.055590650663309</v>
      </c>
    </row>
    <row r="35" spans="1:9" ht="18" customHeight="1">
      <c r="A35" s="258"/>
      <c r="B35" s="258"/>
      <c r="C35" s="7"/>
      <c r="D35" s="30" t="s">
        <v>35</v>
      </c>
      <c r="E35" s="43"/>
      <c r="F35" s="69">
        <v>126282</v>
      </c>
      <c r="G35" s="77">
        <f t="shared" si="2"/>
        <v>24.906464178294957</v>
      </c>
      <c r="H35" s="69">
        <v>121968</v>
      </c>
      <c r="I35" s="87">
        <f t="shared" si="3"/>
        <v>3.536993309720593</v>
      </c>
    </row>
    <row r="36" spans="1:9" ht="18" customHeight="1">
      <c r="A36" s="258"/>
      <c r="B36" s="258"/>
      <c r="C36" s="7"/>
      <c r="D36" s="30" t="s">
        <v>36</v>
      </c>
      <c r="E36" s="43"/>
      <c r="F36" s="69">
        <v>564</v>
      </c>
      <c r="G36" s="77">
        <f t="shared" si="2"/>
        <v>0.1112371184852818</v>
      </c>
      <c r="H36" s="69">
        <v>101</v>
      </c>
      <c r="I36" s="87">
        <f t="shared" si="3"/>
        <v>458.4158415841584</v>
      </c>
    </row>
    <row r="37" spans="1:9" ht="18" customHeight="1">
      <c r="A37" s="258"/>
      <c r="B37" s="258"/>
      <c r="C37" s="7"/>
      <c r="D37" s="30" t="s">
        <v>16</v>
      </c>
      <c r="E37" s="43"/>
      <c r="F37" s="69">
        <v>7073</v>
      </c>
      <c r="G37" s="77">
        <f t="shared" si="2"/>
        <v>1.3950002465361668</v>
      </c>
      <c r="H37" s="69">
        <v>3380</v>
      </c>
      <c r="I37" s="87">
        <f t="shared" si="3"/>
        <v>109.26035502958582</v>
      </c>
    </row>
    <row r="38" spans="1:9" ht="18" customHeight="1">
      <c r="A38" s="258"/>
      <c r="B38" s="258"/>
      <c r="C38" s="19"/>
      <c r="D38" s="30" t="s">
        <v>37</v>
      </c>
      <c r="E38" s="43"/>
      <c r="F38" s="69">
        <v>26432</v>
      </c>
      <c r="G38" s="77">
        <f t="shared" si="2"/>
        <v>5.213155169863419</v>
      </c>
      <c r="H38" s="69">
        <v>16746</v>
      </c>
      <c r="I38" s="87">
        <f t="shared" si="3"/>
        <v>57.84067837095426</v>
      </c>
    </row>
    <row r="39" spans="1:9" ht="18" customHeight="1">
      <c r="A39" s="258"/>
      <c r="B39" s="258"/>
      <c r="C39" s="50" t="s">
        <v>17</v>
      </c>
      <c r="D39" s="51"/>
      <c r="E39" s="51"/>
      <c r="F39" s="65">
        <v>74991</v>
      </c>
      <c r="G39" s="75">
        <f t="shared" si="2"/>
        <v>14.790394950939303</v>
      </c>
      <c r="H39" s="65">
        <v>65827</v>
      </c>
      <c r="I39" s="86">
        <f t="shared" si="3"/>
        <v>13.921339268081478</v>
      </c>
    </row>
    <row r="40" spans="1:9" ht="18" customHeight="1">
      <c r="A40" s="258"/>
      <c r="B40" s="258"/>
      <c r="C40" s="7"/>
      <c r="D40" s="52" t="s">
        <v>18</v>
      </c>
      <c r="E40" s="53"/>
      <c r="F40" s="67">
        <v>72349</v>
      </c>
      <c r="G40" s="76">
        <f t="shared" si="2"/>
        <v>14.269316108673141</v>
      </c>
      <c r="H40" s="67">
        <v>63475</v>
      </c>
      <c r="I40" s="88">
        <f t="shared" si="3"/>
        <v>13.980307207562026</v>
      </c>
    </row>
    <row r="41" spans="1:9" ht="18" customHeight="1">
      <c r="A41" s="258"/>
      <c r="B41" s="258"/>
      <c r="C41" s="7"/>
      <c r="D41" s="16"/>
      <c r="E41" s="104" t="s">
        <v>92</v>
      </c>
      <c r="F41" s="69">
        <v>49407</v>
      </c>
      <c r="G41" s="77">
        <f t="shared" si="2"/>
        <v>9.744489916670776</v>
      </c>
      <c r="H41" s="69">
        <v>46782</v>
      </c>
      <c r="I41" s="89">
        <f t="shared" si="3"/>
        <v>5.61113248685392</v>
      </c>
    </row>
    <row r="42" spans="1:9" ht="18" customHeight="1">
      <c r="A42" s="258"/>
      <c r="B42" s="258"/>
      <c r="C42" s="7"/>
      <c r="D42" s="33"/>
      <c r="E42" s="32" t="s">
        <v>38</v>
      </c>
      <c r="F42" s="69">
        <v>22942</v>
      </c>
      <c r="G42" s="77">
        <f t="shared" si="2"/>
        <v>4.524826192002367</v>
      </c>
      <c r="H42" s="242">
        <v>16693</v>
      </c>
      <c r="I42" s="89">
        <f t="shared" si="3"/>
        <v>37.43485293236686</v>
      </c>
    </row>
    <row r="43" spans="1:9" ht="18" customHeight="1">
      <c r="A43" s="258"/>
      <c r="B43" s="258"/>
      <c r="C43" s="7"/>
      <c r="D43" s="30" t="s">
        <v>39</v>
      </c>
      <c r="E43" s="54"/>
      <c r="F43" s="69">
        <v>2642</v>
      </c>
      <c r="G43" s="77">
        <f t="shared" si="2"/>
        <v>0.5210788422661604</v>
      </c>
      <c r="H43" s="69">
        <v>2352</v>
      </c>
      <c r="I43" s="89">
        <f t="shared" si="3"/>
        <v>12.32993197278911</v>
      </c>
    </row>
    <row r="44" spans="1:9" ht="18" customHeight="1">
      <c r="A44" s="258"/>
      <c r="B44" s="25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9"/>
      <c r="B45" s="259"/>
      <c r="C45" s="11" t="s">
        <v>19</v>
      </c>
      <c r="D45" s="12"/>
      <c r="E45" s="12"/>
      <c r="F45" s="74">
        <f>SUM(F28,F32,F39)+1</f>
        <v>507025</v>
      </c>
      <c r="G45" s="85">
        <f t="shared" si="2"/>
        <v>100</v>
      </c>
      <c r="H45" s="74">
        <f>SUM(H28,H32,H39)</f>
        <v>476288</v>
      </c>
      <c r="I45" s="85">
        <f t="shared" si="3"/>
        <v>6.453448333781231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2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5" sqref="F25:F2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6" t="s">
        <v>49</v>
      </c>
      <c r="B6" s="287"/>
      <c r="C6" s="287"/>
      <c r="D6" s="287"/>
      <c r="E6" s="288"/>
      <c r="F6" s="281" t="s">
        <v>248</v>
      </c>
      <c r="G6" s="282"/>
      <c r="H6" s="281" t="s">
        <v>249</v>
      </c>
      <c r="I6" s="282"/>
      <c r="J6" s="264"/>
      <c r="K6" s="265"/>
      <c r="L6" s="264"/>
      <c r="M6" s="265"/>
      <c r="N6" s="264"/>
      <c r="O6" s="265"/>
    </row>
    <row r="7" spans="1:15" ht="15.75" customHeight="1">
      <c r="A7" s="289"/>
      <c r="B7" s="290"/>
      <c r="C7" s="290"/>
      <c r="D7" s="290"/>
      <c r="E7" s="291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38" t="s">
        <v>2</v>
      </c>
    </row>
    <row r="8" spans="1:25" ht="15.75" customHeight="1">
      <c r="A8" s="274" t="s">
        <v>83</v>
      </c>
      <c r="B8" s="55" t="s">
        <v>50</v>
      </c>
      <c r="C8" s="56"/>
      <c r="D8" s="56"/>
      <c r="E8" s="93" t="s">
        <v>41</v>
      </c>
      <c r="F8" s="251">
        <v>11803</v>
      </c>
      <c r="G8" s="149">
        <v>11447</v>
      </c>
      <c r="H8" s="111">
        <v>0</v>
      </c>
      <c r="I8" s="113">
        <v>3746</v>
      </c>
      <c r="J8" s="111"/>
      <c r="K8" s="114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8"/>
      <c r="B9" s="8"/>
      <c r="C9" s="30" t="s">
        <v>51</v>
      </c>
      <c r="D9" s="43"/>
      <c r="E9" s="91" t="s">
        <v>42</v>
      </c>
      <c r="F9" s="69">
        <v>11659</v>
      </c>
      <c r="G9" s="128">
        <v>11447</v>
      </c>
      <c r="H9" s="70">
        <v>0</v>
      </c>
      <c r="I9" s="117">
        <v>3746</v>
      </c>
      <c r="J9" s="70"/>
      <c r="K9" s="118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8"/>
      <c r="B10" s="10"/>
      <c r="C10" s="30" t="s">
        <v>52</v>
      </c>
      <c r="D10" s="43"/>
      <c r="E10" s="91" t="s">
        <v>43</v>
      </c>
      <c r="F10" s="69">
        <v>144</v>
      </c>
      <c r="G10" s="128">
        <v>0</v>
      </c>
      <c r="H10" s="70">
        <v>0</v>
      </c>
      <c r="I10" s="117">
        <v>0</v>
      </c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8"/>
      <c r="B11" s="50" t="s">
        <v>53</v>
      </c>
      <c r="C11" s="63"/>
      <c r="D11" s="63"/>
      <c r="E11" s="90" t="s">
        <v>44</v>
      </c>
      <c r="F11" s="138">
        <v>10661</v>
      </c>
      <c r="G11" s="139">
        <v>10814</v>
      </c>
      <c r="H11" s="121">
        <v>0</v>
      </c>
      <c r="I11" s="123">
        <v>3746</v>
      </c>
      <c r="J11" s="121"/>
      <c r="K11" s="124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8"/>
      <c r="B12" s="7"/>
      <c r="C12" s="30" t="s">
        <v>54</v>
      </c>
      <c r="D12" s="43"/>
      <c r="E12" s="91" t="s">
        <v>45</v>
      </c>
      <c r="F12" s="69">
        <v>10661</v>
      </c>
      <c r="G12" s="128">
        <v>10814</v>
      </c>
      <c r="H12" s="121">
        <v>0</v>
      </c>
      <c r="I12" s="117">
        <v>3746</v>
      </c>
      <c r="J12" s="121"/>
      <c r="K12" s="118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8"/>
      <c r="B13" s="8"/>
      <c r="C13" s="52" t="s">
        <v>55</v>
      </c>
      <c r="D13" s="53"/>
      <c r="E13" s="95" t="s">
        <v>46</v>
      </c>
      <c r="F13" s="253">
        <v>0</v>
      </c>
      <c r="G13" s="128">
        <v>0</v>
      </c>
      <c r="H13" s="119">
        <v>0</v>
      </c>
      <c r="I13" s="120">
        <v>0</v>
      </c>
      <c r="J13" s="119"/>
      <c r="K13" s="120"/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8"/>
      <c r="B14" s="44" t="s">
        <v>56</v>
      </c>
      <c r="C14" s="43"/>
      <c r="D14" s="43"/>
      <c r="E14" s="91" t="s">
        <v>97</v>
      </c>
      <c r="F14" s="69">
        <f aca="true" t="shared" si="0" ref="F14:K15">F9-F12</f>
        <v>998</v>
      </c>
      <c r="G14" s="128">
        <f t="shared" si="0"/>
        <v>633</v>
      </c>
      <c r="H14" s="69">
        <v>0</v>
      </c>
      <c r="I14" s="128">
        <f t="shared" si="0"/>
        <v>0</v>
      </c>
      <c r="J14" s="69">
        <f t="shared" si="0"/>
        <v>0</v>
      </c>
      <c r="K14" s="128">
        <f t="shared" si="0"/>
        <v>0</v>
      </c>
      <c r="L14" s="69">
        <f aca="true" t="shared" si="1" ref="L14:O15">L9-L12</f>
        <v>0</v>
      </c>
      <c r="M14" s="128">
        <f t="shared" si="1"/>
        <v>0</v>
      </c>
      <c r="N14" s="69">
        <f t="shared" si="1"/>
        <v>0</v>
      </c>
      <c r="O14" s="128">
        <f t="shared" si="1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8"/>
      <c r="B15" s="44" t="s">
        <v>57</v>
      </c>
      <c r="C15" s="43"/>
      <c r="D15" s="43"/>
      <c r="E15" s="91" t="s">
        <v>98</v>
      </c>
      <c r="F15" s="69">
        <f t="shared" si="0"/>
        <v>144</v>
      </c>
      <c r="G15" s="128">
        <f t="shared" si="0"/>
        <v>0</v>
      </c>
      <c r="H15" s="69"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8"/>
      <c r="B16" s="44" t="s">
        <v>58</v>
      </c>
      <c r="C16" s="43"/>
      <c r="D16" s="43"/>
      <c r="E16" s="91" t="s">
        <v>99</v>
      </c>
      <c r="F16" s="67">
        <f aca="true" t="shared" si="2" ref="F16:K16">F8-F11</f>
        <v>1142</v>
      </c>
      <c r="G16" s="125">
        <f t="shared" si="2"/>
        <v>633</v>
      </c>
      <c r="H16" s="67">
        <v>0</v>
      </c>
      <c r="I16" s="125">
        <f t="shared" si="2"/>
        <v>0</v>
      </c>
      <c r="J16" s="67">
        <f t="shared" si="2"/>
        <v>0</v>
      </c>
      <c r="K16" s="125">
        <f t="shared" si="2"/>
        <v>0</v>
      </c>
      <c r="L16" s="67">
        <f>L8-L11</f>
        <v>0</v>
      </c>
      <c r="M16" s="125">
        <f>M8-M11</f>
        <v>0</v>
      </c>
      <c r="N16" s="67">
        <f>N8-N11</f>
        <v>0</v>
      </c>
      <c r="O16" s="125">
        <f>O8-O11</f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8"/>
      <c r="B17" s="44" t="s">
        <v>59</v>
      </c>
      <c r="C17" s="43"/>
      <c r="D17" s="43"/>
      <c r="E17" s="34"/>
      <c r="F17" s="69"/>
      <c r="G17" s="128"/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9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8" t="s">
        <v>84</v>
      </c>
      <c r="B19" s="50" t="s">
        <v>61</v>
      </c>
      <c r="C19" s="51"/>
      <c r="D19" s="51"/>
      <c r="E19" s="96"/>
      <c r="F19" s="65">
        <v>1164</v>
      </c>
      <c r="G19" s="135">
        <v>951</v>
      </c>
      <c r="H19" s="66">
        <v>0</v>
      </c>
      <c r="I19" s="136">
        <v>36</v>
      </c>
      <c r="J19" s="66"/>
      <c r="K19" s="137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8"/>
      <c r="B20" s="19"/>
      <c r="C20" s="30" t="s">
        <v>62</v>
      </c>
      <c r="D20" s="43"/>
      <c r="E20" s="91"/>
      <c r="F20" s="69">
        <v>0</v>
      </c>
      <c r="G20" s="128">
        <v>677</v>
      </c>
      <c r="H20" s="70">
        <v>0</v>
      </c>
      <c r="I20" s="117">
        <v>36</v>
      </c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8"/>
      <c r="B21" s="9" t="s">
        <v>63</v>
      </c>
      <c r="C21" s="63"/>
      <c r="D21" s="63"/>
      <c r="E21" s="90" t="s">
        <v>100</v>
      </c>
      <c r="F21" s="138">
        <v>1164</v>
      </c>
      <c r="G21" s="139">
        <v>951</v>
      </c>
      <c r="H21" s="121">
        <v>0</v>
      </c>
      <c r="I21" s="123">
        <v>36</v>
      </c>
      <c r="J21" s="121"/>
      <c r="K21" s="124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8"/>
      <c r="B22" s="50" t="s">
        <v>64</v>
      </c>
      <c r="C22" s="51"/>
      <c r="D22" s="51"/>
      <c r="E22" s="96" t="s">
        <v>101</v>
      </c>
      <c r="F22" s="65">
        <v>8895</v>
      </c>
      <c r="G22" s="135">
        <v>6068</v>
      </c>
      <c r="H22" s="66">
        <v>0</v>
      </c>
      <c r="I22" s="136">
        <v>303</v>
      </c>
      <c r="J22" s="66"/>
      <c r="K22" s="137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8"/>
      <c r="B23" s="7" t="s">
        <v>65</v>
      </c>
      <c r="C23" s="52" t="s">
        <v>66</v>
      </c>
      <c r="D23" s="53"/>
      <c r="E23" s="95"/>
      <c r="F23" s="67">
        <v>4576</v>
      </c>
      <c r="G23" s="125">
        <v>4865</v>
      </c>
      <c r="H23" s="68">
        <v>0</v>
      </c>
      <c r="I23" s="126">
        <v>252</v>
      </c>
      <c r="J23" s="68"/>
      <c r="K23" s="127"/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8"/>
      <c r="B24" s="44" t="s">
        <v>102</v>
      </c>
      <c r="C24" s="43"/>
      <c r="D24" s="43"/>
      <c r="E24" s="91" t="s">
        <v>103</v>
      </c>
      <c r="F24" s="69">
        <f aca="true" t="shared" si="3" ref="F24:K24">F21-F22</f>
        <v>-7731</v>
      </c>
      <c r="G24" s="128">
        <f t="shared" si="3"/>
        <v>-5117</v>
      </c>
      <c r="H24" s="69">
        <f t="shared" si="3"/>
        <v>0</v>
      </c>
      <c r="I24" s="128">
        <f t="shared" si="3"/>
        <v>-267</v>
      </c>
      <c r="J24" s="69">
        <f t="shared" si="3"/>
        <v>0</v>
      </c>
      <c r="K24" s="128">
        <f t="shared" si="3"/>
        <v>0</v>
      </c>
      <c r="L24" s="69">
        <f>L21-L22</f>
        <v>0</v>
      </c>
      <c r="M24" s="128">
        <f>M21-M22</f>
        <v>0</v>
      </c>
      <c r="N24" s="69">
        <f>N21-N22</f>
        <v>0</v>
      </c>
      <c r="O24" s="128">
        <f>O21-O22</f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8"/>
      <c r="B25" s="101" t="s">
        <v>67</v>
      </c>
      <c r="C25" s="53"/>
      <c r="D25" s="53"/>
      <c r="E25" s="300" t="s">
        <v>104</v>
      </c>
      <c r="F25" s="270">
        <v>7731</v>
      </c>
      <c r="G25" s="272">
        <v>5117</v>
      </c>
      <c r="H25" s="270">
        <v>0</v>
      </c>
      <c r="I25" s="272">
        <v>267</v>
      </c>
      <c r="J25" s="270"/>
      <c r="K25" s="272"/>
      <c r="L25" s="270"/>
      <c r="M25" s="272"/>
      <c r="N25" s="270"/>
      <c r="O25" s="27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8"/>
      <c r="B26" s="9" t="s">
        <v>68</v>
      </c>
      <c r="C26" s="63"/>
      <c r="D26" s="63"/>
      <c r="E26" s="301"/>
      <c r="F26" s="279"/>
      <c r="G26" s="280"/>
      <c r="H26" s="279"/>
      <c r="I26" s="280"/>
      <c r="J26" s="279"/>
      <c r="K26" s="280"/>
      <c r="L26" s="271"/>
      <c r="M26" s="273"/>
      <c r="N26" s="271"/>
      <c r="O26" s="27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9"/>
      <c r="B27" s="47" t="s">
        <v>105</v>
      </c>
      <c r="C27" s="31"/>
      <c r="D27" s="31"/>
      <c r="E27" s="92" t="s">
        <v>106</v>
      </c>
      <c r="F27" s="73">
        <f aca="true" t="shared" si="4" ref="F27:K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>L24+L25</f>
        <v>0</v>
      </c>
      <c r="M27" s="140">
        <f>M24+M25</f>
        <v>0</v>
      </c>
      <c r="N27" s="73">
        <f>N24+N25</f>
        <v>0</v>
      </c>
      <c r="O27" s="140">
        <f>O24+O25</f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92" t="s">
        <v>69</v>
      </c>
      <c r="B30" s="293"/>
      <c r="C30" s="293"/>
      <c r="D30" s="293"/>
      <c r="E30" s="294"/>
      <c r="F30" s="268" t="s">
        <v>250</v>
      </c>
      <c r="G30" s="269"/>
      <c r="H30" s="268" t="s">
        <v>251</v>
      </c>
      <c r="I30" s="269"/>
      <c r="J30" s="268" t="s">
        <v>252</v>
      </c>
      <c r="K30" s="269"/>
      <c r="L30" s="266"/>
      <c r="M30" s="267"/>
      <c r="N30" s="266"/>
      <c r="O30" s="26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95"/>
      <c r="B31" s="296"/>
      <c r="C31" s="296"/>
      <c r="D31" s="296"/>
      <c r="E31" s="297"/>
      <c r="F31" s="110" t="s">
        <v>246</v>
      </c>
      <c r="G31" s="144" t="s">
        <v>2</v>
      </c>
      <c r="H31" s="110" t="s">
        <v>246</v>
      </c>
      <c r="I31" s="144" t="s">
        <v>2</v>
      </c>
      <c r="J31" s="110" t="s">
        <v>246</v>
      </c>
      <c r="K31" s="145" t="s">
        <v>2</v>
      </c>
      <c r="L31" s="110" t="s">
        <v>246</v>
      </c>
      <c r="M31" s="144" t="s">
        <v>2</v>
      </c>
      <c r="N31" s="110" t="s">
        <v>246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4" t="s">
        <v>85</v>
      </c>
      <c r="B32" s="55" t="s">
        <v>50</v>
      </c>
      <c r="C32" s="56"/>
      <c r="D32" s="56"/>
      <c r="E32" s="15" t="s">
        <v>41</v>
      </c>
      <c r="F32" s="66">
        <v>624</v>
      </c>
      <c r="G32" s="148">
        <v>630</v>
      </c>
      <c r="H32" s="111">
        <v>8174</v>
      </c>
      <c r="I32" s="113">
        <v>8435</v>
      </c>
      <c r="J32" s="111">
        <v>277</v>
      </c>
      <c r="K32" s="114">
        <v>240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5"/>
      <c r="B33" s="8"/>
      <c r="C33" s="52" t="s">
        <v>70</v>
      </c>
      <c r="D33" s="53"/>
      <c r="E33" s="99"/>
      <c r="F33" s="68">
        <v>587</v>
      </c>
      <c r="G33" s="151">
        <v>607</v>
      </c>
      <c r="H33" s="68">
        <v>6910</v>
      </c>
      <c r="I33" s="126">
        <v>7032</v>
      </c>
      <c r="J33" s="68">
        <v>258</v>
      </c>
      <c r="K33" s="127">
        <v>233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5"/>
      <c r="B34" s="8"/>
      <c r="C34" s="24"/>
      <c r="D34" s="30" t="s">
        <v>71</v>
      </c>
      <c r="E34" s="94"/>
      <c r="F34" s="70">
        <v>445</v>
      </c>
      <c r="G34" s="116">
        <v>448</v>
      </c>
      <c r="H34" s="70">
        <v>0</v>
      </c>
      <c r="I34" s="117">
        <v>0</v>
      </c>
      <c r="J34" s="70">
        <v>258</v>
      </c>
      <c r="K34" s="118">
        <v>233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5"/>
      <c r="B35" s="10"/>
      <c r="C35" s="62" t="s">
        <v>72</v>
      </c>
      <c r="D35" s="63"/>
      <c r="E35" s="100"/>
      <c r="F35" s="121">
        <v>13</v>
      </c>
      <c r="G35" s="122">
        <v>11</v>
      </c>
      <c r="H35" s="121"/>
      <c r="I35" s="123"/>
      <c r="J35" s="152">
        <v>0</v>
      </c>
      <c r="K35" s="153">
        <v>1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5"/>
      <c r="B36" s="50" t="s">
        <v>53</v>
      </c>
      <c r="C36" s="51"/>
      <c r="D36" s="51"/>
      <c r="E36" s="15" t="s">
        <v>42</v>
      </c>
      <c r="F36" s="65">
        <v>578</v>
      </c>
      <c r="G36" s="125">
        <v>603</v>
      </c>
      <c r="H36" s="66">
        <v>6308</v>
      </c>
      <c r="I36" s="136">
        <v>5776</v>
      </c>
      <c r="J36" s="66">
        <v>72</v>
      </c>
      <c r="K36" s="137">
        <v>65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5"/>
      <c r="B37" s="8"/>
      <c r="C37" s="30" t="s">
        <v>73</v>
      </c>
      <c r="D37" s="43"/>
      <c r="E37" s="94"/>
      <c r="F37" s="69">
        <v>564</v>
      </c>
      <c r="G37" s="128">
        <v>580</v>
      </c>
      <c r="H37" s="70">
        <v>5747</v>
      </c>
      <c r="I37" s="117">
        <v>5161</v>
      </c>
      <c r="J37" s="70">
        <v>53</v>
      </c>
      <c r="K37" s="118">
        <v>48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5"/>
      <c r="B38" s="10"/>
      <c r="C38" s="30" t="s">
        <v>74</v>
      </c>
      <c r="D38" s="43"/>
      <c r="E38" s="94"/>
      <c r="F38" s="69">
        <v>14</v>
      </c>
      <c r="G38" s="128">
        <v>23</v>
      </c>
      <c r="H38" s="70">
        <v>561</v>
      </c>
      <c r="I38" s="117">
        <v>615</v>
      </c>
      <c r="J38" s="70">
        <v>19</v>
      </c>
      <c r="K38" s="153">
        <v>17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6"/>
      <c r="B39" s="11" t="s">
        <v>75</v>
      </c>
      <c r="C39" s="12"/>
      <c r="D39" s="12"/>
      <c r="E39" s="98" t="s">
        <v>108</v>
      </c>
      <c r="F39" s="73">
        <f>F32-F36</f>
        <v>46</v>
      </c>
      <c r="G39" s="140">
        <f>G32-G36</f>
        <v>27</v>
      </c>
      <c r="H39" s="73">
        <v>1866</v>
      </c>
      <c r="I39" s="140">
        <f>I32-I36</f>
        <v>2659</v>
      </c>
      <c r="J39" s="73">
        <f>J32-J36</f>
        <v>205</v>
      </c>
      <c r="K39" s="140">
        <f>K32-K36</f>
        <v>175</v>
      </c>
      <c r="L39" s="73">
        <f>L32-L36</f>
        <v>0</v>
      </c>
      <c r="M39" s="140">
        <f>M32-M36</f>
        <v>0</v>
      </c>
      <c r="N39" s="73">
        <f>N32-N36</f>
        <v>0</v>
      </c>
      <c r="O39" s="140">
        <f>O32-O36</f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4" t="s">
        <v>86</v>
      </c>
      <c r="B40" s="50" t="s">
        <v>76</v>
      </c>
      <c r="C40" s="51"/>
      <c r="D40" s="51"/>
      <c r="E40" s="15" t="s">
        <v>44</v>
      </c>
      <c r="F40" s="65">
        <v>32</v>
      </c>
      <c r="G40" s="135">
        <v>132</v>
      </c>
      <c r="H40" s="66">
        <v>3767</v>
      </c>
      <c r="I40" s="136">
        <v>3815</v>
      </c>
      <c r="J40" s="66">
        <v>0</v>
      </c>
      <c r="K40" s="137">
        <v>0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77"/>
      <c r="B41" s="10"/>
      <c r="C41" s="30" t="s">
        <v>77</v>
      </c>
      <c r="D41" s="43"/>
      <c r="E41" s="94"/>
      <c r="F41" s="154">
        <v>32</v>
      </c>
      <c r="G41" s="155">
        <v>132</v>
      </c>
      <c r="H41" s="152">
        <v>844</v>
      </c>
      <c r="I41" s="153">
        <v>776</v>
      </c>
      <c r="J41" s="70">
        <v>0</v>
      </c>
      <c r="K41" s="118">
        <v>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77"/>
      <c r="B42" s="50" t="s">
        <v>64</v>
      </c>
      <c r="C42" s="51"/>
      <c r="D42" s="51"/>
      <c r="E42" s="15" t="s">
        <v>45</v>
      </c>
      <c r="F42" s="65">
        <v>78</v>
      </c>
      <c r="G42" s="135">
        <v>159</v>
      </c>
      <c r="H42" s="66">
        <v>5633</v>
      </c>
      <c r="I42" s="136">
        <v>6474</v>
      </c>
      <c r="J42" s="66">
        <v>205</v>
      </c>
      <c r="K42" s="137">
        <v>175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77"/>
      <c r="B43" s="10"/>
      <c r="C43" s="30" t="s">
        <v>78</v>
      </c>
      <c r="D43" s="43"/>
      <c r="E43" s="94"/>
      <c r="F43" s="69">
        <v>29</v>
      </c>
      <c r="G43" s="128">
        <v>27</v>
      </c>
      <c r="H43" s="70">
        <v>1826</v>
      </c>
      <c r="I43" s="117">
        <v>1864</v>
      </c>
      <c r="J43" s="152">
        <v>0</v>
      </c>
      <c r="K43" s="153">
        <v>0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78"/>
      <c r="B44" s="47" t="s">
        <v>75</v>
      </c>
      <c r="C44" s="31"/>
      <c r="D44" s="31"/>
      <c r="E44" s="98" t="s">
        <v>109</v>
      </c>
      <c r="F44" s="130">
        <f aca="true" t="shared" si="5" ref="F44:K44">F40-F42</f>
        <v>-46</v>
      </c>
      <c r="G44" s="131">
        <f t="shared" si="5"/>
        <v>-27</v>
      </c>
      <c r="H44" s="130">
        <f t="shared" si="5"/>
        <v>-1866</v>
      </c>
      <c r="I44" s="131">
        <f t="shared" si="5"/>
        <v>-2659</v>
      </c>
      <c r="J44" s="130">
        <f t="shared" si="5"/>
        <v>-205</v>
      </c>
      <c r="K44" s="131">
        <f t="shared" si="5"/>
        <v>-175</v>
      </c>
      <c r="L44" s="130">
        <f>L40-L42</f>
        <v>0</v>
      </c>
      <c r="M44" s="131">
        <f>M40-M42</f>
        <v>0</v>
      </c>
      <c r="N44" s="130">
        <f>N40-N42</f>
        <v>0</v>
      </c>
      <c r="O44" s="131">
        <f>O40-O42</f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83" t="s">
        <v>87</v>
      </c>
      <c r="B45" s="25" t="s">
        <v>79</v>
      </c>
      <c r="C45" s="20"/>
      <c r="D45" s="20"/>
      <c r="E45" s="97" t="s">
        <v>110</v>
      </c>
      <c r="F45" s="156">
        <f aca="true" t="shared" si="6" ref="F45:K45">F39+F44</f>
        <v>0</v>
      </c>
      <c r="G45" s="157">
        <f t="shared" si="6"/>
        <v>0</v>
      </c>
      <c r="H45" s="156">
        <f t="shared" si="6"/>
        <v>0</v>
      </c>
      <c r="I45" s="157">
        <f t="shared" si="6"/>
        <v>0</v>
      </c>
      <c r="J45" s="156">
        <f t="shared" si="6"/>
        <v>0</v>
      </c>
      <c r="K45" s="157">
        <f t="shared" si="6"/>
        <v>0</v>
      </c>
      <c r="L45" s="156">
        <f>L39+L44</f>
        <v>0</v>
      </c>
      <c r="M45" s="157">
        <f>M39+M44</f>
        <v>0</v>
      </c>
      <c r="N45" s="156">
        <f>N39+N44</f>
        <v>0</v>
      </c>
      <c r="O45" s="157">
        <f>O39+O44</f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8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84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85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40" sqref="L40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260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7" t="s">
        <v>88</v>
      </c>
      <c r="B9" s="257" t="s">
        <v>90</v>
      </c>
      <c r="C9" s="55" t="s">
        <v>4</v>
      </c>
      <c r="D9" s="56"/>
      <c r="E9" s="56"/>
      <c r="F9" s="65">
        <v>126003</v>
      </c>
      <c r="G9" s="75">
        <f>F9/$F$27*100</f>
        <v>25.74021792865635</v>
      </c>
      <c r="H9" s="66">
        <v>121249</v>
      </c>
      <c r="I9" s="80">
        <f aca="true" t="shared" si="0" ref="I9:I45">(F9/H9-1)*100</f>
        <v>3.9208570792336417</v>
      </c>
    </row>
    <row r="10" spans="1:9" ht="18" customHeight="1">
      <c r="A10" s="258"/>
      <c r="B10" s="258"/>
      <c r="C10" s="7"/>
      <c r="D10" s="52" t="s">
        <v>23</v>
      </c>
      <c r="E10" s="53"/>
      <c r="F10" s="67">
        <v>58907</v>
      </c>
      <c r="G10" s="76">
        <f aca="true" t="shared" si="1" ref="G10:G27">F10/$F$27*100</f>
        <v>12.033673940488399</v>
      </c>
      <c r="H10" s="68">
        <v>58955</v>
      </c>
      <c r="I10" s="81">
        <f t="shared" si="0"/>
        <v>-0.08141803070138565</v>
      </c>
    </row>
    <row r="11" spans="1:9" ht="18" customHeight="1">
      <c r="A11" s="258"/>
      <c r="B11" s="258"/>
      <c r="C11" s="7"/>
      <c r="D11" s="16"/>
      <c r="E11" s="23" t="s">
        <v>24</v>
      </c>
      <c r="F11" s="69">
        <v>45893</v>
      </c>
      <c r="G11" s="77">
        <f t="shared" si="1"/>
        <v>9.375140444273756</v>
      </c>
      <c r="H11" s="70">
        <v>46830</v>
      </c>
      <c r="I11" s="82">
        <f t="shared" si="0"/>
        <v>-2.0008541533205193</v>
      </c>
    </row>
    <row r="12" spans="1:9" ht="18" customHeight="1">
      <c r="A12" s="258"/>
      <c r="B12" s="258"/>
      <c r="C12" s="7"/>
      <c r="D12" s="16"/>
      <c r="E12" s="23" t="s">
        <v>25</v>
      </c>
      <c r="F12" s="69">
        <v>2974</v>
      </c>
      <c r="G12" s="77">
        <f t="shared" si="1"/>
        <v>0.6075363929416283</v>
      </c>
      <c r="H12" s="70">
        <v>2628</v>
      </c>
      <c r="I12" s="82">
        <f t="shared" si="0"/>
        <v>13.165905631659047</v>
      </c>
    </row>
    <row r="13" spans="1:9" ht="18" customHeight="1">
      <c r="A13" s="258"/>
      <c r="B13" s="258"/>
      <c r="C13" s="7"/>
      <c r="D13" s="33"/>
      <c r="E13" s="23" t="s">
        <v>26</v>
      </c>
      <c r="F13" s="69">
        <v>1040</v>
      </c>
      <c r="G13" s="77">
        <f t="shared" si="1"/>
        <v>0.21245388320756337</v>
      </c>
      <c r="H13" s="70">
        <v>1194</v>
      </c>
      <c r="I13" s="82">
        <f t="shared" si="0"/>
        <v>-12.897822445561136</v>
      </c>
    </row>
    <row r="14" spans="1:9" ht="18" customHeight="1">
      <c r="A14" s="258"/>
      <c r="B14" s="258"/>
      <c r="C14" s="7"/>
      <c r="D14" s="61" t="s">
        <v>27</v>
      </c>
      <c r="E14" s="51"/>
      <c r="F14" s="65">
        <v>13890</v>
      </c>
      <c r="G14" s="75">
        <f t="shared" si="1"/>
        <v>2.8374850363010147</v>
      </c>
      <c r="H14" s="66">
        <v>12639</v>
      </c>
      <c r="I14" s="83">
        <f t="shared" si="0"/>
        <v>9.89793496320912</v>
      </c>
    </row>
    <row r="15" spans="1:9" ht="18" customHeight="1">
      <c r="A15" s="258"/>
      <c r="B15" s="258"/>
      <c r="C15" s="7"/>
      <c r="D15" s="16"/>
      <c r="E15" s="23" t="s">
        <v>28</v>
      </c>
      <c r="F15" s="69">
        <v>1232</v>
      </c>
      <c r="G15" s="77">
        <f t="shared" si="1"/>
        <v>0.25167613856895965</v>
      </c>
      <c r="H15" s="70">
        <v>1173</v>
      </c>
      <c r="I15" s="82">
        <f t="shared" si="0"/>
        <v>5.029838022165389</v>
      </c>
    </row>
    <row r="16" spans="1:9" ht="18" customHeight="1">
      <c r="A16" s="258"/>
      <c r="B16" s="258"/>
      <c r="C16" s="7"/>
      <c r="D16" s="16"/>
      <c r="E16" s="29" t="s">
        <v>29</v>
      </c>
      <c r="F16" s="67">
        <v>12657</v>
      </c>
      <c r="G16" s="76">
        <f t="shared" si="1"/>
        <v>2.5856046151520475</v>
      </c>
      <c r="H16" s="68">
        <v>11466</v>
      </c>
      <c r="I16" s="81">
        <f t="shared" si="0"/>
        <v>10.387231815803254</v>
      </c>
    </row>
    <row r="17" spans="1:9" ht="18" customHeight="1">
      <c r="A17" s="258"/>
      <c r="B17" s="258"/>
      <c r="C17" s="7"/>
      <c r="D17" s="262" t="s">
        <v>30</v>
      </c>
      <c r="E17" s="302"/>
      <c r="F17" s="67">
        <v>7810</v>
      </c>
      <c r="G17" s="76">
        <f t="shared" si="1"/>
        <v>1.5954469498567978</v>
      </c>
      <c r="H17" s="68">
        <v>7521</v>
      </c>
      <c r="I17" s="81">
        <f t="shared" si="0"/>
        <v>3.8425741257811508</v>
      </c>
    </row>
    <row r="18" spans="1:9" ht="18" customHeight="1">
      <c r="A18" s="258"/>
      <c r="B18" s="258"/>
      <c r="C18" s="7"/>
      <c r="D18" s="262" t="s">
        <v>94</v>
      </c>
      <c r="E18" s="263"/>
      <c r="F18" s="69">
        <v>2468</v>
      </c>
      <c r="G18" s="77">
        <f t="shared" si="1"/>
        <v>0.5041694074579485</v>
      </c>
      <c r="H18" s="70">
        <v>1890</v>
      </c>
      <c r="I18" s="82">
        <f t="shared" si="0"/>
        <v>30.582010582010575</v>
      </c>
    </row>
    <row r="19" spans="1:9" ht="18" customHeight="1">
      <c r="A19" s="258"/>
      <c r="B19" s="258"/>
      <c r="C19" s="10"/>
      <c r="D19" s="262" t="s">
        <v>95</v>
      </c>
      <c r="E19" s="263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8"/>
      <c r="B20" s="258"/>
      <c r="C20" s="44" t="s">
        <v>5</v>
      </c>
      <c r="D20" s="43"/>
      <c r="E20" s="43"/>
      <c r="F20" s="69">
        <v>24095</v>
      </c>
      <c r="G20" s="77">
        <f t="shared" si="1"/>
        <v>4.92218876527523</v>
      </c>
      <c r="H20" s="70">
        <v>19789</v>
      </c>
      <c r="I20" s="82">
        <f t="shared" si="0"/>
        <v>21.759563393804648</v>
      </c>
    </row>
    <row r="21" spans="1:9" ht="18" customHeight="1">
      <c r="A21" s="258"/>
      <c r="B21" s="258"/>
      <c r="C21" s="44" t="s">
        <v>6</v>
      </c>
      <c r="D21" s="43"/>
      <c r="E21" s="43"/>
      <c r="F21" s="69">
        <v>150732</v>
      </c>
      <c r="G21" s="77">
        <f t="shared" si="1"/>
        <v>30.79192184965619</v>
      </c>
      <c r="H21" s="70">
        <v>147759</v>
      </c>
      <c r="I21" s="82">
        <f t="shared" si="0"/>
        <v>2.012060179075381</v>
      </c>
    </row>
    <row r="22" spans="1:9" ht="18" customHeight="1">
      <c r="A22" s="258"/>
      <c r="B22" s="258"/>
      <c r="C22" s="44" t="s">
        <v>31</v>
      </c>
      <c r="D22" s="43"/>
      <c r="E22" s="43"/>
      <c r="F22" s="69">
        <v>6385</v>
      </c>
      <c r="G22" s="77">
        <f t="shared" si="1"/>
        <v>1.3043442733464348</v>
      </c>
      <c r="H22" s="70">
        <v>5331</v>
      </c>
      <c r="I22" s="82">
        <f t="shared" si="0"/>
        <v>19.771149878071647</v>
      </c>
    </row>
    <row r="23" spans="1:9" ht="18" customHeight="1">
      <c r="A23" s="258"/>
      <c r="B23" s="258"/>
      <c r="C23" s="44" t="s">
        <v>7</v>
      </c>
      <c r="D23" s="43"/>
      <c r="E23" s="43"/>
      <c r="F23" s="69">
        <v>65123</v>
      </c>
      <c r="G23" s="77">
        <f t="shared" si="1"/>
        <v>13.303494457813606</v>
      </c>
      <c r="H23" s="70">
        <v>81101</v>
      </c>
      <c r="I23" s="82">
        <f t="shared" si="0"/>
        <v>-19.701360032552007</v>
      </c>
    </row>
    <row r="24" spans="1:9" ht="18" customHeight="1">
      <c r="A24" s="258"/>
      <c r="B24" s="258"/>
      <c r="C24" s="44" t="s">
        <v>32</v>
      </c>
      <c r="D24" s="43"/>
      <c r="E24" s="43"/>
      <c r="F24" s="69">
        <v>817</v>
      </c>
      <c r="G24" s="77">
        <f t="shared" si="1"/>
        <v>0.1668988678659416</v>
      </c>
      <c r="H24" s="70">
        <v>925</v>
      </c>
      <c r="I24" s="82">
        <f t="shared" si="0"/>
        <v>-11.675675675675679</v>
      </c>
    </row>
    <row r="25" spans="1:9" ht="18" customHeight="1">
      <c r="A25" s="258"/>
      <c r="B25" s="258"/>
      <c r="C25" s="44" t="s">
        <v>8</v>
      </c>
      <c r="D25" s="43"/>
      <c r="E25" s="43"/>
      <c r="F25" s="69">
        <v>68346</v>
      </c>
      <c r="G25" s="77">
        <f t="shared" si="1"/>
        <v>13.961897213177043</v>
      </c>
      <c r="H25" s="70">
        <v>76006</v>
      </c>
      <c r="I25" s="82">
        <f t="shared" si="0"/>
        <v>-10.078151724863826</v>
      </c>
    </row>
    <row r="26" spans="1:9" ht="18" customHeight="1">
      <c r="A26" s="258"/>
      <c r="B26" s="258"/>
      <c r="C26" s="45" t="s">
        <v>9</v>
      </c>
      <c r="D26" s="46"/>
      <c r="E26" s="46"/>
      <c r="F26" s="71">
        <v>48017</v>
      </c>
      <c r="G26" s="78">
        <f t="shared" si="1"/>
        <v>9.8090366442092</v>
      </c>
      <c r="H26" s="72">
        <v>34026</v>
      </c>
      <c r="I26" s="84">
        <f t="shared" si="0"/>
        <v>41.118556398048554</v>
      </c>
    </row>
    <row r="27" spans="1:9" ht="18" customHeight="1">
      <c r="A27" s="258"/>
      <c r="B27" s="259"/>
      <c r="C27" s="47" t="s">
        <v>10</v>
      </c>
      <c r="D27" s="31"/>
      <c r="E27" s="31"/>
      <c r="F27" s="73">
        <f>SUM(F9,F20:F26)</f>
        <v>489518</v>
      </c>
      <c r="G27" s="79">
        <f t="shared" si="1"/>
        <v>100</v>
      </c>
      <c r="H27" s="73">
        <f>SUM(H9,H20:H26)</f>
        <v>486186</v>
      </c>
      <c r="I27" s="85">
        <f t="shared" si="0"/>
        <v>0.6853344193374467</v>
      </c>
    </row>
    <row r="28" spans="1:9" ht="18" customHeight="1">
      <c r="A28" s="258"/>
      <c r="B28" s="257" t="s">
        <v>89</v>
      </c>
      <c r="C28" s="55" t="s">
        <v>11</v>
      </c>
      <c r="D28" s="56"/>
      <c r="E28" s="56"/>
      <c r="F28" s="65">
        <v>242906</v>
      </c>
      <c r="G28" s="75">
        <f aca="true" t="shared" si="2" ref="G28:G45">F28/$F$45*100</f>
        <v>50.78931631616144</v>
      </c>
      <c r="H28" s="65">
        <v>235804</v>
      </c>
      <c r="I28" s="86">
        <f t="shared" si="0"/>
        <v>3.0118233787382653</v>
      </c>
    </row>
    <row r="29" spans="1:9" ht="18" customHeight="1">
      <c r="A29" s="258"/>
      <c r="B29" s="258"/>
      <c r="C29" s="7"/>
      <c r="D29" s="30" t="s">
        <v>12</v>
      </c>
      <c r="E29" s="43"/>
      <c r="F29" s="69">
        <v>147533</v>
      </c>
      <c r="G29" s="77">
        <f t="shared" si="2"/>
        <v>30.847736178078122</v>
      </c>
      <c r="H29" s="69">
        <v>141706</v>
      </c>
      <c r="I29" s="87">
        <f t="shared" si="0"/>
        <v>4.112034776226836</v>
      </c>
    </row>
    <row r="30" spans="1:9" ht="18" customHeight="1">
      <c r="A30" s="258"/>
      <c r="B30" s="258"/>
      <c r="C30" s="7"/>
      <c r="D30" s="30" t="s">
        <v>33</v>
      </c>
      <c r="E30" s="43"/>
      <c r="F30" s="69">
        <v>14601</v>
      </c>
      <c r="G30" s="77">
        <f t="shared" si="2"/>
        <v>3.052929147622015</v>
      </c>
      <c r="H30" s="69">
        <v>14185</v>
      </c>
      <c r="I30" s="87">
        <f t="shared" si="0"/>
        <v>2.9326753612971546</v>
      </c>
    </row>
    <row r="31" spans="1:9" ht="18" customHeight="1">
      <c r="A31" s="258"/>
      <c r="B31" s="258"/>
      <c r="C31" s="19"/>
      <c r="D31" s="30" t="s">
        <v>13</v>
      </c>
      <c r="E31" s="43"/>
      <c r="F31" s="69">
        <v>80772</v>
      </c>
      <c r="G31" s="77">
        <f t="shared" si="2"/>
        <v>16.888650990461297</v>
      </c>
      <c r="H31" s="69">
        <v>79913</v>
      </c>
      <c r="I31" s="87">
        <f t="shared" si="0"/>
        <v>1.0749189743846532</v>
      </c>
    </row>
    <row r="32" spans="1:9" ht="18" customHeight="1">
      <c r="A32" s="258"/>
      <c r="B32" s="258"/>
      <c r="C32" s="50" t="s">
        <v>14</v>
      </c>
      <c r="D32" s="51"/>
      <c r="E32" s="51"/>
      <c r="F32" s="65">
        <v>161845</v>
      </c>
      <c r="G32" s="75">
        <f t="shared" si="2"/>
        <v>33.84023819580062</v>
      </c>
      <c r="H32" s="65">
        <v>158617</v>
      </c>
      <c r="I32" s="86">
        <f t="shared" si="0"/>
        <v>2.0350908162428905</v>
      </c>
    </row>
    <row r="33" spans="1:9" ht="18" customHeight="1">
      <c r="A33" s="258"/>
      <c r="B33" s="258"/>
      <c r="C33" s="7"/>
      <c r="D33" s="30" t="s">
        <v>15</v>
      </c>
      <c r="E33" s="43"/>
      <c r="F33" s="69">
        <v>15942</v>
      </c>
      <c r="G33" s="77">
        <f t="shared" si="2"/>
        <v>3.3333193939723413</v>
      </c>
      <c r="H33" s="69">
        <v>15351</v>
      </c>
      <c r="I33" s="87">
        <f t="shared" si="0"/>
        <v>3.849912057846394</v>
      </c>
    </row>
    <row r="34" spans="1:9" ht="18" customHeight="1">
      <c r="A34" s="258"/>
      <c r="B34" s="258"/>
      <c r="C34" s="7"/>
      <c r="D34" s="30" t="s">
        <v>34</v>
      </c>
      <c r="E34" s="43"/>
      <c r="F34" s="69">
        <v>2857</v>
      </c>
      <c r="G34" s="77">
        <f t="shared" si="2"/>
        <v>0.5973713153041639</v>
      </c>
      <c r="H34" s="69">
        <v>2826</v>
      </c>
      <c r="I34" s="87">
        <f t="shared" si="0"/>
        <v>1.0969568294409093</v>
      </c>
    </row>
    <row r="35" spans="1:9" ht="18" customHeight="1">
      <c r="A35" s="258"/>
      <c r="B35" s="258"/>
      <c r="C35" s="7"/>
      <c r="D35" s="30" t="s">
        <v>35</v>
      </c>
      <c r="E35" s="43"/>
      <c r="F35" s="69">
        <v>107984</v>
      </c>
      <c r="G35" s="77">
        <f t="shared" si="2"/>
        <v>22.578419360099694</v>
      </c>
      <c r="H35" s="69">
        <v>105166</v>
      </c>
      <c r="I35" s="87">
        <f t="shared" si="0"/>
        <v>2.6795732461061483</v>
      </c>
    </row>
    <row r="36" spans="1:9" ht="18" customHeight="1">
      <c r="A36" s="258"/>
      <c r="B36" s="258"/>
      <c r="C36" s="7"/>
      <c r="D36" s="30" t="s">
        <v>36</v>
      </c>
      <c r="E36" s="43"/>
      <c r="F36" s="69">
        <v>111</v>
      </c>
      <c r="G36" s="77">
        <f t="shared" si="2"/>
        <v>0.023209036051369335</v>
      </c>
      <c r="H36" s="69">
        <v>124</v>
      </c>
      <c r="I36" s="87">
        <f t="shared" si="0"/>
        <v>-10.483870967741938</v>
      </c>
    </row>
    <row r="37" spans="1:9" ht="18" customHeight="1">
      <c r="A37" s="258"/>
      <c r="B37" s="258"/>
      <c r="C37" s="7"/>
      <c r="D37" s="30" t="s">
        <v>16</v>
      </c>
      <c r="E37" s="43"/>
      <c r="F37" s="69">
        <v>25042</v>
      </c>
      <c r="G37" s="77">
        <f t="shared" si="2"/>
        <v>5.236042169354873</v>
      </c>
      <c r="H37" s="69">
        <v>30055</v>
      </c>
      <c r="I37" s="87">
        <f t="shared" si="0"/>
        <v>-16.679421061387455</v>
      </c>
    </row>
    <row r="38" spans="1:9" ht="18" customHeight="1">
      <c r="A38" s="258"/>
      <c r="B38" s="258"/>
      <c r="C38" s="19"/>
      <c r="D38" s="30" t="s">
        <v>37</v>
      </c>
      <c r="E38" s="43"/>
      <c r="F38" s="69">
        <v>9909</v>
      </c>
      <c r="G38" s="77">
        <f t="shared" si="2"/>
        <v>2.0718769210181867</v>
      </c>
      <c r="H38" s="69">
        <v>5095</v>
      </c>
      <c r="I38" s="87">
        <f t="shared" si="0"/>
        <v>94.4847890088322</v>
      </c>
    </row>
    <row r="39" spans="1:9" ht="18" customHeight="1">
      <c r="A39" s="258"/>
      <c r="B39" s="258"/>
      <c r="C39" s="50" t="s">
        <v>17</v>
      </c>
      <c r="D39" s="51"/>
      <c r="E39" s="51"/>
      <c r="F39" s="65">
        <v>73511</v>
      </c>
      <c r="G39" s="75">
        <f t="shared" si="2"/>
        <v>15.370445488037937</v>
      </c>
      <c r="H39" s="65">
        <v>76719</v>
      </c>
      <c r="I39" s="86">
        <f t="shared" si="0"/>
        <v>-4.181493502261501</v>
      </c>
    </row>
    <row r="40" spans="1:9" ht="18" customHeight="1">
      <c r="A40" s="258"/>
      <c r="B40" s="258"/>
      <c r="C40" s="7"/>
      <c r="D40" s="52" t="s">
        <v>18</v>
      </c>
      <c r="E40" s="53"/>
      <c r="F40" s="67">
        <v>67566</v>
      </c>
      <c r="G40" s="76">
        <f t="shared" si="2"/>
        <v>14.127402971592975</v>
      </c>
      <c r="H40" s="67">
        <v>71078</v>
      </c>
      <c r="I40" s="88">
        <f t="shared" si="0"/>
        <v>-4.941050676721348</v>
      </c>
    </row>
    <row r="41" spans="1:9" ht="18" customHeight="1">
      <c r="A41" s="258"/>
      <c r="B41" s="258"/>
      <c r="C41" s="7"/>
      <c r="D41" s="16"/>
      <c r="E41" s="104" t="s">
        <v>92</v>
      </c>
      <c r="F41" s="69">
        <v>51323</v>
      </c>
      <c r="G41" s="77">
        <f t="shared" si="2"/>
        <v>10.731147362742597</v>
      </c>
      <c r="H41" s="69">
        <v>59361</v>
      </c>
      <c r="I41" s="89">
        <f t="shared" si="0"/>
        <v>-13.540877006788964</v>
      </c>
    </row>
    <row r="42" spans="1:9" ht="18" customHeight="1">
      <c r="A42" s="258"/>
      <c r="B42" s="258"/>
      <c r="C42" s="7"/>
      <c r="D42" s="33"/>
      <c r="E42" s="32" t="s">
        <v>38</v>
      </c>
      <c r="F42" s="69">
        <v>16243</v>
      </c>
      <c r="G42" s="77">
        <f t="shared" si="2"/>
        <v>3.396255608850379</v>
      </c>
      <c r="H42" s="69">
        <v>11717</v>
      </c>
      <c r="I42" s="89">
        <f t="shared" si="0"/>
        <v>38.62763506016898</v>
      </c>
    </row>
    <row r="43" spans="1:9" ht="18" customHeight="1">
      <c r="A43" s="258"/>
      <c r="B43" s="258"/>
      <c r="C43" s="7"/>
      <c r="D43" s="30" t="s">
        <v>39</v>
      </c>
      <c r="E43" s="54"/>
      <c r="F43" s="69">
        <v>5945</v>
      </c>
      <c r="G43" s="77">
        <f t="shared" si="2"/>
        <v>1.2430425164449612</v>
      </c>
      <c r="H43" s="67">
        <v>5641</v>
      </c>
      <c r="I43" s="161">
        <f t="shared" si="0"/>
        <v>5.389115405070033</v>
      </c>
    </row>
    <row r="44" spans="1:9" ht="18" customHeight="1">
      <c r="A44" s="258"/>
      <c r="B44" s="25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9"/>
      <c r="B45" s="259"/>
      <c r="C45" s="11" t="s">
        <v>19</v>
      </c>
      <c r="D45" s="12"/>
      <c r="E45" s="12"/>
      <c r="F45" s="74">
        <f>SUM(F28,F32,F39)</f>
        <v>478262</v>
      </c>
      <c r="G45" s="79">
        <f t="shared" si="2"/>
        <v>100</v>
      </c>
      <c r="H45" s="74">
        <f>SUM(H28,H32,H39)</f>
        <v>471140</v>
      </c>
      <c r="I45" s="162">
        <f t="shared" si="0"/>
        <v>1.511652587341339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34" sqref="D3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260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242</v>
      </c>
    </row>
    <row r="7" spans="1:9" ht="27" customHeight="1">
      <c r="A7" s="303" t="s">
        <v>117</v>
      </c>
      <c r="B7" s="55" t="s">
        <v>118</v>
      </c>
      <c r="C7" s="56"/>
      <c r="D7" s="93" t="s">
        <v>119</v>
      </c>
      <c r="E7" s="171">
        <v>480976</v>
      </c>
      <c r="F7" s="172">
        <v>497686</v>
      </c>
      <c r="G7" s="172">
        <v>466225</v>
      </c>
      <c r="H7" s="172">
        <v>486186</v>
      </c>
      <c r="I7" s="172">
        <v>489518</v>
      </c>
    </row>
    <row r="8" spans="1:9" ht="27" customHeight="1">
      <c r="A8" s="258"/>
      <c r="B8" s="9"/>
      <c r="C8" s="30" t="s">
        <v>120</v>
      </c>
      <c r="D8" s="91" t="s">
        <v>42</v>
      </c>
      <c r="E8" s="173">
        <v>280173</v>
      </c>
      <c r="F8" s="173">
        <v>284869</v>
      </c>
      <c r="G8" s="173">
        <v>284991</v>
      </c>
      <c r="H8" s="173">
        <v>289346</v>
      </c>
      <c r="I8" s="174">
        <v>301341</v>
      </c>
    </row>
    <row r="9" spans="1:9" ht="27" customHeight="1">
      <c r="A9" s="258"/>
      <c r="B9" s="44" t="s">
        <v>121</v>
      </c>
      <c r="C9" s="43"/>
      <c r="D9" s="94"/>
      <c r="E9" s="175">
        <v>469086</v>
      </c>
      <c r="F9" s="175">
        <v>489238</v>
      </c>
      <c r="G9" s="175">
        <v>459911</v>
      </c>
      <c r="H9" s="175">
        <v>471140</v>
      </c>
      <c r="I9" s="176">
        <v>478262</v>
      </c>
    </row>
    <row r="10" spans="1:9" ht="27" customHeight="1">
      <c r="A10" s="258"/>
      <c r="B10" s="44" t="s">
        <v>122</v>
      </c>
      <c r="C10" s="43"/>
      <c r="D10" s="94"/>
      <c r="E10" s="175">
        <v>11890</v>
      </c>
      <c r="F10" s="175">
        <v>8448</v>
      </c>
      <c r="G10" s="175">
        <v>6315</v>
      </c>
      <c r="H10" s="175">
        <v>15046</v>
      </c>
      <c r="I10" s="176">
        <v>11256</v>
      </c>
    </row>
    <row r="11" spans="1:9" ht="27" customHeight="1">
      <c r="A11" s="258"/>
      <c r="B11" s="44" t="s">
        <v>123</v>
      </c>
      <c r="C11" s="43"/>
      <c r="D11" s="94"/>
      <c r="E11" s="175">
        <v>6610</v>
      </c>
      <c r="F11" s="175">
        <v>6007</v>
      </c>
      <c r="G11" s="175">
        <v>5811</v>
      </c>
      <c r="H11" s="175">
        <v>7497</v>
      </c>
      <c r="I11" s="176">
        <v>8676</v>
      </c>
    </row>
    <row r="12" spans="1:9" ht="27" customHeight="1">
      <c r="A12" s="258"/>
      <c r="B12" s="44" t="s">
        <v>124</v>
      </c>
      <c r="C12" s="43"/>
      <c r="D12" s="94"/>
      <c r="E12" s="175">
        <v>5280</v>
      </c>
      <c r="F12" s="175">
        <v>2441</v>
      </c>
      <c r="G12" s="175">
        <v>503</v>
      </c>
      <c r="H12" s="175">
        <v>7549</v>
      </c>
      <c r="I12" s="176">
        <v>2580</v>
      </c>
    </row>
    <row r="13" spans="1:9" ht="27" customHeight="1">
      <c r="A13" s="258"/>
      <c r="B13" s="44" t="s">
        <v>125</v>
      </c>
      <c r="C13" s="43"/>
      <c r="D13" s="99"/>
      <c r="E13" s="177">
        <v>3030</v>
      </c>
      <c r="F13" s="177">
        <v>-2838</v>
      </c>
      <c r="G13" s="177">
        <v>-1938</v>
      </c>
      <c r="H13" s="177">
        <v>7046</v>
      </c>
      <c r="I13" s="178">
        <v>-4970</v>
      </c>
    </row>
    <row r="14" spans="1:9" ht="27" customHeight="1">
      <c r="A14" s="258"/>
      <c r="B14" s="101" t="s">
        <v>126</v>
      </c>
      <c r="C14" s="53"/>
      <c r="D14" s="99"/>
      <c r="E14" s="177">
        <v>6164</v>
      </c>
      <c r="F14" s="177">
        <v>2544</v>
      </c>
      <c r="G14" s="177">
        <v>2605</v>
      </c>
      <c r="H14" s="177">
        <v>2585</v>
      </c>
      <c r="I14" s="178">
        <v>2506</v>
      </c>
    </row>
    <row r="15" spans="1:9" ht="27" customHeight="1">
      <c r="A15" s="258"/>
      <c r="B15" s="45" t="s">
        <v>127</v>
      </c>
      <c r="C15" s="46"/>
      <c r="D15" s="179"/>
      <c r="E15" s="180">
        <v>13405</v>
      </c>
      <c r="F15" s="180">
        <v>3702</v>
      </c>
      <c r="G15" s="180">
        <v>919</v>
      </c>
      <c r="H15" s="180">
        <v>9968</v>
      </c>
      <c r="I15" s="181">
        <v>1375</v>
      </c>
    </row>
    <row r="16" spans="1:9" ht="27" customHeight="1">
      <c r="A16" s="258"/>
      <c r="B16" s="182" t="s">
        <v>128</v>
      </c>
      <c r="C16" s="183"/>
      <c r="D16" s="184" t="s">
        <v>43</v>
      </c>
      <c r="E16" s="185">
        <v>132918</v>
      </c>
      <c r="F16" s="185">
        <v>138864</v>
      </c>
      <c r="G16" s="185">
        <v>136515</v>
      </c>
      <c r="H16" s="185">
        <v>151674</v>
      </c>
      <c r="I16" s="186">
        <v>159366</v>
      </c>
    </row>
    <row r="17" spans="1:9" ht="27" customHeight="1">
      <c r="A17" s="258"/>
      <c r="B17" s="44" t="s">
        <v>129</v>
      </c>
      <c r="C17" s="43"/>
      <c r="D17" s="91" t="s">
        <v>44</v>
      </c>
      <c r="E17" s="175">
        <v>55808</v>
      </c>
      <c r="F17" s="175">
        <v>65535</v>
      </c>
      <c r="G17" s="175">
        <v>51612</v>
      </c>
      <c r="H17" s="175">
        <v>67193</v>
      </c>
      <c r="I17" s="176">
        <v>60266</v>
      </c>
    </row>
    <row r="18" spans="1:9" ht="27" customHeight="1">
      <c r="A18" s="258"/>
      <c r="B18" s="44" t="s">
        <v>130</v>
      </c>
      <c r="C18" s="43"/>
      <c r="D18" s="91" t="s">
        <v>45</v>
      </c>
      <c r="E18" s="175">
        <v>1072630</v>
      </c>
      <c r="F18" s="175">
        <v>1082496</v>
      </c>
      <c r="G18" s="175">
        <v>1092055</v>
      </c>
      <c r="H18" s="175">
        <v>1102237</v>
      </c>
      <c r="I18" s="176">
        <v>1104305</v>
      </c>
    </row>
    <row r="19" spans="1:9" ht="27" customHeight="1">
      <c r="A19" s="258"/>
      <c r="B19" s="44" t="s">
        <v>131</v>
      </c>
      <c r="C19" s="43"/>
      <c r="D19" s="91" t="s">
        <v>132</v>
      </c>
      <c r="E19" s="175">
        <f>E17+E18-E16</f>
        <v>995520</v>
      </c>
      <c r="F19" s="175">
        <f>F17+F18-F16</f>
        <v>1009167</v>
      </c>
      <c r="G19" s="175">
        <f>G17+G18-G16</f>
        <v>1007152</v>
      </c>
      <c r="H19" s="175">
        <f>H17+H18-H16</f>
        <v>1017756</v>
      </c>
      <c r="I19" s="175">
        <f>I17+I18-I16</f>
        <v>1005205</v>
      </c>
    </row>
    <row r="20" spans="1:9" ht="27" customHeight="1">
      <c r="A20" s="258"/>
      <c r="B20" s="44" t="s">
        <v>133</v>
      </c>
      <c r="C20" s="43"/>
      <c r="D20" s="94" t="s">
        <v>134</v>
      </c>
      <c r="E20" s="187">
        <f>E18/E8</f>
        <v>3.828455989692083</v>
      </c>
      <c r="F20" s="187">
        <f>F18/F8</f>
        <v>3.799978235610052</v>
      </c>
      <c r="G20" s="187">
        <f>G18/G8</f>
        <v>3.8318929369699393</v>
      </c>
      <c r="H20" s="187">
        <f>H18/H8</f>
        <v>3.809408113469687</v>
      </c>
      <c r="I20" s="187">
        <f>I18/I8</f>
        <v>3.6646357448870215</v>
      </c>
    </row>
    <row r="21" spans="1:9" ht="27" customHeight="1">
      <c r="A21" s="258"/>
      <c r="B21" s="44" t="s">
        <v>135</v>
      </c>
      <c r="C21" s="43"/>
      <c r="D21" s="94" t="s">
        <v>136</v>
      </c>
      <c r="E21" s="187">
        <f>E19/E8</f>
        <v>3.5532331809274984</v>
      </c>
      <c r="F21" s="187">
        <f>F19/F8</f>
        <v>3.542565179082315</v>
      </c>
      <c r="G21" s="187">
        <f>G19/G8</f>
        <v>3.533978265980329</v>
      </c>
      <c r="H21" s="187">
        <f>H19/H8</f>
        <v>3.517435872623088</v>
      </c>
      <c r="I21" s="187">
        <f>I19/I8</f>
        <v>3.3357724305686913</v>
      </c>
    </row>
    <row r="22" spans="1:9" ht="27" customHeight="1">
      <c r="A22" s="258"/>
      <c r="B22" s="44" t="s">
        <v>137</v>
      </c>
      <c r="C22" s="43"/>
      <c r="D22" s="94" t="s">
        <v>138</v>
      </c>
      <c r="E22" s="175">
        <f>E18/E24*1000000</f>
        <v>765766.0873488643</v>
      </c>
      <c r="F22" s="175">
        <f>F18/F24*1000000</f>
        <v>772809.5675962785</v>
      </c>
      <c r="G22" s="175">
        <f>G18/G24*1000000</f>
        <v>779633.8760987144</v>
      </c>
      <c r="H22" s="175">
        <f>H18/H24*1000000</f>
        <v>786902.9533214157</v>
      </c>
      <c r="I22" s="175">
        <f>I18/I24*1000000</f>
        <v>788379.3284634846</v>
      </c>
    </row>
    <row r="23" spans="1:9" ht="27" customHeight="1">
      <c r="A23" s="258"/>
      <c r="B23" s="44" t="s">
        <v>139</v>
      </c>
      <c r="C23" s="43"/>
      <c r="D23" s="94" t="s">
        <v>140</v>
      </c>
      <c r="E23" s="175">
        <f>E19/E24*1000000</f>
        <v>710716.1418919305</v>
      </c>
      <c r="F23" s="175">
        <f>F19/F24*1000000</f>
        <v>720458.932783524</v>
      </c>
      <c r="G23" s="175">
        <f>G19/G24*1000000</f>
        <v>719020.3951088291</v>
      </c>
      <c r="H23" s="175">
        <f>H19/H24*1000000</f>
        <v>726590.7442415658</v>
      </c>
      <c r="I23" s="175">
        <f>I19/I24*1000000</f>
        <v>717630.4036186896</v>
      </c>
    </row>
    <row r="24" spans="1:9" ht="27" customHeight="1">
      <c r="A24" s="258"/>
      <c r="B24" s="188" t="s">
        <v>141</v>
      </c>
      <c r="C24" s="189"/>
      <c r="D24" s="190" t="s">
        <v>142</v>
      </c>
      <c r="E24" s="180">
        <v>1400728</v>
      </c>
      <c r="F24" s="180">
        <f>E24</f>
        <v>1400728</v>
      </c>
      <c r="G24" s="180">
        <v>1400728</v>
      </c>
      <c r="H24" s="181">
        <f>G24</f>
        <v>1400728</v>
      </c>
      <c r="I24" s="181">
        <f>H24</f>
        <v>1400728</v>
      </c>
    </row>
    <row r="25" spans="1:9" ht="27" customHeight="1">
      <c r="A25" s="258"/>
      <c r="B25" s="10" t="s">
        <v>143</v>
      </c>
      <c r="C25" s="191"/>
      <c r="D25" s="192"/>
      <c r="E25" s="173">
        <v>309645</v>
      </c>
      <c r="F25" s="173">
        <v>307325</v>
      </c>
      <c r="G25" s="173">
        <v>310091</v>
      </c>
      <c r="H25" s="173">
        <v>310503</v>
      </c>
      <c r="I25" s="193">
        <v>313443</v>
      </c>
    </row>
    <row r="26" spans="1:9" ht="27" customHeight="1">
      <c r="A26" s="258"/>
      <c r="B26" s="194" t="s">
        <v>144</v>
      </c>
      <c r="C26" s="195"/>
      <c r="D26" s="196"/>
      <c r="E26" s="197">
        <v>0.419</v>
      </c>
      <c r="F26" s="197">
        <v>0.403</v>
      </c>
      <c r="G26" s="197">
        <v>0.391</v>
      </c>
      <c r="H26" s="197">
        <v>0.397</v>
      </c>
      <c r="I26" s="198">
        <v>0.401</v>
      </c>
    </row>
    <row r="27" spans="1:9" ht="27" customHeight="1">
      <c r="A27" s="258"/>
      <c r="B27" s="194" t="s">
        <v>145</v>
      </c>
      <c r="C27" s="195"/>
      <c r="D27" s="196"/>
      <c r="E27" s="199">
        <v>1.7</v>
      </c>
      <c r="F27" s="199">
        <v>0.8</v>
      </c>
      <c r="G27" s="199">
        <v>0.2</v>
      </c>
      <c r="H27" s="199">
        <v>2.4</v>
      </c>
      <c r="I27" s="200">
        <v>0.8</v>
      </c>
    </row>
    <row r="28" spans="1:9" ht="27" customHeight="1">
      <c r="A28" s="258"/>
      <c r="B28" s="194" t="s">
        <v>146</v>
      </c>
      <c r="C28" s="195"/>
      <c r="D28" s="196"/>
      <c r="E28" s="199">
        <v>88.3</v>
      </c>
      <c r="F28" s="199">
        <v>91.7</v>
      </c>
      <c r="G28" s="199">
        <v>93.3</v>
      </c>
      <c r="H28" s="199">
        <v>90.4</v>
      </c>
      <c r="I28" s="200">
        <v>92</v>
      </c>
    </row>
    <row r="29" spans="1:9" ht="27" customHeight="1">
      <c r="A29" s="258"/>
      <c r="B29" s="201" t="s">
        <v>147</v>
      </c>
      <c r="C29" s="202"/>
      <c r="D29" s="203"/>
      <c r="E29" s="204">
        <v>33.5</v>
      </c>
      <c r="F29" s="204">
        <v>38.1</v>
      </c>
      <c r="G29" s="204">
        <v>34.4</v>
      </c>
      <c r="H29" s="204">
        <v>33</v>
      </c>
      <c r="I29" s="205">
        <v>36.8</v>
      </c>
    </row>
    <row r="30" spans="1:9" ht="27" customHeight="1">
      <c r="A30" s="258"/>
      <c r="B30" s="303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8"/>
      <c r="B31" s="258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8"/>
      <c r="B32" s="258"/>
      <c r="C32" s="194" t="s">
        <v>151</v>
      </c>
      <c r="D32" s="196"/>
      <c r="E32" s="199">
        <v>11.5</v>
      </c>
      <c r="F32" s="199">
        <v>11.6</v>
      </c>
      <c r="G32" s="199">
        <v>11.6</v>
      </c>
      <c r="H32" s="199">
        <v>12.1</v>
      </c>
      <c r="I32" s="200">
        <v>12</v>
      </c>
    </row>
    <row r="33" spans="1:9" ht="27" customHeight="1">
      <c r="A33" s="259"/>
      <c r="B33" s="259"/>
      <c r="C33" s="201" t="s">
        <v>152</v>
      </c>
      <c r="D33" s="203"/>
      <c r="E33" s="204">
        <v>215.8</v>
      </c>
      <c r="F33" s="204">
        <v>208.3</v>
      </c>
      <c r="G33" s="204">
        <v>196.7</v>
      </c>
      <c r="H33" s="204">
        <v>185.6</v>
      </c>
      <c r="I33" s="209">
        <v>171</v>
      </c>
    </row>
    <row r="34" spans="1:9" ht="27" customHeight="1">
      <c r="A34" s="2" t="s">
        <v>247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59" sqref="L5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86" t="s">
        <v>49</v>
      </c>
      <c r="B6" s="287"/>
      <c r="C6" s="287"/>
      <c r="D6" s="287"/>
      <c r="E6" s="288"/>
      <c r="F6" s="281" t="s">
        <v>253</v>
      </c>
      <c r="G6" s="282"/>
      <c r="H6" s="281" t="s">
        <v>254</v>
      </c>
      <c r="I6" s="282"/>
      <c r="J6" s="264"/>
      <c r="K6" s="265"/>
      <c r="L6" s="264"/>
      <c r="M6" s="265"/>
      <c r="N6" s="264"/>
      <c r="O6" s="265"/>
    </row>
    <row r="7" spans="1:15" ht="15.75" customHeight="1">
      <c r="A7" s="289"/>
      <c r="B7" s="290"/>
      <c r="C7" s="290"/>
      <c r="D7" s="290"/>
      <c r="E7" s="291"/>
      <c r="F7" s="110" t="s">
        <v>244</v>
      </c>
      <c r="G7" s="38" t="s">
        <v>2</v>
      </c>
      <c r="H7" s="110" t="s">
        <v>244</v>
      </c>
      <c r="I7" s="38" t="s">
        <v>2</v>
      </c>
      <c r="J7" s="110" t="s">
        <v>244</v>
      </c>
      <c r="K7" s="38" t="s">
        <v>2</v>
      </c>
      <c r="L7" s="110" t="s">
        <v>244</v>
      </c>
      <c r="M7" s="38" t="s">
        <v>2</v>
      </c>
      <c r="N7" s="110" t="s">
        <v>244</v>
      </c>
      <c r="O7" s="38" t="s">
        <v>2</v>
      </c>
    </row>
    <row r="8" spans="1:25" ht="15.75" customHeight="1">
      <c r="A8" s="274" t="s">
        <v>83</v>
      </c>
      <c r="B8" s="55" t="s">
        <v>50</v>
      </c>
      <c r="C8" s="56"/>
      <c r="D8" s="56"/>
      <c r="E8" s="93" t="s">
        <v>41</v>
      </c>
      <c r="F8" s="111">
        <v>10660</v>
      </c>
      <c r="G8" s="112">
        <v>9537</v>
      </c>
      <c r="H8" s="111">
        <v>4961</v>
      </c>
      <c r="I8" s="113">
        <v>22739</v>
      </c>
      <c r="J8" s="111"/>
      <c r="K8" s="114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8"/>
      <c r="B9" s="8"/>
      <c r="C9" s="30" t="s">
        <v>51</v>
      </c>
      <c r="D9" s="43"/>
      <c r="E9" s="91" t="s">
        <v>42</v>
      </c>
      <c r="F9" s="70">
        <v>10660</v>
      </c>
      <c r="G9" s="116">
        <v>9537</v>
      </c>
      <c r="H9" s="70">
        <v>3639</v>
      </c>
      <c r="I9" s="117">
        <v>22739</v>
      </c>
      <c r="J9" s="70"/>
      <c r="K9" s="118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8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1322</v>
      </c>
      <c r="I10" s="117">
        <v>0</v>
      </c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8"/>
      <c r="B11" s="50" t="s">
        <v>53</v>
      </c>
      <c r="C11" s="63"/>
      <c r="D11" s="63"/>
      <c r="E11" s="90" t="s">
        <v>44</v>
      </c>
      <c r="F11" s="121">
        <v>9595</v>
      </c>
      <c r="G11" s="122">
        <v>8539</v>
      </c>
      <c r="H11" s="121">
        <v>4711</v>
      </c>
      <c r="I11" s="123">
        <v>21690</v>
      </c>
      <c r="J11" s="121"/>
      <c r="K11" s="124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8"/>
      <c r="B12" s="7"/>
      <c r="C12" s="30" t="s">
        <v>54</v>
      </c>
      <c r="D12" s="43"/>
      <c r="E12" s="91" t="s">
        <v>45</v>
      </c>
      <c r="F12" s="70">
        <v>9534</v>
      </c>
      <c r="G12" s="116">
        <v>8418</v>
      </c>
      <c r="H12" s="121">
        <v>3403</v>
      </c>
      <c r="I12" s="117">
        <v>21690</v>
      </c>
      <c r="J12" s="121"/>
      <c r="K12" s="118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8"/>
      <c r="B13" s="8"/>
      <c r="C13" s="52" t="s">
        <v>55</v>
      </c>
      <c r="D13" s="53"/>
      <c r="E13" s="95" t="s">
        <v>46</v>
      </c>
      <c r="F13" s="68">
        <v>61</v>
      </c>
      <c r="G13" s="151">
        <v>121</v>
      </c>
      <c r="H13" s="119">
        <v>1308</v>
      </c>
      <c r="I13" s="120">
        <v>0</v>
      </c>
      <c r="J13" s="119"/>
      <c r="K13" s="120"/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8"/>
      <c r="B14" s="44" t="s">
        <v>56</v>
      </c>
      <c r="C14" s="43"/>
      <c r="D14" s="43"/>
      <c r="E14" s="91" t="s">
        <v>154</v>
      </c>
      <c r="F14" s="69">
        <f aca="true" t="shared" si="0" ref="F14:K15">F9-F12</f>
        <v>1126</v>
      </c>
      <c r="G14" s="128">
        <f t="shared" si="0"/>
        <v>1119</v>
      </c>
      <c r="H14" s="69">
        <v>236</v>
      </c>
      <c r="I14" s="128">
        <v>1049</v>
      </c>
      <c r="J14" s="69">
        <f t="shared" si="0"/>
        <v>0</v>
      </c>
      <c r="K14" s="128">
        <f t="shared" si="0"/>
        <v>0</v>
      </c>
      <c r="L14" s="69">
        <f aca="true" t="shared" si="1" ref="L14:O15">L9-L12</f>
        <v>0</v>
      </c>
      <c r="M14" s="128">
        <f t="shared" si="1"/>
        <v>0</v>
      </c>
      <c r="N14" s="69">
        <f t="shared" si="1"/>
        <v>0</v>
      </c>
      <c r="O14" s="128">
        <f t="shared" si="1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8"/>
      <c r="B15" s="44" t="s">
        <v>57</v>
      </c>
      <c r="C15" s="43"/>
      <c r="D15" s="43"/>
      <c r="E15" s="91" t="s">
        <v>155</v>
      </c>
      <c r="F15" s="69">
        <f t="shared" si="0"/>
        <v>-61</v>
      </c>
      <c r="G15" s="128">
        <f t="shared" si="0"/>
        <v>-121</v>
      </c>
      <c r="H15" s="69">
        <v>14</v>
      </c>
      <c r="I15" s="128">
        <v>0</v>
      </c>
      <c r="J15" s="69">
        <f t="shared" si="0"/>
        <v>0</v>
      </c>
      <c r="K15" s="128">
        <f t="shared" si="0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8"/>
      <c r="B16" s="44" t="s">
        <v>58</v>
      </c>
      <c r="C16" s="43"/>
      <c r="D16" s="43"/>
      <c r="E16" s="91" t="s">
        <v>156</v>
      </c>
      <c r="F16" s="69">
        <f aca="true" t="shared" si="2" ref="F16:K16">F8-F11</f>
        <v>1065</v>
      </c>
      <c r="G16" s="128">
        <f t="shared" si="2"/>
        <v>998</v>
      </c>
      <c r="H16" s="69">
        <v>250</v>
      </c>
      <c r="I16" s="128">
        <v>1049</v>
      </c>
      <c r="J16" s="69">
        <f t="shared" si="2"/>
        <v>0</v>
      </c>
      <c r="K16" s="128">
        <f t="shared" si="2"/>
        <v>0</v>
      </c>
      <c r="L16" s="69">
        <f>L8-L11</f>
        <v>0</v>
      </c>
      <c r="M16" s="128">
        <f>M8-M11</f>
        <v>0</v>
      </c>
      <c r="N16" s="69">
        <f>N8-N11</f>
        <v>0</v>
      </c>
      <c r="O16" s="128">
        <f>O8-O11</f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8"/>
      <c r="B17" s="44" t="s">
        <v>59</v>
      </c>
      <c r="C17" s="43"/>
      <c r="D17" s="43"/>
      <c r="E17" s="34"/>
      <c r="F17" s="214"/>
      <c r="G17" s="215"/>
      <c r="H17" s="119">
        <v>894</v>
      </c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9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8" t="s">
        <v>84</v>
      </c>
      <c r="B19" s="50" t="s">
        <v>61</v>
      </c>
      <c r="C19" s="51"/>
      <c r="D19" s="51"/>
      <c r="E19" s="96"/>
      <c r="F19" s="65">
        <v>583</v>
      </c>
      <c r="G19" s="135">
        <v>1184</v>
      </c>
      <c r="H19" s="66">
        <v>41</v>
      </c>
      <c r="I19" s="136">
        <v>860</v>
      </c>
      <c r="J19" s="66"/>
      <c r="K19" s="137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8"/>
      <c r="B20" s="19"/>
      <c r="C20" s="30" t="s">
        <v>62</v>
      </c>
      <c r="D20" s="43"/>
      <c r="E20" s="91"/>
      <c r="F20" s="69">
        <v>512</v>
      </c>
      <c r="G20" s="128">
        <v>875</v>
      </c>
      <c r="H20" s="70">
        <v>39</v>
      </c>
      <c r="I20" s="117">
        <v>836</v>
      </c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8"/>
      <c r="B21" s="9" t="s">
        <v>63</v>
      </c>
      <c r="C21" s="63"/>
      <c r="D21" s="63"/>
      <c r="E21" s="90" t="s">
        <v>157</v>
      </c>
      <c r="F21" s="138">
        <v>583</v>
      </c>
      <c r="G21" s="139">
        <v>1184</v>
      </c>
      <c r="H21" s="121">
        <v>41</v>
      </c>
      <c r="I21" s="123">
        <v>860</v>
      </c>
      <c r="J21" s="121"/>
      <c r="K21" s="124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8"/>
      <c r="B22" s="50" t="s">
        <v>64</v>
      </c>
      <c r="C22" s="51"/>
      <c r="D22" s="51"/>
      <c r="E22" s="96" t="s">
        <v>158</v>
      </c>
      <c r="F22" s="65">
        <v>6290</v>
      </c>
      <c r="G22" s="135">
        <v>7416</v>
      </c>
      <c r="H22" s="66">
        <v>373</v>
      </c>
      <c r="I22" s="136">
        <v>2092</v>
      </c>
      <c r="J22" s="66"/>
      <c r="K22" s="137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8"/>
      <c r="B23" s="7" t="s">
        <v>65</v>
      </c>
      <c r="C23" s="52" t="s">
        <v>66</v>
      </c>
      <c r="D23" s="53"/>
      <c r="E23" s="95"/>
      <c r="F23" s="67">
        <v>5433</v>
      </c>
      <c r="G23" s="125">
        <v>5939</v>
      </c>
      <c r="H23" s="68">
        <v>309</v>
      </c>
      <c r="I23" s="126">
        <v>1228</v>
      </c>
      <c r="J23" s="68"/>
      <c r="K23" s="127"/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8"/>
      <c r="B24" s="44" t="s">
        <v>159</v>
      </c>
      <c r="C24" s="43"/>
      <c r="D24" s="43"/>
      <c r="E24" s="91" t="s">
        <v>160</v>
      </c>
      <c r="F24" s="69">
        <f aca="true" t="shared" si="3" ref="F24:K24">F21-F22</f>
        <v>-5707</v>
      </c>
      <c r="G24" s="128">
        <f t="shared" si="3"/>
        <v>-6232</v>
      </c>
      <c r="H24" s="69">
        <f t="shared" si="3"/>
        <v>-332</v>
      </c>
      <c r="I24" s="128">
        <f t="shared" si="3"/>
        <v>-1232</v>
      </c>
      <c r="J24" s="69">
        <f t="shared" si="3"/>
        <v>0</v>
      </c>
      <c r="K24" s="128">
        <f t="shared" si="3"/>
        <v>0</v>
      </c>
      <c r="L24" s="69">
        <f>L21-L22</f>
        <v>0</v>
      </c>
      <c r="M24" s="128">
        <f>M21-M22</f>
        <v>0</v>
      </c>
      <c r="N24" s="69">
        <f>N21-N22</f>
        <v>0</v>
      </c>
      <c r="O24" s="128">
        <f>O21-O22</f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8"/>
      <c r="B25" s="101" t="s">
        <v>67</v>
      </c>
      <c r="C25" s="53"/>
      <c r="D25" s="53"/>
      <c r="E25" s="300" t="s">
        <v>161</v>
      </c>
      <c r="F25" s="270">
        <v>5707</v>
      </c>
      <c r="G25" s="272">
        <v>6232</v>
      </c>
      <c r="H25" s="270">
        <v>332</v>
      </c>
      <c r="I25" s="272">
        <v>1232</v>
      </c>
      <c r="J25" s="270"/>
      <c r="K25" s="272"/>
      <c r="L25" s="270"/>
      <c r="M25" s="272"/>
      <c r="N25" s="270"/>
      <c r="O25" s="27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8"/>
      <c r="B26" s="9" t="s">
        <v>68</v>
      </c>
      <c r="C26" s="63"/>
      <c r="D26" s="63"/>
      <c r="E26" s="301"/>
      <c r="F26" s="279"/>
      <c r="G26" s="280"/>
      <c r="H26" s="279"/>
      <c r="I26" s="280"/>
      <c r="J26" s="279"/>
      <c r="K26" s="280"/>
      <c r="L26" s="271"/>
      <c r="M26" s="273"/>
      <c r="N26" s="271"/>
      <c r="O26" s="27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9"/>
      <c r="B27" s="47" t="s">
        <v>162</v>
      </c>
      <c r="C27" s="31"/>
      <c r="D27" s="31"/>
      <c r="E27" s="92" t="s">
        <v>163</v>
      </c>
      <c r="F27" s="73">
        <f aca="true" t="shared" si="4" ref="F27:K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>L24+L25</f>
        <v>0</v>
      </c>
      <c r="M27" s="140">
        <f>M24+M25</f>
        <v>0</v>
      </c>
      <c r="N27" s="73">
        <f>N24+N25</f>
        <v>0</v>
      </c>
      <c r="O27" s="140">
        <f>O24+O25</f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92" t="s">
        <v>69</v>
      </c>
      <c r="B30" s="293"/>
      <c r="C30" s="293"/>
      <c r="D30" s="293"/>
      <c r="E30" s="294"/>
      <c r="F30" s="268" t="s">
        <v>255</v>
      </c>
      <c r="G30" s="269"/>
      <c r="H30" s="268" t="s">
        <v>256</v>
      </c>
      <c r="I30" s="269"/>
      <c r="J30" s="268" t="s">
        <v>257</v>
      </c>
      <c r="K30" s="269"/>
      <c r="L30" s="266"/>
      <c r="M30" s="267"/>
      <c r="N30" s="266"/>
      <c r="O30" s="26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95"/>
      <c r="B31" s="296"/>
      <c r="C31" s="296"/>
      <c r="D31" s="296"/>
      <c r="E31" s="297"/>
      <c r="F31" s="110" t="s">
        <v>244</v>
      </c>
      <c r="G31" s="38" t="s">
        <v>2</v>
      </c>
      <c r="H31" s="110" t="s">
        <v>244</v>
      </c>
      <c r="I31" s="38" t="s">
        <v>2</v>
      </c>
      <c r="J31" s="110" t="s">
        <v>244</v>
      </c>
      <c r="K31" s="38" t="s">
        <v>2</v>
      </c>
      <c r="L31" s="110" t="s">
        <v>244</v>
      </c>
      <c r="M31" s="38" t="s">
        <v>2</v>
      </c>
      <c r="N31" s="110" t="s">
        <v>244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4" t="s">
        <v>85</v>
      </c>
      <c r="B32" s="55" t="s">
        <v>50</v>
      </c>
      <c r="C32" s="56"/>
      <c r="D32" s="56"/>
      <c r="E32" s="15" t="s">
        <v>41</v>
      </c>
      <c r="F32" s="66">
        <v>597</v>
      </c>
      <c r="G32" s="148">
        <v>624</v>
      </c>
      <c r="H32" s="111">
        <v>7122</v>
      </c>
      <c r="I32" s="113">
        <v>6954</v>
      </c>
      <c r="J32" s="111">
        <v>261</v>
      </c>
      <c r="K32" s="114">
        <v>260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5"/>
      <c r="B33" s="8"/>
      <c r="C33" s="52" t="s">
        <v>70</v>
      </c>
      <c r="D33" s="53"/>
      <c r="E33" s="99"/>
      <c r="F33" s="68">
        <v>583</v>
      </c>
      <c r="G33" s="151">
        <v>562</v>
      </c>
      <c r="H33" s="68">
        <v>7000</v>
      </c>
      <c r="I33" s="126">
        <v>6871</v>
      </c>
      <c r="J33" s="68">
        <v>261</v>
      </c>
      <c r="K33" s="127">
        <v>260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5"/>
      <c r="B34" s="8"/>
      <c r="C34" s="24"/>
      <c r="D34" s="30" t="s">
        <v>71</v>
      </c>
      <c r="E34" s="94"/>
      <c r="F34" s="70">
        <v>437</v>
      </c>
      <c r="G34" s="116">
        <v>430</v>
      </c>
      <c r="H34" s="70">
        <v>0</v>
      </c>
      <c r="I34" s="117">
        <v>0</v>
      </c>
      <c r="J34" s="70">
        <v>260</v>
      </c>
      <c r="K34" s="118">
        <v>259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5"/>
      <c r="B35" s="10"/>
      <c r="C35" s="62" t="s">
        <v>72</v>
      </c>
      <c r="D35" s="63"/>
      <c r="E35" s="100"/>
      <c r="F35" s="121">
        <v>14</v>
      </c>
      <c r="G35" s="122">
        <v>62</v>
      </c>
      <c r="H35" s="121">
        <v>122</v>
      </c>
      <c r="I35" s="123">
        <v>82</v>
      </c>
      <c r="J35" s="152">
        <v>0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5"/>
      <c r="B36" s="50" t="s">
        <v>53</v>
      </c>
      <c r="C36" s="51"/>
      <c r="D36" s="51"/>
      <c r="E36" s="15" t="s">
        <v>42</v>
      </c>
      <c r="F36" s="66">
        <v>579</v>
      </c>
      <c r="G36" s="148">
        <v>584</v>
      </c>
      <c r="H36" s="66">
        <v>5076</v>
      </c>
      <c r="I36" s="136">
        <v>4940</v>
      </c>
      <c r="J36" s="66">
        <v>79</v>
      </c>
      <c r="K36" s="137">
        <v>78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5"/>
      <c r="B37" s="8"/>
      <c r="C37" s="30" t="s">
        <v>73</v>
      </c>
      <c r="D37" s="43"/>
      <c r="E37" s="94"/>
      <c r="F37" s="70">
        <v>561</v>
      </c>
      <c r="G37" s="116">
        <v>564</v>
      </c>
      <c r="H37" s="70">
        <v>4430</v>
      </c>
      <c r="I37" s="117">
        <v>4256</v>
      </c>
      <c r="J37" s="70">
        <v>68</v>
      </c>
      <c r="K37" s="118">
        <v>61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5"/>
      <c r="B38" s="10"/>
      <c r="C38" s="30" t="s">
        <v>74</v>
      </c>
      <c r="D38" s="43"/>
      <c r="E38" s="94"/>
      <c r="F38" s="69">
        <v>18</v>
      </c>
      <c r="G38" s="128">
        <v>20</v>
      </c>
      <c r="H38" s="70">
        <v>646</v>
      </c>
      <c r="I38" s="117">
        <v>684</v>
      </c>
      <c r="J38" s="70">
        <v>11</v>
      </c>
      <c r="K38" s="153">
        <v>17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6"/>
      <c r="B39" s="11" t="s">
        <v>75</v>
      </c>
      <c r="C39" s="12"/>
      <c r="D39" s="12"/>
      <c r="E39" s="98" t="s">
        <v>165</v>
      </c>
      <c r="F39" s="73">
        <f aca="true" t="shared" si="5" ref="F39:K39">F32-F36</f>
        <v>18</v>
      </c>
      <c r="G39" s="140">
        <f t="shared" si="5"/>
        <v>40</v>
      </c>
      <c r="H39" s="73">
        <v>2046</v>
      </c>
      <c r="I39" s="140">
        <v>2014</v>
      </c>
      <c r="J39" s="73">
        <f t="shared" si="5"/>
        <v>182</v>
      </c>
      <c r="K39" s="140">
        <f t="shared" si="5"/>
        <v>182</v>
      </c>
      <c r="L39" s="73">
        <f>L32-L36</f>
        <v>0</v>
      </c>
      <c r="M39" s="140">
        <f>M32-M36</f>
        <v>0</v>
      </c>
      <c r="N39" s="73">
        <f>N32-N36</f>
        <v>0</v>
      </c>
      <c r="O39" s="140">
        <f>O32-O36</f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4" t="s">
        <v>86</v>
      </c>
      <c r="B40" s="50" t="s">
        <v>76</v>
      </c>
      <c r="C40" s="51"/>
      <c r="D40" s="51"/>
      <c r="E40" s="15" t="s">
        <v>44</v>
      </c>
      <c r="F40" s="65">
        <v>33</v>
      </c>
      <c r="G40" s="135">
        <v>7</v>
      </c>
      <c r="H40" s="66">
        <v>3947</v>
      </c>
      <c r="I40" s="136">
        <v>4348</v>
      </c>
      <c r="J40" s="66">
        <v>0</v>
      </c>
      <c r="K40" s="137">
        <v>0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77"/>
      <c r="B41" s="10"/>
      <c r="C41" s="30" t="s">
        <v>77</v>
      </c>
      <c r="D41" s="43"/>
      <c r="E41" s="94"/>
      <c r="F41" s="154">
        <v>33</v>
      </c>
      <c r="G41" s="155">
        <v>7</v>
      </c>
      <c r="H41" s="152">
        <v>899</v>
      </c>
      <c r="I41" s="153">
        <v>1064</v>
      </c>
      <c r="J41" s="70">
        <v>0</v>
      </c>
      <c r="K41" s="118">
        <v>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77"/>
      <c r="B42" s="50" t="s">
        <v>64</v>
      </c>
      <c r="C42" s="51"/>
      <c r="D42" s="51"/>
      <c r="E42" s="15" t="s">
        <v>45</v>
      </c>
      <c r="F42" s="65">
        <v>55</v>
      </c>
      <c r="G42" s="135">
        <v>30</v>
      </c>
      <c r="H42" s="66">
        <v>6044</v>
      </c>
      <c r="I42" s="136">
        <v>6483</v>
      </c>
      <c r="J42" s="66">
        <v>183</v>
      </c>
      <c r="K42" s="137">
        <v>225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77"/>
      <c r="B43" s="10"/>
      <c r="C43" s="30" t="s">
        <v>78</v>
      </c>
      <c r="D43" s="43"/>
      <c r="E43" s="94"/>
      <c r="F43" s="69">
        <v>22</v>
      </c>
      <c r="G43" s="128">
        <v>23</v>
      </c>
      <c r="H43" s="70">
        <v>1845</v>
      </c>
      <c r="I43" s="117">
        <v>1827</v>
      </c>
      <c r="J43" s="152">
        <v>40</v>
      </c>
      <c r="K43" s="153">
        <v>35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78"/>
      <c r="B44" s="47" t="s">
        <v>75</v>
      </c>
      <c r="C44" s="31"/>
      <c r="D44" s="31"/>
      <c r="E44" s="98" t="s">
        <v>166</v>
      </c>
      <c r="F44" s="130">
        <f aca="true" t="shared" si="6" ref="F44:K44">F40-F42</f>
        <v>-22</v>
      </c>
      <c r="G44" s="131">
        <f t="shared" si="6"/>
        <v>-23</v>
      </c>
      <c r="H44" s="130">
        <v>-2097</v>
      </c>
      <c r="I44" s="131">
        <v>-2135</v>
      </c>
      <c r="J44" s="130">
        <f t="shared" si="6"/>
        <v>-183</v>
      </c>
      <c r="K44" s="131">
        <f t="shared" si="6"/>
        <v>-225</v>
      </c>
      <c r="L44" s="130">
        <f>L40-L42</f>
        <v>0</v>
      </c>
      <c r="M44" s="131">
        <f>M40-M42</f>
        <v>0</v>
      </c>
      <c r="N44" s="130">
        <f>N40-N42</f>
        <v>0</v>
      </c>
      <c r="O44" s="131">
        <f>O40-O42</f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83" t="s">
        <v>87</v>
      </c>
      <c r="B45" s="25" t="s">
        <v>79</v>
      </c>
      <c r="C45" s="20"/>
      <c r="D45" s="20"/>
      <c r="E45" s="97" t="s">
        <v>167</v>
      </c>
      <c r="F45" s="156">
        <f aca="true" t="shared" si="7" ref="F45:K45">F39+F44</f>
        <v>-4</v>
      </c>
      <c r="G45" s="157">
        <f t="shared" si="7"/>
        <v>17</v>
      </c>
      <c r="H45" s="156">
        <v>-51</v>
      </c>
      <c r="I45" s="157">
        <v>-121</v>
      </c>
      <c r="J45" s="156">
        <f t="shared" si="7"/>
        <v>-1</v>
      </c>
      <c r="K45" s="157">
        <f t="shared" si="7"/>
        <v>-43</v>
      </c>
      <c r="L45" s="156">
        <f>L39+L44</f>
        <v>0</v>
      </c>
      <c r="M45" s="157">
        <f>M39+M44</f>
        <v>0</v>
      </c>
      <c r="N45" s="156">
        <f>N39+N44</f>
        <v>0</v>
      </c>
      <c r="O45" s="157">
        <f>O39+O44</f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8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84"/>
      <c r="B47" s="44" t="s">
        <v>81</v>
      </c>
      <c r="C47" s="43"/>
      <c r="D47" s="43"/>
      <c r="E47" s="43"/>
      <c r="F47" s="70"/>
      <c r="G47" s="116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85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K8" sqref="K8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 t="s">
        <v>260</v>
      </c>
      <c r="D1" s="217"/>
    </row>
    <row r="3" spans="1:6" ht="15" customHeight="1">
      <c r="A3" s="36" t="s">
        <v>169</v>
      </c>
      <c r="B3" s="36"/>
      <c r="C3" s="36"/>
      <c r="D3" s="36"/>
      <c r="E3" s="36"/>
      <c r="F3" s="36"/>
    </row>
    <row r="4" spans="1:6" ht="15" customHeight="1">
      <c r="A4" s="36"/>
      <c r="B4" s="36"/>
      <c r="C4" s="36"/>
      <c r="D4" s="36"/>
      <c r="E4" s="36"/>
      <c r="F4" s="36"/>
    </row>
    <row r="5" spans="1:14" ht="15" customHeight="1">
      <c r="A5" s="218"/>
      <c r="B5" s="218" t="s">
        <v>245</v>
      </c>
      <c r="C5" s="218"/>
      <c r="D5" s="218"/>
      <c r="H5" s="37"/>
      <c r="J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06" t="s">
        <v>258</v>
      </c>
      <c r="F6" s="307"/>
      <c r="G6" s="306" t="s">
        <v>259</v>
      </c>
      <c r="H6" s="307"/>
      <c r="I6" s="306"/>
      <c r="J6" s="307"/>
      <c r="K6" s="306"/>
      <c r="L6" s="307"/>
      <c r="M6" s="306"/>
      <c r="N6" s="307"/>
    </row>
    <row r="7" spans="1:14" ht="15" customHeight="1">
      <c r="A7" s="59"/>
      <c r="B7" s="60"/>
      <c r="C7" s="60"/>
      <c r="D7" s="60"/>
      <c r="E7" s="221" t="s">
        <v>244</v>
      </c>
      <c r="F7" s="222" t="s">
        <v>2</v>
      </c>
      <c r="G7" s="221" t="s">
        <v>244</v>
      </c>
      <c r="H7" s="222" t="s">
        <v>2</v>
      </c>
      <c r="I7" s="221" t="s">
        <v>244</v>
      </c>
      <c r="J7" s="222" t="s">
        <v>2</v>
      </c>
      <c r="K7" s="221" t="s">
        <v>244</v>
      </c>
      <c r="L7" s="222" t="s">
        <v>2</v>
      </c>
      <c r="M7" s="221" t="s">
        <v>244</v>
      </c>
      <c r="N7" s="222" t="s">
        <v>2</v>
      </c>
    </row>
    <row r="8" spans="1:14" ht="18" customHeight="1">
      <c r="A8" s="257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>
        <v>1</v>
      </c>
      <c r="H8" s="227">
        <v>1</v>
      </c>
      <c r="I8" s="225"/>
      <c r="J8" s="227"/>
      <c r="K8" s="225"/>
      <c r="L8" s="227"/>
      <c r="M8" s="225"/>
      <c r="N8" s="227"/>
    </row>
    <row r="9" spans="1:14" ht="18" customHeight="1">
      <c r="A9" s="258"/>
      <c r="B9" s="257" t="s">
        <v>173</v>
      </c>
      <c r="C9" s="182" t="s">
        <v>174</v>
      </c>
      <c r="D9" s="183"/>
      <c r="E9" s="228">
        <v>10</v>
      </c>
      <c r="F9" s="229">
        <v>10</v>
      </c>
      <c r="G9" s="228">
        <v>0</v>
      </c>
      <c r="H9" s="230">
        <v>36760</v>
      </c>
      <c r="I9" s="228"/>
      <c r="J9" s="230"/>
      <c r="K9" s="228"/>
      <c r="L9" s="230"/>
      <c r="M9" s="228"/>
      <c r="N9" s="230"/>
    </row>
    <row r="10" spans="1:14" ht="18" customHeight="1">
      <c r="A10" s="258"/>
      <c r="B10" s="258"/>
      <c r="C10" s="44" t="s">
        <v>175</v>
      </c>
      <c r="D10" s="43"/>
      <c r="E10" s="231">
        <v>10</v>
      </c>
      <c r="F10" s="232">
        <v>10</v>
      </c>
      <c r="G10" s="231">
        <v>0</v>
      </c>
      <c r="H10" s="233">
        <v>36760</v>
      </c>
      <c r="I10" s="231"/>
      <c r="J10" s="233"/>
      <c r="K10" s="231"/>
      <c r="L10" s="233"/>
      <c r="M10" s="231"/>
      <c r="N10" s="233"/>
    </row>
    <row r="11" spans="1:14" ht="18" customHeight="1">
      <c r="A11" s="258"/>
      <c r="B11" s="258"/>
      <c r="C11" s="44" t="s">
        <v>176</v>
      </c>
      <c r="D11" s="43"/>
      <c r="E11" s="231">
        <v>0</v>
      </c>
      <c r="F11" s="232">
        <v>0</v>
      </c>
      <c r="G11" s="231">
        <v>0</v>
      </c>
      <c r="H11" s="233">
        <v>0</v>
      </c>
      <c r="I11" s="231"/>
      <c r="J11" s="233"/>
      <c r="K11" s="231"/>
      <c r="L11" s="233"/>
      <c r="M11" s="231"/>
      <c r="N11" s="233"/>
    </row>
    <row r="12" spans="1:14" ht="18" customHeight="1">
      <c r="A12" s="258"/>
      <c r="B12" s="258"/>
      <c r="C12" s="44" t="s">
        <v>177</v>
      </c>
      <c r="D12" s="43"/>
      <c r="E12" s="231">
        <v>0</v>
      </c>
      <c r="F12" s="232">
        <v>0</v>
      </c>
      <c r="G12" s="231">
        <v>0</v>
      </c>
      <c r="H12" s="233">
        <v>0</v>
      </c>
      <c r="I12" s="231"/>
      <c r="J12" s="233"/>
      <c r="K12" s="231"/>
      <c r="L12" s="233"/>
      <c r="M12" s="231"/>
      <c r="N12" s="233"/>
    </row>
    <row r="13" spans="1:14" ht="18" customHeight="1">
      <c r="A13" s="258"/>
      <c r="B13" s="258"/>
      <c r="C13" s="44" t="s">
        <v>178</v>
      </c>
      <c r="D13" s="43"/>
      <c r="E13" s="231">
        <v>0</v>
      </c>
      <c r="F13" s="232">
        <v>0</v>
      </c>
      <c r="G13" s="231">
        <v>0</v>
      </c>
      <c r="H13" s="233">
        <v>0</v>
      </c>
      <c r="I13" s="231"/>
      <c r="J13" s="233"/>
      <c r="K13" s="231"/>
      <c r="L13" s="233"/>
      <c r="M13" s="231"/>
      <c r="N13" s="233"/>
    </row>
    <row r="14" spans="1:14" ht="18" customHeight="1">
      <c r="A14" s="259"/>
      <c r="B14" s="259"/>
      <c r="C14" s="47" t="s">
        <v>179</v>
      </c>
      <c r="D14" s="31"/>
      <c r="E14" s="234">
        <v>0</v>
      </c>
      <c r="F14" s="235">
        <v>0</v>
      </c>
      <c r="G14" s="234">
        <v>0</v>
      </c>
      <c r="H14" s="236">
        <v>0</v>
      </c>
      <c r="I14" s="234"/>
      <c r="J14" s="236"/>
      <c r="K14" s="234"/>
      <c r="L14" s="236"/>
      <c r="M14" s="234"/>
      <c r="N14" s="236"/>
    </row>
    <row r="15" spans="1:14" ht="18" customHeight="1">
      <c r="A15" s="303" t="s">
        <v>180</v>
      </c>
      <c r="B15" s="257" t="s">
        <v>181</v>
      </c>
      <c r="C15" s="182" t="s">
        <v>182</v>
      </c>
      <c r="D15" s="183"/>
      <c r="E15" s="237">
        <v>6535</v>
      </c>
      <c r="F15" s="238">
        <v>6968</v>
      </c>
      <c r="G15" s="237">
        <v>1413</v>
      </c>
      <c r="H15" s="157">
        <v>1659</v>
      </c>
      <c r="I15" s="237"/>
      <c r="J15" s="157"/>
      <c r="K15" s="237"/>
      <c r="L15" s="157"/>
      <c r="M15" s="237"/>
      <c r="N15" s="157"/>
    </row>
    <row r="16" spans="1:14" ht="18" customHeight="1">
      <c r="A16" s="258"/>
      <c r="B16" s="258"/>
      <c r="C16" s="44" t="s">
        <v>183</v>
      </c>
      <c r="D16" s="43"/>
      <c r="E16" s="70">
        <v>842</v>
      </c>
      <c r="F16" s="117">
        <v>1154</v>
      </c>
      <c r="G16" s="70">
        <v>110434</v>
      </c>
      <c r="H16" s="128">
        <v>110436</v>
      </c>
      <c r="I16" s="70"/>
      <c r="J16" s="128"/>
      <c r="K16" s="70"/>
      <c r="L16" s="128"/>
      <c r="M16" s="70"/>
      <c r="N16" s="128"/>
    </row>
    <row r="17" spans="1:14" ht="18" customHeight="1">
      <c r="A17" s="258"/>
      <c r="B17" s="258"/>
      <c r="C17" s="44" t="s">
        <v>184</v>
      </c>
      <c r="D17" s="43"/>
      <c r="E17" s="70">
        <v>0</v>
      </c>
      <c r="F17" s="117">
        <v>0</v>
      </c>
      <c r="G17" s="254">
        <v>0</v>
      </c>
      <c r="H17" s="128">
        <v>0</v>
      </c>
      <c r="I17" s="70"/>
      <c r="J17" s="128"/>
      <c r="K17" s="70"/>
      <c r="L17" s="128"/>
      <c r="M17" s="70"/>
      <c r="N17" s="128"/>
    </row>
    <row r="18" spans="1:14" ht="18" customHeight="1">
      <c r="A18" s="258"/>
      <c r="B18" s="259"/>
      <c r="C18" s="47" t="s">
        <v>185</v>
      </c>
      <c r="D18" s="31"/>
      <c r="E18" s="73">
        <v>7377</v>
      </c>
      <c r="F18" s="239">
        <f>F15+F16</f>
        <v>8122</v>
      </c>
      <c r="G18" s="73">
        <v>111848</v>
      </c>
      <c r="H18" s="239">
        <f>SUM(H15:H17)</f>
        <v>112095</v>
      </c>
      <c r="I18" s="73"/>
      <c r="J18" s="239"/>
      <c r="K18" s="73"/>
      <c r="L18" s="239"/>
      <c r="M18" s="73"/>
      <c r="N18" s="239"/>
    </row>
    <row r="19" spans="1:14" ht="18" customHeight="1">
      <c r="A19" s="258"/>
      <c r="B19" s="257" t="s">
        <v>186</v>
      </c>
      <c r="C19" s="182" t="s">
        <v>187</v>
      </c>
      <c r="D19" s="183"/>
      <c r="E19" s="156">
        <v>3136</v>
      </c>
      <c r="F19" s="157">
        <v>3838</v>
      </c>
      <c r="G19" s="156">
        <v>21053</v>
      </c>
      <c r="H19" s="157">
        <v>22046</v>
      </c>
      <c r="I19" s="156"/>
      <c r="J19" s="157"/>
      <c r="K19" s="156"/>
      <c r="L19" s="157"/>
      <c r="M19" s="156"/>
      <c r="N19" s="157"/>
    </row>
    <row r="20" spans="1:14" ht="18" customHeight="1">
      <c r="A20" s="258"/>
      <c r="B20" s="258"/>
      <c r="C20" s="44" t="s">
        <v>188</v>
      </c>
      <c r="D20" s="43"/>
      <c r="E20" s="69">
        <v>50</v>
      </c>
      <c r="F20" s="128">
        <v>0</v>
      </c>
      <c r="G20" s="69">
        <v>1694</v>
      </c>
      <c r="H20" s="128">
        <v>3659</v>
      </c>
      <c r="I20" s="69"/>
      <c r="J20" s="128"/>
      <c r="K20" s="69"/>
      <c r="L20" s="128"/>
      <c r="M20" s="69"/>
      <c r="N20" s="128"/>
    </row>
    <row r="21" spans="1:14" s="244" customFormat="1" ht="18" customHeight="1">
      <c r="A21" s="258"/>
      <c r="B21" s="258"/>
      <c r="C21" s="240" t="s">
        <v>189</v>
      </c>
      <c r="D21" s="241"/>
      <c r="E21" s="242">
        <v>0</v>
      </c>
      <c r="F21" s="243">
        <v>0</v>
      </c>
      <c r="G21" s="242">
        <v>52341</v>
      </c>
      <c r="H21" s="243">
        <v>49630</v>
      </c>
      <c r="I21" s="242"/>
      <c r="J21" s="243"/>
      <c r="K21" s="242"/>
      <c r="L21" s="243"/>
      <c r="M21" s="242"/>
      <c r="N21" s="243"/>
    </row>
    <row r="22" spans="1:14" ht="18" customHeight="1">
      <c r="A22" s="258"/>
      <c r="B22" s="259"/>
      <c r="C22" s="11" t="s">
        <v>190</v>
      </c>
      <c r="D22" s="12"/>
      <c r="E22" s="73">
        <v>3186</v>
      </c>
      <c r="F22" s="140">
        <f>F19</f>
        <v>3838</v>
      </c>
      <c r="G22" s="73">
        <v>75088</v>
      </c>
      <c r="H22" s="140">
        <f>SUM(H19:H21)</f>
        <v>75335</v>
      </c>
      <c r="I22" s="73"/>
      <c r="J22" s="140"/>
      <c r="K22" s="73"/>
      <c r="L22" s="140"/>
      <c r="M22" s="73"/>
      <c r="N22" s="140"/>
    </row>
    <row r="23" spans="1:14" ht="18" customHeight="1">
      <c r="A23" s="258"/>
      <c r="B23" s="257" t="s">
        <v>191</v>
      </c>
      <c r="C23" s="182" t="s">
        <v>192</v>
      </c>
      <c r="D23" s="183"/>
      <c r="E23" s="156">
        <v>10</v>
      </c>
      <c r="F23" s="157">
        <v>10</v>
      </c>
      <c r="G23" s="156">
        <v>36760</v>
      </c>
      <c r="H23" s="157">
        <v>36760</v>
      </c>
      <c r="I23" s="156"/>
      <c r="J23" s="157"/>
      <c r="K23" s="156"/>
      <c r="L23" s="157"/>
      <c r="M23" s="156"/>
      <c r="N23" s="157"/>
    </row>
    <row r="24" spans="1:14" ht="18" customHeight="1">
      <c r="A24" s="258"/>
      <c r="B24" s="258"/>
      <c r="C24" s="44" t="s">
        <v>193</v>
      </c>
      <c r="D24" s="43"/>
      <c r="E24" s="69">
        <v>0</v>
      </c>
      <c r="F24" s="128">
        <v>0</v>
      </c>
      <c r="G24" s="69">
        <v>0</v>
      </c>
      <c r="H24" s="128">
        <v>0</v>
      </c>
      <c r="I24" s="69"/>
      <c r="J24" s="128"/>
      <c r="K24" s="69"/>
      <c r="L24" s="128"/>
      <c r="M24" s="69"/>
      <c r="N24" s="128"/>
    </row>
    <row r="25" spans="1:14" ht="18" customHeight="1">
      <c r="A25" s="258"/>
      <c r="B25" s="258"/>
      <c r="C25" s="44" t="s">
        <v>194</v>
      </c>
      <c r="D25" s="43"/>
      <c r="E25" s="69">
        <v>4181</v>
      </c>
      <c r="F25" s="128">
        <v>4274</v>
      </c>
      <c r="G25" s="69">
        <v>0</v>
      </c>
      <c r="H25" s="128">
        <v>0</v>
      </c>
      <c r="I25" s="69"/>
      <c r="J25" s="128"/>
      <c r="K25" s="69"/>
      <c r="L25" s="128"/>
      <c r="M25" s="69"/>
      <c r="N25" s="128"/>
    </row>
    <row r="26" spans="1:14" ht="18" customHeight="1">
      <c r="A26" s="258"/>
      <c r="B26" s="259"/>
      <c r="C26" s="45" t="s">
        <v>195</v>
      </c>
      <c r="D26" s="46"/>
      <c r="E26" s="71">
        <v>4191</v>
      </c>
      <c r="F26" s="140">
        <f>SUM(F23:F25)</f>
        <v>4284</v>
      </c>
      <c r="G26" s="71">
        <v>36760</v>
      </c>
      <c r="H26" s="140">
        <f>SUM(H23:H25)</f>
        <v>36760</v>
      </c>
      <c r="I26" s="71"/>
      <c r="J26" s="140"/>
      <c r="K26" s="71"/>
      <c r="L26" s="140"/>
      <c r="M26" s="71"/>
      <c r="N26" s="140"/>
    </row>
    <row r="27" spans="1:14" ht="18" customHeight="1">
      <c r="A27" s="259"/>
      <c r="B27" s="47" t="s">
        <v>196</v>
      </c>
      <c r="C27" s="31"/>
      <c r="D27" s="31"/>
      <c r="E27" s="245">
        <v>7377</v>
      </c>
      <c r="F27" s="140">
        <f>F22+F26</f>
        <v>8122</v>
      </c>
      <c r="G27" s="73">
        <v>111848</v>
      </c>
      <c r="H27" s="140">
        <f>H22+H26</f>
        <v>112095</v>
      </c>
      <c r="I27" s="73"/>
      <c r="J27" s="140"/>
      <c r="K27" s="73"/>
      <c r="L27" s="140"/>
      <c r="M27" s="73"/>
      <c r="N27" s="140"/>
    </row>
    <row r="28" spans="1:14" ht="18" customHeight="1">
      <c r="A28" s="257" t="s">
        <v>197</v>
      </c>
      <c r="B28" s="257" t="s">
        <v>198</v>
      </c>
      <c r="C28" s="182" t="s">
        <v>199</v>
      </c>
      <c r="D28" s="246" t="s">
        <v>41</v>
      </c>
      <c r="E28" s="156">
        <v>2810</v>
      </c>
      <c r="F28" s="157">
        <v>2180</v>
      </c>
      <c r="G28" s="156">
        <v>8749</v>
      </c>
      <c r="H28" s="157">
        <v>6425</v>
      </c>
      <c r="I28" s="156"/>
      <c r="J28" s="157"/>
      <c r="K28" s="156"/>
      <c r="L28" s="157"/>
      <c r="M28" s="156"/>
      <c r="N28" s="157"/>
    </row>
    <row r="29" spans="1:14" ht="18" customHeight="1">
      <c r="A29" s="258"/>
      <c r="B29" s="258"/>
      <c r="C29" s="44" t="s">
        <v>200</v>
      </c>
      <c r="D29" s="247" t="s">
        <v>42</v>
      </c>
      <c r="E29" s="69">
        <v>2798</v>
      </c>
      <c r="F29" s="128">
        <v>2184</v>
      </c>
      <c r="G29" s="69">
        <v>8602</v>
      </c>
      <c r="H29" s="128">
        <v>6219</v>
      </c>
      <c r="I29" s="69"/>
      <c r="J29" s="128"/>
      <c r="K29" s="69"/>
      <c r="L29" s="128"/>
      <c r="M29" s="69"/>
      <c r="N29" s="128"/>
    </row>
    <row r="30" spans="1:14" ht="18" customHeight="1">
      <c r="A30" s="258"/>
      <c r="B30" s="258"/>
      <c r="C30" s="44" t="s">
        <v>201</v>
      </c>
      <c r="D30" s="247" t="s">
        <v>202</v>
      </c>
      <c r="E30" s="69">
        <v>112</v>
      </c>
      <c r="F30" s="128">
        <v>107</v>
      </c>
      <c r="G30" s="70">
        <v>83</v>
      </c>
      <c r="H30" s="128">
        <v>75</v>
      </c>
      <c r="I30" s="69"/>
      <c r="J30" s="128"/>
      <c r="K30" s="69"/>
      <c r="L30" s="128"/>
      <c r="M30" s="69"/>
      <c r="N30" s="128"/>
    </row>
    <row r="31" spans="1:15" ht="18" customHeight="1">
      <c r="A31" s="258"/>
      <c r="B31" s="258"/>
      <c r="C31" s="11" t="s">
        <v>203</v>
      </c>
      <c r="D31" s="248" t="s">
        <v>204</v>
      </c>
      <c r="E31" s="73">
        <f aca="true" t="shared" si="0" ref="E31:N31">E28-E29-E30</f>
        <v>-100</v>
      </c>
      <c r="F31" s="239">
        <f t="shared" si="0"/>
        <v>-111</v>
      </c>
      <c r="G31" s="73">
        <f t="shared" si="0"/>
        <v>64</v>
      </c>
      <c r="H31" s="239">
        <f t="shared" si="0"/>
        <v>131</v>
      </c>
      <c r="I31" s="73">
        <f>I28-I29-I30</f>
        <v>0</v>
      </c>
      <c r="J31" s="249">
        <f>J28-J29-J30</f>
        <v>0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4" ht="18" customHeight="1">
      <c r="A32" s="258"/>
      <c r="B32" s="258"/>
      <c r="C32" s="182" t="s">
        <v>205</v>
      </c>
      <c r="D32" s="246" t="s">
        <v>206</v>
      </c>
      <c r="E32" s="156">
        <v>10</v>
      </c>
      <c r="F32" s="157">
        <v>15</v>
      </c>
      <c r="G32" s="156">
        <v>15</v>
      </c>
      <c r="H32" s="157">
        <v>4</v>
      </c>
      <c r="I32" s="156"/>
      <c r="J32" s="157"/>
      <c r="K32" s="156"/>
      <c r="L32" s="157"/>
      <c r="M32" s="156"/>
      <c r="N32" s="157"/>
    </row>
    <row r="33" spans="1:14" ht="18" customHeight="1">
      <c r="A33" s="258"/>
      <c r="B33" s="258"/>
      <c r="C33" s="44" t="s">
        <v>207</v>
      </c>
      <c r="D33" s="247" t="s">
        <v>208</v>
      </c>
      <c r="E33" s="69">
        <v>0</v>
      </c>
      <c r="F33" s="128">
        <v>0.07</v>
      </c>
      <c r="G33" s="69">
        <v>79</v>
      </c>
      <c r="H33" s="128">
        <v>136</v>
      </c>
      <c r="I33" s="69"/>
      <c r="J33" s="128"/>
      <c r="K33" s="69"/>
      <c r="L33" s="128"/>
      <c r="M33" s="69"/>
      <c r="N33" s="128"/>
    </row>
    <row r="34" spans="1:14" ht="18" customHeight="1">
      <c r="A34" s="258"/>
      <c r="B34" s="259"/>
      <c r="C34" s="11" t="s">
        <v>209</v>
      </c>
      <c r="D34" s="248" t="s">
        <v>210</v>
      </c>
      <c r="E34" s="73">
        <f aca="true" t="shared" si="1" ref="E34:N34">E31+E32-E33</f>
        <v>-90</v>
      </c>
      <c r="F34" s="140">
        <f t="shared" si="1"/>
        <v>-96.07</v>
      </c>
      <c r="G34" s="73">
        <f t="shared" si="1"/>
        <v>0</v>
      </c>
      <c r="H34" s="140">
        <f t="shared" si="1"/>
        <v>-1</v>
      </c>
      <c r="I34" s="73">
        <f>I31+I32-I33</f>
        <v>0</v>
      </c>
      <c r="J34" s="140">
        <f>J31+J32-J33</f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8"/>
      <c r="B35" s="257" t="s">
        <v>211</v>
      </c>
      <c r="C35" s="182" t="s">
        <v>212</v>
      </c>
      <c r="D35" s="246" t="s">
        <v>213</v>
      </c>
      <c r="E35" s="156">
        <v>0</v>
      </c>
      <c r="F35" s="157">
        <v>484</v>
      </c>
      <c r="G35" s="255">
        <v>0</v>
      </c>
      <c r="H35" s="157">
        <v>0</v>
      </c>
      <c r="I35" s="156"/>
      <c r="J35" s="157"/>
      <c r="K35" s="156"/>
      <c r="L35" s="157"/>
      <c r="M35" s="156"/>
      <c r="N35" s="157"/>
    </row>
    <row r="36" spans="1:14" ht="18" customHeight="1">
      <c r="A36" s="258"/>
      <c r="B36" s="258"/>
      <c r="C36" s="44" t="s">
        <v>214</v>
      </c>
      <c r="D36" s="247" t="s">
        <v>215</v>
      </c>
      <c r="E36" s="69">
        <v>4</v>
      </c>
      <c r="F36" s="128">
        <v>6</v>
      </c>
      <c r="G36" s="256">
        <v>0</v>
      </c>
      <c r="H36" s="128">
        <v>0</v>
      </c>
      <c r="I36" s="69"/>
      <c r="J36" s="128"/>
      <c r="K36" s="69"/>
      <c r="L36" s="128"/>
      <c r="M36" s="69"/>
      <c r="N36" s="128"/>
    </row>
    <row r="37" spans="1:14" ht="18" customHeight="1">
      <c r="A37" s="258"/>
      <c r="B37" s="258"/>
      <c r="C37" s="44" t="s">
        <v>216</v>
      </c>
      <c r="D37" s="247" t="s">
        <v>217</v>
      </c>
      <c r="E37" s="69">
        <f aca="true" t="shared" si="2" ref="E37:N37">E34+E35-E36</f>
        <v>-94</v>
      </c>
      <c r="F37" s="128">
        <f t="shared" si="2"/>
        <v>381.93</v>
      </c>
      <c r="G37" s="69">
        <f t="shared" si="2"/>
        <v>0</v>
      </c>
      <c r="H37" s="128">
        <f t="shared" si="2"/>
        <v>-1</v>
      </c>
      <c r="I37" s="69">
        <f>I34+I35-I36</f>
        <v>0</v>
      </c>
      <c r="J37" s="128">
        <f>J34+J35-J36</f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8"/>
      <c r="B38" s="258"/>
      <c r="C38" s="44" t="s">
        <v>218</v>
      </c>
      <c r="D38" s="247" t="s">
        <v>219</v>
      </c>
      <c r="E38" s="69">
        <v>0</v>
      </c>
      <c r="F38" s="128">
        <v>0</v>
      </c>
      <c r="G38" s="69">
        <v>0</v>
      </c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58"/>
      <c r="B39" s="258"/>
      <c r="C39" s="44" t="s">
        <v>220</v>
      </c>
      <c r="D39" s="247" t="s">
        <v>221</v>
      </c>
      <c r="E39" s="69">
        <v>0</v>
      </c>
      <c r="F39" s="128">
        <v>0</v>
      </c>
      <c r="G39" s="69">
        <v>0</v>
      </c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58"/>
      <c r="B40" s="258"/>
      <c r="C40" s="44" t="s">
        <v>222</v>
      </c>
      <c r="D40" s="247" t="s">
        <v>223</v>
      </c>
      <c r="E40" s="69">
        <v>0</v>
      </c>
      <c r="F40" s="128">
        <v>0</v>
      </c>
      <c r="G40" s="69">
        <v>0</v>
      </c>
      <c r="H40" s="128">
        <v>0</v>
      </c>
      <c r="I40" s="69"/>
      <c r="J40" s="128"/>
      <c r="K40" s="69"/>
      <c r="L40" s="128"/>
      <c r="M40" s="69"/>
      <c r="N40" s="128"/>
    </row>
    <row r="41" spans="1:14" ht="18" customHeight="1">
      <c r="A41" s="258"/>
      <c r="B41" s="258"/>
      <c r="C41" s="194" t="s">
        <v>224</v>
      </c>
      <c r="D41" s="247" t="s">
        <v>225</v>
      </c>
      <c r="E41" s="69">
        <f aca="true" t="shared" si="3" ref="E41:N41">E34+E35-E36-E40</f>
        <v>-94</v>
      </c>
      <c r="F41" s="128">
        <f t="shared" si="3"/>
        <v>381.93</v>
      </c>
      <c r="G41" s="69">
        <f t="shared" si="3"/>
        <v>0</v>
      </c>
      <c r="H41" s="128">
        <f t="shared" si="3"/>
        <v>-1</v>
      </c>
      <c r="I41" s="69">
        <f>I34+I35-I36-I40</f>
        <v>0</v>
      </c>
      <c r="J41" s="128">
        <f>J34+J35-J36-J40</f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8"/>
      <c r="B42" s="258"/>
      <c r="C42" s="304" t="s">
        <v>226</v>
      </c>
      <c r="D42" s="305"/>
      <c r="E42" s="70">
        <f aca="true" t="shared" si="4" ref="E42:N42">E37+E38-E39-E40</f>
        <v>-94</v>
      </c>
      <c r="F42" s="116">
        <f t="shared" si="4"/>
        <v>381.93</v>
      </c>
      <c r="G42" s="70">
        <f t="shared" si="4"/>
        <v>0</v>
      </c>
      <c r="H42" s="116">
        <f t="shared" si="4"/>
        <v>-1</v>
      </c>
      <c r="I42" s="70">
        <f>I37+I38-I39-I40</f>
        <v>0</v>
      </c>
      <c r="J42" s="116">
        <f>J37+J38-J39-J40</f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8"/>
      <c r="B43" s="258"/>
      <c r="C43" s="44" t="s">
        <v>227</v>
      </c>
      <c r="D43" s="247" t="s">
        <v>228</v>
      </c>
      <c r="E43" s="69">
        <v>0</v>
      </c>
      <c r="F43" s="128">
        <v>0</v>
      </c>
      <c r="G43" s="69">
        <v>0</v>
      </c>
      <c r="H43" s="128">
        <v>0</v>
      </c>
      <c r="I43" s="69"/>
      <c r="J43" s="128"/>
      <c r="K43" s="69"/>
      <c r="L43" s="128"/>
      <c r="M43" s="69"/>
      <c r="N43" s="128"/>
    </row>
    <row r="44" spans="1:14" ht="18" customHeight="1">
      <c r="A44" s="259"/>
      <c r="B44" s="259"/>
      <c r="C44" s="11" t="s">
        <v>229</v>
      </c>
      <c r="D44" s="98" t="s">
        <v>230</v>
      </c>
      <c r="E44" s="73">
        <f aca="true" t="shared" si="5" ref="E44:N44">E41+E43</f>
        <v>-94</v>
      </c>
      <c r="F44" s="140">
        <f t="shared" si="5"/>
        <v>381.93</v>
      </c>
      <c r="G44" s="73">
        <f t="shared" si="5"/>
        <v>0</v>
      </c>
      <c r="H44" s="140">
        <f t="shared" si="5"/>
        <v>-1</v>
      </c>
      <c r="I44" s="73">
        <f>I41+I43</f>
        <v>0</v>
      </c>
      <c r="J44" s="140">
        <f>J41+J43</f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0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2016-08-17T06:34:13Z</cp:lastPrinted>
  <dcterms:created xsi:type="dcterms:W3CDTF">1999-07-06T05:17:05Z</dcterms:created>
  <dcterms:modified xsi:type="dcterms:W3CDTF">2016-08-17T06:54:28Z</dcterms:modified>
  <cp:category/>
  <cp:version/>
  <cp:contentType/>
  <cp:contentStatus/>
</cp:coreProperties>
</file>