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663" activeTab="1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'2.公営企業会計予算'!$A$1:$Q$49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'4.公営企業会計決算'!$A$1:$Q$49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<sst xmlns="http://schemas.openxmlformats.org/spreadsheetml/2006/main" count="447" uniqueCount="262">
  <si>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</si>
  <si>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</si>
  <si>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</si>
  <si>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</si>
  <si>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</si>
  <si>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</si>
  <si>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</si>
  <si>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</si>
  <si>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</si>
  <si>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</si>
  <si>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</si>
  <si>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</si>
  <si>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</si>
  <si>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</si>
  <si>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</si>
  <si>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</si>
  <si>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</si>
  <si>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</si>
  <si>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</si>
  <si>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</si>
  <si>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</si>
  <si>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</si>
  <si>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</si>
  <si>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</si>
  <si>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</si>
  <si>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</si>
  <si>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</si>
  <si>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</si>
  <si>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</si>
  <si>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</si>
  <si>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</si>
  <si>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</si>
  <si>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</si>
  <si>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</si>
  <si>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</si>
  <si>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</si>
  <si>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</si>
  <si>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</si>
  <si>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</si>
  <si>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</si>
  <si>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</si>
  <si>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</si>
  <si>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</si>
  <si>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</si>
  <si>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</si>
  <si>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</si>
  <si>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</si>
  <si>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</si>
  <si>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</si>
  <si>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</si>
  <si>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</si>
  <si>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</si>
  <si>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</si>
  <si>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</si>
  <si>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</si>
  <si>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</si>
  <si>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</si>
  <si>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</si>
  <si>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</si>
  <si>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</si>
  <si>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</si>
  <si>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</si>
  <si>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</si>
  <si>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</si>
  <si>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</si>
  <si>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</si>
  <si>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</si>
  <si>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</si>
  <si>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</si>
  <si>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</si>
  <si>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</si>
  <si>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</si>
  <si>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</si>
  <si>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</si>
  <si>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</si>
  <si>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</si>
  <si>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</si>
  <si>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</si>
  <si>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</si>
  <si>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</si>
  <si>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</si>
  <si>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</si>
  <si>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</si>
  <si>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</si>
  <si>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</si>
  <si>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</si>
  <si>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</si>
  <si>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</si>
  <si>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</si>
  <si>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</si>
  <si>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</si>
  <si>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</si>
  <si>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</si>
  <si>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</si>
  <si>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</si>
  <si>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</si>
  <si>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</si>
  <si>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</si>
  <si>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</si>
  <si>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</si>
  <si>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</si>
  <si>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</si>
  <si>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</si>
  <si>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</si>
  <si>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</si>
  <si>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</si>
  <si>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</si>
  <si>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</si>
  <si>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</si>
  <si>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</si>
  <si>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</si>
  <si>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</si>
  <si>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</si>
  <si>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</si>
  <si>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</si>
  <si>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</si>
  <si>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</si>
  <si>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</si>
  <si>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</si>
  <si>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</si>
  <si>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</si>
  <si>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</si>
  <si>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</si>
  <si>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</si>
  <si>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</si>
  <si>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</si>
  <si>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</si>
  <si>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</si>
  <si>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</si>
  <si>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</si>
  <si>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</si>
  <si>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</si>
  <si>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</si>
  <si>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</si>
  <si>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</si>
  <si>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</si>
  <si>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</si>
  <si>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</si>
  <si>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</si>
  <si>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</si>
  <si>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</si>
  <si>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</si>
  <si>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</si>
  <si>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</si>
  <si>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</si>
  <si>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</si>
  <si>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</si>
  <si>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</si>
  <si>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</si>
  <si>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</si>
  <si>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</si>
  <si>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</si>
  <si>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</si>
  <si>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</si>
  <si>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</si>
  <si>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</si>
  <si>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</si>
  <si>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</si>
  <si>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</si>
  <si>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</si>
  <si>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</si>
  <si>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</si>
  <si>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</si>
  <si>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</si>
  <si>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</si>
  <si>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</si>
  <si>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</si>
  <si>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</si>
  <si>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</si>
  <si>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</si>
  <si>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</si>
  <si>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</si>
  <si>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</si>
  <si>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</si>
  <si>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</si>
  <si>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</si>
  <si>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</si>
  <si>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</si>
  <si>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</si>
  <si>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</si>
  <si>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</si>
  <si>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</si>
  <si>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</si>
  <si>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</si>
  <si>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</si>
  <si>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</si>
  <si>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</si>
  <si>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</si>
  <si>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</si>
  <si>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</si>
  <si>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</si>
  <si>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</si>
  <si>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</si>
  <si>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</si>
  <si>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</si>
  <si>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</si>
  <si>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</si>
  <si>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</si>
  <si>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</si>
  <si>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</si>
  <si>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</si>
  <si>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</si>
  <si>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</si>
  <si>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</si>
  <si>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</si>
  <si>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</si>
  <si>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</si>
  <si>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</si>
  <si>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</si>
  <si>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</si>
  <si>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</si>
  <si>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</si>
  <si>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</si>
  <si>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</si>
  <si>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</si>
  <si>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</si>
  <si>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</si>
  <si>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</si>
  <si>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22年度</t>
  </si>
  <si>
    <t>23年度</t>
  </si>
  <si>
    <t>24年度</t>
  </si>
  <si>
    <t>25年度</t>
  </si>
  <si>
    <t>（1）平成28年度普通会計予算の状況</t>
  </si>
  <si>
    <t>平成28年度</t>
  </si>
  <si>
    <t>(平成28年度予算ﾍﾞｰｽ）</t>
  </si>
  <si>
    <t>（1）平成26年度普通会計決算の状況</t>
  </si>
  <si>
    <t>平成26年度</t>
  </si>
  <si>
    <t>26年度</t>
  </si>
  <si>
    <t>(平成26年度決算ﾍﾞｰｽ）</t>
  </si>
  <si>
    <t>26年度</t>
  </si>
  <si>
    <t>(平成26年度決算額）</t>
  </si>
  <si>
    <t>28年度</t>
  </si>
  <si>
    <t>（注1）平成22年度～26年度は平成22年国勢調査を基に計上している。</t>
  </si>
  <si>
    <t>香川県</t>
  </si>
  <si>
    <t>香川県</t>
  </si>
  <si>
    <t>水道用水供給事業</t>
  </si>
  <si>
    <t>工業用水道事業</t>
  </si>
  <si>
    <t>五色台水道事業</t>
  </si>
  <si>
    <t>病院事業</t>
  </si>
  <si>
    <t>28年度</t>
  </si>
  <si>
    <r>
      <t>2</t>
    </r>
    <r>
      <rPr>
        <sz val="11"/>
        <rFont val="明朝"/>
        <family val="1"/>
      </rPr>
      <t>7</t>
    </r>
    <r>
      <rPr>
        <sz val="11"/>
        <rFont val="明朝"/>
        <family val="1"/>
      </rPr>
      <t>年度</t>
    </r>
  </si>
  <si>
    <t>27年度</t>
  </si>
  <si>
    <t>(b-e)</t>
  </si>
  <si>
    <t>(c-f)</t>
  </si>
  <si>
    <t>(a-d)</t>
  </si>
  <si>
    <t>(h)</t>
  </si>
  <si>
    <t>差引不足額 (▲)</t>
  </si>
  <si>
    <t>(i=g-h)</t>
  </si>
  <si>
    <t>(i+j)</t>
  </si>
  <si>
    <t>下水道事業</t>
  </si>
  <si>
    <t>港湾整備事業</t>
  </si>
  <si>
    <t>観光施設事業(その他観光施設)</t>
  </si>
  <si>
    <t>宅地造成事業(臨海土地造成)</t>
  </si>
  <si>
    <t>宅地造成事業(その他)</t>
  </si>
  <si>
    <t>駐車場事業</t>
  </si>
  <si>
    <t>(f=d-e)</t>
  </si>
  <si>
    <t>(g=c+f)</t>
  </si>
  <si>
    <t>（注）原則として表示単位未満を四捨五入して端数調整していないため、合計等と一致しない場合がある。</t>
  </si>
  <si>
    <t>26年度</t>
  </si>
  <si>
    <t>25年度</t>
  </si>
  <si>
    <t>-</t>
  </si>
  <si>
    <t>-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</si>
</sst>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0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Border="1" applyAlignment="1">
      <alignment vertical="center"/>
    </xf>
    <xf numFmtId="217" fontId="0" fillId="0" borderId="38" xfId="48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33" xfId="48" applyNumberFormat="1" applyBorder="1" applyAlignment="1">
      <alignment vertical="center"/>
    </xf>
    <xf numFmtId="217" fontId="0" fillId="0" borderId="41" xfId="48" applyNumberFormat="1" applyBorder="1" applyAlignment="1">
      <alignment vertical="center"/>
    </xf>
    <xf numFmtId="217" fontId="0" fillId="0" borderId="34" xfId="48" applyNumberFormat="1" applyBorder="1" applyAlignment="1">
      <alignment vertical="center"/>
    </xf>
    <xf numFmtId="217" fontId="0" fillId="0" borderId="42" xfId="48" applyNumberForma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29" xfId="48" applyNumberFormat="1" applyBorder="1" applyAlignment="1">
      <alignment vertical="center"/>
    </xf>
    <xf numFmtId="218" fontId="0" fillId="0" borderId="16" xfId="48" applyNumberFormat="1" applyBorder="1" applyAlignment="1">
      <alignment vertical="center"/>
    </xf>
    <xf numFmtId="218" fontId="0" fillId="0" borderId="24" xfId="48" applyNumberFormat="1" applyBorder="1" applyAlignment="1">
      <alignment vertical="center"/>
    </xf>
    <xf numFmtId="218" fontId="0" fillId="0" borderId="21" xfId="48" applyNumberFormat="1" applyBorder="1" applyAlignment="1">
      <alignment vertical="center"/>
    </xf>
    <xf numFmtId="218" fontId="0" fillId="0" borderId="43" xfId="48" applyNumberFormat="1" applyBorder="1" applyAlignment="1">
      <alignment vertical="center"/>
    </xf>
    <xf numFmtId="218" fontId="0" fillId="0" borderId="23" xfId="48" applyNumberFormat="1" applyBorder="1" applyAlignment="1">
      <alignment vertical="center"/>
    </xf>
    <xf numFmtId="218" fontId="0" fillId="0" borderId="44" xfId="48" applyNumberFormat="1" applyBorder="1" applyAlignment="1">
      <alignment vertical="center"/>
    </xf>
    <xf numFmtId="218" fontId="0" fillId="0" borderId="45" xfId="48" applyNumberFormat="1" applyBorder="1" applyAlignment="1">
      <alignment vertical="center"/>
    </xf>
    <xf numFmtId="218" fontId="0" fillId="0" borderId="27" xfId="48" applyNumberFormat="1" applyBorder="1" applyAlignment="1">
      <alignment vertical="center"/>
    </xf>
    <xf numFmtId="218" fontId="0" fillId="0" borderId="46" xfId="48" applyNumberFormat="1" applyBorder="1" applyAlignment="1">
      <alignment vertical="center"/>
    </xf>
    <xf numFmtId="218" fontId="0" fillId="0" borderId="47" xfId="48" applyNumberFormat="1" applyBorder="1" applyAlignment="1">
      <alignment vertical="center"/>
    </xf>
    <xf numFmtId="218" fontId="0" fillId="0" borderId="48" xfId="48" applyNumberFormat="1" applyBorder="1" applyAlignment="1">
      <alignment vertical="center"/>
    </xf>
    <xf numFmtId="218" fontId="0" fillId="0" borderId="49" xfId="48" applyNumberFormat="1" applyBorder="1" applyAlignment="1">
      <alignment vertical="center"/>
    </xf>
    <xf numFmtId="218" fontId="0" fillId="0" borderId="25" xfId="48" applyNumberFormat="1" applyBorder="1" applyAlignment="1">
      <alignment vertical="center"/>
    </xf>
    <xf numFmtId="218" fontId="0" fillId="0" borderId="50" xfId="48" applyNumberForma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horizontal="distributed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17" fontId="0" fillId="0" borderId="33" xfId="48" applyNumberFormat="1" applyFont="1" applyBorder="1" applyAlignment="1">
      <alignment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Border="1" applyAlignment="1">
      <alignment vertical="center"/>
    </xf>
    <xf numFmtId="217" fontId="0" fillId="0" borderId="11" xfId="48" applyNumberFormat="1" applyBorder="1" applyAlignment="1">
      <alignment vertical="center"/>
    </xf>
    <xf numFmtId="217" fontId="0" fillId="0" borderId="52" xfId="48" applyNumberFormat="1" applyBorder="1" applyAlignment="1">
      <alignment vertical="center"/>
    </xf>
    <xf numFmtId="217" fontId="0" fillId="0" borderId="44" xfId="48" applyNumberForma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Border="1" applyAlignment="1">
      <alignment vertical="center"/>
    </xf>
    <xf numFmtId="217" fontId="0" fillId="0" borderId="21" xfId="48" applyNumberFormat="1" applyBorder="1" applyAlignment="1">
      <alignment vertical="center"/>
    </xf>
    <xf numFmtId="217" fontId="0" fillId="0" borderId="27" xfId="48" applyNumberForma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32" xfId="0" applyNumberFormat="1" applyBorder="1" applyAlignment="1" quotePrefix="1">
      <alignment horizontal="right" vertical="center"/>
    </xf>
    <xf numFmtId="217" fontId="0" fillId="0" borderId="18" xfId="48" applyNumberFormat="1" applyBorder="1" applyAlignment="1">
      <alignment vertical="center"/>
    </xf>
    <xf numFmtId="217" fontId="0" fillId="0" borderId="37" xfId="48" applyNumberFormat="1" applyBorder="1" applyAlignment="1">
      <alignment vertical="center"/>
    </xf>
    <xf numFmtId="217" fontId="0" fillId="0" borderId="22" xfId="48" applyNumberFormat="1" applyBorder="1" applyAlignment="1">
      <alignment vertical="center"/>
    </xf>
    <xf numFmtId="217" fontId="0" fillId="0" borderId="51" xfId="48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24" xfId="48" applyNumberFormat="1" applyBorder="1" applyAlignment="1">
      <alignment vertical="center"/>
    </xf>
    <xf numFmtId="217" fontId="0" fillId="0" borderId="45" xfId="48" applyNumberFormat="1" applyBorder="1" applyAlignment="1">
      <alignment vertical="center"/>
    </xf>
    <xf numFmtId="217" fontId="0" fillId="0" borderId="25" xfId="48" applyNumberForma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53" xfId="48" applyNumberFormat="1" applyFont="1" applyBorder="1" applyAlignment="1" quotePrefix="1">
      <alignment horizontal="right" vertical="center"/>
    </xf>
    <xf numFmtId="217" fontId="0" fillId="0" borderId="49" xfId="48" applyNumberFormat="1" applyBorder="1" applyAlignment="1">
      <alignment vertical="center"/>
    </xf>
    <xf numFmtId="217" fontId="0" fillId="0" borderId="16" xfId="48" applyNumberFormat="1" applyBorder="1" applyAlignment="1">
      <alignment vertical="center"/>
    </xf>
    <xf numFmtId="217" fontId="0" fillId="0" borderId="46" xfId="48" applyNumberFormat="1" applyBorder="1" applyAlignment="1">
      <alignment vertical="center"/>
    </xf>
    <xf numFmtId="217" fontId="0" fillId="0" borderId="13" xfId="48" applyNumberFormat="1" applyBorder="1" applyAlignment="1">
      <alignment vertical="center"/>
    </xf>
    <xf numFmtId="217" fontId="0" fillId="0" borderId="54" xfId="48" applyNumberFormat="1" applyBorder="1" applyAlignment="1">
      <alignment vertical="center"/>
    </xf>
    <xf numFmtId="217" fontId="0" fillId="0" borderId="31" xfId="48" applyNumberForma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0" xfId="48" applyNumberFormat="1" applyBorder="1" applyAlignment="1">
      <alignment vertical="center"/>
    </xf>
    <xf numFmtId="217" fontId="0" fillId="0" borderId="55" xfId="48" applyNumberFormat="1" applyBorder="1" applyAlignment="1">
      <alignment vertical="center"/>
    </xf>
    <xf numFmtId="217" fontId="0" fillId="0" borderId="15" xfId="48" applyNumberFormat="1" applyBorder="1" applyAlignment="1">
      <alignment vertical="center"/>
    </xf>
    <xf numFmtId="217" fontId="0" fillId="0" borderId="23" xfId="48" applyNumberFormat="1" applyBorder="1" applyAlignment="1">
      <alignment vertical="center"/>
    </xf>
    <xf numFmtId="217" fontId="0" fillId="0" borderId="17" xfId="48" applyNumberFormat="1" applyBorder="1" applyAlignment="1">
      <alignment vertical="center"/>
    </xf>
    <xf numFmtId="218" fontId="0" fillId="0" borderId="50" xfId="0" applyNumberFormat="1" applyBorder="1" applyAlignment="1">
      <alignment vertical="center"/>
    </xf>
    <xf numFmtId="218" fontId="0" fillId="0" borderId="31" xfId="48" applyNumberForma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6" xfId="0" applyNumberFormat="1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41" fontId="0" fillId="0" borderId="5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60" xfId="0" applyNumberFormat="1" applyBorder="1" applyAlignment="1">
      <alignment horizontal="center" vertical="center" shrinkToFit="1"/>
    </xf>
    <xf numFmtId="41" fontId="0" fillId="0" borderId="60" xfId="0" applyNumberFormat="1" applyBorder="1" applyAlignment="1">
      <alignment horizontal="center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Fill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Border="1" applyAlignment="1">
      <alignment horizontal="right" vertical="center"/>
    </xf>
    <xf numFmtId="217" fontId="0" fillId="0" borderId="63" xfId="0" applyNumberFormat="1" applyBorder="1" applyAlignment="1">
      <alignment vertical="center"/>
    </xf>
    <xf numFmtId="217" fontId="0" fillId="0" borderId="63" xfId="48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4" xfId="0" applyNumberFormat="1" applyBorder="1" applyAlignment="1">
      <alignment vertical="center"/>
    </xf>
    <xf numFmtId="217" fontId="0" fillId="0" borderId="64" xfId="48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5" xfId="0" applyNumberFormat="1" applyBorder="1" applyAlignment="1">
      <alignment horizontal="right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Border="1" applyAlignment="1">
      <alignment horizontal="right" vertical="center"/>
    </xf>
    <xf numFmtId="225" fontId="0" fillId="0" borderId="62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7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217" fontId="0" fillId="0" borderId="61" xfId="48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2" xfId="0" applyNumberFormat="1" applyBorder="1" applyAlignment="1">
      <alignment vertical="center"/>
    </xf>
    <xf numFmtId="226" fontId="0" fillId="0" borderId="62" xfId="48" applyNumberFormat="1" applyBorder="1" applyAlignment="1">
      <alignment vertical="center"/>
    </xf>
    <xf numFmtId="218" fontId="0" fillId="0" borderId="62" xfId="0" applyNumberFormat="1" applyBorder="1" applyAlignment="1">
      <alignment vertical="center"/>
    </xf>
    <xf numFmtId="218" fontId="0" fillId="0" borderId="62" xfId="48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218" fontId="0" fillId="0" borderId="64" xfId="0" applyNumberFormat="1" applyBorder="1" applyAlignment="1">
      <alignment vertical="center"/>
    </xf>
    <xf numFmtId="218" fontId="0" fillId="0" borderId="64" xfId="48" applyNumberFormat="1" applyBorder="1" applyAlignment="1">
      <alignment vertical="center"/>
    </xf>
    <xf numFmtId="41" fontId="0" fillId="0" borderId="65" xfId="0" applyNumberFormat="1" applyBorder="1" applyAlignment="1">
      <alignment vertical="center"/>
    </xf>
    <xf numFmtId="218" fontId="0" fillId="0" borderId="60" xfId="0" applyNumberFormat="1" applyBorder="1" applyAlignment="1">
      <alignment vertical="center"/>
    </xf>
    <xf numFmtId="218" fontId="0" fillId="0" borderId="60" xfId="48" applyNumberFormat="1" applyBorder="1" applyAlignment="1">
      <alignment vertical="center"/>
    </xf>
    <xf numFmtId="218" fontId="0" fillId="0" borderId="64" xfId="48" applyNumberForma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3" xfId="0" applyNumberFormat="1" applyFont="1" applyBorder="1" applyAlignment="1">
      <alignment horizontal="center" vertical="center"/>
    </xf>
    <xf numFmtId="217" fontId="0" fillId="0" borderId="21" xfId="0" applyNumberFormat="1" applyBorder="1" applyAlignment="1" quotePrefix="1">
      <alignment horizontal="right" vertical="center"/>
    </xf>
    <xf numFmtId="217" fontId="0" fillId="0" borderId="25" xfId="0" applyNumberFormat="1" applyBorder="1" applyAlignment="1" quotePrefix="1">
      <alignment horizontal="right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20" xfId="0" applyNumberFormat="1" applyBorder="1" applyAlignment="1">
      <alignment horizontal="centerContinuous" vertical="center"/>
    </xf>
    <xf numFmtId="41" fontId="0" fillId="0" borderId="19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6" xfId="0" applyNumberFormat="1" applyFont="1" applyBorder="1" applyAlignment="1">
      <alignment vertical="center"/>
    </xf>
    <xf numFmtId="0" fontId="0" fillId="0" borderId="57" xfId="0" applyBorder="1" applyAlignment="1">
      <alignment horizontal="distributed" vertical="center"/>
    </xf>
    <xf numFmtId="217" fontId="0" fillId="0" borderId="66" xfId="48" applyNumberFormat="1" applyBorder="1" applyAlignment="1">
      <alignment horizontal="center" vertical="center"/>
    </xf>
    <xf numFmtId="217" fontId="0" fillId="0" borderId="67" xfId="48" applyNumberFormat="1" applyBorder="1" applyAlignment="1">
      <alignment horizontal="center" vertical="center"/>
    </xf>
    <xf numFmtId="217" fontId="0" fillId="0" borderId="48" xfId="48" applyNumberFormat="1" applyBorder="1" applyAlignment="1">
      <alignment horizontal="center" vertical="center"/>
    </xf>
    <xf numFmtId="217" fontId="0" fillId="0" borderId="18" xfId="48" applyNumberFormat="1" applyBorder="1" applyAlignment="1">
      <alignment horizontal="center" vertical="center"/>
    </xf>
    <xf numFmtId="217" fontId="0" fillId="0" borderId="22" xfId="48" applyNumberFormat="1" applyBorder="1" applyAlignment="1">
      <alignment horizontal="center" vertical="center"/>
    </xf>
    <xf numFmtId="217" fontId="0" fillId="0" borderId="54" xfId="48" applyNumberFormat="1" applyBorder="1" applyAlignment="1">
      <alignment horizontal="center" vertical="center"/>
    </xf>
    <xf numFmtId="217" fontId="0" fillId="0" borderId="41" xfId="48" applyNumberFormat="1" applyBorder="1" applyAlignment="1">
      <alignment horizontal="center" vertical="center"/>
    </xf>
    <xf numFmtId="217" fontId="0" fillId="0" borderId="21" xfId="48" applyNumberFormat="1" applyBorder="1" applyAlignment="1">
      <alignment horizontal="center" vertical="center"/>
    </xf>
    <xf numFmtId="217" fontId="0" fillId="0" borderId="25" xfId="48" applyNumberFormat="1" applyBorder="1" applyAlignment="1">
      <alignment horizontal="center" vertical="center"/>
    </xf>
    <xf numFmtId="217" fontId="0" fillId="0" borderId="29" xfId="48" applyNumberFormat="1" applyBorder="1" applyAlignment="1">
      <alignment horizontal="center" vertical="center"/>
    </xf>
    <xf numFmtId="217" fontId="0" fillId="0" borderId="23" xfId="48" applyNumberFormat="1" applyBorder="1" applyAlignment="1">
      <alignment horizontal="center" vertical="center"/>
    </xf>
    <xf numFmtId="217" fontId="0" fillId="0" borderId="31" xfId="48" applyNumberFormat="1" applyBorder="1" applyAlignment="1">
      <alignment horizontal="center" vertical="center"/>
    </xf>
    <xf numFmtId="217" fontId="0" fillId="0" borderId="68" xfId="48" applyNumberFormat="1" applyBorder="1" applyAlignment="1">
      <alignment vertical="center"/>
    </xf>
    <xf numFmtId="217" fontId="0" fillId="0" borderId="69" xfId="48" applyNumberFormat="1" applyBorder="1" applyAlignment="1">
      <alignment vertical="center"/>
    </xf>
    <xf numFmtId="217" fontId="0" fillId="0" borderId="53" xfId="48" applyNumberForma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ill="1" applyBorder="1" applyAlignment="1">
      <alignment vertical="center"/>
    </xf>
    <xf numFmtId="217" fontId="0" fillId="0" borderId="25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6" xfId="48" applyNumberForma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3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217" fontId="0" fillId="0" borderId="41" xfId="48" applyNumberFormat="1" applyFont="1" applyBorder="1" applyAlignment="1">
      <alignment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Alignment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46" xfId="48" applyNumberFormat="1" applyFont="1" applyBorder="1" applyAlignment="1">
      <alignment horizontal="right" vertical="center"/>
    </xf>
    <xf numFmtId="217" fontId="0" fillId="0" borderId="27" xfId="48" applyNumberFormat="1" applyFont="1" applyBorder="1" applyAlignment="1">
      <alignment horizontal="right"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>
      <alignment horizontal="right" vertical="center"/>
    </xf>
    <xf numFmtId="217" fontId="0" fillId="0" borderId="23" xfId="48" applyNumberFormat="1" applyFont="1" applyBorder="1" applyAlignment="1">
      <alignment horizontal="right" vertical="center"/>
    </xf>
    <xf numFmtId="217" fontId="0" fillId="0" borderId="41" xfId="48" applyNumberFormat="1" applyFont="1" applyBorder="1" applyAlignment="1">
      <alignment horizontal="right" vertical="center"/>
    </xf>
    <xf numFmtId="217" fontId="0" fillId="0" borderId="50" xfId="48" applyNumberFormat="1" applyFont="1" applyBorder="1" applyAlignment="1">
      <alignment horizontal="right" vertical="center"/>
    </xf>
    <xf numFmtId="217" fontId="0" fillId="0" borderId="39" xfId="48" applyNumberFormat="1" applyFont="1" applyBorder="1" applyAlignment="1">
      <alignment horizontal="right" vertical="center"/>
    </xf>
    <xf numFmtId="217" fontId="0" fillId="0" borderId="33" xfId="48" applyNumberFormat="1" applyFont="1" applyBorder="1" applyAlignment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53" xfId="48" applyNumberFormat="1" applyFont="1" applyBorder="1" applyAlignment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2" xfId="48" applyNumberFormat="1" applyFont="1" applyBorder="1" applyAlignment="1">
      <alignment vertical="center"/>
    </xf>
    <xf numFmtId="217" fontId="0" fillId="0" borderId="49" xfId="48" applyNumberFormat="1" applyFont="1" applyBorder="1" applyAlignment="1">
      <alignment vertical="center"/>
    </xf>
    <xf numFmtId="217" fontId="0" fillId="0" borderId="33" xfId="48" applyNumberFormat="1" applyFont="1" applyBorder="1" applyAlignment="1">
      <alignment vertical="center"/>
    </xf>
    <xf numFmtId="217" fontId="0" fillId="0" borderId="25" xfId="48" applyNumberFormat="1" applyFont="1" applyBorder="1" applyAlignment="1">
      <alignment vertical="center"/>
    </xf>
    <xf numFmtId="217" fontId="0" fillId="0" borderId="54" xfId="48" applyNumberFormat="1" applyFont="1" applyBorder="1" applyAlignment="1">
      <alignment vertical="center"/>
    </xf>
    <xf numFmtId="217" fontId="0" fillId="0" borderId="21" xfId="48" applyNumberFormat="1" applyFont="1" applyBorder="1" applyAlignment="1">
      <alignment horizontal="right" vertical="center"/>
    </xf>
    <xf numFmtId="217" fontId="0" fillId="0" borderId="25" xfId="48" applyNumberFormat="1" applyFont="1" applyBorder="1" applyAlignment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40" xfId="48" applyNumberFormat="1" applyFont="1" applyBorder="1" applyAlignment="1">
      <alignment horizontal="right" vertical="center"/>
    </xf>
    <xf numFmtId="217" fontId="0" fillId="0" borderId="70" xfId="48" applyNumberFormat="1" applyBorder="1" applyAlignment="1">
      <alignment vertical="center"/>
    </xf>
    <xf numFmtId="217" fontId="0" fillId="0" borderId="63" xfId="48" applyNumberFormat="1" applyBorder="1" applyAlignment="1">
      <alignment vertical="center"/>
    </xf>
    <xf numFmtId="217" fontId="0" fillId="0" borderId="62" xfId="48" applyNumberFormat="1" applyBorder="1" applyAlignment="1">
      <alignment vertical="center"/>
    </xf>
    <xf numFmtId="217" fontId="0" fillId="0" borderId="71" xfId="48" applyNumberFormat="1" applyBorder="1" applyAlignment="1">
      <alignment vertical="center"/>
    </xf>
    <xf numFmtId="217" fontId="0" fillId="0" borderId="72" xfId="48" applyNumberFormat="1" applyBorder="1" applyAlignment="1">
      <alignment vertical="center"/>
    </xf>
    <xf numFmtId="217" fontId="0" fillId="0" borderId="62" xfId="48" applyNumberFormat="1" applyFont="1" applyBorder="1" applyAlignment="1">
      <alignment horizontal="right" vertical="center"/>
    </xf>
    <xf numFmtId="217" fontId="0" fillId="0" borderId="72" xfId="48" applyNumberFormat="1" applyFont="1" applyBorder="1" applyAlignment="1" quotePrefix="1">
      <alignment horizontal="right" vertical="center"/>
    </xf>
    <xf numFmtId="217" fontId="0" fillId="0" borderId="60" xfId="48" applyNumberFormat="1" applyBorder="1" applyAlignment="1">
      <alignment vertical="center"/>
    </xf>
    <xf numFmtId="217" fontId="0" fillId="0" borderId="62" xfId="48" applyNumberFormat="1" applyFont="1" applyBorder="1" applyAlignment="1" quotePrefix="1">
      <alignment horizontal="right" vertical="center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5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4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70" xfId="48" applyNumberFormat="1" applyFont="1" applyBorder="1" applyAlignment="1">
      <alignment vertical="center" textRotation="255"/>
    </xf>
    <xf numFmtId="224" fontId="16" fillId="0" borderId="71" xfId="48" applyNumberFormat="1" applyFont="1" applyBorder="1" applyAlignment="1">
      <alignment vertical="center" textRotation="255"/>
    </xf>
    <xf numFmtId="224" fontId="16" fillId="0" borderId="72" xfId="48" applyNumberFormat="1" applyFont="1" applyBorder="1" applyAlignment="1">
      <alignment vertical="center" textRotation="255"/>
    </xf>
    <xf numFmtId="41" fontId="0" fillId="0" borderId="45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14" fillId="0" borderId="71" xfId="61" applyFont="1" applyBorder="1" applyAlignment="1">
      <alignment vertical="center" textRotation="255"/>
      <protection/>
    </xf>
    <xf numFmtId="0" fontId="14" fillId="0" borderId="72" xfId="61" applyFont="1" applyBorder="1" applyAlignment="1">
      <alignment vertical="center" textRotation="255"/>
      <protection/>
    </xf>
    <xf numFmtId="0" fontId="14" fillId="0" borderId="71" xfId="61" applyFont="1" applyBorder="1" applyAlignment="1">
      <alignment vertical="center"/>
      <protection/>
    </xf>
    <xf numFmtId="0" fontId="14" fillId="0" borderId="72" xfId="61" applyFont="1" applyBorder="1" applyAlignment="1">
      <alignment vertical="center"/>
      <protection/>
    </xf>
    <xf numFmtId="217" fontId="0" fillId="0" borderId="40" xfId="48" applyNumberForma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54" xfId="0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70" xfId="0" applyNumberFormat="1" applyBorder="1" applyAlignment="1">
      <alignment horizontal="center" vertical="center" textRotation="255"/>
    </xf>
    <xf numFmtId="41" fontId="0" fillId="0" borderId="20" xfId="0" applyNumberFormat="1" applyBorder="1" applyAlignment="1">
      <alignment horizontal="center" vertical="center"/>
    </xf>
    <xf numFmtId="41" fontId="0" fillId="0" borderId="65" xfId="0" applyNumberFormat="1" applyBorder="1" applyAlignment="1">
      <alignment horizontal="center" vertical="center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view="pageBreakPreview" zoomScaleSheetLayoutView="100" zoomScalePageLayoutView="0" workbookViewId="0" topLeftCell="A1">
      <pane xSplit="5" ySplit="8" topLeftCell="F2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9" sqref="F9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233</v>
      </c>
      <c r="F1" s="1"/>
    </row>
    <row r="3" ht="14.25">
      <c r="A3" s="27" t="s">
        <v>93</v>
      </c>
    </row>
    <row r="5" spans="1:5" ht="13.5">
      <c r="A5" s="58" t="s">
        <v>222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223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85" t="s">
        <v>88</v>
      </c>
      <c r="B9" s="285" t="s">
        <v>90</v>
      </c>
      <c r="C9" s="55" t="s">
        <v>4</v>
      </c>
      <c r="D9" s="56"/>
      <c r="E9" s="56"/>
      <c r="F9" s="65">
        <v>118979</v>
      </c>
      <c r="G9" s="75">
        <f>F9/$F$27*100</f>
        <v>25.13143525823411</v>
      </c>
      <c r="H9" s="66">
        <v>116410</v>
      </c>
      <c r="I9" s="80">
        <f>(F9/H9-1)*100</f>
        <v>2.2068550811785936</v>
      </c>
      <c r="K9" s="108"/>
    </row>
    <row r="10" spans="1:9" ht="18" customHeight="1">
      <c r="A10" s="286"/>
      <c r="B10" s="286"/>
      <c r="C10" s="7"/>
      <c r="D10" s="52" t="s">
        <v>23</v>
      </c>
      <c r="E10" s="53"/>
      <c r="F10" s="67">
        <v>36846</v>
      </c>
      <c r="G10" s="76">
        <f aca="true" t="shared" si="0" ref="G10:G27">F10/$F$27*100</f>
        <v>7.782826074558486</v>
      </c>
      <c r="H10" s="68">
        <v>39750</v>
      </c>
      <c r="I10" s="81">
        <f aca="true" t="shared" si="1" ref="I10:I27">(F10/H10-1)*100</f>
        <v>-7.305660377358492</v>
      </c>
    </row>
    <row r="11" spans="1:9" ht="18" customHeight="1">
      <c r="A11" s="286"/>
      <c r="B11" s="286"/>
      <c r="C11" s="7"/>
      <c r="D11" s="16"/>
      <c r="E11" s="23" t="s">
        <v>24</v>
      </c>
      <c r="F11" s="69">
        <v>31330</v>
      </c>
      <c r="G11" s="77">
        <f t="shared" si="0"/>
        <v>6.617704524668006</v>
      </c>
      <c r="H11" s="70">
        <v>32428</v>
      </c>
      <c r="I11" s="82">
        <f t="shared" si="1"/>
        <v>-3.385962748242255</v>
      </c>
    </row>
    <row r="12" spans="1:9" ht="18" customHeight="1">
      <c r="A12" s="286"/>
      <c r="B12" s="286"/>
      <c r="C12" s="7"/>
      <c r="D12" s="16"/>
      <c r="E12" s="23" t="s">
        <v>25</v>
      </c>
      <c r="F12" s="69">
        <v>4849</v>
      </c>
      <c r="G12" s="77">
        <f t="shared" si="0"/>
        <v>1.0242339368054632</v>
      </c>
      <c r="H12" s="70">
        <v>6597</v>
      </c>
      <c r="I12" s="82">
        <f t="shared" si="1"/>
        <v>-26.49689252690617</v>
      </c>
    </row>
    <row r="13" spans="1:9" ht="18" customHeight="1">
      <c r="A13" s="286"/>
      <c r="B13" s="286"/>
      <c r="C13" s="7"/>
      <c r="D13" s="33"/>
      <c r="E13" s="23" t="s">
        <v>26</v>
      </c>
      <c r="F13" s="69">
        <v>667</v>
      </c>
      <c r="G13" s="77">
        <f t="shared" si="0"/>
        <v>0.1408876130850163</v>
      </c>
      <c r="H13" s="70">
        <v>725</v>
      </c>
      <c r="I13" s="82">
        <f t="shared" si="1"/>
        <v>-7.9999999999999964</v>
      </c>
    </row>
    <row r="14" spans="1:9" ht="18" customHeight="1">
      <c r="A14" s="286"/>
      <c r="B14" s="286"/>
      <c r="C14" s="7"/>
      <c r="D14" s="61" t="s">
        <v>27</v>
      </c>
      <c r="E14" s="51"/>
      <c r="F14" s="65">
        <v>27445</v>
      </c>
      <c r="G14" s="75">
        <f t="shared" si="0"/>
        <v>5.797092265544635</v>
      </c>
      <c r="H14" s="66">
        <v>24974</v>
      </c>
      <c r="I14" s="83">
        <f t="shared" si="1"/>
        <v>9.894290061664135</v>
      </c>
    </row>
    <row r="15" spans="1:9" ht="18" customHeight="1">
      <c r="A15" s="286"/>
      <c r="B15" s="286"/>
      <c r="C15" s="7"/>
      <c r="D15" s="16"/>
      <c r="E15" s="23" t="s">
        <v>28</v>
      </c>
      <c r="F15" s="69">
        <v>820</v>
      </c>
      <c r="G15" s="77">
        <f t="shared" si="0"/>
        <v>0.1732051615138131</v>
      </c>
      <c r="H15" s="70">
        <v>757</v>
      </c>
      <c r="I15" s="82">
        <f t="shared" si="1"/>
        <v>8.322324966974893</v>
      </c>
    </row>
    <row r="16" spans="1:11" ht="18" customHeight="1">
      <c r="A16" s="286"/>
      <c r="B16" s="286"/>
      <c r="C16" s="7"/>
      <c r="D16" s="16"/>
      <c r="E16" s="29" t="s">
        <v>29</v>
      </c>
      <c r="F16" s="67">
        <v>26625</v>
      </c>
      <c r="G16" s="76">
        <f t="shared" si="0"/>
        <v>5.623887104030822</v>
      </c>
      <c r="H16" s="68">
        <v>24217</v>
      </c>
      <c r="I16" s="81">
        <f t="shared" si="1"/>
        <v>9.94342817029359</v>
      </c>
      <c r="K16" s="109"/>
    </row>
    <row r="17" spans="1:9" ht="18" customHeight="1">
      <c r="A17" s="286"/>
      <c r="B17" s="286"/>
      <c r="C17" s="7"/>
      <c r="D17" s="288" t="s">
        <v>30</v>
      </c>
      <c r="E17" s="289"/>
      <c r="F17" s="67">
        <v>27816</v>
      </c>
      <c r="G17" s="76">
        <f t="shared" si="0"/>
        <v>5.875457039839299</v>
      </c>
      <c r="H17" s="68">
        <v>25364</v>
      </c>
      <c r="I17" s="81">
        <f t="shared" si="1"/>
        <v>9.66724491405142</v>
      </c>
    </row>
    <row r="18" spans="1:9" ht="18" customHeight="1">
      <c r="A18" s="286"/>
      <c r="B18" s="286"/>
      <c r="C18" s="7"/>
      <c r="D18" s="290" t="s">
        <v>94</v>
      </c>
      <c r="E18" s="291"/>
      <c r="F18" s="69">
        <v>2135</v>
      </c>
      <c r="G18" s="77">
        <f t="shared" si="0"/>
        <v>0.4509670973560866</v>
      </c>
      <c r="H18" s="70">
        <v>1891</v>
      </c>
      <c r="I18" s="82">
        <f t="shared" si="1"/>
        <v>12.903225806451623</v>
      </c>
    </row>
    <row r="19" spans="1:26" ht="18" customHeight="1">
      <c r="A19" s="286"/>
      <c r="B19" s="286"/>
      <c r="C19" s="10"/>
      <c r="D19" s="290" t="s">
        <v>95</v>
      </c>
      <c r="E19" s="291"/>
      <c r="F19" s="107"/>
      <c r="G19" s="77">
        <f t="shared" si="0"/>
        <v>0</v>
      </c>
      <c r="H19" s="249"/>
      <c r="I19" s="82" t="e">
        <f t="shared" si="1"/>
        <v>#DIV/0!</v>
      </c>
      <c r="Z19" s="2" t="s">
        <v>96</v>
      </c>
    </row>
    <row r="20" spans="1:9" ht="18" customHeight="1">
      <c r="A20" s="286"/>
      <c r="B20" s="286"/>
      <c r="C20" s="44" t="s">
        <v>5</v>
      </c>
      <c r="D20" s="43"/>
      <c r="E20" s="43"/>
      <c r="F20" s="69">
        <v>16692</v>
      </c>
      <c r="G20" s="77">
        <f t="shared" si="0"/>
        <v>3.525781165839718</v>
      </c>
      <c r="H20" s="70">
        <v>15798</v>
      </c>
      <c r="I20" s="82">
        <f t="shared" si="1"/>
        <v>5.658944170148117</v>
      </c>
    </row>
    <row r="21" spans="1:9" ht="18" customHeight="1">
      <c r="A21" s="286"/>
      <c r="B21" s="286"/>
      <c r="C21" s="44" t="s">
        <v>6</v>
      </c>
      <c r="D21" s="43"/>
      <c r="E21" s="43"/>
      <c r="F21" s="69">
        <v>109800</v>
      </c>
      <c r="G21" s="77">
        <f t="shared" si="0"/>
        <v>23.192593578313023</v>
      </c>
      <c r="H21" s="70">
        <v>109500</v>
      </c>
      <c r="I21" s="82">
        <f t="shared" si="1"/>
        <v>0.273972602739736</v>
      </c>
    </row>
    <row r="22" spans="1:9" ht="18" customHeight="1">
      <c r="A22" s="286"/>
      <c r="B22" s="286"/>
      <c r="C22" s="44" t="s">
        <v>31</v>
      </c>
      <c r="D22" s="43"/>
      <c r="E22" s="43"/>
      <c r="F22" s="69">
        <v>6782</v>
      </c>
      <c r="G22" s="77">
        <f t="shared" si="0"/>
        <v>1.4325334212032688</v>
      </c>
      <c r="H22" s="70">
        <v>6111</v>
      </c>
      <c r="I22" s="82">
        <f t="shared" si="1"/>
        <v>10.98019963999346</v>
      </c>
    </row>
    <row r="23" spans="1:9" ht="18" customHeight="1">
      <c r="A23" s="286"/>
      <c r="B23" s="286"/>
      <c r="C23" s="44" t="s">
        <v>7</v>
      </c>
      <c r="D23" s="43"/>
      <c r="E23" s="43"/>
      <c r="F23" s="69">
        <v>49853</v>
      </c>
      <c r="G23" s="77">
        <f t="shared" si="0"/>
        <v>10.530240142619665</v>
      </c>
      <c r="H23" s="70">
        <v>47808</v>
      </c>
      <c r="I23" s="82">
        <f t="shared" si="1"/>
        <v>4.2775267737617195</v>
      </c>
    </row>
    <row r="24" spans="1:9" ht="18" customHeight="1">
      <c r="A24" s="286"/>
      <c r="B24" s="286"/>
      <c r="C24" s="44" t="s">
        <v>32</v>
      </c>
      <c r="D24" s="43"/>
      <c r="E24" s="43"/>
      <c r="F24" s="69">
        <v>722</v>
      </c>
      <c r="G24" s="77">
        <f t="shared" si="0"/>
        <v>0.1525050324548452</v>
      </c>
      <c r="H24" s="70">
        <v>766</v>
      </c>
      <c r="I24" s="82">
        <f t="shared" si="1"/>
        <v>-5.744125326370753</v>
      </c>
    </row>
    <row r="25" spans="1:9" ht="18" customHeight="1">
      <c r="A25" s="286"/>
      <c r="B25" s="286"/>
      <c r="C25" s="44" t="s">
        <v>8</v>
      </c>
      <c r="D25" s="43"/>
      <c r="E25" s="43"/>
      <c r="F25" s="69">
        <v>60193</v>
      </c>
      <c r="G25" s="77">
        <f t="shared" si="0"/>
        <v>12.714314984147505</v>
      </c>
      <c r="H25" s="70">
        <v>57847</v>
      </c>
      <c r="I25" s="82">
        <f t="shared" si="1"/>
        <v>4.055525783532432</v>
      </c>
    </row>
    <row r="26" spans="1:9" ht="18" customHeight="1">
      <c r="A26" s="286"/>
      <c r="B26" s="286"/>
      <c r="C26" s="45" t="s">
        <v>9</v>
      </c>
      <c r="D26" s="46"/>
      <c r="E26" s="46"/>
      <c r="F26" s="71">
        <v>110406</v>
      </c>
      <c r="G26" s="78">
        <f t="shared" si="0"/>
        <v>23.320596417187865</v>
      </c>
      <c r="H26" s="72">
        <v>109243</v>
      </c>
      <c r="I26" s="84">
        <f t="shared" si="1"/>
        <v>1.0645991047481207</v>
      </c>
    </row>
    <row r="27" spans="1:9" ht="18" customHeight="1">
      <c r="A27" s="286"/>
      <c r="B27" s="287"/>
      <c r="C27" s="47" t="s">
        <v>10</v>
      </c>
      <c r="D27" s="31"/>
      <c r="E27" s="31"/>
      <c r="F27" s="73">
        <f>SUM(F9,F20:F26)</f>
        <v>473427</v>
      </c>
      <c r="G27" s="79">
        <f t="shared" si="0"/>
        <v>100</v>
      </c>
      <c r="H27" s="73">
        <f>SUM(H9,H20:H26)</f>
        <v>463483</v>
      </c>
      <c r="I27" s="85">
        <f t="shared" si="1"/>
        <v>2.145494009489024</v>
      </c>
    </row>
    <row r="28" spans="1:9" ht="18" customHeight="1">
      <c r="A28" s="286"/>
      <c r="B28" s="285" t="s">
        <v>89</v>
      </c>
      <c r="C28" s="55" t="s">
        <v>11</v>
      </c>
      <c r="D28" s="56"/>
      <c r="E28" s="56"/>
      <c r="F28" s="65">
        <v>235435</v>
      </c>
      <c r="G28" s="75">
        <f>F28/$F$45*100</f>
        <v>49.729947806103155</v>
      </c>
      <c r="H28" s="65">
        <v>235978</v>
      </c>
      <c r="I28" s="86">
        <f>(F28/H28-1)*100</f>
        <v>-0.23010619634034057</v>
      </c>
    </row>
    <row r="29" spans="1:9" ht="18" customHeight="1">
      <c r="A29" s="286"/>
      <c r="B29" s="286"/>
      <c r="C29" s="7"/>
      <c r="D29" s="30" t="s">
        <v>12</v>
      </c>
      <c r="E29" s="43"/>
      <c r="F29" s="69">
        <v>126838</v>
      </c>
      <c r="G29" s="77">
        <f aca="true" t="shared" si="2" ref="G29:G45">F29/$F$45*100</f>
        <v>26.7914588732793</v>
      </c>
      <c r="H29" s="69">
        <v>128167</v>
      </c>
      <c r="I29" s="87">
        <f aca="true" t="shared" si="3" ref="I29:I45">(F29/H29-1)*100</f>
        <v>-1.0369283825009568</v>
      </c>
    </row>
    <row r="30" spans="1:9" ht="18" customHeight="1">
      <c r="A30" s="286"/>
      <c r="B30" s="286"/>
      <c r="C30" s="7"/>
      <c r="D30" s="30" t="s">
        <v>33</v>
      </c>
      <c r="E30" s="43"/>
      <c r="F30" s="69">
        <v>45303</v>
      </c>
      <c r="G30" s="77">
        <f t="shared" si="2"/>
        <v>9.569162722024727</v>
      </c>
      <c r="H30" s="69">
        <v>44505</v>
      </c>
      <c r="I30" s="87">
        <f t="shared" si="3"/>
        <v>1.7930569598921364</v>
      </c>
    </row>
    <row r="31" spans="1:9" ht="18" customHeight="1">
      <c r="A31" s="286"/>
      <c r="B31" s="286"/>
      <c r="C31" s="19"/>
      <c r="D31" s="30" t="s">
        <v>13</v>
      </c>
      <c r="E31" s="43"/>
      <c r="F31" s="69">
        <v>63294</v>
      </c>
      <c r="G31" s="77">
        <f t="shared" si="2"/>
        <v>13.369326210799132</v>
      </c>
      <c r="H31" s="69">
        <v>63306</v>
      </c>
      <c r="I31" s="87">
        <f t="shared" si="3"/>
        <v>-0.018955549237043012</v>
      </c>
    </row>
    <row r="32" spans="1:9" ht="18" customHeight="1">
      <c r="A32" s="286"/>
      <c r="B32" s="286"/>
      <c r="C32" s="50" t="s">
        <v>14</v>
      </c>
      <c r="D32" s="51"/>
      <c r="E32" s="51"/>
      <c r="F32" s="65">
        <v>168479</v>
      </c>
      <c r="G32" s="75">
        <f t="shared" si="2"/>
        <v>35.58711269108015</v>
      </c>
      <c r="H32" s="65">
        <v>166298</v>
      </c>
      <c r="I32" s="86">
        <f t="shared" si="3"/>
        <v>1.311501040301155</v>
      </c>
    </row>
    <row r="33" spans="1:9" ht="18" customHeight="1">
      <c r="A33" s="286"/>
      <c r="B33" s="286"/>
      <c r="C33" s="7"/>
      <c r="D33" s="30" t="s">
        <v>15</v>
      </c>
      <c r="E33" s="43"/>
      <c r="F33" s="69">
        <v>23049</v>
      </c>
      <c r="G33" s="77">
        <f t="shared" si="2"/>
        <v>4.868543619185218</v>
      </c>
      <c r="H33" s="69">
        <v>22298</v>
      </c>
      <c r="I33" s="87">
        <f t="shared" si="3"/>
        <v>3.368015068616015</v>
      </c>
    </row>
    <row r="34" spans="1:9" ht="18" customHeight="1">
      <c r="A34" s="286"/>
      <c r="B34" s="286"/>
      <c r="C34" s="7"/>
      <c r="D34" s="30" t="s">
        <v>34</v>
      </c>
      <c r="E34" s="43"/>
      <c r="F34" s="69">
        <v>5447</v>
      </c>
      <c r="G34" s="77">
        <f t="shared" si="2"/>
        <v>1.1505469692265122</v>
      </c>
      <c r="H34" s="69">
        <v>6536</v>
      </c>
      <c r="I34" s="87">
        <f t="shared" si="3"/>
        <v>-16.661566707466335</v>
      </c>
    </row>
    <row r="35" spans="1:9" ht="18" customHeight="1">
      <c r="A35" s="286"/>
      <c r="B35" s="286"/>
      <c r="C35" s="7"/>
      <c r="D35" s="30" t="s">
        <v>35</v>
      </c>
      <c r="E35" s="43"/>
      <c r="F35" s="69">
        <v>93442</v>
      </c>
      <c r="G35" s="77">
        <f t="shared" si="2"/>
        <v>19.737361831919177</v>
      </c>
      <c r="H35" s="69">
        <v>91021</v>
      </c>
      <c r="I35" s="87">
        <f t="shared" si="3"/>
        <v>2.6598257544962145</v>
      </c>
    </row>
    <row r="36" spans="1:9" ht="18" customHeight="1">
      <c r="A36" s="286"/>
      <c r="B36" s="286"/>
      <c r="C36" s="7"/>
      <c r="D36" s="30" t="s">
        <v>36</v>
      </c>
      <c r="E36" s="43"/>
      <c r="F36" s="69">
        <v>1931</v>
      </c>
      <c r="G36" s="77">
        <f t="shared" si="2"/>
        <v>0.4078770327843575</v>
      </c>
      <c r="H36" s="69">
        <v>2384</v>
      </c>
      <c r="I36" s="87">
        <f t="shared" si="3"/>
        <v>-19.001677852348998</v>
      </c>
    </row>
    <row r="37" spans="1:9" ht="18" customHeight="1">
      <c r="A37" s="286"/>
      <c r="B37" s="286"/>
      <c r="C37" s="7"/>
      <c r="D37" s="30" t="s">
        <v>16</v>
      </c>
      <c r="E37" s="43"/>
      <c r="F37" s="69">
        <v>2565</v>
      </c>
      <c r="G37" s="77">
        <f t="shared" si="2"/>
        <v>0.5417941942474764</v>
      </c>
      <c r="H37" s="69">
        <v>2034</v>
      </c>
      <c r="I37" s="87">
        <f t="shared" si="3"/>
        <v>26.106194690265493</v>
      </c>
    </row>
    <row r="38" spans="1:9" ht="18" customHeight="1">
      <c r="A38" s="286"/>
      <c r="B38" s="286"/>
      <c r="C38" s="19"/>
      <c r="D38" s="30" t="s">
        <v>37</v>
      </c>
      <c r="E38" s="43"/>
      <c r="F38" s="69">
        <v>41995</v>
      </c>
      <c r="G38" s="77">
        <f t="shared" si="2"/>
        <v>8.870427753381197</v>
      </c>
      <c r="H38" s="69">
        <v>41974</v>
      </c>
      <c r="I38" s="87">
        <f t="shared" si="3"/>
        <v>0.050030971553827186</v>
      </c>
    </row>
    <row r="39" spans="1:9" ht="18" customHeight="1">
      <c r="A39" s="286"/>
      <c r="B39" s="286"/>
      <c r="C39" s="50" t="s">
        <v>17</v>
      </c>
      <c r="D39" s="51"/>
      <c r="E39" s="51"/>
      <c r="F39" s="65">
        <v>69513</v>
      </c>
      <c r="G39" s="75">
        <f t="shared" si="2"/>
        <v>14.682939502816698</v>
      </c>
      <c r="H39" s="65">
        <v>61207</v>
      </c>
      <c r="I39" s="86">
        <f t="shared" si="3"/>
        <v>13.570343261391681</v>
      </c>
    </row>
    <row r="40" spans="1:9" ht="18" customHeight="1">
      <c r="A40" s="286"/>
      <c r="B40" s="286"/>
      <c r="C40" s="7"/>
      <c r="D40" s="52" t="s">
        <v>18</v>
      </c>
      <c r="E40" s="53"/>
      <c r="F40" s="67">
        <v>63622</v>
      </c>
      <c r="G40" s="76">
        <f t="shared" si="2"/>
        <v>13.438608275404656</v>
      </c>
      <c r="H40" s="67">
        <v>55523</v>
      </c>
      <c r="I40" s="88">
        <f t="shared" si="3"/>
        <v>14.586747834230863</v>
      </c>
    </row>
    <row r="41" spans="1:9" ht="18" customHeight="1">
      <c r="A41" s="286"/>
      <c r="B41" s="286"/>
      <c r="C41" s="7"/>
      <c r="D41" s="16"/>
      <c r="E41" s="104" t="s">
        <v>92</v>
      </c>
      <c r="F41" s="69">
        <v>29395</v>
      </c>
      <c r="G41" s="77">
        <f t="shared" si="2"/>
        <v>6.208982588656752</v>
      </c>
      <c r="H41" s="69">
        <v>28146</v>
      </c>
      <c r="I41" s="89">
        <f t="shared" si="3"/>
        <v>4.437575499182822</v>
      </c>
    </row>
    <row r="42" spans="1:9" ht="18" customHeight="1">
      <c r="A42" s="286"/>
      <c r="B42" s="286"/>
      <c r="C42" s="7"/>
      <c r="D42" s="33"/>
      <c r="E42" s="32" t="s">
        <v>38</v>
      </c>
      <c r="F42" s="69">
        <v>34227</v>
      </c>
      <c r="G42" s="77">
        <f t="shared" si="2"/>
        <v>7.229625686747903</v>
      </c>
      <c r="H42" s="69">
        <v>27377</v>
      </c>
      <c r="I42" s="89">
        <f t="shared" si="3"/>
        <v>25.021003031741973</v>
      </c>
    </row>
    <row r="43" spans="1:9" ht="18" customHeight="1">
      <c r="A43" s="286"/>
      <c r="B43" s="286"/>
      <c r="C43" s="7"/>
      <c r="D43" s="30" t="s">
        <v>39</v>
      </c>
      <c r="E43" s="54"/>
      <c r="F43" s="69">
        <v>5891</v>
      </c>
      <c r="G43" s="77">
        <f t="shared" si="2"/>
        <v>1.2443312274120404</v>
      </c>
      <c r="H43" s="69">
        <v>5685</v>
      </c>
      <c r="I43" s="89">
        <f t="shared" si="3"/>
        <v>3.6235708003518052</v>
      </c>
    </row>
    <row r="44" spans="1:9" ht="18" customHeight="1">
      <c r="A44" s="286"/>
      <c r="B44" s="286"/>
      <c r="C44" s="11"/>
      <c r="D44" s="48" t="s">
        <v>40</v>
      </c>
      <c r="E44" s="49"/>
      <c r="F44" s="73"/>
      <c r="G44" s="79">
        <f t="shared" si="2"/>
        <v>0</v>
      </c>
      <c r="H44" s="72"/>
      <c r="I44" s="84" t="e">
        <f t="shared" si="3"/>
        <v>#DIV/0!</v>
      </c>
    </row>
    <row r="45" spans="1:9" ht="18" customHeight="1">
      <c r="A45" s="287"/>
      <c r="B45" s="287"/>
      <c r="C45" s="11" t="s">
        <v>19</v>
      </c>
      <c r="D45" s="12"/>
      <c r="E45" s="12"/>
      <c r="F45" s="74">
        <f>SUM(F28,F32,F39)</f>
        <v>473427</v>
      </c>
      <c r="G45" s="85">
        <f t="shared" si="2"/>
        <v>100</v>
      </c>
      <c r="H45" s="74">
        <f>SUM(H28,H32,H39)</f>
        <v>463483</v>
      </c>
      <c r="I45" s="85">
        <f t="shared" si="3"/>
        <v>2.145494009489024</v>
      </c>
    </row>
    <row r="46" ht="13.5">
      <c r="A46" s="105" t="s">
        <v>20</v>
      </c>
    </row>
    <row r="47" ht="13.5">
      <c r="A47" s="106" t="s">
        <v>21</v>
      </c>
    </row>
    <row r="48" ht="13.5">
      <c r="A48" s="106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300" verticalDpi="3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SheetLayoutView="55" zoomScalePageLayoutView="0" workbookViewId="0" topLeftCell="A1">
      <pane xSplit="5" ySplit="7" topLeftCell="J2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R47" sqref="R47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3" t="s">
        <v>233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224</v>
      </c>
      <c r="B5" s="31"/>
      <c r="C5" s="31"/>
      <c r="D5" s="31"/>
      <c r="K5" s="37"/>
      <c r="O5" s="37" t="s">
        <v>48</v>
      </c>
    </row>
    <row r="6" spans="1:15" ht="15.75" customHeight="1">
      <c r="A6" s="299" t="s">
        <v>49</v>
      </c>
      <c r="B6" s="300"/>
      <c r="C6" s="300"/>
      <c r="D6" s="300"/>
      <c r="E6" s="301"/>
      <c r="F6" s="294" t="s">
        <v>235</v>
      </c>
      <c r="G6" s="295"/>
      <c r="H6" s="294" t="s">
        <v>236</v>
      </c>
      <c r="I6" s="295"/>
      <c r="J6" s="294" t="s">
        <v>237</v>
      </c>
      <c r="K6" s="295"/>
      <c r="L6" s="294" t="s">
        <v>238</v>
      </c>
      <c r="M6" s="295"/>
      <c r="N6" s="294"/>
      <c r="O6" s="295"/>
    </row>
    <row r="7" spans="1:15" ht="15.75" customHeight="1">
      <c r="A7" s="302"/>
      <c r="B7" s="303"/>
      <c r="C7" s="303"/>
      <c r="D7" s="303"/>
      <c r="E7" s="304"/>
      <c r="F7" s="110" t="s">
        <v>239</v>
      </c>
      <c r="G7" s="250" t="s">
        <v>240</v>
      </c>
      <c r="H7" s="110" t="s">
        <v>231</v>
      </c>
      <c r="I7" s="38" t="s">
        <v>241</v>
      </c>
      <c r="J7" s="110" t="s">
        <v>231</v>
      </c>
      <c r="K7" s="38" t="s">
        <v>241</v>
      </c>
      <c r="L7" s="110" t="s">
        <v>231</v>
      </c>
      <c r="M7" s="38" t="s">
        <v>241</v>
      </c>
      <c r="N7" s="110" t="s">
        <v>231</v>
      </c>
      <c r="O7" s="251" t="s">
        <v>241</v>
      </c>
    </row>
    <row r="8" spans="1:25" ht="15.75" customHeight="1">
      <c r="A8" s="311" t="s">
        <v>83</v>
      </c>
      <c r="B8" s="55" t="s">
        <v>50</v>
      </c>
      <c r="C8" s="56"/>
      <c r="D8" s="56"/>
      <c r="E8" s="93" t="s">
        <v>41</v>
      </c>
      <c r="F8" s="111">
        <v>4889</v>
      </c>
      <c r="G8" s="112">
        <v>4829</v>
      </c>
      <c r="H8" s="111">
        <v>897</v>
      </c>
      <c r="I8" s="113">
        <v>956</v>
      </c>
      <c r="J8" s="111">
        <v>20</v>
      </c>
      <c r="K8" s="114">
        <v>21</v>
      </c>
      <c r="L8" s="111">
        <v>24207</v>
      </c>
      <c r="M8" s="113">
        <v>23617</v>
      </c>
      <c r="N8" s="111"/>
      <c r="O8" s="114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5.75" customHeight="1">
      <c r="A9" s="312"/>
      <c r="B9" s="8"/>
      <c r="C9" s="30" t="s">
        <v>51</v>
      </c>
      <c r="D9" s="43"/>
      <c r="E9" s="91" t="s">
        <v>42</v>
      </c>
      <c r="F9" s="70">
        <v>4889</v>
      </c>
      <c r="G9" s="116">
        <v>4829</v>
      </c>
      <c r="H9" s="70">
        <v>897</v>
      </c>
      <c r="I9" s="117">
        <v>956</v>
      </c>
      <c r="J9" s="70">
        <v>20</v>
      </c>
      <c r="K9" s="118">
        <v>21</v>
      </c>
      <c r="L9" s="70">
        <v>24036</v>
      </c>
      <c r="M9" s="117">
        <v>23527</v>
      </c>
      <c r="N9" s="70"/>
      <c r="O9" s="118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5.75" customHeight="1">
      <c r="A10" s="312"/>
      <c r="B10" s="10"/>
      <c r="C10" s="30" t="s">
        <v>52</v>
      </c>
      <c r="D10" s="43"/>
      <c r="E10" s="91" t="s">
        <v>43</v>
      </c>
      <c r="F10" s="259">
        <v>0</v>
      </c>
      <c r="G10" s="260">
        <v>0</v>
      </c>
      <c r="H10" s="259">
        <v>0</v>
      </c>
      <c r="I10" s="260">
        <v>0</v>
      </c>
      <c r="J10" s="119">
        <v>0</v>
      </c>
      <c r="K10" s="260">
        <v>0</v>
      </c>
      <c r="L10" s="70">
        <v>171</v>
      </c>
      <c r="M10" s="117">
        <v>90</v>
      </c>
      <c r="N10" s="70"/>
      <c r="O10" s="118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5.75" customHeight="1">
      <c r="A11" s="312"/>
      <c r="B11" s="50" t="s">
        <v>53</v>
      </c>
      <c r="C11" s="63"/>
      <c r="D11" s="63"/>
      <c r="E11" s="90" t="s">
        <v>44</v>
      </c>
      <c r="F11" s="121">
        <v>4696</v>
      </c>
      <c r="G11" s="128">
        <v>4556</v>
      </c>
      <c r="H11" s="121">
        <v>784</v>
      </c>
      <c r="I11" s="128">
        <v>779</v>
      </c>
      <c r="J11" s="121">
        <v>18</v>
      </c>
      <c r="K11" s="128">
        <v>17</v>
      </c>
      <c r="L11" s="121">
        <v>25472</v>
      </c>
      <c r="M11" s="123">
        <v>25454</v>
      </c>
      <c r="N11" s="121"/>
      <c r="O11" s="124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5.75" customHeight="1">
      <c r="A12" s="312"/>
      <c r="B12" s="7"/>
      <c r="C12" s="30" t="s">
        <v>54</v>
      </c>
      <c r="D12" s="43"/>
      <c r="E12" s="91" t="s">
        <v>45</v>
      </c>
      <c r="F12" s="70">
        <v>4696</v>
      </c>
      <c r="G12" s="116">
        <v>4556</v>
      </c>
      <c r="H12" s="121">
        <v>784</v>
      </c>
      <c r="I12" s="117">
        <v>779</v>
      </c>
      <c r="J12" s="121">
        <v>18</v>
      </c>
      <c r="K12" s="118">
        <v>17</v>
      </c>
      <c r="L12" s="70">
        <v>25313</v>
      </c>
      <c r="M12" s="117">
        <v>24498</v>
      </c>
      <c r="N12" s="70"/>
      <c r="O12" s="118"/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5.75" customHeight="1">
      <c r="A13" s="312"/>
      <c r="B13" s="8"/>
      <c r="C13" s="52" t="s">
        <v>55</v>
      </c>
      <c r="D13" s="53"/>
      <c r="E13" s="95" t="s">
        <v>46</v>
      </c>
      <c r="F13" s="261">
        <v>0</v>
      </c>
      <c r="G13" s="260">
        <v>0</v>
      </c>
      <c r="H13" s="119">
        <v>0</v>
      </c>
      <c r="I13" s="260">
        <v>0</v>
      </c>
      <c r="J13" s="119">
        <v>0</v>
      </c>
      <c r="K13" s="260">
        <v>0</v>
      </c>
      <c r="L13" s="68">
        <v>159</v>
      </c>
      <c r="M13" s="126">
        <v>956</v>
      </c>
      <c r="N13" s="68"/>
      <c r="O13" s="127"/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5.75" customHeight="1">
      <c r="A14" s="312"/>
      <c r="B14" s="44" t="s">
        <v>56</v>
      </c>
      <c r="C14" s="43"/>
      <c r="D14" s="43"/>
      <c r="E14" s="91" t="s">
        <v>242</v>
      </c>
      <c r="F14" s="69">
        <f aca="true" t="shared" si="0" ref="F14:M15">F9-F12</f>
        <v>193</v>
      </c>
      <c r="G14" s="128">
        <f t="shared" si="0"/>
        <v>273</v>
      </c>
      <c r="H14" s="69">
        <f t="shared" si="0"/>
        <v>113</v>
      </c>
      <c r="I14" s="128">
        <f t="shared" si="0"/>
        <v>177</v>
      </c>
      <c r="J14" s="69">
        <f t="shared" si="0"/>
        <v>2</v>
      </c>
      <c r="K14" s="128">
        <f t="shared" si="0"/>
        <v>4</v>
      </c>
      <c r="L14" s="69">
        <f t="shared" si="0"/>
        <v>-1277</v>
      </c>
      <c r="M14" s="128">
        <f t="shared" si="0"/>
        <v>-971</v>
      </c>
      <c r="N14" s="69">
        <f>N9-N12</f>
        <v>0</v>
      </c>
      <c r="O14" s="128">
        <f>O9-O12</f>
        <v>0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5.75" customHeight="1">
      <c r="A15" s="312"/>
      <c r="B15" s="44" t="s">
        <v>57</v>
      </c>
      <c r="C15" s="43"/>
      <c r="D15" s="43"/>
      <c r="E15" s="91" t="s">
        <v>243</v>
      </c>
      <c r="F15" s="262">
        <v>0</v>
      </c>
      <c r="G15" s="260">
        <v>0</v>
      </c>
      <c r="H15" s="262">
        <v>0</v>
      </c>
      <c r="I15" s="260">
        <v>0</v>
      </c>
      <c r="J15" s="262">
        <v>0</v>
      </c>
      <c r="K15" s="260">
        <v>0</v>
      </c>
      <c r="L15" s="69">
        <f t="shared" si="0"/>
        <v>12</v>
      </c>
      <c r="M15" s="128">
        <f t="shared" si="0"/>
        <v>-866</v>
      </c>
      <c r="N15" s="69">
        <f>N10-N13</f>
        <v>0</v>
      </c>
      <c r="O15" s="128">
        <f>O10-O13</f>
        <v>0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5.75" customHeight="1">
      <c r="A16" s="312"/>
      <c r="B16" s="44" t="s">
        <v>58</v>
      </c>
      <c r="C16" s="43"/>
      <c r="D16" s="43"/>
      <c r="E16" s="91" t="s">
        <v>244</v>
      </c>
      <c r="F16" s="67">
        <f aca="true" t="shared" si="1" ref="F16:M16">F8-F11</f>
        <v>193</v>
      </c>
      <c r="G16" s="125">
        <f t="shared" si="1"/>
        <v>273</v>
      </c>
      <c r="H16" s="67">
        <f t="shared" si="1"/>
        <v>113</v>
      </c>
      <c r="I16" s="125">
        <f t="shared" si="1"/>
        <v>177</v>
      </c>
      <c r="J16" s="67">
        <f t="shared" si="1"/>
        <v>2</v>
      </c>
      <c r="K16" s="125">
        <f t="shared" si="1"/>
        <v>4</v>
      </c>
      <c r="L16" s="67">
        <f t="shared" si="1"/>
        <v>-1265</v>
      </c>
      <c r="M16" s="125">
        <f t="shared" si="1"/>
        <v>-1837</v>
      </c>
      <c r="N16" s="67">
        <f>N8-N11</f>
        <v>0</v>
      </c>
      <c r="O16" s="125">
        <f>O8-O11</f>
        <v>0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5.75" customHeight="1">
      <c r="A17" s="312"/>
      <c r="B17" s="44" t="s">
        <v>59</v>
      </c>
      <c r="C17" s="43"/>
      <c r="D17" s="43"/>
      <c r="E17" s="34"/>
      <c r="F17" s="262">
        <v>0</v>
      </c>
      <c r="G17" s="260">
        <v>0</v>
      </c>
      <c r="H17" s="119">
        <v>0</v>
      </c>
      <c r="I17" s="260">
        <v>0</v>
      </c>
      <c r="J17" s="259">
        <v>32</v>
      </c>
      <c r="K17" s="118">
        <v>34</v>
      </c>
      <c r="L17" s="70">
        <v>20034</v>
      </c>
      <c r="M17" s="117">
        <v>18769</v>
      </c>
      <c r="N17" s="119"/>
      <c r="O17" s="129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5.75" customHeight="1">
      <c r="A18" s="313"/>
      <c r="B18" s="47" t="s">
        <v>60</v>
      </c>
      <c r="C18" s="31"/>
      <c r="D18" s="31"/>
      <c r="E18" s="17"/>
      <c r="F18" s="263">
        <v>0</v>
      </c>
      <c r="G18" s="264">
        <v>0</v>
      </c>
      <c r="H18" s="265">
        <v>0</v>
      </c>
      <c r="I18" s="264">
        <v>0</v>
      </c>
      <c r="J18" s="265">
        <v>0</v>
      </c>
      <c r="K18" s="264">
        <v>0</v>
      </c>
      <c r="L18" s="132">
        <v>0</v>
      </c>
      <c r="M18" s="133">
        <v>0</v>
      </c>
      <c r="N18" s="132"/>
      <c r="O18" s="134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5.75" customHeight="1">
      <c r="A19" s="312" t="s">
        <v>84</v>
      </c>
      <c r="B19" s="50" t="s">
        <v>61</v>
      </c>
      <c r="C19" s="51"/>
      <c r="D19" s="51"/>
      <c r="E19" s="96"/>
      <c r="F19" s="266">
        <v>0</v>
      </c>
      <c r="G19" s="267">
        <v>0</v>
      </c>
      <c r="H19" s="66">
        <v>426</v>
      </c>
      <c r="I19" s="136">
        <v>72</v>
      </c>
      <c r="J19" s="66">
        <v>0</v>
      </c>
      <c r="K19" s="137">
        <v>0</v>
      </c>
      <c r="L19" s="66">
        <v>2271</v>
      </c>
      <c r="M19" s="136">
        <v>1521</v>
      </c>
      <c r="N19" s="66"/>
      <c r="O19" s="137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5.75" customHeight="1">
      <c r="A20" s="312"/>
      <c r="B20" s="19"/>
      <c r="C20" s="30" t="s">
        <v>62</v>
      </c>
      <c r="D20" s="43"/>
      <c r="E20" s="91"/>
      <c r="F20" s="268">
        <v>0</v>
      </c>
      <c r="G20" s="269">
        <v>0</v>
      </c>
      <c r="H20" s="70">
        <v>426</v>
      </c>
      <c r="I20" s="117">
        <v>0</v>
      </c>
      <c r="J20" s="70">
        <v>0</v>
      </c>
      <c r="K20" s="120">
        <v>0</v>
      </c>
      <c r="L20" s="70">
        <v>872</v>
      </c>
      <c r="M20" s="117">
        <v>436</v>
      </c>
      <c r="N20" s="70"/>
      <c r="O20" s="118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5.75" customHeight="1">
      <c r="A21" s="312"/>
      <c r="B21" s="9" t="s">
        <v>63</v>
      </c>
      <c r="C21" s="63"/>
      <c r="D21" s="63"/>
      <c r="E21" s="90" t="s">
        <v>100</v>
      </c>
      <c r="F21" s="138">
        <v>0</v>
      </c>
      <c r="G21" s="270">
        <v>0</v>
      </c>
      <c r="H21" s="121">
        <v>426</v>
      </c>
      <c r="I21" s="123">
        <v>72</v>
      </c>
      <c r="J21" s="121">
        <v>0</v>
      </c>
      <c r="K21" s="124">
        <v>0</v>
      </c>
      <c r="L21" s="121">
        <v>2271</v>
      </c>
      <c r="M21" s="123">
        <v>1521</v>
      </c>
      <c r="N21" s="121"/>
      <c r="O21" s="124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5.75" customHeight="1">
      <c r="A22" s="312"/>
      <c r="B22" s="50" t="s">
        <v>64</v>
      </c>
      <c r="C22" s="51"/>
      <c r="D22" s="51"/>
      <c r="E22" s="96" t="s">
        <v>245</v>
      </c>
      <c r="F22" s="65">
        <v>3960</v>
      </c>
      <c r="G22" s="135">
        <v>4683</v>
      </c>
      <c r="H22" s="66">
        <v>729</v>
      </c>
      <c r="I22" s="136">
        <v>756</v>
      </c>
      <c r="J22" s="66">
        <v>23</v>
      </c>
      <c r="K22" s="137">
        <v>29</v>
      </c>
      <c r="L22" s="66">
        <v>2835</v>
      </c>
      <c r="M22" s="136">
        <v>2048</v>
      </c>
      <c r="N22" s="66"/>
      <c r="O22" s="137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5.75" customHeight="1">
      <c r="A23" s="312"/>
      <c r="B23" s="7" t="s">
        <v>65</v>
      </c>
      <c r="C23" s="52" t="s">
        <v>66</v>
      </c>
      <c r="D23" s="53"/>
      <c r="E23" s="95"/>
      <c r="F23" s="67">
        <v>529</v>
      </c>
      <c r="G23" s="125">
        <v>548</v>
      </c>
      <c r="H23" s="68">
        <v>49</v>
      </c>
      <c r="I23" s="126">
        <v>51</v>
      </c>
      <c r="J23" s="68">
        <v>0</v>
      </c>
      <c r="K23" s="127">
        <v>0</v>
      </c>
      <c r="L23" s="68">
        <v>1447</v>
      </c>
      <c r="M23" s="126">
        <v>1360</v>
      </c>
      <c r="N23" s="68"/>
      <c r="O23" s="127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5.75" customHeight="1">
      <c r="A24" s="312"/>
      <c r="B24" s="44" t="s">
        <v>246</v>
      </c>
      <c r="C24" s="43"/>
      <c r="D24" s="43"/>
      <c r="E24" s="91" t="s">
        <v>247</v>
      </c>
      <c r="F24" s="69">
        <f aca="true" t="shared" si="2" ref="F24:M24">F21-F22</f>
        <v>-3960</v>
      </c>
      <c r="G24" s="128">
        <f t="shared" si="2"/>
        <v>-4683</v>
      </c>
      <c r="H24" s="69">
        <f t="shared" si="2"/>
        <v>-303</v>
      </c>
      <c r="I24" s="128">
        <f t="shared" si="2"/>
        <v>-684</v>
      </c>
      <c r="J24" s="69">
        <f t="shared" si="2"/>
        <v>-23</v>
      </c>
      <c r="K24" s="128">
        <f t="shared" si="2"/>
        <v>-29</v>
      </c>
      <c r="L24" s="69">
        <f t="shared" si="2"/>
        <v>-564</v>
      </c>
      <c r="M24" s="128">
        <f t="shared" si="2"/>
        <v>-527</v>
      </c>
      <c r="N24" s="69">
        <f>N21-N22</f>
        <v>0</v>
      </c>
      <c r="O24" s="128">
        <f>O21-O22</f>
        <v>0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5.75" customHeight="1">
      <c r="A25" s="312"/>
      <c r="B25" s="101" t="s">
        <v>67</v>
      </c>
      <c r="C25" s="53"/>
      <c r="D25" s="53"/>
      <c r="E25" s="314" t="s">
        <v>104</v>
      </c>
      <c r="F25" s="324">
        <v>3960</v>
      </c>
      <c r="G25" s="322">
        <v>4683</v>
      </c>
      <c r="H25" s="320">
        <v>303</v>
      </c>
      <c r="I25" s="322">
        <v>684</v>
      </c>
      <c r="J25" s="320">
        <v>23</v>
      </c>
      <c r="K25" s="322">
        <v>29</v>
      </c>
      <c r="L25" s="320">
        <v>564</v>
      </c>
      <c r="M25" s="322">
        <v>527</v>
      </c>
      <c r="N25" s="320"/>
      <c r="O25" s="322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5.75" customHeight="1">
      <c r="A26" s="312"/>
      <c r="B26" s="9" t="s">
        <v>68</v>
      </c>
      <c r="C26" s="63"/>
      <c r="D26" s="63"/>
      <c r="E26" s="315"/>
      <c r="F26" s="325"/>
      <c r="G26" s="323"/>
      <c r="H26" s="321"/>
      <c r="I26" s="323"/>
      <c r="J26" s="321"/>
      <c r="K26" s="323"/>
      <c r="L26" s="321"/>
      <c r="M26" s="323"/>
      <c r="N26" s="321"/>
      <c r="O26" s="323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5.75" customHeight="1">
      <c r="A27" s="313"/>
      <c r="B27" s="47" t="s">
        <v>105</v>
      </c>
      <c r="C27" s="31"/>
      <c r="D27" s="31"/>
      <c r="E27" s="92" t="s">
        <v>248</v>
      </c>
      <c r="F27" s="73">
        <f aca="true" t="shared" si="3" ref="F27:M27">F24+F25</f>
        <v>0</v>
      </c>
      <c r="G27" s="140">
        <f t="shared" si="3"/>
        <v>0</v>
      </c>
      <c r="H27" s="73">
        <f t="shared" si="3"/>
        <v>0</v>
      </c>
      <c r="I27" s="140">
        <f t="shared" si="3"/>
        <v>0</v>
      </c>
      <c r="J27" s="73">
        <f t="shared" si="3"/>
        <v>0</v>
      </c>
      <c r="K27" s="140">
        <f t="shared" si="3"/>
        <v>0</v>
      </c>
      <c r="L27" s="73">
        <f t="shared" si="3"/>
        <v>0</v>
      </c>
      <c r="M27" s="140">
        <f t="shared" si="3"/>
        <v>0</v>
      </c>
      <c r="N27" s="73">
        <f>N24+N25</f>
        <v>0</v>
      </c>
      <c r="O27" s="140">
        <f>O24+O25</f>
        <v>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5.75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5.75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/>
      <c r="P29" s="115"/>
      <c r="Q29" s="252" t="s">
        <v>48</v>
      </c>
      <c r="R29" s="115"/>
      <c r="S29" s="115"/>
      <c r="T29" s="115"/>
      <c r="U29" s="115"/>
      <c r="V29" s="115"/>
      <c r="W29" s="115"/>
      <c r="X29" s="115"/>
      <c r="Y29" s="142"/>
    </row>
    <row r="30" spans="1:25" ht="15.75" customHeight="1">
      <c r="A30" s="305" t="s">
        <v>69</v>
      </c>
      <c r="B30" s="306"/>
      <c r="C30" s="306"/>
      <c r="D30" s="306"/>
      <c r="E30" s="307"/>
      <c r="F30" s="292" t="s">
        <v>249</v>
      </c>
      <c r="G30" s="293"/>
      <c r="H30" s="292" t="s">
        <v>250</v>
      </c>
      <c r="I30" s="293"/>
      <c r="J30" s="292" t="s">
        <v>251</v>
      </c>
      <c r="K30" s="293"/>
      <c r="L30" s="292" t="s">
        <v>252</v>
      </c>
      <c r="M30" s="293"/>
      <c r="N30" s="292" t="s">
        <v>253</v>
      </c>
      <c r="O30" s="293"/>
      <c r="P30" s="292" t="s">
        <v>254</v>
      </c>
      <c r="Q30" s="293"/>
      <c r="R30" s="143"/>
      <c r="S30" s="141"/>
      <c r="T30" s="143"/>
      <c r="U30" s="141"/>
      <c r="V30" s="143"/>
      <c r="W30" s="141"/>
      <c r="X30" s="143"/>
      <c r="Y30" s="141"/>
    </row>
    <row r="31" spans="1:25" ht="15.75" customHeight="1">
      <c r="A31" s="308"/>
      <c r="B31" s="309"/>
      <c r="C31" s="309"/>
      <c r="D31" s="309"/>
      <c r="E31" s="310"/>
      <c r="F31" s="110" t="s">
        <v>231</v>
      </c>
      <c r="G31" s="38" t="s">
        <v>241</v>
      </c>
      <c r="H31" s="110" t="s">
        <v>231</v>
      </c>
      <c r="I31" s="38" t="s">
        <v>241</v>
      </c>
      <c r="J31" s="110" t="s">
        <v>231</v>
      </c>
      <c r="K31" s="38" t="s">
        <v>241</v>
      </c>
      <c r="L31" s="110" t="s">
        <v>231</v>
      </c>
      <c r="M31" s="38" t="s">
        <v>241</v>
      </c>
      <c r="N31" s="110" t="s">
        <v>231</v>
      </c>
      <c r="O31" s="209" t="s">
        <v>241</v>
      </c>
      <c r="P31" s="110" t="s">
        <v>231</v>
      </c>
      <c r="Q31" s="209" t="s">
        <v>241</v>
      </c>
      <c r="R31" s="144"/>
      <c r="S31" s="144"/>
      <c r="T31" s="144"/>
      <c r="U31" s="144"/>
      <c r="V31" s="144"/>
      <c r="W31" s="144"/>
      <c r="X31" s="144"/>
      <c r="Y31" s="144"/>
    </row>
    <row r="32" spans="1:25" ht="15.75" customHeight="1">
      <c r="A32" s="311" t="s">
        <v>85</v>
      </c>
      <c r="B32" s="55" t="s">
        <v>50</v>
      </c>
      <c r="C32" s="56"/>
      <c r="D32" s="56"/>
      <c r="E32" s="15" t="s">
        <v>41</v>
      </c>
      <c r="F32" s="66">
        <v>973</v>
      </c>
      <c r="G32" s="145">
        <v>1620</v>
      </c>
      <c r="H32" s="111">
        <v>244</v>
      </c>
      <c r="I32" s="113">
        <v>241</v>
      </c>
      <c r="J32" s="111">
        <v>13</v>
      </c>
      <c r="K32" s="114">
        <v>14</v>
      </c>
      <c r="L32" s="66">
        <f>20+5+17</f>
        <v>42</v>
      </c>
      <c r="M32" s="145">
        <v>50</v>
      </c>
      <c r="N32" s="111">
        <v>41</v>
      </c>
      <c r="O32" s="111">
        <v>43</v>
      </c>
      <c r="P32" s="111">
        <v>236</v>
      </c>
      <c r="Q32" s="276">
        <v>231</v>
      </c>
      <c r="R32" s="145"/>
      <c r="S32" s="145"/>
      <c r="T32" s="146"/>
      <c r="U32" s="146"/>
      <c r="V32" s="145"/>
      <c r="W32" s="145"/>
      <c r="X32" s="146"/>
      <c r="Y32" s="146"/>
    </row>
    <row r="33" spans="1:25" ht="15.75" customHeight="1">
      <c r="A33" s="316"/>
      <c r="B33" s="8"/>
      <c r="C33" s="52" t="s">
        <v>70</v>
      </c>
      <c r="D33" s="53"/>
      <c r="E33" s="99"/>
      <c r="F33" s="68">
        <v>732</v>
      </c>
      <c r="G33" s="147">
        <v>1393</v>
      </c>
      <c r="H33" s="68">
        <v>116</v>
      </c>
      <c r="I33" s="126">
        <v>116</v>
      </c>
      <c r="J33" s="68">
        <v>9</v>
      </c>
      <c r="K33" s="127">
        <v>10</v>
      </c>
      <c r="L33" s="68">
        <v>0</v>
      </c>
      <c r="M33" s="147">
        <v>0</v>
      </c>
      <c r="N33" s="275">
        <v>0</v>
      </c>
      <c r="O33" s="68">
        <v>0</v>
      </c>
      <c r="P33" s="68">
        <v>212</v>
      </c>
      <c r="Q33" s="277">
        <v>202</v>
      </c>
      <c r="R33" s="145"/>
      <c r="S33" s="145"/>
      <c r="T33" s="146"/>
      <c r="U33" s="146"/>
      <c r="V33" s="145"/>
      <c r="W33" s="145"/>
      <c r="X33" s="146"/>
      <c r="Y33" s="146"/>
    </row>
    <row r="34" spans="1:25" ht="15.75" customHeight="1">
      <c r="A34" s="316"/>
      <c r="B34" s="8"/>
      <c r="C34" s="24"/>
      <c r="D34" s="30" t="s">
        <v>71</v>
      </c>
      <c r="E34" s="94"/>
      <c r="F34" s="70">
        <v>0</v>
      </c>
      <c r="G34" s="116">
        <v>0</v>
      </c>
      <c r="H34" s="70">
        <v>116</v>
      </c>
      <c r="I34" s="117">
        <v>104</v>
      </c>
      <c r="J34" s="70">
        <v>9</v>
      </c>
      <c r="K34" s="118">
        <v>10</v>
      </c>
      <c r="L34" s="70">
        <v>0</v>
      </c>
      <c r="M34" s="116">
        <v>0</v>
      </c>
      <c r="N34" s="259">
        <v>0</v>
      </c>
      <c r="O34" s="70">
        <v>0</v>
      </c>
      <c r="P34" s="70">
        <v>212</v>
      </c>
      <c r="Q34" s="278">
        <v>202</v>
      </c>
      <c r="R34" s="145"/>
      <c r="S34" s="145"/>
      <c r="T34" s="146"/>
      <c r="U34" s="146"/>
      <c r="V34" s="145"/>
      <c r="W34" s="145"/>
      <c r="X34" s="146"/>
      <c r="Y34" s="146"/>
    </row>
    <row r="35" spans="1:25" ht="15.75" customHeight="1">
      <c r="A35" s="316"/>
      <c r="B35" s="10"/>
      <c r="C35" s="62" t="s">
        <v>72</v>
      </c>
      <c r="D35" s="63"/>
      <c r="E35" s="100"/>
      <c r="F35" s="121">
        <v>242</v>
      </c>
      <c r="G35" s="122">
        <v>227</v>
      </c>
      <c r="H35" s="121">
        <v>128</v>
      </c>
      <c r="I35" s="123">
        <v>125</v>
      </c>
      <c r="J35" s="148">
        <v>4</v>
      </c>
      <c r="K35" s="149">
        <v>4</v>
      </c>
      <c r="L35" s="121">
        <f>20+5+17</f>
        <v>42</v>
      </c>
      <c r="M35" s="122">
        <v>50</v>
      </c>
      <c r="N35" s="121">
        <v>41</v>
      </c>
      <c r="O35" s="121">
        <v>43</v>
      </c>
      <c r="P35" s="121">
        <v>24</v>
      </c>
      <c r="Q35" s="189">
        <v>29</v>
      </c>
      <c r="R35" s="145"/>
      <c r="S35" s="145"/>
      <c r="T35" s="146"/>
      <c r="U35" s="146"/>
      <c r="V35" s="145"/>
      <c r="W35" s="145"/>
      <c r="X35" s="146"/>
      <c r="Y35" s="146"/>
    </row>
    <row r="36" spans="1:25" ht="15.75" customHeight="1">
      <c r="A36" s="316"/>
      <c r="B36" s="50" t="s">
        <v>53</v>
      </c>
      <c r="C36" s="51"/>
      <c r="D36" s="51"/>
      <c r="E36" s="15" t="s">
        <v>42</v>
      </c>
      <c r="F36" s="65">
        <v>1490</v>
      </c>
      <c r="G36" s="125">
        <v>1530</v>
      </c>
      <c r="H36" s="66">
        <v>289</v>
      </c>
      <c r="I36" s="136">
        <v>238</v>
      </c>
      <c r="J36" s="66">
        <v>4</v>
      </c>
      <c r="K36" s="137">
        <v>4</v>
      </c>
      <c r="L36" s="66">
        <f>21+5+226</f>
        <v>252</v>
      </c>
      <c r="M36" s="145">
        <v>460</v>
      </c>
      <c r="N36" s="66">
        <v>30</v>
      </c>
      <c r="O36" s="66">
        <v>43</v>
      </c>
      <c r="P36" s="66">
        <v>199</v>
      </c>
      <c r="Q36" s="279">
        <v>191</v>
      </c>
      <c r="R36" s="145"/>
      <c r="S36" s="145"/>
      <c r="T36" s="145"/>
      <c r="U36" s="145"/>
      <c r="V36" s="145"/>
      <c r="W36" s="145"/>
      <c r="X36" s="146"/>
      <c r="Y36" s="146"/>
    </row>
    <row r="37" spans="1:25" ht="15.75" customHeight="1">
      <c r="A37" s="316"/>
      <c r="B37" s="8"/>
      <c r="C37" s="30" t="s">
        <v>73</v>
      </c>
      <c r="D37" s="43"/>
      <c r="E37" s="94"/>
      <c r="F37" s="69">
        <v>909</v>
      </c>
      <c r="G37" s="128">
        <v>1269</v>
      </c>
      <c r="H37" s="70">
        <v>205</v>
      </c>
      <c r="I37" s="117">
        <v>216</v>
      </c>
      <c r="J37" s="70">
        <v>4</v>
      </c>
      <c r="K37" s="118">
        <v>4</v>
      </c>
      <c r="L37" s="70">
        <f>2+2+226</f>
        <v>230</v>
      </c>
      <c r="M37" s="116">
        <v>431</v>
      </c>
      <c r="N37" s="70">
        <v>15</v>
      </c>
      <c r="O37" s="70">
        <v>20</v>
      </c>
      <c r="P37" s="70">
        <v>170</v>
      </c>
      <c r="Q37" s="278">
        <v>154</v>
      </c>
      <c r="R37" s="145"/>
      <c r="S37" s="145"/>
      <c r="T37" s="145"/>
      <c r="U37" s="145"/>
      <c r="V37" s="145"/>
      <c r="W37" s="145"/>
      <c r="X37" s="146"/>
      <c r="Y37" s="146"/>
    </row>
    <row r="38" spans="1:25" ht="15.75" customHeight="1">
      <c r="A38" s="316"/>
      <c r="B38" s="10"/>
      <c r="C38" s="30" t="s">
        <v>74</v>
      </c>
      <c r="D38" s="43"/>
      <c r="E38" s="94"/>
      <c r="F38" s="69">
        <v>582</v>
      </c>
      <c r="G38" s="128">
        <v>261</v>
      </c>
      <c r="H38" s="70">
        <v>84</v>
      </c>
      <c r="I38" s="117">
        <v>22</v>
      </c>
      <c r="J38" s="70">
        <v>0</v>
      </c>
      <c r="K38" s="149">
        <v>0</v>
      </c>
      <c r="L38" s="70">
        <f>19+3</f>
        <v>22</v>
      </c>
      <c r="M38" s="116">
        <v>29</v>
      </c>
      <c r="N38" s="70">
        <v>14</v>
      </c>
      <c r="O38" s="70">
        <v>23</v>
      </c>
      <c r="P38" s="70">
        <v>29</v>
      </c>
      <c r="Q38" s="278">
        <v>37</v>
      </c>
      <c r="R38" s="146"/>
      <c r="S38" s="146"/>
      <c r="T38" s="145"/>
      <c r="U38" s="145"/>
      <c r="V38" s="145"/>
      <c r="W38" s="145"/>
      <c r="X38" s="146"/>
      <c r="Y38" s="146"/>
    </row>
    <row r="39" spans="1:25" ht="15.75" customHeight="1">
      <c r="A39" s="317"/>
      <c r="B39" s="11" t="s">
        <v>75</v>
      </c>
      <c r="C39" s="12"/>
      <c r="D39" s="12"/>
      <c r="E39" s="98" t="s">
        <v>108</v>
      </c>
      <c r="F39" s="73">
        <f>F32-F36</f>
        <v>-517</v>
      </c>
      <c r="G39" s="140">
        <f aca="true" t="shared" si="4" ref="G39:N39">G32-G36</f>
        <v>90</v>
      </c>
      <c r="H39" s="73">
        <f t="shared" si="4"/>
        <v>-45</v>
      </c>
      <c r="I39" s="140">
        <f t="shared" si="4"/>
        <v>3</v>
      </c>
      <c r="J39" s="73">
        <f t="shared" si="4"/>
        <v>9</v>
      </c>
      <c r="K39" s="140">
        <f t="shared" si="4"/>
        <v>10</v>
      </c>
      <c r="L39" s="73">
        <f t="shared" si="4"/>
        <v>-210</v>
      </c>
      <c r="M39" s="140">
        <f t="shared" si="4"/>
        <v>-410</v>
      </c>
      <c r="N39" s="73">
        <f t="shared" si="4"/>
        <v>11</v>
      </c>
      <c r="O39" s="73">
        <f>O32-O36</f>
        <v>0</v>
      </c>
      <c r="P39" s="73">
        <f>P32-P36</f>
        <v>37</v>
      </c>
      <c r="Q39" s="280">
        <f>Q32-Q36</f>
        <v>40</v>
      </c>
      <c r="R39" s="145"/>
      <c r="S39" s="145"/>
      <c r="T39" s="145"/>
      <c r="U39" s="145"/>
      <c r="V39" s="145"/>
      <c r="W39" s="145"/>
      <c r="X39" s="146"/>
      <c r="Y39" s="146"/>
    </row>
    <row r="40" spans="1:25" ht="15.75" customHeight="1">
      <c r="A40" s="311" t="s">
        <v>86</v>
      </c>
      <c r="B40" s="50" t="s">
        <v>76</v>
      </c>
      <c r="C40" s="51"/>
      <c r="D40" s="51"/>
      <c r="E40" s="15" t="s">
        <v>44</v>
      </c>
      <c r="F40" s="65">
        <v>8039</v>
      </c>
      <c r="G40" s="135">
        <v>2615</v>
      </c>
      <c r="H40" s="66">
        <v>371</v>
      </c>
      <c r="I40" s="136">
        <v>441</v>
      </c>
      <c r="J40" s="66">
        <v>0</v>
      </c>
      <c r="K40" s="137">
        <v>0</v>
      </c>
      <c r="L40" s="66">
        <f>2726+50+221</f>
        <v>2997</v>
      </c>
      <c r="M40" s="145">
        <v>569</v>
      </c>
      <c r="N40" s="66">
        <v>430</v>
      </c>
      <c r="O40" s="66">
        <v>482</v>
      </c>
      <c r="P40" s="66">
        <v>351</v>
      </c>
      <c r="Q40" s="279">
        <v>331</v>
      </c>
      <c r="R40" s="145"/>
      <c r="S40" s="145"/>
      <c r="T40" s="146"/>
      <c r="U40" s="146"/>
      <c r="V40" s="146"/>
      <c r="W40" s="146"/>
      <c r="X40" s="145"/>
      <c r="Y40" s="145"/>
    </row>
    <row r="41" spans="1:25" ht="15.75" customHeight="1">
      <c r="A41" s="318"/>
      <c r="B41" s="10"/>
      <c r="C41" s="30" t="s">
        <v>77</v>
      </c>
      <c r="D41" s="43"/>
      <c r="E41" s="94"/>
      <c r="F41" s="150">
        <v>211</v>
      </c>
      <c r="G41" s="151">
        <v>1167</v>
      </c>
      <c r="H41" s="148">
        <v>20</v>
      </c>
      <c r="I41" s="149">
        <v>50</v>
      </c>
      <c r="J41" s="70">
        <v>0</v>
      </c>
      <c r="K41" s="118">
        <v>0</v>
      </c>
      <c r="L41" s="70">
        <v>270</v>
      </c>
      <c r="M41" s="116">
        <v>100</v>
      </c>
      <c r="N41" s="70">
        <v>0</v>
      </c>
      <c r="O41" s="249">
        <v>0</v>
      </c>
      <c r="P41" s="70"/>
      <c r="Q41" s="281" t="s">
        <v>260</v>
      </c>
      <c r="R41" s="146"/>
      <c r="S41" s="146"/>
      <c r="T41" s="146"/>
      <c r="U41" s="146"/>
      <c r="V41" s="146"/>
      <c r="W41" s="146"/>
      <c r="X41" s="145"/>
      <c r="Y41" s="145"/>
    </row>
    <row r="42" spans="1:25" ht="15.75" customHeight="1">
      <c r="A42" s="318"/>
      <c r="B42" s="50" t="s">
        <v>64</v>
      </c>
      <c r="C42" s="51"/>
      <c r="D42" s="51"/>
      <c r="E42" s="15" t="s">
        <v>45</v>
      </c>
      <c r="F42" s="65">
        <v>7564</v>
      </c>
      <c r="G42" s="135">
        <v>2705</v>
      </c>
      <c r="H42" s="66">
        <v>326</v>
      </c>
      <c r="I42" s="136">
        <v>444</v>
      </c>
      <c r="J42" s="66">
        <v>9</v>
      </c>
      <c r="K42" s="137">
        <v>10</v>
      </c>
      <c r="L42" s="66">
        <f>2725+50</f>
        <v>2775</v>
      </c>
      <c r="M42" s="145">
        <v>238</v>
      </c>
      <c r="N42" s="66">
        <v>441</v>
      </c>
      <c r="O42" s="66">
        <v>482</v>
      </c>
      <c r="P42" s="66">
        <v>388</v>
      </c>
      <c r="Q42" s="279">
        <v>371</v>
      </c>
      <c r="R42" s="145"/>
      <c r="S42" s="145"/>
      <c r="T42" s="146"/>
      <c r="U42" s="146"/>
      <c r="V42" s="145"/>
      <c r="W42" s="145"/>
      <c r="X42" s="145"/>
      <c r="Y42" s="145"/>
    </row>
    <row r="43" spans="1:25" ht="15.75" customHeight="1">
      <c r="A43" s="318"/>
      <c r="B43" s="10"/>
      <c r="C43" s="30" t="s">
        <v>78</v>
      </c>
      <c r="D43" s="43"/>
      <c r="E43" s="94"/>
      <c r="F43" s="69">
        <v>6567</v>
      </c>
      <c r="G43" s="128">
        <v>1790</v>
      </c>
      <c r="H43" s="70">
        <v>265</v>
      </c>
      <c r="I43" s="117">
        <v>394</v>
      </c>
      <c r="J43" s="148">
        <v>0</v>
      </c>
      <c r="K43" s="149">
        <v>0</v>
      </c>
      <c r="L43" s="70">
        <f>368+50</f>
        <v>418</v>
      </c>
      <c r="M43" s="116">
        <v>138</v>
      </c>
      <c r="N43" s="70">
        <v>441</v>
      </c>
      <c r="O43" s="70">
        <v>482</v>
      </c>
      <c r="P43" s="70">
        <v>376</v>
      </c>
      <c r="Q43" s="278">
        <v>371</v>
      </c>
      <c r="R43" s="146"/>
      <c r="S43" s="145"/>
      <c r="T43" s="146"/>
      <c r="U43" s="146"/>
      <c r="V43" s="145"/>
      <c r="W43" s="145"/>
      <c r="X43" s="146"/>
      <c r="Y43" s="146"/>
    </row>
    <row r="44" spans="1:25" ht="15.75" customHeight="1">
      <c r="A44" s="319"/>
      <c r="B44" s="47" t="s">
        <v>75</v>
      </c>
      <c r="C44" s="31"/>
      <c r="D44" s="31"/>
      <c r="E44" s="98" t="s">
        <v>255</v>
      </c>
      <c r="F44" s="130">
        <f>F40-F42</f>
        <v>475</v>
      </c>
      <c r="G44" s="131">
        <f aca="true" t="shared" si="5" ref="G44:N44">G40-G42</f>
        <v>-90</v>
      </c>
      <c r="H44" s="130">
        <f t="shared" si="5"/>
        <v>45</v>
      </c>
      <c r="I44" s="131">
        <f t="shared" si="5"/>
        <v>-3</v>
      </c>
      <c r="J44" s="130">
        <f t="shared" si="5"/>
        <v>-9</v>
      </c>
      <c r="K44" s="131">
        <f t="shared" si="5"/>
        <v>-10</v>
      </c>
      <c r="L44" s="130">
        <f t="shared" si="5"/>
        <v>222</v>
      </c>
      <c r="M44" s="131">
        <f t="shared" si="5"/>
        <v>331</v>
      </c>
      <c r="N44" s="130">
        <f t="shared" si="5"/>
        <v>-11</v>
      </c>
      <c r="O44" s="130">
        <f>O40-O42</f>
        <v>0</v>
      </c>
      <c r="P44" s="130">
        <f>P40-P42</f>
        <v>-37</v>
      </c>
      <c r="Q44" s="282">
        <f>Q40-Q42</f>
        <v>-40</v>
      </c>
      <c r="R44" s="145"/>
      <c r="S44" s="145"/>
      <c r="T44" s="146"/>
      <c r="U44" s="146"/>
      <c r="V44" s="145"/>
      <c r="W44" s="145"/>
      <c r="X44" s="145"/>
      <c r="Y44" s="145"/>
    </row>
    <row r="45" spans="1:25" ht="15.75" customHeight="1">
      <c r="A45" s="296" t="s">
        <v>87</v>
      </c>
      <c r="B45" s="25" t="s">
        <v>79</v>
      </c>
      <c r="C45" s="20"/>
      <c r="D45" s="20"/>
      <c r="E45" s="97" t="s">
        <v>256</v>
      </c>
      <c r="F45" s="152">
        <f>F39+F44</f>
        <v>-42</v>
      </c>
      <c r="G45" s="153">
        <f aca="true" t="shared" si="6" ref="G45:N45">G39+G44</f>
        <v>0</v>
      </c>
      <c r="H45" s="152">
        <f t="shared" si="6"/>
        <v>0</v>
      </c>
      <c r="I45" s="153">
        <f t="shared" si="6"/>
        <v>0</v>
      </c>
      <c r="J45" s="152">
        <f t="shared" si="6"/>
        <v>0</v>
      </c>
      <c r="K45" s="153">
        <f t="shared" si="6"/>
        <v>0</v>
      </c>
      <c r="L45" s="152">
        <f t="shared" si="6"/>
        <v>12</v>
      </c>
      <c r="M45" s="153">
        <f t="shared" si="6"/>
        <v>-79</v>
      </c>
      <c r="N45" s="152">
        <f t="shared" si="6"/>
        <v>0</v>
      </c>
      <c r="O45" s="152">
        <f>O39+O44</f>
        <v>0</v>
      </c>
      <c r="P45" s="152">
        <f>P39+P44</f>
        <v>0</v>
      </c>
      <c r="Q45" s="283">
        <f>Q39+Q44</f>
        <v>0</v>
      </c>
      <c r="R45" s="145"/>
      <c r="S45" s="145"/>
      <c r="T45" s="145"/>
      <c r="U45" s="145"/>
      <c r="V45" s="145"/>
      <c r="W45" s="145"/>
      <c r="X45" s="145"/>
      <c r="Y45" s="145"/>
    </row>
    <row r="46" spans="1:25" ht="15.75" customHeight="1">
      <c r="A46" s="297"/>
      <c r="B46" s="44" t="s">
        <v>80</v>
      </c>
      <c r="C46" s="43"/>
      <c r="D46" s="43"/>
      <c r="E46" s="43"/>
      <c r="F46" s="150">
        <v>0</v>
      </c>
      <c r="G46" s="151">
        <v>0</v>
      </c>
      <c r="H46" s="148">
        <v>0</v>
      </c>
      <c r="I46" s="149">
        <v>0</v>
      </c>
      <c r="J46" s="148">
        <v>0</v>
      </c>
      <c r="K46" s="149">
        <v>0</v>
      </c>
      <c r="L46" s="70">
        <v>14</v>
      </c>
      <c r="M46" s="116">
        <v>15</v>
      </c>
      <c r="N46" s="148">
        <v>0</v>
      </c>
      <c r="O46" s="148">
        <v>0</v>
      </c>
      <c r="P46" s="148">
        <v>0</v>
      </c>
      <c r="Q46" s="284">
        <v>0</v>
      </c>
      <c r="R46" s="146"/>
      <c r="S46" s="146"/>
      <c r="T46" s="146"/>
      <c r="U46" s="146"/>
      <c r="V46" s="146"/>
      <c r="W46" s="146"/>
      <c r="X46" s="146"/>
      <c r="Y46" s="146"/>
    </row>
    <row r="47" spans="1:25" ht="15.75" customHeight="1">
      <c r="A47" s="297"/>
      <c r="B47" s="44" t="s">
        <v>81</v>
      </c>
      <c r="C47" s="43"/>
      <c r="D47" s="43"/>
      <c r="E47" s="43"/>
      <c r="F47" s="69">
        <v>2</v>
      </c>
      <c r="G47" s="128">
        <v>0</v>
      </c>
      <c r="H47" s="70">
        <v>0</v>
      </c>
      <c r="I47" s="117">
        <v>0</v>
      </c>
      <c r="J47" s="70">
        <v>0</v>
      </c>
      <c r="K47" s="118">
        <v>0</v>
      </c>
      <c r="L47" s="70">
        <v>-2</v>
      </c>
      <c r="M47" s="116">
        <v>-93</v>
      </c>
      <c r="N47" s="70">
        <v>0</v>
      </c>
      <c r="O47" s="70">
        <v>0</v>
      </c>
      <c r="P47" s="70">
        <v>0</v>
      </c>
      <c r="Q47" s="278">
        <v>0</v>
      </c>
      <c r="R47" s="145"/>
      <c r="S47" s="145"/>
      <c r="T47" s="145"/>
      <c r="U47" s="145"/>
      <c r="V47" s="145"/>
      <c r="W47" s="145"/>
      <c r="X47" s="145"/>
      <c r="Y47" s="145"/>
    </row>
    <row r="48" spans="1:25" ht="15.75" customHeight="1">
      <c r="A48" s="298"/>
      <c r="B48" s="47" t="s">
        <v>82</v>
      </c>
      <c r="C48" s="31"/>
      <c r="D48" s="31"/>
      <c r="E48" s="31"/>
      <c r="F48" s="74">
        <v>2</v>
      </c>
      <c r="G48" s="154">
        <v>0</v>
      </c>
      <c r="H48" s="74">
        <v>0</v>
      </c>
      <c r="I48" s="155">
        <v>0</v>
      </c>
      <c r="J48" s="74">
        <v>0</v>
      </c>
      <c r="K48" s="156">
        <v>0</v>
      </c>
      <c r="L48" s="74">
        <v>-2</v>
      </c>
      <c r="M48" s="154">
        <v>-93</v>
      </c>
      <c r="N48" s="74">
        <v>0</v>
      </c>
      <c r="O48" s="74">
        <v>0</v>
      </c>
      <c r="P48" s="74">
        <v>0</v>
      </c>
      <c r="Q48" s="280">
        <v>0</v>
      </c>
      <c r="R48" s="145"/>
      <c r="S48" s="145"/>
      <c r="T48" s="145"/>
      <c r="U48" s="145"/>
      <c r="V48" s="145"/>
      <c r="W48" s="145"/>
      <c r="X48" s="145"/>
      <c r="Y48" s="145"/>
    </row>
    <row r="49" spans="1:16" ht="15.75" customHeight="1">
      <c r="A49" s="13" t="s">
        <v>257</v>
      </c>
      <c r="O49" s="8"/>
      <c r="P49" s="8"/>
    </row>
    <row r="50" spans="1:16" ht="15.75" customHeight="1">
      <c r="A50" s="13"/>
      <c r="O50" s="8"/>
      <c r="P50" s="8"/>
    </row>
  </sheetData>
  <sheetProtection/>
  <mergeCells count="29"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J6:K6"/>
    <mergeCell ref="P30:Q30"/>
    <mergeCell ref="F6:G6"/>
    <mergeCell ref="H6:I6"/>
    <mergeCell ref="A45:A48"/>
    <mergeCell ref="A6:E7"/>
    <mergeCell ref="A30:E31"/>
    <mergeCell ref="A8:A18"/>
    <mergeCell ref="A19:A27"/>
    <mergeCell ref="E25:E26"/>
    <mergeCell ref="N6:O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68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9" sqref="F9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234</v>
      </c>
      <c r="F1" s="1"/>
    </row>
    <row r="3" ht="14.25">
      <c r="A3" s="27" t="s">
        <v>112</v>
      </c>
    </row>
    <row r="5" spans="1:5" ht="13.5">
      <c r="A5" s="58" t="s">
        <v>225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226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85" t="s">
        <v>88</v>
      </c>
      <c r="B9" s="285" t="s">
        <v>90</v>
      </c>
      <c r="C9" s="55" t="s">
        <v>4</v>
      </c>
      <c r="D9" s="56"/>
      <c r="E9" s="56"/>
      <c r="F9" s="65">
        <v>115886</v>
      </c>
      <c r="G9" s="75">
        <f>F9/$F$27*100</f>
        <v>26.94640992789395</v>
      </c>
      <c r="H9" s="66">
        <v>110731</v>
      </c>
      <c r="I9" s="80">
        <f aca="true" t="shared" si="0" ref="I9:I45">(F9/H9-1)*100</f>
        <v>4.655426213074931</v>
      </c>
    </row>
    <row r="10" spans="1:9" ht="18" customHeight="1">
      <c r="A10" s="286"/>
      <c r="B10" s="286"/>
      <c r="C10" s="7"/>
      <c r="D10" s="52" t="s">
        <v>23</v>
      </c>
      <c r="E10" s="53"/>
      <c r="F10" s="67">
        <v>42358</v>
      </c>
      <c r="G10" s="76">
        <f aca="true" t="shared" si="1" ref="G10:G27">F10/$F$27*100</f>
        <v>9.84930044807597</v>
      </c>
      <c r="H10" s="68">
        <v>41287</v>
      </c>
      <c r="I10" s="81">
        <f t="shared" si="0"/>
        <v>2.5940368639038924</v>
      </c>
    </row>
    <row r="11" spans="1:9" ht="18" customHeight="1">
      <c r="A11" s="286"/>
      <c r="B11" s="286"/>
      <c r="C11" s="7"/>
      <c r="D11" s="16"/>
      <c r="E11" s="23" t="s">
        <v>24</v>
      </c>
      <c r="F11" s="69">
        <v>30179</v>
      </c>
      <c r="G11" s="77">
        <f t="shared" si="1"/>
        <v>7.017376604714215</v>
      </c>
      <c r="H11" s="70">
        <v>30068</v>
      </c>
      <c r="I11" s="82">
        <f t="shared" si="0"/>
        <v>0.3691632300119707</v>
      </c>
    </row>
    <row r="12" spans="1:9" ht="18" customHeight="1">
      <c r="A12" s="286"/>
      <c r="B12" s="286"/>
      <c r="C12" s="7"/>
      <c r="D12" s="16"/>
      <c r="E12" s="23" t="s">
        <v>25</v>
      </c>
      <c r="F12" s="69">
        <v>5690</v>
      </c>
      <c r="G12" s="77">
        <f t="shared" si="1"/>
        <v>1.323068122894194</v>
      </c>
      <c r="H12" s="70">
        <v>5311</v>
      </c>
      <c r="I12" s="82">
        <f t="shared" si="0"/>
        <v>7.13613255507437</v>
      </c>
    </row>
    <row r="13" spans="1:9" ht="18" customHeight="1">
      <c r="A13" s="286"/>
      <c r="B13" s="286"/>
      <c r="C13" s="7"/>
      <c r="D13" s="33"/>
      <c r="E13" s="23" t="s">
        <v>26</v>
      </c>
      <c r="F13" s="69">
        <v>838</v>
      </c>
      <c r="G13" s="77">
        <f t="shared" si="1"/>
        <v>0.19485607855629783</v>
      </c>
      <c r="H13" s="70">
        <v>836</v>
      </c>
      <c r="I13" s="82">
        <f t="shared" si="0"/>
        <v>0.23923444976077235</v>
      </c>
    </row>
    <row r="14" spans="1:9" ht="18" customHeight="1">
      <c r="A14" s="286"/>
      <c r="B14" s="286"/>
      <c r="C14" s="7"/>
      <c r="D14" s="61" t="s">
        <v>27</v>
      </c>
      <c r="E14" s="51"/>
      <c r="F14" s="65">
        <v>22620</v>
      </c>
      <c r="G14" s="75">
        <f t="shared" si="1"/>
        <v>5.25971897009959</v>
      </c>
      <c r="H14" s="66">
        <v>21440</v>
      </c>
      <c r="I14" s="83">
        <f t="shared" si="0"/>
        <v>5.503731343283591</v>
      </c>
    </row>
    <row r="15" spans="1:9" ht="18" customHeight="1">
      <c r="A15" s="286"/>
      <c r="B15" s="286"/>
      <c r="C15" s="7"/>
      <c r="D15" s="16"/>
      <c r="E15" s="23" t="s">
        <v>28</v>
      </c>
      <c r="F15" s="69">
        <v>776</v>
      </c>
      <c r="G15" s="77">
        <f t="shared" si="1"/>
        <v>0.18043951904497268</v>
      </c>
      <c r="H15" s="70">
        <v>707</v>
      </c>
      <c r="I15" s="82">
        <f t="shared" si="0"/>
        <v>9.759547383309751</v>
      </c>
    </row>
    <row r="16" spans="1:9" ht="18" customHeight="1">
      <c r="A16" s="286"/>
      <c r="B16" s="286"/>
      <c r="C16" s="7"/>
      <c r="D16" s="16"/>
      <c r="E16" s="29" t="s">
        <v>29</v>
      </c>
      <c r="F16" s="67">
        <v>21843</v>
      </c>
      <c r="G16" s="76">
        <f t="shared" si="1"/>
        <v>5.07904692590121</v>
      </c>
      <c r="H16" s="68">
        <v>20733</v>
      </c>
      <c r="I16" s="81">
        <f t="shared" si="0"/>
        <v>5.353783822891045</v>
      </c>
    </row>
    <row r="17" spans="1:9" ht="18" customHeight="1">
      <c r="A17" s="286"/>
      <c r="B17" s="286"/>
      <c r="C17" s="7"/>
      <c r="D17" s="290" t="s">
        <v>30</v>
      </c>
      <c r="E17" s="326"/>
      <c r="F17" s="67">
        <v>17431</v>
      </c>
      <c r="G17" s="76">
        <f t="shared" si="1"/>
        <v>4.0531459490630395</v>
      </c>
      <c r="H17" s="68">
        <v>17024</v>
      </c>
      <c r="I17" s="81">
        <f t="shared" si="0"/>
        <v>2.390742481203012</v>
      </c>
    </row>
    <row r="18" spans="1:9" ht="18" customHeight="1">
      <c r="A18" s="286"/>
      <c r="B18" s="286"/>
      <c r="C18" s="7"/>
      <c r="D18" s="290" t="s">
        <v>94</v>
      </c>
      <c r="E18" s="291"/>
      <c r="F18" s="69">
        <v>1809</v>
      </c>
      <c r="G18" s="77">
        <f t="shared" si="1"/>
        <v>0.4206380025159222</v>
      </c>
      <c r="H18" s="70">
        <v>2286</v>
      </c>
      <c r="I18" s="82">
        <f t="shared" si="0"/>
        <v>-20.86614173228346</v>
      </c>
    </row>
    <row r="19" spans="1:9" ht="18" customHeight="1">
      <c r="A19" s="286"/>
      <c r="B19" s="286"/>
      <c r="C19" s="10"/>
      <c r="D19" s="290" t="s">
        <v>95</v>
      </c>
      <c r="E19" s="291"/>
      <c r="F19" s="69"/>
      <c r="G19" s="77">
        <f t="shared" si="1"/>
        <v>0</v>
      </c>
      <c r="H19" s="70"/>
      <c r="I19" s="82" t="e">
        <f t="shared" si="0"/>
        <v>#DIV/0!</v>
      </c>
    </row>
    <row r="20" spans="1:9" ht="18" customHeight="1">
      <c r="A20" s="286"/>
      <c r="B20" s="286"/>
      <c r="C20" s="44" t="s">
        <v>5</v>
      </c>
      <c r="D20" s="43"/>
      <c r="E20" s="43"/>
      <c r="F20" s="69">
        <v>19773</v>
      </c>
      <c r="G20" s="77">
        <f t="shared" si="1"/>
        <v>4.597719858345677</v>
      </c>
      <c r="H20" s="70">
        <v>16807</v>
      </c>
      <c r="I20" s="82">
        <f t="shared" si="0"/>
        <v>17.647408817754506</v>
      </c>
    </row>
    <row r="21" spans="1:9" ht="18" customHeight="1">
      <c r="A21" s="286"/>
      <c r="B21" s="286"/>
      <c r="C21" s="44" t="s">
        <v>6</v>
      </c>
      <c r="D21" s="43"/>
      <c r="E21" s="43"/>
      <c r="F21" s="69">
        <v>112860</v>
      </c>
      <c r="G21" s="77">
        <f t="shared" si="1"/>
        <v>26.24278881367992</v>
      </c>
      <c r="H21" s="70">
        <v>113009</v>
      </c>
      <c r="I21" s="82">
        <f t="shared" si="0"/>
        <v>-0.13184790591900253</v>
      </c>
    </row>
    <row r="22" spans="1:9" ht="18" customHeight="1">
      <c r="A22" s="286"/>
      <c r="B22" s="286"/>
      <c r="C22" s="44" t="s">
        <v>31</v>
      </c>
      <c r="D22" s="43"/>
      <c r="E22" s="43"/>
      <c r="F22" s="69">
        <v>5252</v>
      </c>
      <c r="G22" s="77">
        <f t="shared" si="1"/>
        <v>1.2212221057012842</v>
      </c>
      <c r="H22" s="70">
        <v>4411</v>
      </c>
      <c r="I22" s="82">
        <f t="shared" si="0"/>
        <v>19.065971435048734</v>
      </c>
    </row>
    <row r="23" spans="1:9" ht="18" customHeight="1">
      <c r="A23" s="286"/>
      <c r="B23" s="286"/>
      <c r="C23" s="44" t="s">
        <v>7</v>
      </c>
      <c r="D23" s="43"/>
      <c r="E23" s="43"/>
      <c r="F23" s="69">
        <v>43036</v>
      </c>
      <c r="G23" s="77">
        <f t="shared" si="1"/>
        <v>10.006952502086913</v>
      </c>
      <c r="H23" s="70">
        <v>51588</v>
      </c>
      <c r="I23" s="82">
        <f t="shared" si="0"/>
        <v>-16.57749864309529</v>
      </c>
    </row>
    <row r="24" spans="1:9" ht="18" customHeight="1">
      <c r="A24" s="286"/>
      <c r="B24" s="286"/>
      <c r="C24" s="44" t="s">
        <v>32</v>
      </c>
      <c r="D24" s="43"/>
      <c r="E24" s="43"/>
      <c r="F24" s="69">
        <v>1694</v>
      </c>
      <c r="G24" s="77">
        <f t="shared" si="1"/>
        <v>0.3938976098739481</v>
      </c>
      <c r="H24" s="70">
        <v>1436</v>
      </c>
      <c r="I24" s="82">
        <f t="shared" si="0"/>
        <v>17.966573816155986</v>
      </c>
    </row>
    <row r="25" spans="1:9" ht="18" customHeight="1">
      <c r="A25" s="286"/>
      <c r="B25" s="286"/>
      <c r="C25" s="44" t="s">
        <v>8</v>
      </c>
      <c r="D25" s="43"/>
      <c r="E25" s="43"/>
      <c r="F25" s="69">
        <v>54164</v>
      </c>
      <c r="G25" s="77">
        <f t="shared" si="1"/>
        <v>12.594492409216368</v>
      </c>
      <c r="H25" s="70">
        <v>59081</v>
      </c>
      <c r="I25" s="82">
        <f t="shared" si="0"/>
        <v>-8.322472537702474</v>
      </c>
    </row>
    <row r="26" spans="1:9" ht="18" customHeight="1">
      <c r="A26" s="286"/>
      <c r="B26" s="286"/>
      <c r="C26" s="45" t="s">
        <v>9</v>
      </c>
      <c r="D26" s="46"/>
      <c r="E26" s="46"/>
      <c r="F26" s="71">
        <v>77396</v>
      </c>
      <c r="G26" s="78">
        <f t="shared" si="1"/>
        <v>17.99651677320194</v>
      </c>
      <c r="H26" s="72">
        <v>79317</v>
      </c>
      <c r="I26" s="84">
        <f t="shared" si="0"/>
        <v>-2.421927203499885</v>
      </c>
    </row>
    <row r="27" spans="1:9" ht="18" customHeight="1">
      <c r="A27" s="286"/>
      <c r="B27" s="287"/>
      <c r="C27" s="47" t="s">
        <v>10</v>
      </c>
      <c r="D27" s="31"/>
      <c r="E27" s="31"/>
      <c r="F27" s="73">
        <f>SUM(F9,F20:F26)</f>
        <v>430061</v>
      </c>
      <c r="G27" s="79">
        <f t="shared" si="1"/>
        <v>100</v>
      </c>
      <c r="H27" s="73">
        <f>SUM(H9,H20:H26)</f>
        <v>436380</v>
      </c>
      <c r="I27" s="85">
        <f t="shared" si="0"/>
        <v>-1.448049864796741</v>
      </c>
    </row>
    <row r="28" spans="1:9" ht="18" customHeight="1">
      <c r="A28" s="286"/>
      <c r="B28" s="285" t="s">
        <v>89</v>
      </c>
      <c r="C28" s="55" t="s">
        <v>11</v>
      </c>
      <c r="D28" s="56"/>
      <c r="E28" s="56"/>
      <c r="F28" s="65">
        <v>196336</v>
      </c>
      <c r="G28" s="75">
        <f aca="true" t="shared" si="2" ref="G28:G45">F28/$F$45*100</f>
        <v>46.88844840350584</v>
      </c>
      <c r="H28" s="65">
        <v>194076</v>
      </c>
      <c r="I28" s="86">
        <f t="shared" si="0"/>
        <v>1.1644922607638275</v>
      </c>
    </row>
    <row r="29" spans="1:9" ht="18" customHeight="1">
      <c r="A29" s="286"/>
      <c r="B29" s="286"/>
      <c r="C29" s="7"/>
      <c r="D29" s="30" t="s">
        <v>12</v>
      </c>
      <c r="E29" s="43"/>
      <c r="F29" s="69">
        <v>124929</v>
      </c>
      <c r="G29" s="77">
        <f t="shared" si="2"/>
        <v>29.835216010316913</v>
      </c>
      <c r="H29" s="69">
        <v>121693</v>
      </c>
      <c r="I29" s="87">
        <f t="shared" si="0"/>
        <v>2.659150485237438</v>
      </c>
    </row>
    <row r="30" spans="1:9" ht="18" customHeight="1">
      <c r="A30" s="286"/>
      <c r="B30" s="286"/>
      <c r="C30" s="7"/>
      <c r="D30" s="30" t="s">
        <v>33</v>
      </c>
      <c r="E30" s="43"/>
      <c r="F30" s="69">
        <v>9342</v>
      </c>
      <c r="G30" s="77">
        <f t="shared" si="2"/>
        <v>2.231031929883218</v>
      </c>
      <c r="H30" s="69">
        <v>9090</v>
      </c>
      <c r="I30" s="87">
        <f t="shared" si="0"/>
        <v>2.7722772277227747</v>
      </c>
    </row>
    <row r="31" spans="1:9" ht="18" customHeight="1">
      <c r="A31" s="286"/>
      <c r="B31" s="286"/>
      <c r="C31" s="19"/>
      <c r="D31" s="30" t="s">
        <v>13</v>
      </c>
      <c r="E31" s="43"/>
      <c r="F31" s="69">
        <v>62065</v>
      </c>
      <c r="G31" s="77">
        <f t="shared" si="2"/>
        <v>14.822200463305709</v>
      </c>
      <c r="H31" s="69">
        <v>63293</v>
      </c>
      <c r="I31" s="87">
        <f t="shared" si="0"/>
        <v>-1.9401829586210173</v>
      </c>
    </row>
    <row r="32" spans="1:9" ht="18" customHeight="1">
      <c r="A32" s="286"/>
      <c r="B32" s="286"/>
      <c r="C32" s="50" t="s">
        <v>14</v>
      </c>
      <c r="D32" s="51"/>
      <c r="E32" s="51"/>
      <c r="F32" s="65">
        <v>169976</v>
      </c>
      <c r="G32" s="75">
        <f t="shared" si="2"/>
        <v>40.59322236285912</v>
      </c>
      <c r="H32" s="65">
        <v>172381</v>
      </c>
      <c r="I32" s="86">
        <f t="shared" si="0"/>
        <v>-1.3951653604515557</v>
      </c>
    </row>
    <row r="33" spans="1:9" ht="18" customHeight="1">
      <c r="A33" s="286"/>
      <c r="B33" s="286"/>
      <c r="C33" s="7"/>
      <c r="D33" s="30" t="s">
        <v>15</v>
      </c>
      <c r="E33" s="43"/>
      <c r="F33" s="69">
        <v>21208</v>
      </c>
      <c r="G33" s="77">
        <f t="shared" si="2"/>
        <v>5.06483891767965</v>
      </c>
      <c r="H33" s="69">
        <v>20685</v>
      </c>
      <c r="I33" s="87">
        <f t="shared" si="0"/>
        <v>2.5284022238337034</v>
      </c>
    </row>
    <row r="34" spans="1:9" ht="18" customHeight="1">
      <c r="A34" s="286"/>
      <c r="B34" s="286"/>
      <c r="C34" s="7"/>
      <c r="D34" s="30" t="s">
        <v>34</v>
      </c>
      <c r="E34" s="43"/>
      <c r="F34" s="69">
        <v>9206</v>
      </c>
      <c r="G34" s="77">
        <f t="shared" si="2"/>
        <v>2.1985527666993048</v>
      </c>
      <c r="H34" s="69">
        <v>8191</v>
      </c>
      <c r="I34" s="87">
        <f t="shared" si="0"/>
        <v>12.391649371261138</v>
      </c>
    </row>
    <row r="35" spans="1:9" ht="18" customHeight="1">
      <c r="A35" s="286"/>
      <c r="B35" s="286"/>
      <c r="C35" s="7"/>
      <c r="D35" s="30" t="s">
        <v>35</v>
      </c>
      <c r="E35" s="43"/>
      <c r="F35" s="69">
        <v>87065</v>
      </c>
      <c r="G35" s="77">
        <f t="shared" si="2"/>
        <v>20.792634872113293</v>
      </c>
      <c r="H35" s="69">
        <v>82207</v>
      </c>
      <c r="I35" s="87">
        <f t="shared" si="0"/>
        <v>5.909472429355156</v>
      </c>
    </row>
    <row r="36" spans="1:9" ht="18" customHeight="1">
      <c r="A36" s="286"/>
      <c r="B36" s="286"/>
      <c r="C36" s="7"/>
      <c r="D36" s="30" t="s">
        <v>36</v>
      </c>
      <c r="E36" s="43"/>
      <c r="F36" s="69">
        <v>2062</v>
      </c>
      <c r="G36" s="77">
        <f t="shared" si="2"/>
        <v>0.4924414300384496</v>
      </c>
      <c r="H36" s="69">
        <v>2037</v>
      </c>
      <c r="I36" s="87">
        <f t="shared" si="0"/>
        <v>1.227295041728027</v>
      </c>
    </row>
    <row r="37" spans="1:9" ht="18" customHeight="1">
      <c r="A37" s="286"/>
      <c r="B37" s="286"/>
      <c r="C37" s="7"/>
      <c r="D37" s="30" t="s">
        <v>16</v>
      </c>
      <c r="E37" s="43"/>
      <c r="F37" s="69">
        <v>10029</v>
      </c>
      <c r="G37" s="77">
        <f t="shared" si="2"/>
        <v>2.3950994674372508</v>
      </c>
      <c r="H37" s="69">
        <v>15750</v>
      </c>
      <c r="I37" s="87">
        <f t="shared" si="0"/>
        <v>-36.32380952380952</v>
      </c>
    </row>
    <row r="38" spans="1:9" ht="18" customHeight="1">
      <c r="A38" s="286"/>
      <c r="B38" s="286"/>
      <c r="C38" s="19"/>
      <c r="D38" s="30" t="s">
        <v>37</v>
      </c>
      <c r="E38" s="43"/>
      <c r="F38" s="69">
        <v>40406</v>
      </c>
      <c r="G38" s="77">
        <f t="shared" si="2"/>
        <v>9.649654908891172</v>
      </c>
      <c r="H38" s="69">
        <v>43511</v>
      </c>
      <c r="I38" s="87">
        <f t="shared" si="0"/>
        <v>-7.136126496747952</v>
      </c>
    </row>
    <row r="39" spans="1:9" ht="18" customHeight="1">
      <c r="A39" s="286"/>
      <c r="B39" s="286"/>
      <c r="C39" s="50" t="s">
        <v>17</v>
      </c>
      <c r="D39" s="51"/>
      <c r="E39" s="51"/>
      <c r="F39" s="65">
        <v>52418</v>
      </c>
      <c r="G39" s="75">
        <f t="shared" si="2"/>
        <v>12.51832923363504</v>
      </c>
      <c r="H39" s="65">
        <v>56141</v>
      </c>
      <c r="I39" s="86">
        <f t="shared" si="0"/>
        <v>-6.631517073083848</v>
      </c>
    </row>
    <row r="40" spans="1:9" ht="18" customHeight="1">
      <c r="A40" s="286"/>
      <c r="B40" s="286"/>
      <c r="C40" s="7"/>
      <c r="D40" s="52" t="s">
        <v>18</v>
      </c>
      <c r="E40" s="53"/>
      <c r="F40" s="67">
        <v>51600</v>
      </c>
      <c r="G40" s="76">
        <f t="shared" si="2"/>
        <v>12.322976619778855</v>
      </c>
      <c r="H40" s="67">
        <v>55771</v>
      </c>
      <c r="I40" s="88">
        <f t="shared" si="0"/>
        <v>-7.47879722436392</v>
      </c>
    </row>
    <row r="41" spans="1:9" ht="18" customHeight="1">
      <c r="A41" s="286"/>
      <c r="B41" s="286"/>
      <c r="C41" s="7"/>
      <c r="D41" s="16"/>
      <c r="E41" s="104" t="s">
        <v>92</v>
      </c>
      <c r="F41" s="69">
        <v>33005</v>
      </c>
      <c r="G41" s="77">
        <f t="shared" si="2"/>
        <v>7.8821675065077725</v>
      </c>
      <c r="H41" s="69">
        <v>37784</v>
      </c>
      <c r="I41" s="89">
        <f t="shared" si="0"/>
        <v>-12.648210882913402</v>
      </c>
    </row>
    <row r="42" spans="1:9" ht="18" customHeight="1">
      <c r="A42" s="286"/>
      <c r="B42" s="286"/>
      <c r="C42" s="7"/>
      <c r="D42" s="33"/>
      <c r="E42" s="32" t="s">
        <v>38</v>
      </c>
      <c r="F42" s="69">
        <v>18595</v>
      </c>
      <c r="G42" s="77">
        <f t="shared" si="2"/>
        <v>4.440809113271082</v>
      </c>
      <c r="H42" s="69">
        <v>17987</v>
      </c>
      <c r="I42" s="89">
        <f t="shared" si="0"/>
        <v>3.380219047089561</v>
      </c>
    </row>
    <row r="43" spans="1:9" ht="18" customHeight="1">
      <c r="A43" s="286"/>
      <c r="B43" s="286"/>
      <c r="C43" s="7"/>
      <c r="D43" s="30" t="s">
        <v>39</v>
      </c>
      <c r="E43" s="54"/>
      <c r="F43" s="69">
        <v>818</v>
      </c>
      <c r="G43" s="77">
        <f t="shared" si="2"/>
        <v>0.1953526138561842</v>
      </c>
      <c r="H43" s="67">
        <v>370</v>
      </c>
      <c r="I43" s="157">
        <f t="shared" si="0"/>
        <v>121.0810810810811</v>
      </c>
    </row>
    <row r="44" spans="1:9" ht="18" customHeight="1">
      <c r="A44" s="286"/>
      <c r="B44" s="286"/>
      <c r="C44" s="11"/>
      <c r="D44" s="48" t="s">
        <v>40</v>
      </c>
      <c r="E44" s="49"/>
      <c r="F44" s="73"/>
      <c r="G44" s="79">
        <f t="shared" si="2"/>
        <v>0</v>
      </c>
      <c r="H44" s="72"/>
      <c r="I44" s="84" t="e">
        <f t="shared" si="0"/>
        <v>#DIV/0!</v>
      </c>
    </row>
    <row r="45" spans="1:9" ht="18" customHeight="1">
      <c r="A45" s="287"/>
      <c r="B45" s="287"/>
      <c r="C45" s="11" t="s">
        <v>19</v>
      </c>
      <c r="D45" s="12"/>
      <c r="E45" s="12"/>
      <c r="F45" s="74">
        <f>SUM(F28,F32,F39)</f>
        <v>418730</v>
      </c>
      <c r="G45" s="79">
        <f t="shared" si="2"/>
        <v>100</v>
      </c>
      <c r="H45" s="74">
        <f>SUM(H28,H32,H39)</f>
        <v>422598</v>
      </c>
      <c r="I45" s="158">
        <f t="shared" si="0"/>
        <v>-0.9152906544754091</v>
      </c>
    </row>
    <row r="46" ht="13.5">
      <c r="A46" s="105" t="s">
        <v>20</v>
      </c>
    </row>
    <row r="47" ht="13.5">
      <c r="A47" s="106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E7" sqref="E7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59" t="s">
        <v>0</v>
      </c>
      <c r="B1" s="159"/>
      <c r="C1" s="102" t="s">
        <v>234</v>
      </c>
      <c r="D1" s="160"/>
      <c r="E1" s="160"/>
    </row>
    <row r="4" ht="13.5">
      <c r="A4" s="161" t="s">
        <v>114</v>
      </c>
    </row>
    <row r="5" ht="13.5">
      <c r="I5" s="14" t="s">
        <v>115</v>
      </c>
    </row>
    <row r="6" spans="1:9" s="166" customFormat="1" ht="29.25" customHeight="1">
      <c r="A6" s="162" t="s">
        <v>116</v>
      </c>
      <c r="B6" s="163"/>
      <c r="C6" s="163"/>
      <c r="D6" s="164"/>
      <c r="E6" s="165" t="s">
        <v>218</v>
      </c>
      <c r="F6" s="165" t="s">
        <v>219</v>
      </c>
      <c r="G6" s="165" t="s">
        <v>220</v>
      </c>
      <c r="H6" s="165" t="s">
        <v>221</v>
      </c>
      <c r="I6" s="165" t="s">
        <v>227</v>
      </c>
    </row>
    <row r="7" spans="1:9" ht="27" customHeight="1">
      <c r="A7" s="327" t="s">
        <v>117</v>
      </c>
      <c r="B7" s="55" t="s">
        <v>118</v>
      </c>
      <c r="C7" s="56"/>
      <c r="D7" s="93" t="s">
        <v>119</v>
      </c>
      <c r="E7" s="167">
        <v>440456</v>
      </c>
      <c r="F7" s="168">
        <v>429967</v>
      </c>
      <c r="G7" s="168">
        <v>433080</v>
      </c>
      <c r="H7" s="168">
        <v>436380</v>
      </c>
      <c r="I7" s="168">
        <v>430061</v>
      </c>
    </row>
    <row r="8" spans="1:9" ht="27" customHeight="1">
      <c r="A8" s="286"/>
      <c r="B8" s="9"/>
      <c r="C8" s="30" t="s">
        <v>120</v>
      </c>
      <c r="D8" s="91" t="s">
        <v>42</v>
      </c>
      <c r="E8" s="169">
        <v>225184</v>
      </c>
      <c r="F8" s="169">
        <v>235418</v>
      </c>
      <c r="G8" s="169">
        <v>237412</v>
      </c>
      <c r="H8" s="169">
        <v>240840</v>
      </c>
      <c r="I8" s="170">
        <v>248813</v>
      </c>
    </row>
    <row r="9" spans="1:9" ht="27" customHeight="1">
      <c r="A9" s="286"/>
      <c r="B9" s="44" t="s">
        <v>121</v>
      </c>
      <c r="C9" s="43"/>
      <c r="D9" s="94"/>
      <c r="E9" s="171">
        <v>426767</v>
      </c>
      <c r="F9" s="171">
        <v>415915</v>
      </c>
      <c r="G9" s="171">
        <v>418446</v>
      </c>
      <c r="H9" s="171">
        <v>422599</v>
      </c>
      <c r="I9" s="172">
        <v>418730</v>
      </c>
    </row>
    <row r="10" spans="1:9" ht="27" customHeight="1">
      <c r="A10" s="286"/>
      <c r="B10" s="44" t="s">
        <v>122</v>
      </c>
      <c r="C10" s="43"/>
      <c r="D10" s="94"/>
      <c r="E10" s="171">
        <v>13689</v>
      </c>
      <c r="F10" s="171">
        <v>14052</v>
      </c>
      <c r="G10" s="171">
        <v>14634</v>
      </c>
      <c r="H10" s="171">
        <v>13781</v>
      </c>
      <c r="I10" s="172">
        <v>11330</v>
      </c>
    </row>
    <row r="11" spans="1:9" ht="27" customHeight="1">
      <c r="A11" s="286"/>
      <c r="B11" s="44" t="s">
        <v>123</v>
      </c>
      <c r="C11" s="43"/>
      <c r="D11" s="94"/>
      <c r="E11" s="171">
        <v>7467</v>
      </c>
      <c r="F11" s="171">
        <v>7149</v>
      </c>
      <c r="G11" s="171">
        <v>7396</v>
      </c>
      <c r="H11" s="171">
        <v>7358</v>
      </c>
      <c r="I11" s="172">
        <v>7436</v>
      </c>
    </row>
    <row r="12" spans="1:9" ht="27" customHeight="1">
      <c r="A12" s="286"/>
      <c r="B12" s="44" t="s">
        <v>124</v>
      </c>
      <c r="C12" s="43"/>
      <c r="D12" s="94"/>
      <c r="E12" s="171">
        <v>6222</v>
      </c>
      <c r="F12" s="171">
        <v>6903</v>
      </c>
      <c r="G12" s="171">
        <v>7238</v>
      </c>
      <c r="H12" s="171">
        <v>6423</v>
      </c>
      <c r="I12" s="172">
        <v>3894</v>
      </c>
    </row>
    <row r="13" spans="1:9" ht="27" customHeight="1">
      <c r="A13" s="286"/>
      <c r="B13" s="44" t="s">
        <v>125</v>
      </c>
      <c r="C13" s="43"/>
      <c r="D13" s="99"/>
      <c r="E13" s="173">
        <v>1305</v>
      </c>
      <c r="F13" s="173">
        <v>681</v>
      </c>
      <c r="G13" s="173">
        <v>335</v>
      </c>
      <c r="H13" s="173">
        <v>-815</v>
      </c>
      <c r="I13" s="174">
        <v>-2529</v>
      </c>
    </row>
    <row r="14" spans="1:9" ht="27" customHeight="1">
      <c r="A14" s="286"/>
      <c r="B14" s="101" t="s">
        <v>126</v>
      </c>
      <c r="C14" s="53"/>
      <c r="D14" s="99"/>
      <c r="E14" s="173"/>
      <c r="F14" s="173"/>
      <c r="G14" s="173"/>
      <c r="H14" s="173"/>
      <c r="I14" s="174"/>
    </row>
    <row r="15" spans="1:9" ht="27" customHeight="1">
      <c r="A15" s="286"/>
      <c r="B15" s="45" t="s">
        <v>127</v>
      </c>
      <c r="C15" s="46"/>
      <c r="D15" s="175"/>
      <c r="E15" s="176">
        <v>3984</v>
      </c>
      <c r="F15" s="176">
        <v>3603</v>
      </c>
      <c r="G15" s="176">
        <v>-152</v>
      </c>
      <c r="H15" s="176">
        <v>2743</v>
      </c>
      <c r="I15" s="177">
        <v>-396</v>
      </c>
    </row>
    <row r="16" spans="1:9" ht="27" customHeight="1">
      <c r="A16" s="286"/>
      <c r="B16" s="178" t="s">
        <v>128</v>
      </c>
      <c r="C16" s="179"/>
      <c r="D16" s="180" t="s">
        <v>43</v>
      </c>
      <c r="E16" s="181">
        <v>70607</v>
      </c>
      <c r="F16" s="181">
        <v>69344</v>
      </c>
      <c r="G16" s="181">
        <v>67887</v>
      </c>
      <c r="H16" s="181">
        <v>71439</v>
      </c>
      <c r="I16" s="182">
        <v>69068</v>
      </c>
    </row>
    <row r="17" spans="1:9" ht="27" customHeight="1">
      <c r="A17" s="286"/>
      <c r="B17" s="44" t="s">
        <v>129</v>
      </c>
      <c r="C17" s="43"/>
      <c r="D17" s="91" t="s">
        <v>44</v>
      </c>
      <c r="E17" s="171">
        <v>43242</v>
      </c>
      <c r="F17" s="171">
        <v>34245</v>
      </c>
      <c r="G17" s="171">
        <v>42214</v>
      </c>
      <c r="H17" s="171">
        <v>65984</v>
      </c>
      <c r="I17" s="172">
        <v>66957</v>
      </c>
    </row>
    <row r="18" spans="1:9" ht="27" customHeight="1">
      <c r="A18" s="286"/>
      <c r="B18" s="44" t="s">
        <v>130</v>
      </c>
      <c r="C18" s="43"/>
      <c r="D18" s="91" t="s">
        <v>45</v>
      </c>
      <c r="E18" s="171">
        <v>826318</v>
      </c>
      <c r="F18" s="171">
        <v>837871</v>
      </c>
      <c r="G18" s="171">
        <v>850181</v>
      </c>
      <c r="H18" s="171">
        <v>857379</v>
      </c>
      <c r="I18" s="172">
        <v>860074</v>
      </c>
    </row>
    <row r="19" spans="1:9" ht="27" customHeight="1">
      <c r="A19" s="286"/>
      <c r="B19" s="44" t="s">
        <v>131</v>
      </c>
      <c r="C19" s="43"/>
      <c r="D19" s="91" t="s">
        <v>132</v>
      </c>
      <c r="E19" s="171">
        <f>E17+E18-E16</f>
        <v>798953</v>
      </c>
      <c r="F19" s="171">
        <f>F17+F18-F16</f>
        <v>802772</v>
      </c>
      <c r="G19" s="171">
        <f>G17+G18-G16</f>
        <v>824508</v>
      </c>
      <c r="H19" s="171">
        <f>H17+H18-H16</f>
        <v>851924</v>
      </c>
      <c r="I19" s="171">
        <f>I17+I18-I16</f>
        <v>857963</v>
      </c>
    </row>
    <row r="20" spans="1:9" ht="27" customHeight="1">
      <c r="A20" s="286"/>
      <c r="B20" s="44" t="s">
        <v>133</v>
      </c>
      <c r="C20" s="43"/>
      <c r="D20" s="94" t="s">
        <v>134</v>
      </c>
      <c r="E20" s="183">
        <f>E18/E8</f>
        <v>3.66952358959784</v>
      </c>
      <c r="F20" s="183">
        <f>F18/F8</f>
        <v>3.5590778954880253</v>
      </c>
      <c r="G20" s="183">
        <f>G18/G8</f>
        <v>3.581036341886678</v>
      </c>
      <c r="H20" s="183">
        <f>H18/H8</f>
        <v>3.5599526656701546</v>
      </c>
      <c r="I20" s="183">
        <f>I18/I8</f>
        <v>3.4567084517288085</v>
      </c>
    </row>
    <row r="21" spans="1:9" ht="27" customHeight="1">
      <c r="A21" s="286"/>
      <c r="B21" s="44" t="s">
        <v>135</v>
      </c>
      <c r="C21" s="43"/>
      <c r="D21" s="94" t="s">
        <v>136</v>
      </c>
      <c r="E21" s="183">
        <f>E19/E8</f>
        <v>3.5480007460565584</v>
      </c>
      <c r="F21" s="183">
        <f>F19/F8</f>
        <v>3.409985642559193</v>
      </c>
      <c r="G21" s="183">
        <f>G19/G8</f>
        <v>3.4728994322106717</v>
      </c>
      <c r="H21" s="183">
        <f>H19/H8</f>
        <v>3.5373027736256435</v>
      </c>
      <c r="I21" s="183">
        <f>I19/I8</f>
        <v>3.448224168351332</v>
      </c>
    </row>
    <row r="22" spans="1:9" ht="27" customHeight="1">
      <c r="A22" s="286"/>
      <c r="B22" s="44" t="s">
        <v>137</v>
      </c>
      <c r="C22" s="43"/>
      <c r="D22" s="94" t="s">
        <v>138</v>
      </c>
      <c r="E22" s="171">
        <f>E18/E24*1000000</f>
        <v>829768.1760761245</v>
      </c>
      <c r="F22" s="171">
        <f>F18/F24*1000000</f>
        <v>841369.4140235097</v>
      </c>
      <c r="G22" s="171">
        <f>G18/G24*1000000</f>
        <v>853730.8127192868</v>
      </c>
      <c r="H22" s="171">
        <f>H18/H24*1000000</f>
        <v>860958.8669688565</v>
      </c>
      <c r="I22" s="171">
        <f>I18/I24*1000000</f>
        <v>863665.1195671603</v>
      </c>
    </row>
    <row r="23" spans="1:9" ht="27" customHeight="1">
      <c r="A23" s="286"/>
      <c r="B23" s="44" t="s">
        <v>139</v>
      </c>
      <c r="C23" s="43"/>
      <c r="D23" s="94" t="s">
        <v>140</v>
      </c>
      <c r="E23" s="171">
        <f>E19/E24*1000000</f>
        <v>802288.9173182091</v>
      </c>
      <c r="F23" s="171">
        <f>F19/F24*1000000</f>
        <v>806123.8630224473</v>
      </c>
      <c r="G23" s="171">
        <f>G19/G24*1000000</f>
        <v>827950.6186724401</v>
      </c>
      <c r="H23" s="171">
        <f>H19/H24*1000000</f>
        <v>855481.0903737742</v>
      </c>
      <c r="I23" s="171">
        <f>I19/I24*1000000</f>
        <v>861545.3053797691</v>
      </c>
    </row>
    <row r="24" spans="1:9" ht="27" customHeight="1">
      <c r="A24" s="286"/>
      <c r="B24" s="184" t="s">
        <v>141</v>
      </c>
      <c r="C24" s="185"/>
      <c r="D24" s="186" t="s">
        <v>142</v>
      </c>
      <c r="E24" s="176">
        <v>995842</v>
      </c>
      <c r="F24" s="176">
        <f>E24</f>
        <v>995842</v>
      </c>
      <c r="G24" s="176">
        <v>995842</v>
      </c>
      <c r="H24" s="177">
        <f>G24</f>
        <v>995842</v>
      </c>
      <c r="I24" s="177">
        <f>H24</f>
        <v>995842</v>
      </c>
    </row>
    <row r="25" spans="1:9" ht="27" customHeight="1">
      <c r="A25" s="286"/>
      <c r="B25" s="10" t="s">
        <v>143</v>
      </c>
      <c r="C25" s="187"/>
      <c r="D25" s="188"/>
      <c r="E25" s="169">
        <v>255641</v>
      </c>
      <c r="F25" s="169">
        <v>254465</v>
      </c>
      <c r="G25" s="169">
        <v>256962</v>
      </c>
      <c r="H25" s="169">
        <v>256939</v>
      </c>
      <c r="I25" s="189">
        <v>258738</v>
      </c>
    </row>
    <row r="26" spans="1:9" ht="27" customHeight="1">
      <c r="A26" s="286"/>
      <c r="B26" s="190" t="s">
        <v>144</v>
      </c>
      <c r="C26" s="191"/>
      <c r="D26" s="192"/>
      <c r="E26" s="193">
        <v>0.467</v>
      </c>
      <c r="F26" s="193">
        <v>0.446</v>
      </c>
      <c r="G26" s="193">
        <v>0.431</v>
      </c>
      <c r="H26" s="193">
        <v>0.433</v>
      </c>
      <c r="I26" s="194">
        <v>0.443</v>
      </c>
    </row>
    <row r="27" spans="1:9" ht="27" customHeight="1">
      <c r="A27" s="286"/>
      <c r="B27" s="190" t="s">
        <v>145</v>
      </c>
      <c r="C27" s="191"/>
      <c r="D27" s="192"/>
      <c r="E27" s="195">
        <v>2.4</v>
      </c>
      <c r="F27" s="195">
        <v>2.7</v>
      </c>
      <c r="G27" s="195">
        <v>2.8</v>
      </c>
      <c r="H27" s="195">
        <v>2.5</v>
      </c>
      <c r="I27" s="196">
        <v>1.5</v>
      </c>
    </row>
    <row r="28" spans="1:9" ht="27" customHeight="1">
      <c r="A28" s="286"/>
      <c r="B28" s="190" t="s">
        <v>146</v>
      </c>
      <c r="C28" s="191"/>
      <c r="D28" s="192"/>
      <c r="E28" s="195">
        <v>90.2</v>
      </c>
      <c r="F28" s="195">
        <v>92.7</v>
      </c>
      <c r="G28" s="195">
        <v>93.9</v>
      </c>
      <c r="H28" s="195">
        <v>93.4</v>
      </c>
      <c r="I28" s="196">
        <v>94.8</v>
      </c>
    </row>
    <row r="29" spans="1:9" ht="27" customHeight="1">
      <c r="A29" s="286"/>
      <c r="B29" s="197" t="s">
        <v>147</v>
      </c>
      <c r="C29" s="198"/>
      <c r="D29" s="199"/>
      <c r="E29" s="200">
        <v>43.8</v>
      </c>
      <c r="F29" s="200">
        <v>45</v>
      </c>
      <c r="G29" s="200">
        <v>45.4</v>
      </c>
      <c r="H29" s="200">
        <v>44.7</v>
      </c>
      <c r="I29" s="201">
        <v>46.4</v>
      </c>
    </row>
    <row r="30" spans="1:9" ht="27" customHeight="1">
      <c r="A30" s="286"/>
      <c r="B30" s="327" t="s">
        <v>148</v>
      </c>
      <c r="C30" s="25" t="s">
        <v>149</v>
      </c>
      <c r="D30" s="202"/>
      <c r="E30" s="203">
        <v>0</v>
      </c>
      <c r="F30" s="203">
        <v>0</v>
      </c>
      <c r="G30" s="203">
        <v>0</v>
      </c>
      <c r="H30" s="203">
        <v>0</v>
      </c>
      <c r="I30" s="204">
        <v>0</v>
      </c>
    </row>
    <row r="31" spans="1:9" ht="27" customHeight="1">
      <c r="A31" s="286"/>
      <c r="B31" s="286"/>
      <c r="C31" s="190" t="s">
        <v>150</v>
      </c>
      <c r="D31" s="192"/>
      <c r="E31" s="195">
        <v>0</v>
      </c>
      <c r="F31" s="195">
        <v>0</v>
      </c>
      <c r="G31" s="195">
        <v>0</v>
      </c>
      <c r="H31" s="195">
        <v>0</v>
      </c>
      <c r="I31" s="196">
        <v>0</v>
      </c>
    </row>
    <row r="32" spans="1:9" ht="27" customHeight="1">
      <c r="A32" s="286"/>
      <c r="B32" s="286"/>
      <c r="C32" s="190" t="s">
        <v>151</v>
      </c>
      <c r="D32" s="192"/>
      <c r="E32" s="195">
        <v>15.2</v>
      </c>
      <c r="F32" s="195">
        <v>15.5</v>
      </c>
      <c r="G32" s="195">
        <v>15.2</v>
      </c>
      <c r="H32" s="195">
        <v>14.7</v>
      </c>
      <c r="I32" s="196">
        <v>13.4</v>
      </c>
    </row>
    <row r="33" spans="1:9" ht="27" customHeight="1">
      <c r="A33" s="287"/>
      <c r="B33" s="287"/>
      <c r="C33" s="197" t="s">
        <v>152</v>
      </c>
      <c r="D33" s="199"/>
      <c r="E33" s="200">
        <v>209.8</v>
      </c>
      <c r="F33" s="200">
        <v>206.9</v>
      </c>
      <c r="G33" s="200">
        <v>201.3</v>
      </c>
      <c r="H33" s="200">
        <v>198.5</v>
      </c>
      <c r="I33" s="205">
        <v>191.7</v>
      </c>
    </row>
    <row r="34" spans="1:9" ht="27" customHeight="1">
      <c r="A34" s="2" t="s">
        <v>232</v>
      </c>
      <c r="B34" s="8"/>
      <c r="C34" s="8"/>
      <c r="D34" s="8"/>
      <c r="E34" s="206"/>
      <c r="F34" s="206"/>
      <c r="G34" s="206"/>
      <c r="H34" s="206"/>
      <c r="I34" s="207"/>
    </row>
    <row r="35" ht="27" customHeight="1">
      <c r="A35" s="13" t="s">
        <v>111</v>
      </c>
    </row>
    <row r="36" ht="13.5">
      <c r="A36" s="208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H2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R48" sqref="R48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3" t="s">
        <v>234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228</v>
      </c>
      <c r="B5" s="31"/>
      <c r="C5" s="31"/>
      <c r="D5" s="31"/>
      <c r="K5" s="37"/>
      <c r="O5" s="37" t="s">
        <v>48</v>
      </c>
    </row>
    <row r="6" spans="1:15" ht="15.75" customHeight="1">
      <c r="A6" s="299" t="s">
        <v>49</v>
      </c>
      <c r="B6" s="300"/>
      <c r="C6" s="300"/>
      <c r="D6" s="300"/>
      <c r="E6" s="301"/>
      <c r="F6" s="294" t="s">
        <v>235</v>
      </c>
      <c r="G6" s="295"/>
      <c r="H6" s="294" t="s">
        <v>236</v>
      </c>
      <c r="I6" s="295"/>
      <c r="J6" s="294" t="s">
        <v>237</v>
      </c>
      <c r="K6" s="295"/>
      <c r="L6" s="294" t="s">
        <v>238</v>
      </c>
      <c r="M6" s="295"/>
      <c r="N6" s="294"/>
      <c r="O6" s="295"/>
    </row>
    <row r="7" spans="1:15" ht="15.75" customHeight="1">
      <c r="A7" s="302"/>
      <c r="B7" s="303"/>
      <c r="C7" s="303"/>
      <c r="D7" s="303"/>
      <c r="E7" s="304"/>
      <c r="F7" s="110" t="s">
        <v>258</v>
      </c>
      <c r="G7" s="38" t="s">
        <v>259</v>
      </c>
      <c r="H7" s="110" t="s">
        <v>229</v>
      </c>
      <c r="I7" s="38" t="s">
        <v>259</v>
      </c>
      <c r="J7" s="110" t="s">
        <v>229</v>
      </c>
      <c r="K7" s="38" t="s">
        <v>259</v>
      </c>
      <c r="L7" s="110" t="s">
        <v>229</v>
      </c>
      <c r="M7" s="38" t="s">
        <v>259</v>
      </c>
      <c r="N7" s="110" t="s">
        <v>229</v>
      </c>
      <c r="O7" s="251" t="s">
        <v>259</v>
      </c>
    </row>
    <row r="8" spans="1:25" ht="15.75" customHeight="1">
      <c r="A8" s="311" t="s">
        <v>83</v>
      </c>
      <c r="B8" s="55" t="s">
        <v>50</v>
      </c>
      <c r="C8" s="56"/>
      <c r="D8" s="56"/>
      <c r="E8" s="93" t="s">
        <v>41</v>
      </c>
      <c r="F8" s="111">
        <v>5155</v>
      </c>
      <c r="G8" s="112">
        <v>4673</v>
      </c>
      <c r="H8" s="111">
        <v>952</v>
      </c>
      <c r="I8" s="113">
        <v>818</v>
      </c>
      <c r="J8" s="111">
        <v>29</v>
      </c>
      <c r="K8" s="114">
        <v>17</v>
      </c>
      <c r="L8" s="111">
        <v>23044</v>
      </c>
      <c r="M8" s="113">
        <v>20760</v>
      </c>
      <c r="N8" s="111"/>
      <c r="O8" s="114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5.75" customHeight="1">
      <c r="A9" s="312"/>
      <c r="B9" s="8"/>
      <c r="C9" s="30" t="s">
        <v>51</v>
      </c>
      <c r="D9" s="43"/>
      <c r="E9" s="91" t="s">
        <v>42</v>
      </c>
      <c r="F9" s="70">
        <v>4584</v>
      </c>
      <c r="G9" s="116">
        <v>4672</v>
      </c>
      <c r="H9" s="70">
        <v>831</v>
      </c>
      <c r="I9" s="117">
        <v>818</v>
      </c>
      <c r="J9" s="70">
        <v>17</v>
      </c>
      <c r="K9" s="118">
        <v>17</v>
      </c>
      <c r="L9" s="70">
        <v>22972</v>
      </c>
      <c r="M9" s="117">
        <v>20699</v>
      </c>
      <c r="N9" s="70"/>
      <c r="O9" s="118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5.75" customHeight="1">
      <c r="A10" s="312"/>
      <c r="B10" s="10"/>
      <c r="C10" s="30" t="s">
        <v>52</v>
      </c>
      <c r="D10" s="43"/>
      <c r="E10" s="91" t="s">
        <v>43</v>
      </c>
      <c r="F10" s="70">
        <v>571</v>
      </c>
      <c r="G10" s="116">
        <v>1</v>
      </c>
      <c r="H10" s="70">
        <v>121</v>
      </c>
      <c r="I10" s="271">
        <v>0</v>
      </c>
      <c r="J10" s="119">
        <v>12</v>
      </c>
      <c r="K10" s="120">
        <v>0</v>
      </c>
      <c r="L10" s="70">
        <v>72</v>
      </c>
      <c r="M10" s="117">
        <v>61</v>
      </c>
      <c r="N10" s="70"/>
      <c r="O10" s="118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5.75" customHeight="1">
      <c r="A11" s="312"/>
      <c r="B11" s="50" t="s">
        <v>53</v>
      </c>
      <c r="C11" s="63"/>
      <c r="D11" s="63"/>
      <c r="E11" s="90" t="s">
        <v>44</v>
      </c>
      <c r="F11" s="121">
        <v>4173</v>
      </c>
      <c r="G11" s="122">
        <v>4291</v>
      </c>
      <c r="H11" s="121">
        <v>554</v>
      </c>
      <c r="I11" s="123">
        <v>549</v>
      </c>
      <c r="J11" s="121">
        <v>14</v>
      </c>
      <c r="K11" s="124">
        <v>13</v>
      </c>
      <c r="L11" s="121">
        <v>25074</v>
      </c>
      <c r="M11" s="123">
        <v>24132</v>
      </c>
      <c r="N11" s="121"/>
      <c r="O11" s="124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5.75" customHeight="1">
      <c r="A12" s="312"/>
      <c r="B12" s="7"/>
      <c r="C12" s="30" t="s">
        <v>54</v>
      </c>
      <c r="D12" s="43"/>
      <c r="E12" s="91" t="s">
        <v>45</v>
      </c>
      <c r="F12" s="70">
        <v>4134</v>
      </c>
      <c r="G12" s="116">
        <v>4286</v>
      </c>
      <c r="H12" s="121">
        <v>548</v>
      </c>
      <c r="I12" s="117">
        <v>549</v>
      </c>
      <c r="J12" s="121">
        <v>14</v>
      </c>
      <c r="K12" s="118">
        <v>13</v>
      </c>
      <c r="L12" s="70">
        <v>24090</v>
      </c>
      <c r="M12" s="117">
        <v>21370</v>
      </c>
      <c r="N12" s="70"/>
      <c r="O12" s="118"/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5.75" customHeight="1">
      <c r="A13" s="312"/>
      <c r="B13" s="8"/>
      <c r="C13" s="52" t="s">
        <v>55</v>
      </c>
      <c r="D13" s="53"/>
      <c r="E13" s="95" t="s">
        <v>46</v>
      </c>
      <c r="F13" s="68">
        <v>39</v>
      </c>
      <c r="G13" s="147">
        <v>5</v>
      </c>
      <c r="H13" s="119">
        <v>6</v>
      </c>
      <c r="I13" s="120">
        <v>0</v>
      </c>
      <c r="J13" s="119">
        <v>0</v>
      </c>
      <c r="K13" s="120">
        <v>0</v>
      </c>
      <c r="L13" s="68">
        <v>984</v>
      </c>
      <c r="M13" s="126">
        <v>2762</v>
      </c>
      <c r="N13" s="68"/>
      <c r="O13" s="127"/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5.75" customHeight="1">
      <c r="A14" s="312"/>
      <c r="B14" s="44" t="s">
        <v>56</v>
      </c>
      <c r="C14" s="43"/>
      <c r="D14" s="43"/>
      <c r="E14" s="91" t="s">
        <v>97</v>
      </c>
      <c r="F14" s="69">
        <f aca="true" t="shared" si="0" ref="F14:M15">F9-F12</f>
        <v>450</v>
      </c>
      <c r="G14" s="128">
        <f t="shared" si="0"/>
        <v>386</v>
      </c>
      <c r="H14" s="69">
        <f t="shared" si="0"/>
        <v>283</v>
      </c>
      <c r="I14" s="128">
        <f t="shared" si="0"/>
        <v>269</v>
      </c>
      <c r="J14" s="69">
        <f t="shared" si="0"/>
        <v>3</v>
      </c>
      <c r="K14" s="128">
        <f t="shared" si="0"/>
        <v>4</v>
      </c>
      <c r="L14" s="69">
        <f t="shared" si="0"/>
        <v>-1118</v>
      </c>
      <c r="M14" s="128">
        <f t="shared" si="0"/>
        <v>-671</v>
      </c>
      <c r="N14" s="69">
        <f>N9-N12</f>
        <v>0</v>
      </c>
      <c r="O14" s="128">
        <f>O9-O12</f>
        <v>0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5.75" customHeight="1">
      <c r="A15" s="312"/>
      <c r="B15" s="44" t="s">
        <v>57</v>
      </c>
      <c r="C15" s="43"/>
      <c r="D15" s="43"/>
      <c r="E15" s="91" t="s">
        <v>98</v>
      </c>
      <c r="F15" s="69">
        <f t="shared" si="0"/>
        <v>532</v>
      </c>
      <c r="G15" s="128">
        <f t="shared" si="0"/>
        <v>-4</v>
      </c>
      <c r="H15" s="69">
        <f t="shared" si="0"/>
        <v>115</v>
      </c>
      <c r="I15" s="272">
        <v>0</v>
      </c>
      <c r="J15" s="69">
        <f>J10-J13</f>
        <v>12</v>
      </c>
      <c r="K15" s="272">
        <v>0</v>
      </c>
      <c r="L15" s="69">
        <f t="shared" si="0"/>
        <v>-912</v>
      </c>
      <c r="M15" s="128">
        <f t="shared" si="0"/>
        <v>-2701</v>
      </c>
      <c r="N15" s="69">
        <f>N10-N13</f>
        <v>0</v>
      </c>
      <c r="O15" s="128">
        <f>O10-O13</f>
        <v>0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5.75" customHeight="1">
      <c r="A16" s="312"/>
      <c r="B16" s="44" t="s">
        <v>58</v>
      </c>
      <c r="C16" s="43"/>
      <c r="D16" s="43"/>
      <c r="E16" s="91" t="s">
        <v>99</v>
      </c>
      <c r="F16" s="69">
        <f aca="true" t="shared" si="1" ref="F16:M16">F8-F11</f>
        <v>982</v>
      </c>
      <c r="G16" s="128">
        <f t="shared" si="1"/>
        <v>382</v>
      </c>
      <c r="H16" s="69">
        <f t="shared" si="1"/>
        <v>398</v>
      </c>
      <c r="I16" s="128">
        <f t="shared" si="1"/>
        <v>269</v>
      </c>
      <c r="J16" s="69">
        <f t="shared" si="1"/>
        <v>15</v>
      </c>
      <c r="K16" s="128">
        <f t="shared" si="1"/>
        <v>4</v>
      </c>
      <c r="L16" s="69">
        <f t="shared" si="1"/>
        <v>-2030</v>
      </c>
      <c r="M16" s="128">
        <f t="shared" si="1"/>
        <v>-3372</v>
      </c>
      <c r="N16" s="69">
        <f>N8-N11</f>
        <v>0</v>
      </c>
      <c r="O16" s="128">
        <f>O8-O11</f>
        <v>0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5.75" customHeight="1">
      <c r="A17" s="312"/>
      <c r="B17" s="44" t="s">
        <v>59</v>
      </c>
      <c r="C17" s="43"/>
      <c r="D17" s="43"/>
      <c r="E17" s="34"/>
      <c r="F17" s="210">
        <v>0</v>
      </c>
      <c r="G17" s="211">
        <v>0</v>
      </c>
      <c r="H17" s="119">
        <v>0</v>
      </c>
      <c r="I17" s="120">
        <v>0</v>
      </c>
      <c r="J17" s="259">
        <v>36</v>
      </c>
      <c r="K17" s="255">
        <v>51</v>
      </c>
      <c r="L17" s="70">
        <v>16932</v>
      </c>
      <c r="M17" s="117">
        <v>15111</v>
      </c>
      <c r="N17" s="119"/>
      <c r="O17" s="129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5.75" customHeight="1">
      <c r="A18" s="313"/>
      <c r="B18" s="47" t="s">
        <v>60</v>
      </c>
      <c r="C18" s="31"/>
      <c r="D18" s="31"/>
      <c r="E18" s="17"/>
      <c r="F18" s="263">
        <v>0</v>
      </c>
      <c r="G18" s="273">
        <v>0</v>
      </c>
      <c r="H18" s="265">
        <v>0</v>
      </c>
      <c r="I18" s="274">
        <v>0</v>
      </c>
      <c r="J18" s="265">
        <v>0</v>
      </c>
      <c r="K18" s="274">
        <v>0</v>
      </c>
      <c r="L18" s="132">
        <v>0</v>
      </c>
      <c r="M18" s="133">
        <v>0</v>
      </c>
      <c r="N18" s="132"/>
      <c r="O18" s="134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5.75" customHeight="1">
      <c r="A19" s="312" t="s">
        <v>84</v>
      </c>
      <c r="B19" s="50" t="s">
        <v>61</v>
      </c>
      <c r="C19" s="51"/>
      <c r="D19" s="51"/>
      <c r="E19" s="96"/>
      <c r="F19" s="65">
        <v>2</v>
      </c>
      <c r="G19" s="135">
        <v>0</v>
      </c>
      <c r="H19" s="66">
        <v>103</v>
      </c>
      <c r="I19" s="136">
        <v>91</v>
      </c>
      <c r="J19" s="66">
        <v>0</v>
      </c>
      <c r="K19" s="137">
        <v>0</v>
      </c>
      <c r="L19" s="66">
        <v>1041</v>
      </c>
      <c r="M19" s="136">
        <v>20649</v>
      </c>
      <c r="N19" s="66"/>
      <c r="O19" s="137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5.75" customHeight="1">
      <c r="A20" s="312"/>
      <c r="B20" s="19"/>
      <c r="C20" s="30" t="s">
        <v>62</v>
      </c>
      <c r="D20" s="43"/>
      <c r="E20" s="91"/>
      <c r="F20" s="69">
        <v>0</v>
      </c>
      <c r="G20" s="128">
        <v>0</v>
      </c>
      <c r="H20" s="70">
        <v>0</v>
      </c>
      <c r="I20" s="117">
        <v>0</v>
      </c>
      <c r="J20" s="70">
        <v>0</v>
      </c>
      <c r="K20" s="120">
        <v>0</v>
      </c>
      <c r="L20" s="70">
        <v>695</v>
      </c>
      <c r="M20" s="117">
        <v>15982</v>
      </c>
      <c r="N20" s="70"/>
      <c r="O20" s="118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5.75" customHeight="1">
      <c r="A21" s="312"/>
      <c r="B21" s="9" t="s">
        <v>63</v>
      </c>
      <c r="C21" s="63"/>
      <c r="D21" s="63"/>
      <c r="E21" s="90" t="s">
        <v>100</v>
      </c>
      <c r="F21" s="138">
        <v>2</v>
      </c>
      <c r="G21" s="139">
        <v>0</v>
      </c>
      <c r="H21" s="121">
        <v>103</v>
      </c>
      <c r="I21" s="123">
        <v>91</v>
      </c>
      <c r="J21" s="121">
        <v>0</v>
      </c>
      <c r="K21" s="124">
        <v>0</v>
      </c>
      <c r="L21" s="121">
        <v>1041</v>
      </c>
      <c r="M21" s="123">
        <v>20649</v>
      </c>
      <c r="N21" s="121"/>
      <c r="O21" s="124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5.75" customHeight="1">
      <c r="A22" s="312"/>
      <c r="B22" s="50" t="s">
        <v>64</v>
      </c>
      <c r="C22" s="51"/>
      <c r="D22" s="51"/>
      <c r="E22" s="96" t="s">
        <v>101</v>
      </c>
      <c r="F22" s="65">
        <v>2890</v>
      </c>
      <c r="G22" s="135">
        <v>2554</v>
      </c>
      <c r="H22" s="66">
        <v>689</v>
      </c>
      <c r="I22" s="136">
        <v>596</v>
      </c>
      <c r="J22" s="66">
        <v>1</v>
      </c>
      <c r="K22" s="137">
        <v>0</v>
      </c>
      <c r="L22" s="66">
        <v>1364</v>
      </c>
      <c r="M22" s="136">
        <v>21203</v>
      </c>
      <c r="N22" s="66"/>
      <c r="O22" s="137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5.75" customHeight="1">
      <c r="A23" s="312"/>
      <c r="B23" s="7" t="s">
        <v>65</v>
      </c>
      <c r="C23" s="52" t="s">
        <v>66</v>
      </c>
      <c r="D23" s="53"/>
      <c r="E23" s="95"/>
      <c r="F23" s="67">
        <v>558</v>
      </c>
      <c r="G23" s="125">
        <v>542</v>
      </c>
      <c r="H23" s="68">
        <v>50</v>
      </c>
      <c r="I23" s="126">
        <v>48</v>
      </c>
      <c r="J23" s="68">
        <v>0</v>
      </c>
      <c r="K23" s="127">
        <v>0</v>
      </c>
      <c r="L23" s="68">
        <v>471</v>
      </c>
      <c r="M23" s="126">
        <v>2292</v>
      </c>
      <c r="N23" s="68"/>
      <c r="O23" s="127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5.75" customHeight="1">
      <c r="A24" s="312"/>
      <c r="B24" s="44" t="s">
        <v>102</v>
      </c>
      <c r="C24" s="43"/>
      <c r="D24" s="43"/>
      <c r="E24" s="91" t="s">
        <v>103</v>
      </c>
      <c r="F24" s="69">
        <f aca="true" t="shared" si="2" ref="F24:K24">F21-F22</f>
        <v>-2888</v>
      </c>
      <c r="G24" s="128">
        <f t="shared" si="2"/>
        <v>-2554</v>
      </c>
      <c r="H24" s="69">
        <f t="shared" si="2"/>
        <v>-586</v>
      </c>
      <c r="I24" s="128">
        <f t="shared" si="2"/>
        <v>-505</v>
      </c>
      <c r="J24" s="69">
        <f t="shared" si="2"/>
        <v>-1</v>
      </c>
      <c r="K24" s="128">
        <f t="shared" si="2"/>
        <v>0</v>
      </c>
      <c r="L24" s="69">
        <f>L21-L22</f>
        <v>-323</v>
      </c>
      <c r="M24" s="128">
        <f>M21-M22</f>
        <v>-554</v>
      </c>
      <c r="N24" s="69">
        <f>N21-N22</f>
        <v>0</v>
      </c>
      <c r="O24" s="128">
        <f>O21-O22</f>
        <v>0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5.75" customHeight="1">
      <c r="A25" s="312"/>
      <c r="B25" s="101" t="s">
        <v>67</v>
      </c>
      <c r="C25" s="53"/>
      <c r="D25" s="53"/>
      <c r="E25" s="314" t="s">
        <v>104</v>
      </c>
      <c r="F25" s="324">
        <v>2888</v>
      </c>
      <c r="G25" s="322">
        <v>2554</v>
      </c>
      <c r="H25" s="320">
        <v>586</v>
      </c>
      <c r="I25" s="322">
        <v>505</v>
      </c>
      <c r="J25" s="320">
        <v>1</v>
      </c>
      <c r="K25" s="322">
        <v>0</v>
      </c>
      <c r="L25" s="320">
        <v>323</v>
      </c>
      <c r="M25" s="322">
        <v>554</v>
      </c>
      <c r="N25" s="320"/>
      <c r="O25" s="322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5.75" customHeight="1">
      <c r="A26" s="312"/>
      <c r="B26" s="9" t="s">
        <v>68</v>
      </c>
      <c r="C26" s="63"/>
      <c r="D26" s="63"/>
      <c r="E26" s="315"/>
      <c r="F26" s="325"/>
      <c r="G26" s="323"/>
      <c r="H26" s="321"/>
      <c r="I26" s="323"/>
      <c r="J26" s="321"/>
      <c r="K26" s="323"/>
      <c r="L26" s="321"/>
      <c r="M26" s="323"/>
      <c r="N26" s="321"/>
      <c r="O26" s="323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5.75" customHeight="1">
      <c r="A27" s="313"/>
      <c r="B27" s="47" t="s">
        <v>105</v>
      </c>
      <c r="C27" s="31"/>
      <c r="D27" s="31"/>
      <c r="E27" s="92" t="s">
        <v>106</v>
      </c>
      <c r="F27" s="73">
        <f aca="true" t="shared" si="3" ref="F27:M27">F24+F25</f>
        <v>0</v>
      </c>
      <c r="G27" s="140">
        <f t="shared" si="3"/>
        <v>0</v>
      </c>
      <c r="H27" s="73">
        <f t="shared" si="3"/>
        <v>0</v>
      </c>
      <c r="I27" s="140">
        <f t="shared" si="3"/>
        <v>0</v>
      </c>
      <c r="J27" s="73">
        <f t="shared" si="3"/>
        <v>0</v>
      </c>
      <c r="K27" s="140">
        <f t="shared" si="3"/>
        <v>0</v>
      </c>
      <c r="L27" s="73">
        <f t="shared" si="3"/>
        <v>0</v>
      </c>
      <c r="M27" s="140">
        <f t="shared" si="3"/>
        <v>0</v>
      </c>
      <c r="N27" s="73">
        <f>N24+N25</f>
        <v>0</v>
      </c>
      <c r="O27" s="140">
        <f>O24+O25</f>
        <v>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5.75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5.75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/>
      <c r="P29" s="115"/>
      <c r="Q29" s="142" t="s">
        <v>107</v>
      </c>
      <c r="R29" s="115"/>
      <c r="S29" s="115"/>
      <c r="T29" s="115"/>
      <c r="U29" s="115"/>
      <c r="V29" s="115"/>
      <c r="W29" s="115"/>
      <c r="X29" s="115"/>
      <c r="Y29" s="142"/>
    </row>
    <row r="30" spans="1:25" ht="15.75" customHeight="1">
      <c r="A30" s="305" t="s">
        <v>69</v>
      </c>
      <c r="B30" s="306"/>
      <c r="C30" s="306"/>
      <c r="D30" s="306"/>
      <c r="E30" s="307"/>
      <c r="F30" s="292" t="s">
        <v>249</v>
      </c>
      <c r="G30" s="293"/>
      <c r="H30" s="292" t="s">
        <v>250</v>
      </c>
      <c r="I30" s="293"/>
      <c r="J30" s="292" t="s">
        <v>251</v>
      </c>
      <c r="K30" s="293"/>
      <c r="L30" s="292" t="s">
        <v>252</v>
      </c>
      <c r="M30" s="293"/>
      <c r="N30" s="292" t="s">
        <v>253</v>
      </c>
      <c r="O30" s="293"/>
      <c r="P30" s="292" t="s">
        <v>254</v>
      </c>
      <c r="Q30" s="293"/>
      <c r="R30" s="143"/>
      <c r="S30" s="141"/>
      <c r="T30" s="143"/>
      <c r="U30" s="141"/>
      <c r="V30" s="143"/>
      <c r="W30" s="141"/>
      <c r="X30" s="143"/>
      <c r="Y30" s="141"/>
    </row>
    <row r="31" spans="1:25" ht="15.75" customHeight="1">
      <c r="A31" s="308"/>
      <c r="B31" s="309"/>
      <c r="C31" s="309"/>
      <c r="D31" s="309"/>
      <c r="E31" s="310"/>
      <c r="F31" s="110" t="s">
        <v>229</v>
      </c>
      <c r="G31" s="38" t="s">
        <v>259</v>
      </c>
      <c r="H31" s="110" t="s">
        <v>229</v>
      </c>
      <c r="I31" s="38" t="s">
        <v>259</v>
      </c>
      <c r="J31" s="110" t="s">
        <v>229</v>
      </c>
      <c r="K31" s="38" t="s">
        <v>259</v>
      </c>
      <c r="L31" s="110" t="s">
        <v>229</v>
      </c>
      <c r="M31" s="38" t="s">
        <v>259</v>
      </c>
      <c r="N31" s="110" t="s">
        <v>229</v>
      </c>
      <c r="O31" s="209" t="s">
        <v>259</v>
      </c>
      <c r="P31" s="110" t="s">
        <v>229</v>
      </c>
      <c r="Q31" s="209" t="s">
        <v>259</v>
      </c>
      <c r="R31" s="144"/>
      <c r="S31" s="144"/>
      <c r="T31" s="144"/>
      <c r="U31" s="144"/>
      <c r="V31" s="144"/>
      <c r="W31" s="144"/>
      <c r="X31" s="144"/>
      <c r="Y31" s="144"/>
    </row>
    <row r="32" spans="1:25" ht="15.75" customHeight="1">
      <c r="A32" s="311" t="s">
        <v>85</v>
      </c>
      <c r="B32" s="55" t="s">
        <v>50</v>
      </c>
      <c r="C32" s="56"/>
      <c r="D32" s="56"/>
      <c r="E32" s="15" t="s">
        <v>41</v>
      </c>
      <c r="F32" s="66">
        <v>1369</v>
      </c>
      <c r="G32" s="145">
        <v>1420</v>
      </c>
      <c r="H32" s="111">
        <v>273</v>
      </c>
      <c r="I32" s="113">
        <v>254</v>
      </c>
      <c r="J32" s="111">
        <v>14</v>
      </c>
      <c r="K32" s="114">
        <v>14</v>
      </c>
      <c r="L32" s="66">
        <v>1283</v>
      </c>
      <c r="M32" s="145">
        <v>32</v>
      </c>
      <c r="N32" s="111">
        <v>42</v>
      </c>
      <c r="O32" s="111">
        <v>424</v>
      </c>
      <c r="P32" s="111">
        <v>243</v>
      </c>
      <c r="Q32" s="111">
        <v>253</v>
      </c>
      <c r="R32" s="145"/>
      <c r="S32" s="145"/>
      <c r="T32" s="146"/>
      <c r="U32" s="146"/>
      <c r="V32" s="145"/>
      <c r="W32" s="145"/>
      <c r="X32" s="146"/>
      <c r="Y32" s="146"/>
    </row>
    <row r="33" spans="1:25" ht="15.75" customHeight="1">
      <c r="A33" s="316"/>
      <c r="B33" s="8"/>
      <c r="C33" s="52" t="s">
        <v>70</v>
      </c>
      <c r="D33" s="53"/>
      <c r="E33" s="99"/>
      <c r="F33" s="68">
        <v>1218</v>
      </c>
      <c r="G33" s="147">
        <v>1222</v>
      </c>
      <c r="H33" s="68">
        <v>114</v>
      </c>
      <c r="I33" s="126">
        <v>114</v>
      </c>
      <c r="J33" s="68">
        <v>11</v>
      </c>
      <c r="K33" s="127">
        <v>10</v>
      </c>
      <c r="L33" s="68">
        <v>0</v>
      </c>
      <c r="M33" s="147">
        <v>0</v>
      </c>
      <c r="N33" s="68">
        <v>0</v>
      </c>
      <c r="O33" s="68">
        <v>382</v>
      </c>
      <c r="P33" s="68">
        <v>209</v>
      </c>
      <c r="Q33" s="68">
        <v>213</v>
      </c>
      <c r="R33" s="145"/>
      <c r="S33" s="145"/>
      <c r="T33" s="146"/>
      <c r="U33" s="146"/>
      <c r="V33" s="145"/>
      <c r="W33" s="145"/>
      <c r="X33" s="146"/>
      <c r="Y33" s="146"/>
    </row>
    <row r="34" spans="1:25" ht="15.75" customHeight="1">
      <c r="A34" s="316"/>
      <c r="B34" s="8"/>
      <c r="C34" s="24"/>
      <c r="D34" s="30" t="s">
        <v>71</v>
      </c>
      <c r="E34" s="94"/>
      <c r="F34" s="70">
        <v>0</v>
      </c>
      <c r="G34" s="116">
        <v>0</v>
      </c>
      <c r="H34" s="70">
        <v>114</v>
      </c>
      <c r="I34" s="117">
        <v>114</v>
      </c>
      <c r="J34" s="70">
        <v>11</v>
      </c>
      <c r="K34" s="118">
        <v>10</v>
      </c>
      <c r="L34" s="70">
        <v>0</v>
      </c>
      <c r="M34" s="116">
        <v>0</v>
      </c>
      <c r="N34" s="70">
        <v>0</v>
      </c>
      <c r="O34" s="70">
        <v>382</v>
      </c>
      <c r="P34" s="70">
        <v>209</v>
      </c>
      <c r="Q34" s="70">
        <v>213</v>
      </c>
      <c r="R34" s="145"/>
      <c r="S34" s="145"/>
      <c r="T34" s="146"/>
      <c r="U34" s="146"/>
      <c r="V34" s="145"/>
      <c r="W34" s="145"/>
      <c r="X34" s="146"/>
      <c r="Y34" s="146"/>
    </row>
    <row r="35" spans="1:25" ht="15.75" customHeight="1">
      <c r="A35" s="316"/>
      <c r="B35" s="10"/>
      <c r="C35" s="62" t="s">
        <v>72</v>
      </c>
      <c r="D35" s="63"/>
      <c r="E35" s="100"/>
      <c r="F35" s="121">
        <v>150</v>
      </c>
      <c r="G35" s="122">
        <v>198</v>
      </c>
      <c r="H35" s="121">
        <v>159</v>
      </c>
      <c r="I35" s="123">
        <v>140</v>
      </c>
      <c r="J35" s="148">
        <v>4</v>
      </c>
      <c r="K35" s="149">
        <v>4</v>
      </c>
      <c r="L35" s="121">
        <v>1283</v>
      </c>
      <c r="M35" s="122">
        <v>32</v>
      </c>
      <c r="N35" s="121">
        <v>42</v>
      </c>
      <c r="O35" s="121">
        <v>42</v>
      </c>
      <c r="P35" s="121">
        <v>34</v>
      </c>
      <c r="Q35" s="121">
        <v>40</v>
      </c>
      <c r="R35" s="145"/>
      <c r="S35" s="145"/>
      <c r="T35" s="146"/>
      <c r="U35" s="146"/>
      <c r="V35" s="145"/>
      <c r="W35" s="145"/>
      <c r="X35" s="146"/>
      <c r="Y35" s="146"/>
    </row>
    <row r="36" spans="1:25" ht="15.75" customHeight="1">
      <c r="A36" s="316"/>
      <c r="B36" s="50" t="s">
        <v>53</v>
      </c>
      <c r="C36" s="51"/>
      <c r="D36" s="51"/>
      <c r="E36" s="15" t="s">
        <v>42</v>
      </c>
      <c r="F36" s="66">
        <v>1378</v>
      </c>
      <c r="G36" s="145">
        <v>1411</v>
      </c>
      <c r="H36" s="66">
        <v>294</v>
      </c>
      <c r="I36" s="136">
        <v>297</v>
      </c>
      <c r="J36" s="66">
        <v>4</v>
      </c>
      <c r="K36" s="137">
        <v>4</v>
      </c>
      <c r="L36" s="66">
        <v>129</v>
      </c>
      <c r="M36" s="145">
        <v>84</v>
      </c>
      <c r="N36" s="66">
        <v>43</v>
      </c>
      <c r="O36" s="66">
        <v>53</v>
      </c>
      <c r="P36" s="66">
        <v>206</v>
      </c>
      <c r="Q36" s="66">
        <v>173</v>
      </c>
      <c r="R36" s="145"/>
      <c r="S36" s="145"/>
      <c r="T36" s="145"/>
      <c r="U36" s="145"/>
      <c r="V36" s="145"/>
      <c r="W36" s="145"/>
      <c r="X36" s="146"/>
      <c r="Y36" s="146"/>
    </row>
    <row r="37" spans="1:25" ht="15.75" customHeight="1">
      <c r="A37" s="316"/>
      <c r="B37" s="8"/>
      <c r="C37" s="30" t="s">
        <v>73</v>
      </c>
      <c r="D37" s="43"/>
      <c r="E37" s="94"/>
      <c r="F37" s="70">
        <v>1102</v>
      </c>
      <c r="G37" s="116">
        <v>1046</v>
      </c>
      <c r="H37" s="70">
        <v>203</v>
      </c>
      <c r="I37" s="117">
        <v>206</v>
      </c>
      <c r="J37" s="70">
        <v>4</v>
      </c>
      <c r="K37" s="118">
        <v>4</v>
      </c>
      <c r="L37" s="70">
        <v>114</v>
      </c>
      <c r="M37" s="116">
        <v>70</v>
      </c>
      <c r="N37" s="70">
        <v>12</v>
      </c>
      <c r="O37" s="70">
        <v>14</v>
      </c>
      <c r="P37" s="70">
        <v>165</v>
      </c>
      <c r="Q37" s="70">
        <v>125</v>
      </c>
      <c r="R37" s="145"/>
      <c r="S37" s="145"/>
      <c r="T37" s="145"/>
      <c r="U37" s="145"/>
      <c r="V37" s="145"/>
      <c r="W37" s="145"/>
      <c r="X37" s="146"/>
      <c r="Y37" s="146"/>
    </row>
    <row r="38" spans="1:25" ht="15.75" customHeight="1">
      <c r="A38" s="316"/>
      <c r="B38" s="10"/>
      <c r="C38" s="30" t="s">
        <v>74</v>
      </c>
      <c r="D38" s="43"/>
      <c r="E38" s="94"/>
      <c r="F38" s="69">
        <v>276</v>
      </c>
      <c r="G38" s="128">
        <v>0</v>
      </c>
      <c r="H38" s="70">
        <v>91</v>
      </c>
      <c r="I38" s="117">
        <v>91</v>
      </c>
      <c r="J38" s="70">
        <v>0</v>
      </c>
      <c r="K38" s="253">
        <v>0</v>
      </c>
      <c r="L38" s="70">
        <v>15</v>
      </c>
      <c r="M38" s="116">
        <v>14</v>
      </c>
      <c r="N38" s="70">
        <v>31</v>
      </c>
      <c r="O38" s="70">
        <v>39</v>
      </c>
      <c r="P38" s="70">
        <v>41</v>
      </c>
      <c r="Q38" s="70">
        <v>48</v>
      </c>
      <c r="R38" s="146"/>
      <c r="S38" s="146"/>
      <c r="T38" s="145"/>
      <c r="U38" s="145"/>
      <c r="V38" s="145"/>
      <c r="W38" s="145"/>
      <c r="X38" s="146"/>
      <c r="Y38" s="146"/>
    </row>
    <row r="39" spans="1:25" ht="15.75" customHeight="1">
      <c r="A39" s="317"/>
      <c r="B39" s="11" t="s">
        <v>75</v>
      </c>
      <c r="C39" s="12"/>
      <c r="D39" s="12"/>
      <c r="E39" s="98" t="s">
        <v>108</v>
      </c>
      <c r="F39" s="73">
        <f aca="true" t="shared" si="4" ref="F39:M39">F32-F36</f>
        <v>-9</v>
      </c>
      <c r="G39" s="140">
        <f t="shared" si="4"/>
        <v>9</v>
      </c>
      <c r="H39" s="73">
        <f t="shared" si="4"/>
        <v>-21</v>
      </c>
      <c r="I39" s="140">
        <f t="shared" si="4"/>
        <v>-43</v>
      </c>
      <c r="J39" s="73">
        <f t="shared" si="4"/>
        <v>10</v>
      </c>
      <c r="K39" s="140">
        <f t="shared" si="4"/>
        <v>10</v>
      </c>
      <c r="L39" s="73">
        <f t="shared" si="4"/>
        <v>1154</v>
      </c>
      <c r="M39" s="140">
        <f t="shared" si="4"/>
        <v>-52</v>
      </c>
      <c r="N39" s="73">
        <f>N32-N36</f>
        <v>-1</v>
      </c>
      <c r="O39" s="73">
        <f>O32-O36</f>
        <v>371</v>
      </c>
      <c r="P39" s="73">
        <f>P32-P36</f>
        <v>37</v>
      </c>
      <c r="Q39" s="73">
        <f>Q32-Q36</f>
        <v>80</v>
      </c>
      <c r="R39" s="145"/>
      <c r="S39" s="145"/>
      <c r="T39" s="145"/>
      <c r="U39" s="145"/>
      <c r="V39" s="145"/>
      <c r="W39" s="145"/>
      <c r="X39" s="146"/>
      <c r="Y39" s="146"/>
    </row>
    <row r="40" spans="1:25" ht="15.75" customHeight="1">
      <c r="A40" s="311" t="s">
        <v>86</v>
      </c>
      <c r="B40" s="50" t="s">
        <v>76</v>
      </c>
      <c r="C40" s="51"/>
      <c r="D40" s="51"/>
      <c r="E40" s="15" t="s">
        <v>44</v>
      </c>
      <c r="F40" s="65">
        <v>1313</v>
      </c>
      <c r="G40" s="135">
        <v>1479</v>
      </c>
      <c r="H40" s="66">
        <v>474</v>
      </c>
      <c r="I40" s="136">
        <v>1710</v>
      </c>
      <c r="J40" s="66">
        <v>0</v>
      </c>
      <c r="K40" s="254">
        <v>0</v>
      </c>
      <c r="L40" s="66">
        <v>264</v>
      </c>
      <c r="M40" s="145">
        <v>221</v>
      </c>
      <c r="N40" s="66">
        <v>482</v>
      </c>
      <c r="O40" s="66">
        <v>111</v>
      </c>
      <c r="P40" s="66">
        <v>429</v>
      </c>
      <c r="Q40" s="66">
        <v>360</v>
      </c>
      <c r="R40" s="145"/>
      <c r="S40" s="145"/>
      <c r="T40" s="146"/>
      <c r="U40" s="146"/>
      <c r="V40" s="146"/>
      <c r="W40" s="146"/>
      <c r="X40" s="145"/>
      <c r="Y40" s="145"/>
    </row>
    <row r="41" spans="1:25" ht="15.75" customHeight="1">
      <c r="A41" s="318"/>
      <c r="B41" s="10"/>
      <c r="C41" s="30" t="s">
        <v>77</v>
      </c>
      <c r="D41" s="43"/>
      <c r="E41" s="94"/>
      <c r="F41" s="150">
        <v>64</v>
      </c>
      <c r="G41" s="151">
        <v>120</v>
      </c>
      <c r="H41" s="148">
        <v>129</v>
      </c>
      <c r="I41" s="149">
        <v>1014</v>
      </c>
      <c r="J41" s="70">
        <v>0</v>
      </c>
      <c r="K41" s="255">
        <v>0</v>
      </c>
      <c r="L41" s="70">
        <v>20</v>
      </c>
      <c r="M41" s="116">
        <v>46</v>
      </c>
      <c r="N41" s="70">
        <v>0</v>
      </c>
      <c r="O41" s="70">
        <v>0</v>
      </c>
      <c r="P41" s="70">
        <v>77</v>
      </c>
      <c r="Q41" s="259" t="s">
        <v>261</v>
      </c>
      <c r="R41" s="146"/>
      <c r="S41" s="146"/>
      <c r="T41" s="146"/>
      <c r="U41" s="146"/>
      <c r="V41" s="146"/>
      <c r="W41" s="146"/>
      <c r="X41" s="145"/>
      <c r="Y41" s="145"/>
    </row>
    <row r="42" spans="1:25" ht="15.75" customHeight="1">
      <c r="A42" s="318"/>
      <c r="B42" s="50" t="s">
        <v>64</v>
      </c>
      <c r="C42" s="51"/>
      <c r="D42" s="51"/>
      <c r="E42" s="15" t="s">
        <v>45</v>
      </c>
      <c r="F42" s="65">
        <v>1299</v>
      </c>
      <c r="G42" s="135">
        <v>1474</v>
      </c>
      <c r="H42" s="66">
        <v>448</v>
      </c>
      <c r="I42" s="136">
        <v>1667</v>
      </c>
      <c r="J42" s="66">
        <v>10</v>
      </c>
      <c r="K42" s="255">
        <v>10</v>
      </c>
      <c r="L42" s="66">
        <v>196</v>
      </c>
      <c r="M42" s="145">
        <v>152</v>
      </c>
      <c r="N42" s="66">
        <v>482</v>
      </c>
      <c r="O42" s="66">
        <v>482</v>
      </c>
      <c r="P42" s="66">
        <v>466</v>
      </c>
      <c r="Q42" s="66">
        <v>440</v>
      </c>
      <c r="R42" s="145"/>
      <c r="S42" s="145"/>
      <c r="T42" s="146"/>
      <c r="U42" s="146"/>
      <c r="V42" s="145"/>
      <c r="W42" s="145"/>
      <c r="X42" s="145"/>
      <c r="Y42" s="145"/>
    </row>
    <row r="43" spans="1:25" ht="15.75" customHeight="1">
      <c r="A43" s="318"/>
      <c r="B43" s="10"/>
      <c r="C43" s="30" t="s">
        <v>78</v>
      </c>
      <c r="D43" s="43"/>
      <c r="E43" s="94"/>
      <c r="F43" s="69">
        <v>816</v>
      </c>
      <c r="G43" s="128">
        <v>798</v>
      </c>
      <c r="H43" s="70">
        <v>319</v>
      </c>
      <c r="I43" s="117">
        <v>343</v>
      </c>
      <c r="J43" s="148">
        <v>0</v>
      </c>
      <c r="K43" s="255">
        <v>0</v>
      </c>
      <c r="L43" s="70">
        <v>167</v>
      </c>
      <c r="M43" s="116">
        <v>94</v>
      </c>
      <c r="N43" s="70">
        <v>482</v>
      </c>
      <c r="O43" s="70">
        <v>482</v>
      </c>
      <c r="P43" s="70">
        <v>364</v>
      </c>
      <c r="Q43" s="70">
        <v>440</v>
      </c>
      <c r="R43" s="146"/>
      <c r="S43" s="145"/>
      <c r="T43" s="146"/>
      <c r="U43" s="146"/>
      <c r="V43" s="145"/>
      <c r="W43" s="145"/>
      <c r="X43" s="146"/>
      <c r="Y43" s="146"/>
    </row>
    <row r="44" spans="1:25" ht="15.75" customHeight="1">
      <c r="A44" s="319"/>
      <c r="B44" s="47" t="s">
        <v>75</v>
      </c>
      <c r="C44" s="31"/>
      <c r="D44" s="31"/>
      <c r="E44" s="98" t="s">
        <v>109</v>
      </c>
      <c r="F44" s="130">
        <f aca="true" t="shared" si="5" ref="F44:N44">F40-F42</f>
        <v>14</v>
      </c>
      <c r="G44" s="131">
        <f t="shared" si="5"/>
        <v>5</v>
      </c>
      <c r="H44" s="130">
        <f t="shared" si="5"/>
        <v>26</v>
      </c>
      <c r="I44" s="131">
        <f>I40-I42</f>
        <v>43</v>
      </c>
      <c r="J44" s="130">
        <f t="shared" si="5"/>
        <v>-10</v>
      </c>
      <c r="K44" s="131">
        <f>K40-K42</f>
        <v>-10</v>
      </c>
      <c r="L44" s="130">
        <f t="shared" si="5"/>
        <v>68</v>
      </c>
      <c r="M44" s="131">
        <f t="shared" si="5"/>
        <v>69</v>
      </c>
      <c r="N44" s="130">
        <f t="shared" si="5"/>
        <v>0</v>
      </c>
      <c r="O44" s="130">
        <f>O40-O42</f>
        <v>-371</v>
      </c>
      <c r="P44" s="130">
        <f>P40-P42</f>
        <v>-37</v>
      </c>
      <c r="Q44" s="130">
        <f>Q40-Q42</f>
        <v>-80</v>
      </c>
      <c r="R44" s="145"/>
      <c r="S44" s="145"/>
      <c r="T44" s="146"/>
      <c r="U44" s="146"/>
      <c r="V44" s="145"/>
      <c r="W44" s="145"/>
      <c r="X44" s="145"/>
      <c r="Y44" s="145"/>
    </row>
    <row r="45" spans="1:25" ht="15.75" customHeight="1">
      <c r="A45" s="296" t="s">
        <v>87</v>
      </c>
      <c r="B45" s="25" t="s">
        <v>79</v>
      </c>
      <c r="C45" s="20"/>
      <c r="D45" s="20"/>
      <c r="E45" s="97" t="s">
        <v>110</v>
      </c>
      <c r="F45" s="152">
        <f aca="true" t="shared" si="6" ref="F45:N45">F39+F44</f>
        <v>5</v>
      </c>
      <c r="G45" s="153">
        <f t="shared" si="6"/>
        <v>14</v>
      </c>
      <c r="H45" s="152">
        <f t="shared" si="6"/>
        <v>5</v>
      </c>
      <c r="I45" s="153">
        <f>I39+I44</f>
        <v>0</v>
      </c>
      <c r="J45" s="152">
        <f t="shared" si="6"/>
        <v>0</v>
      </c>
      <c r="K45" s="153">
        <f t="shared" si="6"/>
        <v>0</v>
      </c>
      <c r="L45" s="152">
        <f t="shared" si="6"/>
        <v>1222</v>
      </c>
      <c r="M45" s="153">
        <f t="shared" si="6"/>
        <v>17</v>
      </c>
      <c r="N45" s="152">
        <f t="shared" si="6"/>
        <v>-1</v>
      </c>
      <c r="O45" s="152">
        <f>O39+O44</f>
        <v>0</v>
      </c>
      <c r="P45" s="152">
        <f>P39+P44</f>
        <v>0</v>
      </c>
      <c r="Q45" s="153">
        <f>Q39+Q44</f>
        <v>0</v>
      </c>
      <c r="R45" s="145"/>
      <c r="S45" s="145"/>
      <c r="T45" s="145"/>
      <c r="U45" s="145"/>
      <c r="V45" s="145"/>
      <c r="W45" s="145"/>
      <c r="X45" s="145"/>
      <c r="Y45" s="145"/>
    </row>
    <row r="46" spans="1:25" ht="15.75" customHeight="1">
      <c r="A46" s="297"/>
      <c r="B46" s="44" t="s">
        <v>80</v>
      </c>
      <c r="C46" s="43"/>
      <c r="D46" s="43"/>
      <c r="E46" s="43"/>
      <c r="F46" s="150">
        <v>0</v>
      </c>
      <c r="G46" s="151">
        <v>0</v>
      </c>
      <c r="H46" s="256">
        <v>0</v>
      </c>
      <c r="I46" s="253">
        <v>0</v>
      </c>
      <c r="J46" s="148">
        <v>0</v>
      </c>
      <c r="K46" s="149">
        <v>0</v>
      </c>
      <c r="L46" s="70">
        <v>1120</v>
      </c>
      <c r="M46" s="116">
        <v>12</v>
      </c>
      <c r="N46" s="148">
        <v>0</v>
      </c>
      <c r="O46" s="148">
        <v>0</v>
      </c>
      <c r="P46" s="148">
        <v>0</v>
      </c>
      <c r="Q46" s="148">
        <v>0</v>
      </c>
      <c r="R46" s="146"/>
      <c r="S46" s="146"/>
      <c r="T46" s="146"/>
      <c r="U46" s="146"/>
      <c r="V46" s="146"/>
      <c r="W46" s="146"/>
      <c r="X46" s="146"/>
      <c r="Y46" s="146"/>
    </row>
    <row r="47" spans="1:25" ht="15.75" customHeight="1">
      <c r="A47" s="297"/>
      <c r="B47" s="44" t="s">
        <v>81</v>
      </c>
      <c r="C47" s="43"/>
      <c r="D47" s="43"/>
      <c r="E47" s="43"/>
      <c r="F47" s="70">
        <v>46</v>
      </c>
      <c r="G47" s="116">
        <v>41</v>
      </c>
      <c r="H47" s="256">
        <v>5</v>
      </c>
      <c r="I47" s="253">
        <v>0</v>
      </c>
      <c r="J47" s="70">
        <v>0</v>
      </c>
      <c r="K47" s="118">
        <v>0</v>
      </c>
      <c r="L47" s="70">
        <v>123</v>
      </c>
      <c r="M47" s="116">
        <v>22</v>
      </c>
      <c r="N47" s="70">
        <v>0</v>
      </c>
      <c r="O47" s="70">
        <v>0</v>
      </c>
      <c r="P47" s="70">
        <v>0</v>
      </c>
      <c r="Q47" s="70">
        <v>0</v>
      </c>
      <c r="R47" s="145"/>
      <c r="S47" s="145"/>
      <c r="T47" s="145"/>
      <c r="U47" s="145"/>
      <c r="V47" s="145"/>
      <c r="W47" s="145"/>
      <c r="X47" s="145"/>
      <c r="Y47" s="145"/>
    </row>
    <row r="48" spans="1:25" ht="15.75" customHeight="1">
      <c r="A48" s="298"/>
      <c r="B48" s="47" t="s">
        <v>82</v>
      </c>
      <c r="C48" s="31"/>
      <c r="D48" s="31"/>
      <c r="E48" s="31"/>
      <c r="F48" s="74">
        <v>0.3</v>
      </c>
      <c r="G48" s="154">
        <v>1</v>
      </c>
      <c r="H48" s="257">
        <v>0</v>
      </c>
      <c r="I48" s="258">
        <v>0</v>
      </c>
      <c r="J48" s="74">
        <v>0</v>
      </c>
      <c r="K48" s="156">
        <v>0</v>
      </c>
      <c r="L48" s="74">
        <v>95</v>
      </c>
      <c r="M48" s="154">
        <v>21</v>
      </c>
      <c r="N48" s="74">
        <v>0</v>
      </c>
      <c r="O48" s="74">
        <v>0</v>
      </c>
      <c r="P48" s="74">
        <v>0</v>
      </c>
      <c r="Q48" s="74">
        <v>0</v>
      </c>
      <c r="R48" s="145"/>
      <c r="S48" s="145"/>
      <c r="T48" s="145"/>
      <c r="U48" s="145"/>
      <c r="V48" s="145"/>
      <c r="W48" s="145"/>
      <c r="X48" s="145"/>
      <c r="Y48" s="145"/>
    </row>
    <row r="49" spans="1:15" ht="15.75" customHeight="1">
      <c r="A49" s="13" t="s">
        <v>111</v>
      </c>
      <c r="O49" s="6"/>
    </row>
    <row r="50" spans="1:15" ht="15.75" customHeight="1">
      <c r="A50" s="13"/>
      <c r="O50" s="8"/>
    </row>
  </sheetData>
  <sheetProtection/>
  <mergeCells count="29">
    <mergeCell ref="N30:O30"/>
    <mergeCell ref="L25:L26"/>
    <mergeCell ref="M25:M26"/>
    <mergeCell ref="N25:N26"/>
    <mergeCell ref="A32:A39"/>
    <mergeCell ref="A40:A44"/>
    <mergeCell ref="A45:A48"/>
    <mergeCell ref="F25:F26"/>
    <mergeCell ref="G25:G26"/>
    <mergeCell ref="H25:H26"/>
    <mergeCell ref="A30:E31"/>
    <mergeCell ref="F30:G30"/>
    <mergeCell ref="H30:I30"/>
    <mergeCell ref="P30:Q30"/>
    <mergeCell ref="A6:E7"/>
    <mergeCell ref="F6:G6"/>
    <mergeCell ref="H6:I6"/>
    <mergeCell ref="J6:K6"/>
    <mergeCell ref="L6:M6"/>
    <mergeCell ref="N6:O6"/>
    <mergeCell ref="O25:O26"/>
    <mergeCell ref="J30:K30"/>
    <mergeCell ref="L30:M30"/>
    <mergeCell ref="A8:A18"/>
    <mergeCell ref="A19:A27"/>
    <mergeCell ref="E25:E26"/>
    <mergeCell ref="I25:I26"/>
    <mergeCell ref="J25:J26"/>
    <mergeCell ref="K25:K26"/>
  </mergeCells>
  <printOptions horizontalCentered="1"/>
  <pageMargins left="0.7874015748031497" right="0.2755905511811024" top="0.3937007874015748" bottom="0.35433070866141736" header="0.1968503937007874" footer="0.1968503937007874"/>
  <pageSetup horizontalDpi="300" verticalDpi="300" orientation="landscape" paperSize="9" scale="68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59" t="s">
        <v>0</v>
      </c>
      <c r="B1" s="159"/>
      <c r="C1" s="212"/>
      <c r="D1" s="213"/>
    </row>
    <row r="3" spans="1:10" ht="15" customHeight="1">
      <c r="A3" s="36" t="s">
        <v>154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14"/>
      <c r="B5" s="214" t="s">
        <v>230</v>
      </c>
      <c r="C5" s="214"/>
      <c r="D5" s="214"/>
      <c r="H5" s="37"/>
      <c r="L5" s="37"/>
      <c r="N5" s="37" t="s">
        <v>155</v>
      </c>
    </row>
    <row r="6" spans="1:14" ht="15" customHeight="1">
      <c r="A6" s="215"/>
      <c r="B6" s="216"/>
      <c r="C6" s="216"/>
      <c r="D6" s="216"/>
      <c r="E6" s="328"/>
      <c r="F6" s="329"/>
      <c r="G6" s="328"/>
      <c r="H6" s="329"/>
      <c r="I6" s="217"/>
      <c r="J6" s="218"/>
      <c r="K6" s="328"/>
      <c r="L6" s="329"/>
      <c r="M6" s="328"/>
      <c r="N6" s="329"/>
    </row>
    <row r="7" spans="1:14" ht="15" customHeight="1">
      <c r="A7" s="59"/>
      <c r="B7" s="60"/>
      <c r="C7" s="60"/>
      <c r="D7" s="60"/>
      <c r="E7" s="219" t="s">
        <v>229</v>
      </c>
      <c r="F7" s="220" t="s">
        <v>2</v>
      </c>
      <c r="G7" s="219" t="s">
        <v>229</v>
      </c>
      <c r="H7" s="220" t="s">
        <v>2</v>
      </c>
      <c r="I7" s="219" t="s">
        <v>229</v>
      </c>
      <c r="J7" s="220" t="s">
        <v>2</v>
      </c>
      <c r="K7" s="219" t="s">
        <v>229</v>
      </c>
      <c r="L7" s="220" t="s">
        <v>2</v>
      </c>
      <c r="M7" s="219" t="s">
        <v>229</v>
      </c>
      <c r="N7" s="220" t="s">
        <v>2</v>
      </c>
    </row>
    <row r="8" spans="1:14" ht="18" customHeight="1">
      <c r="A8" s="285" t="s">
        <v>156</v>
      </c>
      <c r="B8" s="221" t="s">
        <v>157</v>
      </c>
      <c r="C8" s="222"/>
      <c r="D8" s="222"/>
      <c r="E8" s="223"/>
      <c r="F8" s="224"/>
      <c r="G8" s="223"/>
      <c r="H8" s="225"/>
      <c r="I8" s="223"/>
      <c r="J8" s="224"/>
      <c r="K8" s="223"/>
      <c r="L8" s="225"/>
      <c r="M8" s="223"/>
      <c r="N8" s="225"/>
    </row>
    <row r="9" spans="1:14" ht="18" customHeight="1">
      <c r="A9" s="286"/>
      <c r="B9" s="285" t="s">
        <v>158</v>
      </c>
      <c r="C9" s="178" t="s">
        <v>159</v>
      </c>
      <c r="D9" s="179"/>
      <c r="E9" s="226"/>
      <c r="F9" s="227"/>
      <c r="G9" s="226"/>
      <c r="H9" s="228"/>
      <c r="I9" s="226"/>
      <c r="J9" s="227"/>
      <c r="K9" s="226"/>
      <c r="L9" s="228"/>
      <c r="M9" s="226"/>
      <c r="N9" s="228"/>
    </row>
    <row r="10" spans="1:14" ht="18" customHeight="1">
      <c r="A10" s="286"/>
      <c r="B10" s="286"/>
      <c r="C10" s="44" t="s">
        <v>160</v>
      </c>
      <c r="D10" s="43"/>
      <c r="E10" s="229"/>
      <c r="F10" s="230"/>
      <c r="G10" s="229"/>
      <c r="H10" s="231"/>
      <c r="I10" s="229"/>
      <c r="J10" s="230"/>
      <c r="K10" s="229"/>
      <c r="L10" s="231"/>
      <c r="M10" s="229"/>
      <c r="N10" s="231"/>
    </row>
    <row r="11" spans="1:14" ht="18" customHeight="1">
      <c r="A11" s="286"/>
      <c r="B11" s="286"/>
      <c r="C11" s="44" t="s">
        <v>161</v>
      </c>
      <c r="D11" s="43"/>
      <c r="E11" s="229"/>
      <c r="F11" s="230"/>
      <c r="G11" s="229"/>
      <c r="H11" s="231"/>
      <c r="I11" s="229"/>
      <c r="J11" s="230"/>
      <c r="K11" s="229"/>
      <c r="L11" s="231"/>
      <c r="M11" s="229"/>
      <c r="N11" s="231"/>
    </row>
    <row r="12" spans="1:14" ht="18" customHeight="1">
      <c r="A12" s="286"/>
      <c r="B12" s="286"/>
      <c r="C12" s="44" t="s">
        <v>162</v>
      </c>
      <c r="D12" s="43"/>
      <c r="E12" s="229"/>
      <c r="F12" s="230"/>
      <c r="G12" s="229"/>
      <c r="H12" s="231"/>
      <c r="I12" s="229"/>
      <c r="J12" s="230"/>
      <c r="K12" s="229"/>
      <c r="L12" s="231"/>
      <c r="M12" s="229"/>
      <c r="N12" s="231"/>
    </row>
    <row r="13" spans="1:14" ht="18" customHeight="1">
      <c r="A13" s="286"/>
      <c r="B13" s="286"/>
      <c r="C13" s="44" t="s">
        <v>163</v>
      </c>
      <c r="D13" s="43"/>
      <c r="E13" s="229"/>
      <c r="F13" s="230"/>
      <c r="G13" s="229"/>
      <c r="H13" s="231"/>
      <c r="I13" s="229"/>
      <c r="J13" s="230"/>
      <c r="K13" s="229"/>
      <c r="L13" s="231"/>
      <c r="M13" s="229"/>
      <c r="N13" s="231"/>
    </row>
    <row r="14" spans="1:14" ht="18" customHeight="1">
      <c r="A14" s="287"/>
      <c r="B14" s="287"/>
      <c r="C14" s="47" t="s">
        <v>164</v>
      </c>
      <c r="D14" s="31"/>
      <c r="E14" s="232"/>
      <c r="F14" s="233"/>
      <c r="G14" s="232"/>
      <c r="H14" s="234"/>
      <c r="I14" s="232"/>
      <c r="J14" s="233"/>
      <c r="K14" s="232"/>
      <c r="L14" s="234"/>
      <c r="M14" s="232"/>
      <c r="N14" s="234"/>
    </row>
    <row r="15" spans="1:14" ht="18" customHeight="1">
      <c r="A15" s="327" t="s">
        <v>165</v>
      </c>
      <c r="B15" s="285" t="s">
        <v>166</v>
      </c>
      <c r="C15" s="178" t="s">
        <v>167</v>
      </c>
      <c r="D15" s="179"/>
      <c r="E15" s="235"/>
      <c r="F15" s="236"/>
      <c r="G15" s="235"/>
      <c r="H15" s="153"/>
      <c r="I15" s="235"/>
      <c r="J15" s="236"/>
      <c r="K15" s="235"/>
      <c r="L15" s="153"/>
      <c r="M15" s="235"/>
      <c r="N15" s="153"/>
    </row>
    <row r="16" spans="1:14" ht="18" customHeight="1">
      <c r="A16" s="286"/>
      <c r="B16" s="286"/>
      <c r="C16" s="44" t="s">
        <v>168</v>
      </c>
      <c r="D16" s="43"/>
      <c r="E16" s="70"/>
      <c r="F16" s="117"/>
      <c r="G16" s="70"/>
      <c r="H16" s="128"/>
      <c r="I16" s="70"/>
      <c r="J16" s="117"/>
      <c r="K16" s="70"/>
      <c r="L16" s="128"/>
      <c r="M16" s="70"/>
      <c r="N16" s="128"/>
    </row>
    <row r="17" spans="1:14" ht="18" customHeight="1">
      <c r="A17" s="286"/>
      <c r="B17" s="286"/>
      <c r="C17" s="44" t="s">
        <v>169</v>
      </c>
      <c r="D17" s="43"/>
      <c r="E17" s="70"/>
      <c r="F17" s="117"/>
      <c r="G17" s="70"/>
      <c r="H17" s="128"/>
      <c r="I17" s="70"/>
      <c r="J17" s="117"/>
      <c r="K17" s="70"/>
      <c r="L17" s="128"/>
      <c r="M17" s="70"/>
      <c r="N17" s="128"/>
    </row>
    <row r="18" spans="1:14" ht="18" customHeight="1">
      <c r="A18" s="286"/>
      <c r="B18" s="287"/>
      <c r="C18" s="47" t="s">
        <v>170</v>
      </c>
      <c r="D18" s="31"/>
      <c r="E18" s="73"/>
      <c r="F18" s="237"/>
      <c r="G18" s="73"/>
      <c r="H18" s="237"/>
      <c r="I18" s="73"/>
      <c r="J18" s="237"/>
      <c r="K18" s="73"/>
      <c r="L18" s="237"/>
      <c r="M18" s="73"/>
      <c r="N18" s="237"/>
    </row>
    <row r="19" spans="1:14" ht="18" customHeight="1">
      <c r="A19" s="286"/>
      <c r="B19" s="285" t="s">
        <v>171</v>
      </c>
      <c r="C19" s="178" t="s">
        <v>172</v>
      </c>
      <c r="D19" s="179"/>
      <c r="E19" s="152"/>
      <c r="F19" s="153"/>
      <c r="G19" s="152"/>
      <c r="H19" s="153"/>
      <c r="I19" s="152"/>
      <c r="J19" s="153"/>
      <c r="K19" s="152"/>
      <c r="L19" s="153"/>
      <c r="M19" s="152"/>
      <c r="N19" s="153"/>
    </row>
    <row r="20" spans="1:14" ht="18" customHeight="1">
      <c r="A20" s="286"/>
      <c r="B20" s="286"/>
      <c r="C20" s="44" t="s">
        <v>173</v>
      </c>
      <c r="D20" s="43"/>
      <c r="E20" s="69"/>
      <c r="F20" s="128"/>
      <c r="G20" s="69"/>
      <c r="H20" s="128"/>
      <c r="I20" s="69"/>
      <c r="J20" s="128"/>
      <c r="K20" s="69"/>
      <c r="L20" s="128"/>
      <c r="M20" s="69"/>
      <c r="N20" s="128"/>
    </row>
    <row r="21" spans="1:14" s="242" customFormat="1" ht="18" customHeight="1">
      <c r="A21" s="286"/>
      <c r="B21" s="286"/>
      <c r="C21" s="238" t="s">
        <v>174</v>
      </c>
      <c r="D21" s="239"/>
      <c r="E21" s="240"/>
      <c r="F21" s="241"/>
      <c r="G21" s="240"/>
      <c r="H21" s="241"/>
      <c r="I21" s="240"/>
      <c r="J21" s="241"/>
      <c r="K21" s="240"/>
      <c r="L21" s="241"/>
      <c r="M21" s="240"/>
      <c r="N21" s="241"/>
    </row>
    <row r="22" spans="1:14" ht="18" customHeight="1">
      <c r="A22" s="286"/>
      <c r="B22" s="287"/>
      <c r="C22" s="11" t="s">
        <v>175</v>
      </c>
      <c r="D22" s="12"/>
      <c r="E22" s="73"/>
      <c r="F22" s="140"/>
      <c r="G22" s="73"/>
      <c r="H22" s="140"/>
      <c r="I22" s="73"/>
      <c r="J22" s="140"/>
      <c r="K22" s="73"/>
      <c r="L22" s="140"/>
      <c r="M22" s="73"/>
      <c r="N22" s="140"/>
    </row>
    <row r="23" spans="1:14" ht="18" customHeight="1">
      <c r="A23" s="286"/>
      <c r="B23" s="285" t="s">
        <v>176</v>
      </c>
      <c r="C23" s="178" t="s">
        <v>177</v>
      </c>
      <c r="D23" s="179"/>
      <c r="E23" s="152"/>
      <c r="F23" s="153"/>
      <c r="G23" s="152"/>
      <c r="H23" s="153"/>
      <c r="I23" s="152"/>
      <c r="J23" s="153"/>
      <c r="K23" s="152"/>
      <c r="L23" s="153"/>
      <c r="M23" s="152"/>
      <c r="N23" s="153"/>
    </row>
    <row r="24" spans="1:14" ht="18" customHeight="1">
      <c r="A24" s="286"/>
      <c r="B24" s="286"/>
      <c r="C24" s="44" t="s">
        <v>178</v>
      </c>
      <c r="D24" s="43"/>
      <c r="E24" s="69"/>
      <c r="F24" s="128"/>
      <c r="G24" s="69"/>
      <c r="H24" s="128"/>
      <c r="I24" s="69"/>
      <c r="J24" s="128"/>
      <c r="K24" s="69"/>
      <c r="L24" s="128"/>
      <c r="M24" s="69"/>
      <c r="N24" s="128"/>
    </row>
    <row r="25" spans="1:14" ht="18" customHeight="1">
      <c r="A25" s="286"/>
      <c r="B25" s="286"/>
      <c r="C25" s="44" t="s">
        <v>179</v>
      </c>
      <c r="D25" s="43"/>
      <c r="E25" s="69"/>
      <c r="F25" s="128"/>
      <c r="G25" s="69"/>
      <c r="H25" s="128"/>
      <c r="I25" s="69"/>
      <c r="J25" s="128"/>
      <c r="K25" s="69"/>
      <c r="L25" s="128"/>
      <c r="M25" s="69"/>
      <c r="N25" s="128"/>
    </row>
    <row r="26" spans="1:14" ht="18" customHeight="1">
      <c r="A26" s="286"/>
      <c r="B26" s="287"/>
      <c r="C26" s="45" t="s">
        <v>180</v>
      </c>
      <c r="D26" s="46"/>
      <c r="E26" s="71"/>
      <c r="F26" s="140"/>
      <c r="G26" s="71"/>
      <c r="H26" s="140"/>
      <c r="I26" s="155"/>
      <c r="J26" s="140"/>
      <c r="K26" s="71"/>
      <c r="L26" s="140"/>
      <c r="M26" s="71"/>
      <c r="N26" s="140"/>
    </row>
    <row r="27" spans="1:14" ht="18" customHeight="1">
      <c r="A27" s="287"/>
      <c r="B27" s="47" t="s">
        <v>181</v>
      </c>
      <c r="C27" s="31"/>
      <c r="D27" s="31"/>
      <c r="E27" s="243"/>
      <c r="F27" s="140"/>
      <c r="G27" s="73"/>
      <c r="H27" s="140"/>
      <c r="I27" s="243"/>
      <c r="J27" s="140"/>
      <c r="K27" s="73"/>
      <c r="L27" s="140"/>
      <c r="M27" s="73"/>
      <c r="N27" s="140"/>
    </row>
    <row r="28" spans="1:14" ht="18" customHeight="1">
      <c r="A28" s="285" t="s">
        <v>182</v>
      </c>
      <c r="B28" s="285" t="s">
        <v>183</v>
      </c>
      <c r="C28" s="178" t="s">
        <v>184</v>
      </c>
      <c r="D28" s="244" t="s">
        <v>41</v>
      </c>
      <c r="E28" s="152"/>
      <c r="F28" s="153"/>
      <c r="G28" s="152"/>
      <c r="H28" s="153"/>
      <c r="I28" s="152"/>
      <c r="J28" s="153"/>
      <c r="K28" s="152"/>
      <c r="L28" s="153"/>
      <c r="M28" s="152"/>
      <c r="N28" s="153"/>
    </row>
    <row r="29" spans="1:14" ht="18" customHeight="1">
      <c r="A29" s="286"/>
      <c r="B29" s="286"/>
      <c r="C29" s="44" t="s">
        <v>185</v>
      </c>
      <c r="D29" s="245" t="s">
        <v>42</v>
      </c>
      <c r="E29" s="69"/>
      <c r="F29" s="128"/>
      <c r="G29" s="69"/>
      <c r="H29" s="128"/>
      <c r="I29" s="69"/>
      <c r="J29" s="128"/>
      <c r="K29" s="69"/>
      <c r="L29" s="128"/>
      <c r="M29" s="69"/>
      <c r="N29" s="128"/>
    </row>
    <row r="30" spans="1:14" ht="18" customHeight="1">
      <c r="A30" s="286"/>
      <c r="B30" s="286"/>
      <c r="C30" s="44" t="s">
        <v>186</v>
      </c>
      <c r="D30" s="245" t="s">
        <v>187</v>
      </c>
      <c r="E30" s="69"/>
      <c r="F30" s="128"/>
      <c r="G30" s="70"/>
      <c r="H30" s="128"/>
      <c r="I30" s="69"/>
      <c r="J30" s="128"/>
      <c r="K30" s="69"/>
      <c r="L30" s="128"/>
      <c r="M30" s="69"/>
      <c r="N30" s="128"/>
    </row>
    <row r="31" spans="1:15" ht="18" customHeight="1">
      <c r="A31" s="286"/>
      <c r="B31" s="286"/>
      <c r="C31" s="11" t="s">
        <v>188</v>
      </c>
      <c r="D31" s="246" t="s">
        <v>189</v>
      </c>
      <c r="E31" s="73">
        <f aca="true" t="shared" si="0" ref="E31:N31">E28-E29-E30</f>
        <v>0</v>
      </c>
      <c r="F31" s="237">
        <f t="shared" si="0"/>
        <v>0</v>
      </c>
      <c r="G31" s="73">
        <f t="shared" si="0"/>
        <v>0</v>
      </c>
      <c r="H31" s="237">
        <f t="shared" si="0"/>
        <v>0</v>
      </c>
      <c r="I31" s="73">
        <f t="shared" si="0"/>
        <v>0</v>
      </c>
      <c r="J31" s="247">
        <f t="shared" si="0"/>
        <v>0</v>
      </c>
      <c r="K31" s="73">
        <f t="shared" si="0"/>
        <v>0</v>
      </c>
      <c r="L31" s="247">
        <f t="shared" si="0"/>
        <v>0</v>
      </c>
      <c r="M31" s="73">
        <f t="shared" si="0"/>
        <v>0</v>
      </c>
      <c r="N31" s="237">
        <f t="shared" si="0"/>
        <v>0</v>
      </c>
      <c r="O31" s="7"/>
    </row>
    <row r="32" spans="1:14" ht="18" customHeight="1">
      <c r="A32" s="286"/>
      <c r="B32" s="286"/>
      <c r="C32" s="178" t="s">
        <v>190</v>
      </c>
      <c r="D32" s="244" t="s">
        <v>191</v>
      </c>
      <c r="E32" s="152"/>
      <c r="F32" s="153"/>
      <c r="G32" s="152"/>
      <c r="H32" s="153"/>
      <c r="I32" s="152"/>
      <c r="J32" s="153"/>
      <c r="K32" s="152"/>
      <c r="L32" s="153"/>
      <c r="M32" s="152"/>
      <c r="N32" s="153"/>
    </row>
    <row r="33" spans="1:14" ht="18" customHeight="1">
      <c r="A33" s="286"/>
      <c r="B33" s="286"/>
      <c r="C33" s="44" t="s">
        <v>192</v>
      </c>
      <c r="D33" s="245" t="s">
        <v>193</v>
      </c>
      <c r="E33" s="69"/>
      <c r="F33" s="128"/>
      <c r="G33" s="69"/>
      <c r="H33" s="128"/>
      <c r="I33" s="69"/>
      <c r="J33" s="128"/>
      <c r="K33" s="69"/>
      <c r="L33" s="128"/>
      <c r="M33" s="69"/>
      <c r="N33" s="128"/>
    </row>
    <row r="34" spans="1:14" ht="18" customHeight="1">
      <c r="A34" s="286"/>
      <c r="B34" s="287"/>
      <c r="C34" s="11" t="s">
        <v>194</v>
      </c>
      <c r="D34" s="246" t="s">
        <v>195</v>
      </c>
      <c r="E34" s="73">
        <f aca="true" t="shared" si="1" ref="E34:N34">E31+E32-E33</f>
        <v>0</v>
      </c>
      <c r="F34" s="140">
        <f t="shared" si="1"/>
        <v>0</v>
      </c>
      <c r="G34" s="73">
        <f t="shared" si="1"/>
        <v>0</v>
      </c>
      <c r="H34" s="140">
        <f t="shared" si="1"/>
        <v>0</v>
      </c>
      <c r="I34" s="73">
        <f t="shared" si="1"/>
        <v>0</v>
      </c>
      <c r="J34" s="140">
        <f t="shared" si="1"/>
        <v>0</v>
      </c>
      <c r="K34" s="73">
        <f t="shared" si="1"/>
        <v>0</v>
      </c>
      <c r="L34" s="140">
        <f t="shared" si="1"/>
        <v>0</v>
      </c>
      <c r="M34" s="73">
        <f t="shared" si="1"/>
        <v>0</v>
      </c>
      <c r="N34" s="140">
        <f t="shared" si="1"/>
        <v>0</v>
      </c>
    </row>
    <row r="35" spans="1:14" ht="18" customHeight="1">
      <c r="A35" s="286"/>
      <c r="B35" s="285" t="s">
        <v>196</v>
      </c>
      <c r="C35" s="178" t="s">
        <v>197</v>
      </c>
      <c r="D35" s="244" t="s">
        <v>198</v>
      </c>
      <c r="E35" s="152"/>
      <c r="F35" s="153"/>
      <c r="G35" s="152"/>
      <c r="H35" s="153"/>
      <c r="I35" s="152"/>
      <c r="J35" s="153"/>
      <c r="K35" s="152"/>
      <c r="L35" s="153"/>
      <c r="M35" s="152"/>
      <c r="N35" s="153"/>
    </row>
    <row r="36" spans="1:14" ht="18" customHeight="1">
      <c r="A36" s="286"/>
      <c r="B36" s="286"/>
      <c r="C36" s="44" t="s">
        <v>199</v>
      </c>
      <c r="D36" s="245" t="s">
        <v>200</v>
      </c>
      <c r="E36" s="69"/>
      <c r="F36" s="128"/>
      <c r="G36" s="69"/>
      <c r="H36" s="128"/>
      <c r="I36" s="69"/>
      <c r="J36" s="128"/>
      <c r="K36" s="69"/>
      <c r="L36" s="128"/>
      <c r="M36" s="69"/>
      <c r="N36" s="128"/>
    </row>
    <row r="37" spans="1:14" ht="18" customHeight="1">
      <c r="A37" s="286"/>
      <c r="B37" s="286"/>
      <c r="C37" s="44" t="s">
        <v>201</v>
      </c>
      <c r="D37" s="245" t="s">
        <v>202</v>
      </c>
      <c r="E37" s="69">
        <f aca="true" t="shared" si="2" ref="E37:N37">E34+E35-E36</f>
        <v>0</v>
      </c>
      <c r="F37" s="128">
        <f t="shared" si="2"/>
        <v>0</v>
      </c>
      <c r="G37" s="69">
        <f t="shared" si="2"/>
        <v>0</v>
      </c>
      <c r="H37" s="128">
        <f t="shared" si="2"/>
        <v>0</v>
      </c>
      <c r="I37" s="69">
        <f t="shared" si="2"/>
        <v>0</v>
      </c>
      <c r="J37" s="128">
        <f t="shared" si="2"/>
        <v>0</v>
      </c>
      <c r="K37" s="69">
        <f t="shared" si="2"/>
        <v>0</v>
      </c>
      <c r="L37" s="128">
        <f t="shared" si="2"/>
        <v>0</v>
      </c>
      <c r="M37" s="69">
        <f t="shared" si="2"/>
        <v>0</v>
      </c>
      <c r="N37" s="128">
        <f t="shared" si="2"/>
        <v>0</v>
      </c>
    </row>
    <row r="38" spans="1:14" ht="18" customHeight="1">
      <c r="A38" s="286"/>
      <c r="B38" s="286"/>
      <c r="C38" s="44" t="s">
        <v>203</v>
      </c>
      <c r="D38" s="245" t="s">
        <v>204</v>
      </c>
      <c r="E38" s="69"/>
      <c r="F38" s="128"/>
      <c r="G38" s="69"/>
      <c r="H38" s="128"/>
      <c r="I38" s="69"/>
      <c r="J38" s="128"/>
      <c r="K38" s="69"/>
      <c r="L38" s="128"/>
      <c r="M38" s="69"/>
      <c r="N38" s="128"/>
    </row>
    <row r="39" spans="1:14" ht="18" customHeight="1">
      <c r="A39" s="286"/>
      <c r="B39" s="286"/>
      <c r="C39" s="44" t="s">
        <v>205</v>
      </c>
      <c r="D39" s="245" t="s">
        <v>206</v>
      </c>
      <c r="E39" s="69"/>
      <c r="F39" s="128"/>
      <c r="G39" s="69"/>
      <c r="H39" s="128"/>
      <c r="I39" s="69"/>
      <c r="J39" s="128"/>
      <c r="K39" s="69"/>
      <c r="L39" s="128"/>
      <c r="M39" s="69"/>
      <c r="N39" s="128"/>
    </row>
    <row r="40" spans="1:14" ht="18" customHeight="1">
      <c r="A40" s="286"/>
      <c r="B40" s="286"/>
      <c r="C40" s="44" t="s">
        <v>207</v>
      </c>
      <c r="D40" s="245" t="s">
        <v>208</v>
      </c>
      <c r="E40" s="69"/>
      <c r="F40" s="128"/>
      <c r="G40" s="69"/>
      <c r="H40" s="128"/>
      <c r="I40" s="69"/>
      <c r="J40" s="128"/>
      <c r="K40" s="69"/>
      <c r="L40" s="128"/>
      <c r="M40" s="69"/>
      <c r="N40" s="128"/>
    </row>
    <row r="41" spans="1:14" ht="18" customHeight="1">
      <c r="A41" s="286"/>
      <c r="B41" s="286"/>
      <c r="C41" s="190" t="s">
        <v>209</v>
      </c>
      <c r="D41" s="245" t="s">
        <v>210</v>
      </c>
      <c r="E41" s="69">
        <f aca="true" t="shared" si="3" ref="E41:N41">E34+E35-E36-E40</f>
        <v>0</v>
      </c>
      <c r="F41" s="128">
        <f t="shared" si="3"/>
        <v>0</v>
      </c>
      <c r="G41" s="69">
        <f t="shared" si="3"/>
        <v>0</v>
      </c>
      <c r="H41" s="128">
        <f t="shared" si="3"/>
        <v>0</v>
      </c>
      <c r="I41" s="69">
        <f t="shared" si="3"/>
        <v>0</v>
      </c>
      <c r="J41" s="128">
        <f t="shared" si="3"/>
        <v>0</v>
      </c>
      <c r="K41" s="69">
        <f t="shared" si="3"/>
        <v>0</v>
      </c>
      <c r="L41" s="128">
        <f t="shared" si="3"/>
        <v>0</v>
      </c>
      <c r="M41" s="69">
        <f t="shared" si="3"/>
        <v>0</v>
      </c>
      <c r="N41" s="128">
        <f t="shared" si="3"/>
        <v>0</v>
      </c>
    </row>
    <row r="42" spans="1:14" ht="18" customHeight="1">
      <c r="A42" s="286"/>
      <c r="B42" s="286"/>
      <c r="C42" s="330" t="s">
        <v>211</v>
      </c>
      <c r="D42" s="331"/>
      <c r="E42" s="70">
        <f aca="true" t="shared" si="4" ref="E42:N42">E37+E38-E39-E40</f>
        <v>0</v>
      </c>
      <c r="F42" s="116">
        <f t="shared" si="4"/>
        <v>0</v>
      </c>
      <c r="G42" s="70">
        <f t="shared" si="4"/>
        <v>0</v>
      </c>
      <c r="H42" s="116">
        <f t="shared" si="4"/>
        <v>0</v>
      </c>
      <c r="I42" s="70">
        <f t="shared" si="4"/>
        <v>0</v>
      </c>
      <c r="J42" s="116">
        <f t="shared" si="4"/>
        <v>0</v>
      </c>
      <c r="K42" s="70">
        <f t="shared" si="4"/>
        <v>0</v>
      </c>
      <c r="L42" s="116">
        <f t="shared" si="4"/>
        <v>0</v>
      </c>
      <c r="M42" s="70">
        <f t="shared" si="4"/>
        <v>0</v>
      </c>
      <c r="N42" s="128">
        <f t="shared" si="4"/>
        <v>0</v>
      </c>
    </row>
    <row r="43" spans="1:14" ht="18" customHeight="1">
      <c r="A43" s="286"/>
      <c r="B43" s="286"/>
      <c r="C43" s="44" t="s">
        <v>212</v>
      </c>
      <c r="D43" s="245" t="s">
        <v>213</v>
      </c>
      <c r="E43" s="69"/>
      <c r="F43" s="128"/>
      <c r="G43" s="69"/>
      <c r="H43" s="128"/>
      <c r="I43" s="69"/>
      <c r="J43" s="128"/>
      <c r="K43" s="69"/>
      <c r="L43" s="128"/>
      <c r="M43" s="69"/>
      <c r="N43" s="128"/>
    </row>
    <row r="44" spans="1:14" ht="18" customHeight="1">
      <c r="A44" s="287"/>
      <c r="B44" s="287"/>
      <c r="C44" s="11" t="s">
        <v>214</v>
      </c>
      <c r="D44" s="98" t="s">
        <v>215</v>
      </c>
      <c r="E44" s="73">
        <f aca="true" t="shared" si="5" ref="E44:N44">E41+E43</f>
        <v>0</v>
      </c>
      <c r="F44" s="140">
        <f t="shared" si="5"/>
        <v>0</v>
      </c>
      <c r="G44" s="73">
        <f t="shared" si="5"/>
        <v>0</v>
      </c>
      <c r="H44" s="140">
        <f t="shared" si="5"/>
        <v>0</v>
      </c>
      <c r="I44" s="73">
        <f t="shared" si="5"/>
        <v>0</v>
      </c>
      <c r="J44" s="140">
        <f t="shared" si="5"/>
        <v>0</v>
      </c>
      <c r="K44" s="73">
        <f t="shared" si="5"/>
        <v>0</v>
      </c>
      <c r="L44" s="140">
        <f t="shared" si="5"/>
        <v>0</v>
      </c>
      <c r="M44" s="73">
        <f t="shared" si="5"/>
        <v>0</v>
      </c>
      <c r="N44" s="140">
        <f t="shared" si="5"/>
        <v>0</v>
      </c>
    </row>
    <row r="45" ht="13.5" customHeight="1">
      <c r="A45" s="13" t="s">
        <v>216</v>
      </c>
    </row>
    <row r="46" ht="13.5" customHeight="1">
      <c r="A46" s="13" t="s">
        <v>217</v>
      </c>
    </row>
    <row r="47" ht="13.5">
      <c r="A47" s="248"/>
    </row>
  </sheetData>
  <sheetProtection/>
  <mergeCells count="14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6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 </cp:lastModifiedBy>
  <cp:lastPrinted>2016-07-07T14:07:00Z</cp:lastPrinted>
  <dcterms:created xsi:type="dcterms:W3CDTF">1999-07-06T05:17:05Z</dcterms:created>
  <dcterms:modified xsi:type="dcterms:W3CDTF">2016-07-27T04:14:20Z</dcterms:modified>
  <cp:category/>
  <cp:version/>
  <cp:contentType/>
  <cp:contentStatus/>
</cp:coreProperties>
</file>