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90" yWindow="65521" windowWidth="15675" windowHeight="12750" activeTab="5"/>
  </bookViews>
  <sheets>
    <sheet name="1.普通会計予算" sheetId="2" r:id="rId1"/>
    <sheet name="2.公営企業会計予算" sheetId="11" r:id="rId2"/>
    <sheet name="3.(1)普通会計決算" sheetId="7" r:id="rId3"/>
    <sheet name="3.(2)財政指標等" sheetId="8" r:id="rId4"/>
    <sheet name="4.公営企業会計決算" sheetId="12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'2.公営企業会計予算'!$A$1:$Q$50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45621"/>
</workbook>
</file>

<file path=xl/sharedStrings.xml><?xml version="1.0" encoding="utf-8"?>
<sst xmlns="http://schemas.openxmlformats.org/spreadsheetml/2006/main" count="513" uniqueCount="299">
  <si>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</si>
  <si>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</si>
  <si>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</si>
  <si>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</si>
  <si>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</si>
  <si>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</si>
  <si>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</si>
  <si>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</si>
  <si>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</si>
  <si>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</si>
  <si>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</si>
  <si>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</si>
  <si>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</si>
  <si>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</si>
  <si>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</si>
  <si>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</si>
  <si>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</si>
  <si>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</si>
  <si>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</si>
  <si>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</si>
  <si>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</si>
  <si>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</si>
  <si>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</si>
  <si>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</si>
  <si>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</si>
  <si>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</si>
  <si>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</si>
  <si>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</si>
  <si>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</si>
  <si>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</si>
  <si>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</si>
  <si>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</si>
  <si>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</si>
  <si>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</si>
  <si>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</si>
  <si>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</si>
  <si>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</si>
  <si>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</si>
  <si>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</si>
  <si>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</si>
  <si>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</si>
  <si>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</si>
  <si>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</si>
  <si>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</si>
  <si>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</si>
  <si>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</si>
  <si>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</si>
  <si>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</si>
  <si>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</si>
  <si>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</si>
  <si>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</si>
  <si>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</si>
  <si>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</si>
  <si>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</si>
  <si>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</si>
  <si>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</si>
  <si>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</si>
  <si>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</si>
  <si>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</si>
  <si>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</si>
  <si>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</si>
  <si>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</si>
  <si>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</si>
  <si>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</si>
  <si>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</si>
  <si>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</si>
  <si>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</si>
  <si>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</si>
  <si>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</si>
  <si>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</si>
  <si>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</si>
  <si>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</si>
  <si>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</si>
  <si>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</si>
  <si>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</si>
  <si>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</si>
  <si>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</si>
  <si>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</si>
  <si>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</si>
  <si>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</si>
  <si>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</si>
  <si>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</si>
  <si>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</si>
  <si>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損益収支</t>
  </si>
  <si>
    <t>資本収支</t>
  </si>
  <si>
    <t>収益的収支</t>
  </si>
  <si>
    <t>資本的収支</t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</si>
  <si>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</si>
  <si>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</si>
  <si>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</si>
  <si>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</si>
  <si>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</si>
  <si>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</si>
  <si>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</si>
  <si>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</si>
  <si>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</si>
  <si>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</si>
  <si>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</si>
  <si>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</si>
  <si>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</si>
  <si>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</si>
  <si>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</si>
  <si>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</si>
  <si>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</si>
  <si>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</si>
  <si>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</si>
  <si>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</si>
  <si>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</si>
  <si>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</si>
  <si>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</si>
  <si>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</si>
  <si>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</si>
  <si>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</si>
  <si>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</si>
  <si>
    <t>平成14年度</t>
    <rPh sb="0" eb="2">
      <t>ヘイセイ</t>
    </rPh>
    <rPh sb="4" eb="6">
      <t>ネンド</t>
    </rPh>
    <phoneticPr fontId="8"/>
  </si>
  <si>
    <t>３.普通会計の状況</t>
  </si>
  <si>
    <t>決算額</t>
    <rPh sb="0" eb="2">
      <t>ケッサン</t>
    </rPh>
    <rPh sb="2" eb="3">
      <t>ガク</t>
    </rPh>
    <phoneticPr fontId="8"/>
  </si>
  <si>
    <t>（単位：百万円、％）</t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</si>
  <si>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</si>
  <si>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</si>
  <si>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</si>
  <si>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</si>
  <si>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</si>
  <si>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</si>
  <si>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</si>
  <si>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</si>
  <si>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</si>
  <si>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</si>
  <si>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</si>
  <si>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</si>
  <si>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</si>
  <si>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</si>
  <si>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</si>
  <si>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</si>
  <si>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</si>
  <si>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</si>
  <si>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</si>
  <si>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</si>
  <si>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</si>
  <si>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</si>
  <si>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</si>
  <si>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</si>
  <si>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</si>
  <si>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</si>
  <si>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</si>
  <si>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</si>
  <si>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</si>
  <si>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</si>
  <si>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</si>
  <si>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</si>
  <si>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</si>
  <si>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</si>
  <si>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</si>
  <si>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</si>
  <si>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</si>
  <si>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</si>
  <si>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</si>
  <si>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</si>
  <si>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</si>
  <si>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</si>
  <si>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</si>
  <si>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</si>
  <si>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</si>
  <si>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</si>
  <si>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</si>
  <si>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</si>
  <si>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</si>
  <si>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</si>
  <si>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</si>
  <si>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</si>
  <si>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</si>
  <si>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</si>
  <si>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</si>
  <si>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</si>
  <si>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</si>
  <si>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</si>
  <si>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</si>
  <si>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</si>
  <si>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</si>
  <si>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</si>
  <si>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</si>
  <si>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</si>
  <si>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</si>
  <si>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</si>
  <si>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</si>
  <si>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</si>
  <si>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</si>
  <si>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</si>
  <si>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</si>
  <si>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</si>
  <si>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</si>
  <si>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</si>
  <si>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</si>
  <si>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</si>
  <si>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</si>
  <si>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</si>
  <si>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</si>
  <si>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</si>
  <si>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</si>
  <si>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</si>
  <si>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</si>
  <si>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</si>
  <si>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</si>
  <si>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</si>
  <si>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</si>
  <si>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</si>
  <si>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</si>
  <si>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</si>
  <si>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</si>
  <si>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</si>
  <si>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</si>
  <si>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</si>
  <si>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</si>
  <si>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</si>
  <si>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</si>
  <si>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</si>
  <si>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</si>
  <si>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</si>
  <si>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</si>
  <si>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  <rPh sb="0" eb="2">
      <t>トクベツ</t>
    </rPh>
    <rPh sb="2" eb="4">
      <t>ソンシツ</t>
    </rPh>
    <phoneticPr fontId="8"/>
  </si>
  <si>
    <t>特別利益</t>
  </si>
  <si>
    <t>(h)</t>
  </si>
  <si>
    <t>特別損失</t>
  </si>
  <si>
    <t>(i)</t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</si>
  <si>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</si>
  <si>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</si>
  <si>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</si>
  <si>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</si>
  <si>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</si>
  <si>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</si>
  <si>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</si>
  <si>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</si>
  <si>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</si>
  <si>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</si>
  <si>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</si>
  <si>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</si>
  <si>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</si>
  <si>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</si>
  <si>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</si>
  <si>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</si>
  <si>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</si>
  <si>
    <t>22年度</t>
    <rPh sb="2" eb="4">
      <t>ネンド</t>
    </rPh>
    <phoneticPr fontId="7"/>
  </si>
  <si>
    <t>23年度</t>
    <rPh sb="2" eb="4">
      <t>ネンド</t>
    </rPh>
    <phoneticPr fontId="7"/>
  </si>
  <si>
    <t>24年度</t>
    <rPh sb="2" eb="4">
      <t>ネンド</t>
    </rPh>
    <phoneticPr fontId="7"/>
  </si>
  <si>
    <t>25年度</t>
    <rPh sb="2" eb="4">
      <t>ネンド</t>
    </rPh>
    <phoneticPr fontId="7"/>
  </si>
  <si>
    <t>（1）平成28年度普通会計予算の状況</t>
    <rPh sb="9" eb="11">
      <t>フツウ</t>
    </rPh>
    <rPh sb="11" eb="13">
      <t>カイケイ</t>
    </rPh>
    <rPh sb="13" eb="15">
      <t>ヨサン</t>
    </rPh>
    <phoneticPr fontId="7"/>
  </si>
  <si>
    <t>平成28年度</t>
  </si>
  <si>
    <t>(平成28年度予算ﾍﾞｰｽ）</t>
    <rPh sb="7" eb="9">
      <t>ヨサン</t>
    </rPh>
    <phoneticPr fontId="7"/>
  </si>
  <si>
    <t>（1）平成26年度普通会計決算の状況</t>
  </si>
  <si>
    <t>平成26年度</t>
  </si>
  <si>
    <t>26年度</t>
    <rPh sb="2" eb="4">
      <t>ネンド</t>
    </rPh>
    <phoneticPr fontId="7"/>
  </si>
  <si>
    <t>26年度</t>
  </si>
  <si>
    <t>(平成26年度決算額）</t>
  </si>
  <si>
    <t xml:space="preserve"> （注1）平成22～26年度は平成22年国勢調査を基に計上している。 </t>
  </si>
  <si>
    <t>札幌市</t>
    <rPh sb="0" eb="3">
      <t>サッポロシ</t>
    </rPh>
    <phoneticPr fontId="7"/>
  </si>
  <si>
    <t>札幌市</t>
    <rPh sb="0" eb="3">
      <t>サッポロシ</t>
    </rPh>
    <phoneticPr fontId="7"/>
  </si>
  <si>
    <t>（注）原則として表示単位未満を四捨五入して端数調整していないため、合計等と一致しない場合がある。</t>
  </si>
  <si>
    <t>(g=c+f)</t>
  </si>
  <si>
    <t>(f=d-e)</t>
  </si>
  <si>
    <t>(c=a-b)</t>
  </si>
  <si>
    <t>28年度</t>
  </si>
  <si>
    <t>（単位：百万円）</t>
  </si>
  <si>
    <t>(i+j)</t>
  </si>
  <si>
    <t>補てん財源不足額(▲)</t>
  </si>
  <si>
    <t>(j)</t>
  </si>
  <si>
    <t>(i=g-h)</t>
  </si>
  <si>
    <t>差引不足額 (▲)</t>
  </si>
  <si>
    <t>(h)</t>
  </si>
  <si>
    <t>(g)</t>
  </si>
  <si>
    <t>-</t>
  </si>
  <si>
    <t>(a-d)</t>
  </si>
  <si>
    <t>(c-f)</t>
  </si>
  <si>
    <t>(b-e)</t>
  </si>
  <si>
    <t>28年度</t>
  </si>
  <si>
    <t>下水道事業会計</t>
    <rPh sb="0" eb="3">
      <t>ゲスイドウ</t>
    </rPh>
    <rPh sb="3" eb="5">
      <t>ジギョウ</t>
    </rPh>
    <rPh sb="5" eb="7">
      <t>カイケイ</t>
    </rPh>
    <phoneticPr fontId="7"/>
  </si>
  <si>
    <t>水道事業会計</t>
    <rPh sb="0" eb="2">
      <t>スイドウ</t>
    </rPh>
    <rPh sb="2" eb="4">
      <t>ジギョウ</t>
    </rPh>
    <rPh sb="4" eb="6">
      <t>カイケイ</t>
    </rPh>
    <phoneticPr fontId="7"/>
  </si>
  <si>
    <t>高速電車事業会計</t>
    <rPh sb="0" eb="2">
      <t>コウソク</t>
    </rPh>
    <rPh sb="2" eb="4">
      <t>デンシャ</t>
    </rPh>
    <rPh sb="4" eb="6">
      <t>ジギョウ</t>
    </rPh>
    <rPh sb="6" eb="8">
      <t>カイケイ</t>
    </rPh>
    <phoneticPr fontId="7"/>
  </si>
  <si>
    <t>軌道事業会計</t>
    <rPh sb="0" eb="2">
      <t>キドウ</t>
    </rPh>
    <rPh sb="2" eb="4">
      <t>ジギョウ</t>
    </rPh>
    <rPh sb="4" eb="6">
      <t>カイケイ</t>
    </rPh>
    <phoneticPr fontId="7"/>
  </si>
  <si>
    <t>中央卸売市場事業会計</t>
    <rPh sb="0" eb="2">
      <t>チュウオウ</t>
    </rPh>
    <rPh sb="2" eb="4">
      <t>オロシウ</t>
    </rPh>
    <rPh sb="4" eb="6">
      <t>シジョウ</t>
    </rPh>
    <rPh sb="6" eb="8">
      <t>ジギョウ</t>
    </rPh>
    <rPh sb="8" eb="10">
      <t>カイケイ</t>
    </rPh>
    <phoneticPr fontId="7"/>
  </si>
  <si>
    <t>病院事業会計</t>
    <rPh sb="0" eb="2">
      <t>ビョウイン</t>
    </rPh>
    <rPh sb="2" eb="4">
      <t>ジギョウ</t>
    </rPh>
    <rPh sb="4" eb="6">
      <t>カイケイ</t>
    </rPh>
    <phoneticPr fontId="7"/>
  </si>
  <si>
    <t>26年度</t>
  </si>
  <si>
    <t>前年度</t>
  </si>
  <si>
    <t>（単位：百万円）</t>
  </si>
  <si>
    <t>(i+j)</t>
  </si>
  <si>
    <t>補てん財源不足額(▲)</t>
  </si>
  <si>
    <t>(j)</t>
  </si>
  <si>
    <t>(i=g-h)</t>
  </si>
  <si>
    <t>差引不足額 (▲)</t>
  </si>
  <si>
    <t>(h)</t>
  </si>
  <si>
    <t>(g)</t>
  </si>
  <si>
    <t>(a-d)</t>
  </si>
  <si>
    <t>(c-f)</t>
  </si>
  <si>
    <t>(b-e)</t>
  </si>
  <si>
    <t>(平成26年度決算ﾍﾞｰｽ）</t>
  </si>
  <si>
    <t>４.公営企業会計の状況</t>
  </si>
  <si>
    <t>土地開発公社</t>
    <rPh sb="0" eb="2">
      <t>トチ</t>
    </rPh>
    <rPh sb="2" eb="4">
      <t>カイハツ</t>
    </rPh>
    <rPh sb="4" eb="6">
      <t>コウシャ</t>
    </rPh>
    <phoneticPr fontId="5"/>
  </si>
  <si>
    <t>株式会社札幌花き地方卸売市場</t>
  </si>
  <si>
    <t>株式会社札幌振興公社</t>
  </si>
  <si>
    <t>株式会社札幌ドーム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</si>
</sst>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16">
    <font>
      <sz val="11"/>
      <name val="明朝"/>
      <family val="1"/>
    </font>
    <font>
      <sz val="10"/>
      <name val="Arial"/>
      <family val="2"/>
    </font>
    <font>
      <b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hair"/>
    </border>
    <border>
      <left style="hair"/>
      <right/>
      <top style="hair"/>
      <bottom style="hair"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hair"/>
      <top/>
      <bottom/>
    </border>
    <border>
      <left style="hair"/>
      <right style="hair"/>
      <top/>
      <bottom style="thin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thin"/>
      <top style="hair"/>
      <bottom style="hair"/>
    </border>
    <border>
      <left style="hair"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 style="hair"/>
      <top/>
      <bottom/>
    </border>
    <border>
      <left/>
      <right style="thin"/>
      <top style="thin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  <border>
      <left style="thin"/>
      <right/>
      <top style="hair"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374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2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0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 quotePrefix="1">
      <alignment horizontal="right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/>
    </xf>
    <xf numFmtId="179" fontId="0" fillId="0" borderId="0" xfId="20" applyNumberFormat="1" applyFont="1" applyBorder="1" applyAlignment="1">
      <alignment vertical="center"/>
    </xf>
    <xf numFmtId="180" fontId="0" fillId="0" borderId="38" xfId="20" applyNumberFormat="1" applyFont="1" applyBorder="1" applyAlignment="1">
      <alignment vertical="center"/>
    </xf>
    <xf numFmtId="179" fontId="0" fillId="0" borderId="38" xfId="20" applyNumberFormat="1" applyFont="1" applyBorder="1" applyAlignment="1">
      <alignment vertical="center"/>
    </xf>
    <xf numFmtId="180" fontId="0" fillId="0" borderId="39" xfId="20" applyNumberFormat="1" applyFont="1" applyBorder="1" applyAlignment="1">
      <alignment vertical="center"/>
    </xf>
    <xf numFmtId="179" fontId="0" fillId="0" borderId="37" xfId="20" applyNumberFormat="1" applyFont="1" applyBorder="1" applyAlignment="1">
      <alignment vertical="center"/>
    </xf>
    <xf numFmtId="180" fontId="0" fillId="0" borderId="40" xfId="20" applyNumberFormat="1" applyFont="1" applyBorder="1" applyAlignment="1">
      <alignment vertical="center"/>
    </xf>
    <xf numFmtId="179" fontId="0" fillId="0" borderId="40" xfId="20" applyNumberFormat="1" applyFont="1" applyBorder="1" applyAlignment="1">
      <alignment vertical="center"/>
    </xf>
    <xf numFmtId="180" fontId="0" fillId="0" borderId="41" xfId="20" applyNumberFormat="1" applyFont="1" applyBorder="1" applyAlignment="1">
      <alignment vertical="center"/>
    </xf>
    <xf numFmtId="179" fontId="0" fillId="0" borderId="28" xfId="20" applyNumberFormat="1" applyFont="1" applyBorder="1" applyAlignment="1">
      <alignment vertical="center"/>
    </xf>
    <xf numFmtId="180" fontId="0" fillId="0" borderId="21" xfId="20" applyNumberFormat="1" applyFont="1" applyBorder="1" applyAlignment="1">
      <alignment vertical="center"/>
    </xf>
    <xf numFmtId="179" fontId="0" fillId="0" borderId="21" xfId="20" applyNumberFormat="1" applyFont="1" applyBorder="1" applyAlignment="1">
      <alignment vertical="center"/>
    </xf>
    <xf numFmtId="180" fontId="0" fillId="0" borderId="25" xfId="20" applyNumberFormat="1" applyFont="1" applyBorder="1" applyAlignment="1">
      <alignment vertical="center"/>
    </xf>
    <xf numFmtId="179" fontId="0" fillId="0" borderId="36" xfId="20" applyNumberFormat="1" applyFont="1" applyBorder="1" applyAlignment="1">
      <alignment vertical="center"/>
    </xf>
    <xf numFmtId="180" fontId="0" fillId="0" borderId="42" xfId="20" applyNumberFormat="1" applyFont="1" applyBorder="1" applyAlignment="1">
      <alignment vertical="center"/>
    </xf>
    <xf numFmtId="179" fontId="0" fillId="0" borderId="42" xfId="20" applyNumberFormat="1" applyFont="1" applyBorder="1" applyAlignment="1">
      <alignment vertical="center"/>
    </xf>
    <xf numFmtId="180" fontId="0" fillId="0" borderId="43" xfId="20" applyNumberFormat="1" applyFont="1" applyBorder="1" applyAlignment="1">
      <alignment vertical="center"/>
    </xf>
    <xf numFmtId="179" fontId="0" fillId="0" borderId="32" xfId="20" applyNumberFormat="1" applyFont="1" applyBorder="1" applyAlignment="1">
      <alignment vertical="center"/>
    </xf>
    <xf numFmtId="180" fontId="0" fillId="0" borderId="44" xfId="20" applyNumberFormat="1" applyFont="1" applyBorder="1" applyAlignment="1">
      <alignment vertical="center"/>
    </xf>
    <xf numFmtId="179" fontId="0" fillId="0" borderId="44" xfId="20" applyNumberFormat="1" applyFont="1" applyBorder="1" applyAlignment="1">
      <alignment vertical="center"/>
    </xf>
    <xf numFmtId="180" fontId="0" fillId="0" borderId="45" xfId="20" applyNumberFormat="1" applyFont="1" applyBorder="1" applyAlignment="1">
      <alignment vertical="center"/>
    </xf>
    <xf numFmtId="179" fontId="0" fillId="0" borderId="4" xfId="20" applyNumberFormat="1" applyFont="1" applyBorder="1" applyAlignment="1">
      <alignment vertical="center"/>
    </xf>
    <xf numFmtId="180" fontId="0" fillId="0" borderId="18" xfId="20" applyNumberFormat="1" applyFont="1" applyBorder="1" applyAlignment="1">
      <alignment vertical="center"/>
    </xf>
    <xf numFmtId="180" fontId="0" fillId="0" borderId="46" xfId="20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2" fillId="0" borderId="4" xfId="0" applyNumberFormat="1" applyFont="1" applyBorder="1" applyAlignment="1">
      <alignment horizontal="distributed" vertical="center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0" fillId="0" borderId="48" xfId="20" applyNumberFormat="1" applyBorder="1" applyAlignment="1">
      <alignment vertical="center"/>
    </xf>
    <xf numFmtId="179" fontId="0" fillId="0" borderId="49" xfId="20" applyNumberFormat="1" applyBorder="1" applyAlignment="1">
      <alignment vertical="center"/>
    </xf>
    <xf numFmtId="179" fontId="0" fillId="0" borderId="39" xfId="20" applyNumberFormat="1" applyBorder="1" applyAlignment="1">
      <alignment vertical="center"/>
    </xf>
    <xf numFmtId="179" fontId="0" fillId="0" borderId="50" xfId="20" applyNumberFormat="1" applyBorder="1" applyAlignment="1">
      <alignment vertical="center"/>
    </xf>
    <xf numFmtId="179" fontId="0" fillId="0" borderId="28" xfId="20" applyNumberFormat="1" applyBorder="1" applyAlignment="1">
      <alignment vertical="center"/>
    </xf>
    <xf numFmtId="179" fontId="0" fillId="0" borderId="7" xfId="20" applyNumberFormat="1" applyBorder="1" applyAlignment="1">
      <alignment vertical="center"/>
    </xf>
    <xf numFmtId="179" fontId="0" fillId="0" borderId="25" xfId="20" applyNumberFormat="1" applyBorder="1" applyAlignment="1">
      <alignment vertical="center"/>
    </xf>
    <xf numFmtId="179" fontId="0" fillId="0" borderId="50" xfId="0" applyNumberFormat="1" applyBorder="1" applyAlignment="1" quotePrefix="1">
      <alignment horizontal="right" vertical="center"/>
    </xf>
    <xf numFmtId="179" fontId="0" fillId="0" borderId="28" xfId="0" applyNumberFormat="1" applyBorder="1" applyAlignment="1" quotePrefix="1">
      <alignment horizontal="right" vertical="center"/>
    </xf>
    <xf numFmtId="179" fontId="0" fillId="0" borderId="10" xfId="20" applyNumberFormat="1" applyBorder="1" applyAlignment="1">
      <alignment vertical="center"/>
    </xf>
    <xf numFmtId="179" fontId="0" fillId="0" borderId="36" xfId="20" applyNumberFormat="1" applyBorder="1" applyAlignment="1">
      <alignment vertical="center"/>
    </xf>
    <xf numFmtId="179" fontId="0" fillId="0" borderId="9" xfId="20" applyNumberFormat="1" applyBorder="1" applyAlignment="1">
      <alignment vertical="center"/>
    </xf>
    <xf numFmtId="179" fontId="0" fillId="0" borderId="37" xfId="20" applyNumberFormat="1" applyBorder="1" applyAlignment="1">
      <alignment vertical="center"/>
    </xf>
    <xf numFmtId="179" fontId="0" fillId="0" borderId="24" xfId="20" applyNumberFormat="1" applyBorder="1" applyAlignment="1">
      <alignment vertical="center"/>
    </xf>
    <xf numFmtId="179" fontId="0" fillId="0" borderId="41" xfId="20" applyNumberFormat="1" applyBorder="1" applyAlignment="1">
      <alignment vertical="center"/>
    </xf>
    <xf numFmtId="179" fontId="0" fillId="0" borderId="25" xfId="20" applyNumberFormat="1" applyFont="1" applyBorder="1" applyAlignment="1" quotePrefix="1">
      <alignment horizontal="right" vertical="center"/>
    </xf>
    <xf numFmtId="179" fontId="0" fillId="0" borderId="51" xfId="20" applyNumberFormat="1" applyFont="1" applyBorder="1" applyAlignment="1" quotePrefix="1">
      <alignment horizontal="right" vertical="center"/>
    </xf>
    <xf numFmtId="179" fontId="0" fillId="0" borderId="52" xfId="20" applyNumberFormat="1" applyBorder="1" applyAlignment="1">
      <alignment vertical="center"/>
    </xf>
    <xf numFmtId="179" fontId="0" fillId="0" borderId="0" xfId="20" applyNumberFormat="1" applyBorder="1" applyAlignment="1">
      <alignment vertical="center"/>
    </xf>
    <xf numFmtId="179" fontId="0" fillId="0" borderId="22" xfId="20" applyNumberFormat="1" applyBorder="1" applyAlignment="1">
      <alignment vertical="center"/>
    </xf>
    <xf numFmtId="179" fontId="0" fillId="0" borderId="46" xfId="20" applyNumberFormat="1" applyBorder="1" applyAlignment="1">
      <alignment vertical="center"/>
    </xf>
    <xf numFmtId="179" fontId="0" fillId="0" borderId="51" xfId="20" applyNumberFormat="1" applyBorder="1" applyAlignment="1">
      <alignment vertical="center"/>
    </xf>
    <xf numFmtId="179" fontId="0" fillId="0" borderId="4" xfId="20" applyNumberFormat="1" applyBorder="1" applyAlignment="1">
      <alignment vertical="center"/>
    </xf>
    <xf numFmtId="179" fontId="0" fillId="0" borderId="26" xfId="20" applyNumberFormat="1" applyBorder="1" applyAlignment="1">
      <alignment vertical="center"/>
    </xf>
    <xf numFmtId="179" fontId="0" fillId="0" borderId="11" xfId="20" applyNumberFormat="1" applyBorder="1" applyAlignment="1">
      <alignment vertical="center"/>
    </xf>
    <xf numFmtId="179" fontId="0" fillId="0" borderId="50" xfId="20" applyNumberFormat="1" applyFont="1" applyBorder="1" applyAlignment="1" quotePrefix="1">
      <alignment horizontal="right" vertical="center"/>
    </xf>
    <xf numFmtId="179" fontId="0" fillId="0" borderId="28" xfId="2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9" fontId="0" fillId="0" borderId="0" xfId="2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53" xfId="20" applyNumberFormat="1" applyBorder="1" applyAlignment="1">
      <alignment vertical="center"/>
    </xf>
    <xf numFmtId="179" fontId="0" fillId="0" borderId="54" xfId="20" applyNumberFormat="1" applyBorder="1" applyAlignment="1">
      <alignment vertical="center"/>
    </xf>
    <xf numFmtId="179" fontId="0" fillId="0" borderId="13" xfId="20" applyNumberFormat="1" applyBorder="1" applyAlignment="1">
      <alignment vertical="center"/>
    </xf>
    <xf numFmtId="179" fontId="0" fillId="0" borderId="55" xfId="20" applyNumberFormat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179" fontId="0" fillId="0" borderId="12" xfId="20" applyNumberFormat="1" applyBorder="1" applyAlignment="1">
      <alignment vertical="center"/>
    </xf>
    <xf numFmtId="179" fontId="0" fillId="0" borderId="56" xfId="20" applyNumberFormat="1" applyBorder="1" applyAlignment="1">
      <alignment vertical="center"/>
    </xf>
    <xf numFmtId="179" fontId="0" fillId="0" borderId="30" xfId="2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0" fillId="0" borderId="27" xfId="20" applyNumberFormat="1" applyBorder="1" applyAlignment="1">
      <alignment vertical="center"/>
    </xf>
    <xf numFmtId="179" fontId="0" fillId="0" borderId="3" xfId="20" applyNumberFormat="1" applyFont="1" applyBorder="1" applyAlignment="1" quotePrefix="1">
      <alignment horizontal="right" vertical="center"/>
    </xf>
    <xf numFmtId="179" fontId="0" fillId="0" borderId="5" xfId="20" applyNumberFormat="1" applyBorder="1" applyAlignment="1">
      <alignment vertical="center"/>
    </xf>
    <xf numFmtId="179" fontId="0" fillId="0" borderId="8" xfId="20" applyNumberFormat="1" applyBorder="1" applyAlignment="1">
      <alignment vertical="center"/>
    </xf>
    <xf numFmtId="179" fontId="0" fillId="0" borderId="3" xfId="20" applyNumberFormat="1" applyBorder="1" applyAlignment="1">
      <alignment vertical="center"/>
    </xf>
    <xf numFmtId="179" fontId="0" fillId="0" borderId="13" xfId="20" applyNumberFormat="1" applyFont="1" applyBorder="1" applyAlignment="1" quotePrefix="1">
      <alignment horizontal="right" vertical="center"/>
    </xf>
    <xf numFmtId="179" fontId="0" fillId="0" borderId="27" xfId="20" applyNumberFormat="1" applyFont="1" applyBorder="1" applyAlignment="1" quotePrefix="1">
      <alignment horizontal="right" vertical="center"/>
    </xf>
    <xf numFmtId="179" fontId="0" fillId="0" borderId="14" xfId="20" applyNumberFormat="1" applyBorder="1" applyAlignment="1">
      <alignment vertical="center"/>
    </xf>
    <xf numFmtId="179" fontId="0" fillId="0" borderId="54" xfId="20" applyNumberFormat="1" applyFont="1" applyBorder="1" applyAlignment="1" quotePrefix="1">
      <alignment horizontal="right" vertical="center"/>
    </xf>
    <xf numFmtId="41" fontId="0" fillId="0" borderId="57" xfId="0" applyNumberFormat="1" applyBorder="1" applyAlignment="1">
      <alignment horizontal="center" vertical="center"/>
    </xf>
    <xf numFmtId="41" fontId="0" fillId="0" borderId="58" xfId="0" applyNumberFormat="1" applyBorder="1" applyAlignment="1">
      <alignment horizontal="center" vertical="center"/>
    </xf>
    <xf numFmtId="41" fontId="0" fillId="0" borderId="57" xfId="0" applyNumberFormat="1" applyBorder="1" applyAlignment="1">
      <alignment vertical="center"/>
    </xf>
    <xf numFmtId="38" fontId="0" fillId="0" borderId="57" xfId="20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57" xfId="0" applyNumberFormat="1" applyBorder="1" applyAlignment="1">
      <alignment vertical="center"/>
    </xf>
    <xf numFmtId="41" fontId="0" fillId="0" borderId="57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2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59" xfId="0" applyNumberFormat="1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41" fontId="0" fillId="0" borderId="62" xfId="0" applyNumberFormat="1" applyBorder="1" applyAlignment="1">
      <alignment horizontal="center" vertical="center" shrinkToFit="1"/>
    </xf>
    <xf numFmtId="41" fontId="0" fillId="0" borderId="62" xfId="0" applyNumberFormat="1" applyBorder="1" applyAlignment="1">
      <alignment horizontal="center" vertical="center"/>
    </xf>
    <xf numFmtId="179" fontId="0" fillId="0" borderId="63" xfId="0" applyNumberFormat="1" applyBorder="1" applyAlignment="1">
      <alignment vertical="center"/>
    </xf>
    <xf numFmtId="179" fontId="0" fillId="0" borderId="63" xfId="20" applyNumberFormat="1" applyFill="1" applyBorder="1" applyAlignment="1">
      <alignment horizontal="right" vertical="center"/>
    </xf>
    <xf numFmtId="179" fontId="0" fillId="0" borderId="64" xfId="0" applyNumberFormat="1" applyBorder="1" applyAlignment="1">
      <alignment vertical="center"/>
    </xf>
    <xf numFmtId="179" fontId="0" fillId="0" borderId="64" xfId="2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0" fillId="0" borderId="65" xfId="2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6" xfId="0" applyNumberFormat="1" applyBorder="1" applyAlignment="1">
      <alignment vertical="center"/>
    </xf>
    <xf numFmtId="179" fontId="0" fillId="0" borderId="66" xfId="2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67" xfId="0" applyNumberFormat="1" applyBorder="1" applyAlignment="1">
      <alignment horizontal="right" vertical="center"/>
    </xf>
    <xf numFmtId="179" fontId="0" fillId="0" borderId="62" xfId="0" applyNumberFormat="1" applyBorder="1" applyAlignment="1">
      <alignment vertical="center"/>
    </xf>
    <xf numFmtId="179" fontId="0" fillId="0" borderId="62" xfId="20" applyNumberFormat="1" applyBorder="1" applyAlignment="1">
      <alignment horizontal="right" vertical="center"/>
    </xf>
    <xf numFmtId="182" fontId="0" fillId="0" borderId="64" xfId="0" applyNumberFormat="1" applyBorder="1" applyAlignment="1">
      <alignment vertical="center"/>
    </xf>
    <xf numFmtId="41" fontId="0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0" fillId="0" borderId="63" xfId="2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183" fontId="0" fillId="0" borderId="64" xfId="20" applyNumberFormat="1" applyBorder="1" applyAlignment="1">
      <alignment vertical="center"/>
    </xf>
    <xf numFmtId="180" fontId="0" fillId="0" borderId="64" xfId="0" applyNumberFormat="1" applyBorder="1" applyAlignment="1">
      <alignment vertical="center"/>
    </xf>
    <xf numFmtId="180" fontId="0" fillId="0" borderId="64" xfId="2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6" xfId="0" applyNumberFormat="1" applyBorder="1" applyAlignment="1">
      <alignment vertical="center"/>
    </xf>
    <xf numFmtId="180" fontId="0" fillId="0" borderId="66" xfId="20" applyNumberFormat="1" applyBorder="1" applyAlignment="1">
      <alignment vertical="center"/>
    </xf>
    <xf numFmtId="41" fontId="0" fillId="0" borderId="67" xfId="0" applyNumberFormat="1" applyBorder="1" applyAlignment="1">
      <alignment vertical="center"/>
    </xf>
    <xf numFmtId="180" fontId="0" fillId="0" borderId="62" xfId="0" applyNumberFormat="1" applyBorder="1" applyAlignment="1">
      <alignment vertical="center"/>
    </xf>
    <xf numFmtId="180" fontId="0" fillId="0" borderId="66" xfId="20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20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2" xfId="0" applyNumberFormat="1" applyBorder="1" applyAlignment="1">
      <alignment horizontal="center" vertical="center"/>
    </xf>
    <xf numFmtId="41" fontId="0" fillId="0" borderId="59" xfId="0" applyNumberFormat="1" applyFont="1" applyBorder="1" applyAlignment="1">
      <alignment vertical="center"/>
    </xf>
    <xf numFmtId="0" fontId="0" fillId="0" borderId="60" xfId="0" applyBorder="1" applyAlignment="1">
      <alignment horizontal="distributed" vertical="center"/>
    </xf>
    <xf numFmtId="179" fontId="0" fillId="0" borderId="68" xfId="20" applyNumberFormat="1" applyBorder="1" applyAlignment="1">
      <alignment horizontal="center" vertical="center"/>
    </xf>
    <xf numFmtId="179" fontId="0" fillId="0" borderId="69" xfId="20" applyNumberFormat="1" applyBorder="1" applyAlignment="1">
      <alignment horizontal="center" vertical="center"/>
    </xf>
    <xf numFmtId="179" fontId="0" fillId="0" borderId="10" xfId="20" applyNumberFormat="1" applyBorder="1" applyAlignment="1">
      <alignment horizontal="center" vertical="center"/>
    </xf>
    <xf numFmtId="179" fontId="0" fillId="0" borderId="53" xfId="20" applyNumberFormat="1" applyBorder="1" applyAlignment="1">
      <alignment horizontal="center" vertical="center"/>
    </xf>
    <xf numFmtId="179" fontId="0" fillId="0" borderId="50" xfId="20" applyNumberFormat="1" applyBorder="1" applyAlignment="1">
      <alignment horizontal="center" vertical="center"/>
    </xf>
    <xf numFmtId="179" fontId="0" fillId="0" borderId="54" xfId="20" applyNumberFormat="1" applyBorder="1" applyAlignment="1">
      <alignment horizontal="center" vertical="center"/>
    </xf>
    <xf numFmtId="179" fontId="0" fillId="0" borderId="51" xfId="20" applyNumberFormat="1" applyBorder="1" applyAlignment="1">
      <alignment horizontal="center" vertical="center"/>
    </xf>
    <xf numFmtId="179" fontId="0" fillId="0" borderId="13" xfId="20" applyNumberFormat="1" applyBorder="1" applyAlignment="1">
      <alignment horizontal="center" vertical="center"/>
    </xf>
    <xf numFmtId="179" fontId="0" fillId="0" borderId="70" xfId="20" applyNumberFormat="1" applyBorder="1" applyAlignment="1">
      <alignment vertical="center"/>
    </xf>
    <xf numFmtId="179" fontId="0" fillId="0" borderId="71" xfId="20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0" fillId="0" borderId="27" xfId="20" applyNumberFormat="1" applyFill="1" applyBorder="1" applyAlignment="1">
      <alignment vertical="center"/>
    </xf>
    <xf numFmtId="179" fontId="0" fillId="0" borderId="54" xfId="20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0" fillId="0" borderId="31" xfId="20" applyNumberFormat="1" applyBorder="1" applyAlignment="1">
      <alignment vertical="center"/>
    </xf>
    <xf numFmtId="41" fontId="0" fillId="0" borderId="6" xfId="0" applyNumberFormat="1" applyBorder="1" applyAlignment="1" quotePrefix="1">
      <alignment horizontal="right" vertical="center"/>
    </xf>
    <xf numFmtId="41" fontId="0" fillId="0" borderId="28" xfId="0" applyNumberFormat="1" applyBorder="1" applyAlignment="1" quotePrefix="1">
      <alignment horizontal="right" vertical="center"/>
    </xf>
    <xf numFmtId="41" fontId="0" fillId="0" borderId="4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180" fontId="0" fillId="0" borderId="69" xfId="20" applyNumberFormat="1" applyFont="1" applyBorder="1" applyAlignment="1">
      <alignment vertical="center"/>
    </xf>
    <xf numFmtId="180" fontId="0" fillId="0" borderId="72" xfId="20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20" applyNumberFormat="1" applyFont="1" applyBorder="1" applyAlignment="1">
      <alignment vertical="center"/>
    </xf>
    <xf numFmtId="179" fontId="0" fillId="0" borderId="24" xfId="20" applyNumberFormat="1" applyFont="1" applyBorder="1" applyAlignment="1">
      <alignment vertical="center"/>
    </xf>
    <xf numFmtId="179" fontId="0" fillId="0" borderId="7" xfId="20" applyNumberFormat="1" applyFont="1" applyBorder="1" applyAlignment="1">
      <alignment vertical="center"/>
    </xf>
    <xf numFmtId="179" fontId="0" fillId="0" borderId="9" xfId="20" applyNumberFormat="1" applyFont="1" applyBorder="1" applyAlignment="1">
      <alignment vertical="center"/>
    </xf>
    <xf numFmtId="179" fontId="0" fillId="0" borderId="29" xfId="20" applyNumberFormat="1" applyFont="1" applyBorder="1" applyAlignment="1">
      <alignment vertical="center"/>
    </xf>
    <xf numFmtId="180" fontId="0" fillId="0" borderId="12" xfId="20" applyNumberFormat="1" applyFont="1" applyBorder="1" applyAlignment="1">
      <alignment vertical="center"/>
    </xf>
    <xf numFmtId="180" fontId="0" fillId="0" borderId="73" xfId="20" applyNumberFormat="1" applyFont="1" applyBorder="1" applyAlignment="1">
      <alignment vertical="center"/>
    </xf>
    <xf numFmtId="180" fontId="0" fillId="0" borderId="54" xfId="20" applyNumberFormat="1" applyFont="1" applyBorder="1" applyAlignment="1">
      <alignment vertical="center"/>
    </xf>
    <xf numFmtId="180" fontId="0" fillId="0" borderId="53" xfId="20" applyNumberFormat="1" applyFont="1" applyBorder="1" applyAlignment="1">
      <alignment vertical="center"/>
    </xf>
    <xf numFmtId="180" fontId="0" fillId="0" borderId="71" xfId="20" applyNumberFormat="1" applyFont="1" applyBorder="1" applyAlignment="1">
      <alignment vertical="center"/>
    </xf>
    <xf numFmtId="180" fontId="0" fillId="0" borderId="13" xfId="20" applyNumberFormat="1" applyFont="1" applyBorder="1" applyAlignment="1">
      <alignment vertical="center"/>
    </xf>
    <xf numFmtId="180" fontId="0" fillId="0" borderId="56" xfId="20" applyNumberFormat="1" applyFont="1" applyBorder="1" applyAlignment="1">
      <alignment vertical="center"/>
    </xf>
    <xf numFmtId="179" fontId="0" fillId="0" borderId="66" xfId="0" applyNumberFormat="1" applyFill="1" applyBorder="1" applyAlignment="1">
      <alignment vertical="center"/>
    </xf>
    <xf numFmtId="179" fontId="0" fillId="0" borderId="66" xfId="20" applyNumberFormat="1" applyFill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179" fontId="0" fillId="0" borderId="74" xfId="20" applyNumberFormat="1" applyBorder="1" applyAlignment="1">
      <alignment vertical="center"/>
    </xf>
    <xf numFmtId="179" fontId="0" fillId="0" borderId="73" xfId="20" applyNumberFormat="1" applyBorder="1" applyAlignment="1">
      <alignment vertical="center"/>
    </xf>
    <xf numFmtId="179" fontId="0" fillId="0" borderId="47" xfId="20" applyNumberFormat="1" applyBorder="1" applyAlignment="1">
      <alignment vertical="center"/>
    </xf>
    <xf numFmtId="41" fontId="0" fillId="0" borderId="41" xfId="0" applyNumberFormat="1" applyBorder="1" applyAlignment="1">
      <alignment horizontal="right" vertical="center"/>
    </xf>
    <xf numFmtId="179" fontId="0" fillId="0" borderId="51" xfId="20" applyNumberFormat="1" applyFont="1" applyBorder="1" applyAlignment="1" quotePrefix="1">
      <alignment horizontal="right" vertical="center"/>
    </xf>
    <xf numFmtId="179" fontId="0" fillId="0" borderId="50" xfId="20" applyNumberFormat="1" applyFont="1" applyBorder="1" applyAlignment="1">
      <alignment horizontal="right" vertical="center"/>
    </xf>
    <xf numFmtId="179" fontId="0" fillId="0" borderId="50" xfId="2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179" fontId="0" fillId="0" borderId="50" xfId="0" applyNumberFormat="1" applyFill="1" applyBorder="1" applyAlignment="1" quotePrefix="1">
      <alignment horizontal="right" vertical="center"/>
    </xf>
    <xf numFmtId="179" fontId="0" fillId="0" borderId="64" xfId="0" applyNumberFormat="1" applyBorder="1" applyAlignment="1" quotePrefix="1">
      <alignment horizontal="right" vertical="center"/>
    </xf>
    <xf numFmtId="179" fontId="0" fillId="0" borderId="47" xfId="20" applyNumberFormat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57" xfId="0" applyNumberFormat="1" applyBorder="1" applyAlignment="1">
      <alignment horizontal="center" vertical="center"/>
    </xf>
    <xf numFmtId="41" fontId="0" fillId="0" borderId="75" xfId="0" applyNumberFormat="1" applyBorder="1" applyAlignment="1">
      <alignment horizontal="center" vertical="center"/>
    </xf>
    <xf numFmtId="41" fontId="0" fillId="0" borderId="58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/>
    </xf>
    <xf numFmtId="179" fontId="0" fillId="0" borderId="74" xfId="20" applyNumberFormat="1" applyBorder="1" applyAlignment="1">
      <alignment vertical="center"/>
    </xf>
    <xf numFmtId="179" fontId="0" fillId="0" borderId="10" xfId="2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65" xfId="20" applyNumberFormat="1" applyBorder="1" applyAlignment="1">
      <alignment vertical="center"/>
    </xf>
    <xf numFmtId="179" fontId="0" fillId="0" borderId="63" xfId="20" applyNumberFormat="1" applyBorder="1" applyAlignment="1">
      <alignment vertical="center"/>
    </xf>
    <xf numFmtId="179" fontId="0" fillId="0" borderId="47" xfId="2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81" fontId="9" fillId="0" borderId="75" xfId="20" applyNumberFormat="1" applyFont="1" applyBorder="1" applyAlignment="1">
      <alignment vertical="center" textRotation="255"/>
    </xf>
    <xf numFmtId="0" fontId="12" fillId="0" borderId="76" xfId="22" applyFont="1" applyBorder="1" applyAlignment="1">
      <alignment vertical="center" textRotation="255"/>
      <protection/>
    </xf>
    <xf numFmtId="0" fontId="12" fillId="0" borderId="58" xfId="22" applyFont="1" applyBorder="1" applyAlignment="1">
      <alignment vertical="center" textRotation="255"/>
      <protection/>
    </xf>
    <xf numFmtId="0" fontId="12" fillId="0" borderId="76" xfId="22" applyFont="1" applyBorder="1" applyAlignment="1">
      <alignment vertical="center"/>
      <protection/>
    </xf>
    <xf numFmtId="0" fontId="12" fillId="0" borderId="58" xfId="22" applyFont="1" applyBorder="1" applyAlignment="1">
      <alignment vertical="center"/>
      <protection/>
    </xf>
    <xf numFmtId="181" fontId="9" fillId="0" borderId="5" xfId="20" applyNumberFormat="1" applyFont="1" applyBorder="1" applyAlignment="1">
      <alignment vertical="center" textRotation="255"/>
    </xf>
    <xf numFmtId="0" fontId="12" fillId="0" borderId="5" xfId="22" applyFont="1" applyBorder="1" applyAlignment="1">
      <alignment vertical="center"/>
      <protection/>
    </xf>
    <xf numFmtId="0" fontId="12" fillId="0" borderId="3" xfId="22" applyFont="1" applyBorder="1" applyAlignment="1">
      <alignment vertical="center"/>
      <protection/>
    </xf>
    <xf numFmtId="0" fontId="10" fillId="0" borderId="1" xfId="0" applyNumberFormat="1" applyFont="1" applyBorder="1" applyAlignment="1">
      <alignment horizontal="distributed" vertical="center"/>
    </xf>
    <xf numFmtId="0" fontId="10" fillId="0" borderId="2" xfId="0" applyNumberFormat="1" applyFont="1" applyBorder="1" applyAlignment="1">
      <alignment horizontal="distributed" vertical="center"/>
    </xf>
    <xf numFmtId="0" fontId="10" fillId="0" borderId="39" xfId="0" applyNumberFormat="1" applyFont="1" applyBorder="1" applyAlignment="1">
      <alignment horizontal="distributed" vertical="center"/>
    </xf>
    <xf numFmtId="0" fontId="10" fillId="0" borderId="3" xfId="0" applyNumberFormat="1" applyFont="1" applyBorder="1" applyAlignment="1">
      <alignment horizontal="distributed" vertical="center"/>
    </xf>
    <xf numFmtId="0" fontId="10" fillId="0" borderId="4" xfId="0" applyNumberFormat="1" applyFont="1" applyBorder="1" applyAlignment="1">
      <alignment horizontal="distributed" vertical="center"/>
    </xf>
    <xf numFmtId="0" fontId="10" fillId="0" borderId="11" xfId="0" applyNumberFormat="1" applyFont="1" applyBorder="1" applyAlignment="1">
      <alignment horizontal="distributed" vertical="center"/>
    </xf>
    <xf numFmtId="0" fontId="10" fillId="0" borderId="1" xfId="21" applyNumberFormat="1" applyFont="1" applyBorder="1" applyAlignment="1">
      <alignment horizontal="distributed" vertical="center"/>
      <protection/>
    </xf>
    <xf numFmtId="0" fontId="10" fillId="0" borderId="2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81" fontId="9" fillId="0" borderId="76" xfId="20" applyNumberFormat="1" applyFont="1" applyBorder="1" applyAlignment="1">
      <alignment vertical="center" textRotation="255"/>
    </xf>
    <xf numFmtId="181" fontId="9" fillId="0" borderId="58" xfId="20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1" fontId="15" fillId="0" borderId="27" xfId="0" applyNumberFormat="1" applyFont="1" applyBorder="1" applyAlignment="1">
      <alignment horizontal="right" vertical="center"/>
    </xf>
    <xf numFmtId="41" fontId="15" fillId="0" borderId="25" xfId="0" applyNumberFormat="1" applyFont="1" applyBorder="1" applyAlignment="1">
      <alignment horizontal="right" vertical="center"/>
    </xf>
    <xf numFmtId="0" fontId="0" fillId="0" borderId="75" xfId="0" applyBorder="1" applyAlignment="1">
      <alignment horizontal="center" vertical="center" textRotation="255"/>
    </xf>
    <xf numFmtId="41" fontId="0" fillId="0" borderId="14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179" fontId="0" fillId="0" borderId="68" xfId="20" applyNumberFormat="1" applyFill="1" applyBorder="1" applyAlignment="1">
      <alignment horizontal="center" vertical="center"/>
    </xf>
    <xf numFmtId="179" fontId="0" fillId="0" borderId="10" xfId="20" applyNumberFormat="1" applyFill="1" applyBorder="1" applyAlignment="1">
      <alignment horizontal="center" vertical="center"/>
    </xf>
    <xf numFmtId="179" fontId="0" fillId="0" borderId="50" xfId="20" applyNumberFormat="1" applyFill="1" applyBorder="1" applyAlignment="1">
      <alignment horizontal="center" vertical="center"/>
    </xf>
    <xf numFmtId="179" fontId="0" fillId="0" borderId="51" xfId="20" applyNumberFormat="1" applyFill="1" applyBorder="1" applyAlignment="1">
      <alignment horizontal="center" vertical="center"/>
    </xf>
    <xf numFmtId="179" fontId="0" fillId="0" borderId="70" xfId="20" applyNumberFormat="1" applyFill="1" applyBorder="1" applyAlignment="1">
      <alignment vertical="center"/>
    </xf>
    <xf numFmtId="179" fontId="0" fillId="0" borderId="50" xfId="20" applyNumberFormat="1" applyFill="1" applyBorder="1" applyAlignment="1">
      <alignment vertical="center"/>
    </xf>
    <xf numFmtId="179" fontId="0" fillId="0" borderId="3" xfId="20" applyNumberFormat="1" applyFill="1" applyBorder="1" applyAlignment="1">
      <alignment vertical="center"/>
    </xf>
    <xf numFmtId="179" fontId="0" fillId="0" borderId="14" xfId="20" applyNumberFormat="1" applyFill="1" applyBorder="1" applyAlignment="1">
      <alignment vertical="center"/>
    </xf>
    <xf numFmtId="179" fontId="0" fillId="0" borderId="27" xfId="20" applyNumberFormat="1" applyFont="1" applyFill="1" applyBorder="1" applyAlignment="1">
      <alignment vertical="center"/>
    </xf>
    <xf numFmtId="179" fontId="0" fillId="0" borderId="31" xfId="20" applyNumberFormat="1" applyFill="1" applyBorder="1" applyAlignment="1">
      <alignment vertical="center"/>
    </xf>
    <xf numFmtId="179" fontId="0" fillId="0" borderId="66" xfId="20" applyNumberFormat="1" applyFont="1" applyFill="1" applyBorder="1" applyAlignment="1">
      <alignment vertical="center"/>
    </xf>
    <xf numFmtId="179" fontId="0" fillId="0" borderId="59" xfId="20" applyNumberFormat="1" applyFill="1" applyBorder="1" applyAlignment="1">
      <alignment vertical="center"/>
    </xf>
    <xf numFmtId="179" fontId="0" fillId="0" borderId="50" xfId="20" applyNumberFormat="1" applyFont="1" applyFill="1" applyBorder="1" applyAlignment="1">
      <alignment vertical="center"/>
    </xf>
    <xf numFmtId="179" fontId="0" fillId="0" borderId="3" xfId="20" applyNumberFormat="1" applyFont="1" applyFill="1" applyBorder="1" applyAlignment="1">
      <alignment vertical="center"/>
    </xf>
    <xf numFmtId="179" fontId="0" fillId="0" borderId="68" xfId="20" applyNumberFormat="1" applyFont="1" applyFill="1" applyBorder="1" applyAlignment="1">
      <alignment horizontal="center" vertical="center"/>
    </xf>
    <xf numFmtId="179" fontId="0" fillId="0" borderId="48" xfId="20" applyNumberFormat="1" applyFill="1" applyBorder="1" applyAlignment="1">
      <alignment vertical="center"/>
    </xf>
    <xf numFmtId="179" fontId="0" fillId="0" borderId="10" xfId="20" applyNumberFormat="1" applyFill="1" applyBorder="1" applyAlignment="1">
      <alignment vertical="center"/>
    </xf>
    <xf numFmtId="179" fontId="0" fillId="0" borderId="47" xfId="20" applyNumberFormat="1" applyFill="1" applyBorder="1" applyAlignment="1">
      <alignment vertical="center"/>
    </xf>
    <xf numFmtId="179" fontId="0" fillId="0" borderId="51" xfId="20" applyNumberFormat="1" applyFont="1" applyFill="1" applyBorder="1" applyAlignment="1" quotePrefix="1">
      <alignment horizontal="right" vertical="center"/>
    </xf>
    <xf numFmtId="179" fontId="0" fillId="0" borderId="52" xfId="20" applyNumberFormat="1" applyFill="1" applyBorder="1" applyAlignment="1">
      <alignment vertical="center"/>
    </xf>
    <xf numFmtId="179" fontId="0" fillId="0" borderId="74" xfId="20" applyNumberFormat="1" applyFill="1" applyBorder="1" applyAlignment="1">
      <alignment vertical="center"/>
    </xf>
    <xf numFmtId="179" fontId="0" fillId="0" borderId="74" xfId="2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Ｈ１０決算ベース" xfId="21"/>
    <cellStyle name="標準_地方債公営企業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view="pageBreakPreview" zoomScaleSheetLayoutView="10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F1" sqref="F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95" customHeight="1">
      <c r="A1" s="292" t="s">
        <v>0</v>
      </c>
      <c r="B1" s="292"/>
      <c r="C1" s="292"/>
      <c r="D1" s="292"/>
      <c r="E1" s="76" t="s">
        <v>255</v>
      </c>
      <c r="F1" s="2"/>
      <c r="AA1" s="298" t="s">
        <v>90</v>
      </c>
      <c r="AB1" s="298"/>
    </row>
    <row r="2" spans="27:37" ht="14.25">
      <c r="AA2" s="299" t="s">
        <v>91</v>
      </c>
      <c r="AB2" s="299"/>
      <c r="AC2" s="300" t="s">
        <v>92</v>
      </c>
      <c r="AD2" s="302" t="s">
        <v>93</v>
      </c>
      <c r="AE2" s="303"/>
      <c r="AF2" s="304"/>
      <c r="AG2" s="299" t="s">
        <v>94</v>
      </c>
      <c r="AH2" s="299" t="s">
        <v>95</v>
      </c>
      <c r="AI2" s="299" t="s">
        <v>96</v>
      </c>
      <c r="AJ2" s="299" t="s">
        <v>97</v>
      </c>
      <c r="AK2" s="299" t="s">
        <v>98</v>
      </c>
    </row>
    <row r="3" spans="1:37" ht="14.25">
      <c r="A3" s="22" t="s">
        <v>89</v>
      </c>
      <c r="AA3" s="299"/>
      <c r="AB3" s="299"/>
      <c r="AC3" s="301"/>
      <c r="AD3" s="163"/>
      <c r="AE3" s="162" t="s">
        <v>111</v>
      </c>
      <c r="AF3" s="162" t="s">
        <v>112</v>
      </c>
      <c r="AG3" s="299"/>
      <c r="AH3" s="299"/>
      <c r="AI3" s="299"/>
      <c r="AJ3" s="299"/>
      <c r="AK3" s="299"/>
    </row>
    <row r="4" spans="27:38" ht="14.25">
      <c r="AA4" s="300" t="str">
        <f>E1</f>
        <v>札幌市</v>
      </c>
      <c r="AB4" s="164" t="s">
        <v>99</v>
      </c>
      <c r="AC4" s="165">
        <f>F22</f>
        <v>934077.3010000001</v>
      </c>
      <c r="AD4" s="165">
        <f>F9</f>
        <v>284600</v>
      </c>
      <c r="AE4" s="165">
        <f>F10</f>
        <v>125108</v>
      </c>
      <c r="AF4" s="165">
        <f>F13</f>
        <v>109284</v>
      </c>
      <c r="AG4" s="165">
        <f>F14</f>
        <v>5416.4</v>
      </c>
      <c r="AH4" s="165">
        <f>F15</f>
        <v>84600</v>
      </c>
      <c r="AI4" s="165">
        <f>F17</f>
        <v>205976.489</v>
      </c>
      <c r="AJ4" s="165">
        <f>F20</f>
        <v>118291</v>
      </c>
      <c r="AK4" s="165">
        <f>F21</f>
        <v>163327.221</v>
      </c>
      <c r="AL4" s="166"/>
    </row>
    <row r="5" spans="1:37" ht="14.25">
      <c r="A5" s="21" t="s">
        <v>245</v>
      </c>
      <c r="AA5" s="305"/>
      <c r="AB5" s="164" t="s">
        <v>100</v>
      </c>
      <c r="AC5" s="167"/>
      <c r="AD5" s="167">
        <f>G9</f>
        <v>30.46857039511765</v>
      </c>
      <c r="AE5" s="167">
        <f>G10</f>
        <v>13.393752301448977</v>
      </c>
      <c r="AF5" s="167">
        <f>G13</f>
        <v>11.699674093675466</v>
      </c>
      <c r="AG5" s="167">
        <f>G14</f>
        <v>0.5798663551936586</v>
      </c>
      <c r="AH5" s="167">
        <f>G15</f>
        <v>9.057066252378613</v>
      </c>
      <c r="AI5" s="167">
        <f>G17</f>
        <v>22.051332237651707</v>
      </c>
      <c r="AJ5" s="167">
        <f>G20</f>
        <v>12.663941182743718</v>
      </c>
      <c r="AK5" s="167">
        <f>G21</f>
        <v>17.485407345317768</v>
      </c>
    </row>
    <row r="6" spans="1:37" ht="14.25">
      <c r="A6" s="3"/>
      <c r="G6" s="296" t="s">
        <v>113</v>
      </c>
      <c r="H6" s="297"/>
      <c r="I6" s="297"/>
      <c r="AA6" s="301"/>
      <c r="AB6" s="164" t="s">
        <v>101</v>
      </c>
      <c r="AC6" s="167">
        <f>I22</f>
        <v>7.3627587703779085</v>
      </c>
      <c r="AD6" s="167">
        <f>I9</f>
        <v>1.245108502312342</v>
      </c>
      <c r="AE6" s="167">
        <f>I10</f>
        <v>1.7477370505615708</v>
      </c>
      <c r="AF6" s="167">
        <f>I13</f>
        <v>2.338299605757266</v>
      </c>
      <c r="AG6" s="167">
        <f>I14</f>
        <v>-1.3822938211903169</v>
      </c>
      <c r="AH6" s="167">
        <f>I15</f>
        <v>0.11834319526626835</v>
      </c>
      <c r="AI6" s="167">
        <f>I17</f>
        <v>8.97083544636117</v>
      </c>
      <c r="AJ6" s="167">
        <f>I20</f>
        <v>35.65326085710026</v>
      </c>
      <c r="AK6" s="167">
        <f>I21</f>
        <v>6.650834519596183</v>
      </c>
    </row>
    <row r="7" spans="1:9" ht="27" customHeight="1">
      <c r="A7" s="19"/>
      <c r="B7" s="5"/>
      <c r="C7" s="5"/>
      <c r="D7" s="5"/>
      <c r="E7" s="23"/>
      <c r="F7" s="62" t="s">
        <v>246</v>
      </c>
      <c r="G7" s="63"/>
      <c r="H7" s="64" t="s">
        <v>1</v>
      </c>
      <c r="I7" s="17" t="s">
        <v>21</v>
      </c>
    </row>
    <row r="8" spans="1:9" ht="17.1" customHeight="1">
      <c r="A8" s="6"/>
      <c r="B8" s="7"/>
      <c r="C8" s="7"/>
      <c r="D8" s="7"/>
      <c r="E8" s="24"/>
      <c r="F8" s="28" t="s">
        <v>87</v>
      </c>
      <c r="G8" s="29" t="s">
        <v>2</v>
      </c>
      <c r="H8" s="65"/>
      <c r="I8" s="18"/>
    </row>
    <row r="9" spans="1:29" ht="18" customHeight="1">
      <c r="A9" s="293" t="s">
        <v>80</v>
      </c>
      <c r="B9" s="293" t="s">
        <v>81</v>
      </c>
      <c r="C9" s="47" t="s">
        <v>3</v>
      </c>
      <c r="D9" s="48"/>
      <c r="E9" s="49"/>
      <c r="F9" s="77">
        <v>284600</v>
      </c>
      <c r="G9" s="78">
        <f aca="true" t="shared" si="0" ref="G9:G22">F9/$F$22*100</f>
        <v>30.46857039511765</v>
      </c>
      <c r="H9" s="79">
        <v>281100</v>
      </c>
      <c r="I9" s="80">
        <f aca="true" t="shared" si="1" ref="I9:I21">(F9/H9-1)*100</f>
        <v>1.245108502312342</v>
      </c>
      <c r="AA9" s="308" t="s">
        <v>90</v>
      </c>
      <c r="AB9" s="309"/>
      <c r="AC9" s="310" t="s">
        <v>102</v>
      </c>
    </row>
    <row r="10" spans="1:37" ht="18" customHeight="1">
      <c r="A10" s="294"/>
      <c r="B10" s="294"/>
      <c r="C10" s="8"/>
      <c r="D10" s="50" t="s">
        <v>22</v>
      </c>
      <c r="E10" s="30"/>
      <c r="F10" s="81">
        <v>125108</v>
      </c>
      <c r="G10" s="82">
        <f t="shared" si="0"/>
        <v>13.393752301448977</v>
      </c>
      <c r="H10" s="83">
        <v>122959</v>
      </c>
      <c r="I10" s="84">
        <f t="shared" si="1"/>
        <v>1.7477370505615708</v>
      </c>
      <c r="AA10" s="299" t="s">
        <v>91</v>
      </c>
      <c r="AB10" s="299"/>
      <c r="AC10" s="310"/>
      <c r="AD10" s="302" t="s">
        <v>103</v>
      </c>
      <c r="AE10" s="303"/>
      <c r="AF10" s="304"/>
      <c r="AG10" s="302" t="s">
        <v>104</v>
      </c>
      <c r="AH10" s="307"/>
      <c r="AI10" s="306"/>
      <c r="AJ10" s="302" t="s">
        <v>105</v>
      </c>
      <c r="AK10" s="306"/>
    </row>
    <row r="11" spans="1:37" ht="18" customHeight="1">
      <c r="A11" s="294"/>
      <c r="B11" s="294"/>
      <c r="C11" s="34"/>
      <c r="D11" s="35"/>
      <c r="E11" s="33" t="s">
        <v>23</v>
      </c>
      <c r="F11" s="85">
        <v>95986</v>
      </c>
      <c r="G11" s="86">
        <f t="shared" si="0"/>
        <v>10.276023183224746</v>
      </c>
      <c r="H11" s="87">
        <v>92826</v>
      </c>
      <c r="I11" s="88">
        <f t="shared" si="1"/>
        <v>3.4042186456380685</v>
      </c>
      <c r="AA11" s="299"/>
      <c r="AB11" s="299"/>
      <c r="AC11" s="308"/>
      <c r="AD11" s="163"/>
      <c r="AE11" s="162" t="s">
        <v>106</v>
      </c>
      <c r="AF11" s="162" t="s">
        <v>107</v>
      </c>
      <c r="AG11" s="163"/>
      <c r="AH11" s="162" t="s">
        <v>108</v>
      </c>
      <c r="AI11" s="162" t="s">
        <v>109</v>
      </c>
      <c r="AJ11" s="163"/>
      <c r="AK11" s="168" t="s">
        <v>110</v>
      </c>
    </row>
    <row r="12" spans="1:38" ht="18" customHeight="1">
      <c r="A12" s="294"/>
      <c r="B12" s="294"/>
      <c r="C12" s="34"/>
      <c r="D12" s="36"/>
      <c r="E12" s="33" t="s">
        <v>24</v>
      </c>
      <c r="F12" s="85">
        <v>19246</v>
      </c>
      <c r="G12" s="86">
        <f>F12/$F$22*100</f>
        <v>2.0604290436557773</v>
      </c>
      <c r="H12" s="87">
        <v>20717</v>
      </c>
      <c r="I12" s="88">
        <f t="shared" si="1"/>
        <v>-7.100448906694989</v>
      </c>
      <c r="AA12" s="300" t="str">
        <f>E1</f>
        <v>札幌市</v>
      </c>
      <c r="AB12" s="164" t="s">
        <v>99</v>
      </c>
      <c r="AC12" s="165">
        <f>F40</f>
        <v>933577.3010000001</v>
      </c>
      <c r="AD12" s="165">
        <f>F23</f>
        <v>463525.134</v>
      </c>
      <c r="AE12" s="165">
        <f>F24</f>
        <v>95381.524</v>
      </c>
      <c r="AF12" s="165">
        <f>F26</f>
        <v>81284.351</v>
      </c>
      <c r="AG12" s="165">
        <f>F27</f>
        <v>339871.26</v>
      </c>
      <c r="AH12" s="165">
        <f>F28</f>
        <v>86030.315</v>
      </c>
      <c r="AI12" s="165">
        <f>F32</f>
        <v>2119.912</v>
      </c>
      <c r="AJ12" s="165">
        <f>F34</f>
        <v>130180.907</v>
      </c>
      <c r="AK12" s="165">
        <f>F35</f>
        <v>130180.907</v>
      </c>
      <c r="AL12" s="169"/>
    </row>
    <row r="13" spans="1:37" ht="18" customHeight="1">
      <c r="A13" s="294"/>
      <c r="B13" s="294"/>
      <c r="C13" s="11"/>
      <c r="D13" s="31" t="s">
        <v>25</v>
      </c>
      <c r="E13" s="32"/>
      <c r="F13" s="89">
        <v>109284</v>
      </c>
      <c r="G13" s="90">
        <f t="shared" si="0"/>
        <v>11.699674093675466</v>
      </c>
      <c r="H13" s="91">
        <v>106787</v>
      </c>
      <c r="I13" s="92">
        <f t="shared" si="1"/>
        <v>2.338299605757266</v>
      </c>
      <c r="AA13" s="305"/>
      <c r="AB13" s="164" t="s">
        <v>100</v>
      </c>
      <c r="AC13" s="167"/>
      <c r="AD13" s="167">
        <f>G23</f>
        <v>49.65042889362195</v>
      </c>
      <c r="AE13" s="167">
        <f>G24</f>
        <v>10.216778396157684</v>
      </c>
      <c r="AF13" s="167">
        <f>G26</f>
        <v>8.706761712493693</v>
      </c>
      <c r="AG13" s="167">
        <f>G27</f>
        <v>36.40526174275524</v>
      </c>
      <c r="AH13" s="167">
        <f>G28</f>
        <v>9.215124972281217</v>
      </c>
      <c r="AI13" s="167">
        <f>G32</f>
        <v>0.22707407278746589</v>
      </c>
      <c r="AJ13" s="167">
        <f>G34</f>
        <v>13.944309363622798</v>
      </c>
      <c r="AK13" s="167">
        <f>G35</f>
        <v>13.944309363622798</v>
      </c>
    </row>
    <row r="14" spans="1:37" ht="18" customHeight="1">
      <c r="A14" s="294"/>
      <c r="B14" s="294"/>
      <c r="C14" s="52" t="s">
        <v>4</v>
      </c>
      <c r="D14" s="53"/>
      <c r="E14" s="54"/>
      <c r="F14" s="85">
        <v>5416.4</v>
      </c>
      <c r="G14" s="86">
        <f t="shared" si="0"/>
        <v>0.5798663551936586</v>
      </c>
      <c r="H14" s="87">
        <v>5492.32</v>
      </c>
      <c r="I14" s="88">
        <f t="shared" si="1"/>
        <v>-1.3822938211903169</v>
      </c>
      <c r="AA14" s="301"/>
      <c r="AB14" s="164" t="s">
        <v>101</v>
      </c>
      <c r="AC14" s="167">
        <f>I40</f>
        <v>7.366912316657337</v>
      </c>
      <c r="AD14" s="167">
        <f>I23</f>
        <v>2.9088359342591907</v>
      </c>
      <c r="AE14" s="167">
        <f>I24</f>
        <v>-2.341552699246885</v>
      </c>
      <c r="AF14" s="167">
        <f>I26</f>
        <v>-1.1120455030561138</v>
      </c>
      <c r="AG14" s="167">
        <f>I27</f>
        <v>-0.1749773105763519</v>
      </c>
      <c r="AH14" s="167">
        <f>I28</f>
        <v>3.327827260238392</v>
      </c>
      <c r="AI14" s="167">
        <f>I32</f>
        <v>-38.14461746839336</v>
      </c>
      <c r="AJ14" s="167">
        <f>I34</f>
        <v>65.56048159629005</v>
      </c>
      <c r="AK14" s="167">
        <f>I35</f>
        <v>65.56048159629005</v>
      </c>
    </row>
    <row r="15" spans="1:9" ht="18" customHeight="1">
      <c r="A15" s="294"/>
      <c r="B15" s="294"/>
      <c r="C15" s="52" t="s">
        <v>5</v>
      </c>
      <c r="D15" s="53"/>
      <c r="E15" s="54"/>
      <c r="F15" s="85">
        <v>84600</v>
      </c>
      <c r="G15" s="86">
        <f t="shared" si="0"/>
        <v>9.057066252378613</v>
      </c>
      <c r="H15" s="87">
        <v>84500</v>
      </c>
      <c r="I15" s="88">
        <f t="shared" si="1"/>
        <v>0.11834319526626835</v>
      </c>
    </row>
    <row r="16" spans="1:9" ht="18" customHeight="1">
      <c r="A16" s="294"/>
      <c r="B16" s="294"/>
      <c r="C16" s="52" t="s">
        <v>26</v>
      </c>
      <c r="D16" s="53"/>
      <c r="E16" s="54"/>
      <c r="F16" s="85">
        <v>20999.874</v>
      </c>
      <c r="G16" s="86">
        <f t="shared" si="0"/>
        <v>2.2481944457399887</v>
      </c>
      <c r="H16" s="87">
        <v>20295.969</v>
      </c>
      <c r="I16" s="88">
        <f t="shared" si="1"/>
        <v>3.468201000898241</v>
      </c>
    </row>
    <row r="17" spans="1:9" ht="18" customHeight="1">
      <c r="A17" s="294"/>
      <c r="B17" s="294"/>
      <c r="C17" s="52" t="s">
        <v>6</v>
      </c>
      <c r="D17" s="53"/>
      <c r="E17" s="54"/>
      <c r="F17" s="85">
        <v>205976.489</v>
      </c>
      <c r="G17" s="86">
        <f t="shared" si="0"/>
        <v>22.051332237651707</v>
      </c>
      <c r="H17" s="87">
        <v>189019.831</v>
      </c>
      <c r="I17" s="88">
        <f t="shared" si="1"/>
        <v>8.97083544636117</v>
      </c>
    </row>
    <row r="18" spans="1:9" ht="18" customHeight="1">
      <c r="A18" s="294"/>
      <c r="B18" s="294"/>
      <c r="C18" s="52" t="s">
        <v>27</v>
      </c>
      <c r="D18" s="53"/>
      <c r="E18" s="54"/>
      <c r="F18" s="85">
        <v>44996.596</v>
      </c>
      <c r="G18" s="86">
        <f t="shared" si="0"/>
        <v>4.817224008315773</v>
      </c>
      <c r="H18" s="87">
        <v>41825.651</v>
      </c>
      <c r="I18" s="88">
        <f t="shared" si="1"/>
        <v>7.581340455406171</v>
      </c>
    </row>
    <row r="19" spans="1:9" ht="18" customHeight="1">
      <c r="A19" s="294"/>
      <c r="B19" s="294"/>
      <c r="C19" s="52" t="s">
        <v>28</v>
      </c>
      <c r="D19" s="53"/>
      <c r="E19" s="54"/>
      <c r="F19" s="85">
        <v>5869.721</v>
      </c>
      <c r="G19" s="86">
        <f t="shared" si="0"/>
        <v>0.6283977775411115</v>
      </c>
      <c r="H19" s="87">
        <v>7443.068</v>
      </c>
      <c r="I19" s="88">
        <f t="shared" si="1"/>
        <v>-21.138420339569663</v>
      </c>
    </row>
    <row r="20" spans="1:9" ht="18" customHeight="1">
      <c r="A20" s="294"/>
      <c r="B20" s="294"/>
      <c r="C20" s="52" t="s">
        <v>7</v>
      </c>
      <c r="D20" s="53"/>
      <c r="E20" s="54"/>
      <c r="F20" s="85">
        <v>118291</v>
      </c>
      <c r="G20" s="86">
        <f t="shared" si="0"/>
        <v>12.663941182743718</v>
      </c>
      <c r="H20" s="87">
        <v>87201</v>
      </c>
      <c r="I20" s="88">
        <f t="shared" si="1"/>
        <v>35.65326085710026</v>
      </c>
    </row>
    <row r="21" spans="1:9" ht="18" customHeight="1">
      <c r="A21" s="294"/>
      <c r="B21" s="294"/>
      <c r="C21" s="57" t="s">
        <v>8</v>
      </c>
      <c r="D21" s="58"/>
      <c r="E21" s="56"/>
      <c r="F21" s="93">
        <v>163327.221</v>
      </c>
      <c r="G21" s="94">
        <f t="shared" si="0"/>
        <v>17.485407345317768</v>
      </c>
      <c r="H21" s="95">
        <v>153142</v>
      </c>
      <c r="I21" s="96">
        <f t="shared" si="1"/>
        <v>6.650834519596183</v>
      </c>
    </row>
    <row r="22" spans="1:9" ht="18" customHeight="1">
      <c r="A22" s="294"/>
      <c r="B22" s="295"/>
      <c r="C22" s="59" t="s">
        <v>9</v>
      </c>
      <c r="D22" s="37"/>
      <c r="E22" s="60"/>
      <c r="F22" s="97">
        <f>SUM(F9,F14:F21)</f>
        <v>934077.3010000001</v>
      </c>
      <c r="G22" s="98">
        <f t="shared" si="0"/>
        <v>100</v>
      </c>
      <c r="H22" s="97">
        <f>SUM(H9,H14:H21)</f>
        <v>870019.8389999999</v>
      </c>
      <c r="I22" s="261">
        <f aca="true" t="shared" si="2" ref="I22:I40">(F22/H22-1)*100</f>
        <v>7.3627587703779085</v>
      </c>
    </row>
    <row r="23" spans="1:9" ht="18" customHeight="1">
      <c r="A23" s="294"/>
      <c r="B23" s="293" t="s">
        <v>82</v>
      </c>
      <c r="C23" s="4" t="s">
        <v>10</v>
      </c>
      <c r="D23" s="5"/>
      <c r="E23" s="23"/>
      <c r="F23" s="77">
        <v>463525.134</v>
      </c>
      <c r="G23" s="78">
        <f aca="true" t="shared" si="3" ref="G23:G37">F23/$F$40*100</f>
        <v>49.65042889362195</v>
      </c>
      <c r="H23" s="79">
        <v>450423.066</v>
      </c>
      <c r="I23" s="99">
        <f t="shared" si="2"/>
        <v>2.9088359342591907</v>
      </c>
    </row>
    <row r="24" spans="1:9" ht="18" customHeight="1">
      <c r="A24" s="294"/>
      <c r="B24" s="294"/>
      <c r="C24" s="8"/>
      <c r="D24" s="10" t="s">
        <v>11</v>
      </c>
      <c r="E24" s="38"/>
      <c r="F24" s="85">
        <v>95381.524</v>
      </c>
      <c r="G24" s="86">
        <f t="shared" si="3"/>
        <v>10.216778396157684</v>
      </c>
      <c r="H24" s="87">
        <v>97668.483</v>
      </c>
      <c r="I24" s="88">
        <f t="shared" si="2"/>
        <v>-2.341552699246885</v>
      </c>
    </row>
    <row r="25" spans="1:9" ht="18" customHeight="1">
      <c r="A25" s="294"/>
      <c r="B25" s="294"/>
      <c r="C25" s="8"/>
      <c r="D25" s="10" t="s">
        <v>29</v>
      </c>
      <c r="E25" s="38"/>
      <c r="F25" s="85">
        <v>286859.259</v>
      </c>
      <c r="G25" s="86">
        <f t="shared" si="3"/>
        <v>30.726888784970573</v>
      </c>
      <c r="H25" s="87">
        <v>270556.148</v>
      </c>
      <c r="I25" s="88">
        <f t="shared" si="2"/>
        <v>6.025777318503223</v>
      </c>
    </row>
    <row r="26" spans="1:9" ht="18" customHeight="1">
      <c r="A26" s="294"/>
      <c r="B26" s="294"/>
      <c r="C26" s="11"/>
      <c r="D26" s="10" t="s">
        <v>12</v>
      </c>
      <c r="E26" s="38"/>
      <c r="F26" s="85">
        <v>81284.351</v>
      </c>
      <c r="G26" s="86">
        <f t="shared" si="3"/>
        <v>8.706761712493693</v>
      </c>
      <c r="H26" s="87">
        <v>82198.435</v>
      </c>
      <c r="I26" s="88">
        <f t="shared" si="2"/>
        <v>-1.1120455030561138</v>
      </c>
    </row>
    <row r="27" spans="1:9" ht="18" customHeight="1">
      <c r="A27" s="294"/>
      <c r="B27" s="294"/>
      <c r="C27" s="8" t="s">
        <v>13</v>
      </c>
      <c r="D27" s="14"/>
      <c r="E27" s="25"/>
      <c r="F27" s="77">
        <v>339871.26</v>
      </c>
      <c r="G27" s="78">
        <f t="shared" si="3"/>
        <v>36.40526174275524</v>
      </c>
      <c r="H27" s="79">
        <v>340467</v>
      </c>
      <c r="I27" s="99">
        <f t="shared" si="2"/>
        <v>-0.1749773105763519</v>
      </c>
    </row>
    <row r="28" spans="1:9" ht="18" customHeight="1">
      <c r="A28" s="294"/>
      <c r="B28" s="294"/>
      <c r="C28" s="8"/>
      <c r="D28" s="10" t="s">
        <v>14</v>
      </c>
      <c r="E28" s="38"/>
      <c r="F28" s="85">
        <v>86030.315</v>
      </c>
      <c r="G28" s="86">
        <f t="shared" si="3"/>
        <v>9.215124972281217</v>
      </c>
      <c r="H28" s="87">
        <v>83259.58</v>
      </c>
      <c r="I28" s="88">
        <f t="shared" si="2"/>
        <v>3.327827260238392</v>
      </c>
    </row>
    <row r="29" spans="1:9" ht="18" customHeight="1">
      <c r="A29" s="294"/>
      <c r="B29" s="294"/>
      <c r="C29" s="8"/>
      <c r="D29" s="10" t="s">
        <v>30</v>
      </c>
      <c r="E29" s="38"/>
      <c r="F29" s="85">
        <v>27674.221</v>
      </c>
      <c r="G29" s="86">
        <f t="shared" si="3"/>
        <v>2.9643202518266882</v>
      </c>
      <c r="H29" s="87">
        <v>26068.423</v>
      </c>
      <c r="I29" s="88">
        <f t="shared" si="2"/>
        <v>6.159935336326261</v>
      </c>
    </row>
    <row r="30" spans="1:9" ht="18" customHeight="1">
      <c r="A30" s="294"/>
      <c r="B30" s="294"/>
      <c r="C30" s="8"/>
      <c r="D30" s="10" t="s">
        <v>31</v>
      </c>
      <c r="E30" s="38"/>
      <c r="F30" s="85">
        <v>66879.564</v>
      </c>
      <c r="G30" s="86">
        <f t="shared" si="3"/>
        <v>7.163794998910325</v>
      </c>
      <c r="H30" s="87">
        <v>68611.276</v>
      </c>
      <c r="I30" s="88">
        <f t="shared" si="2"/>
        <v>-2.5239466469039296</v>
      </c>
    </row>
    <row r="31" spans="1:9" ht="18" customHeight="1">
      <c r="A31" s="294"/>
      <c r="B31" s="294"/>
      <c r="C31" s="8"/>
      <c r="D31" s="10" t="s">
        <v>32</v>
      </c>
      <c r="E31" s="38"/>
      <c r="F31" s="85">
        <v>70557.303</v>
      </c>
      <c r="G31" s="86">
        <f t="shared" si="3"/>
        <v>7.557735489543569</v>
      </c>
      <c r="H31" s="87">
        <v>70555.219</v>
      </c>
      <c r="I31" s="88">
        <f t="shared" si="2"/>
        <v>0.002953714876863245</v>
      </c>
    </row>
    <row r="32" spans="1:9" ht="18" customHeight="1">
      <c r="A32" s="294"/>
      <c r="B32" s="294"/>
      <c r="C32" s="8"/>
      <c r="D32" s="10" t="s">
        <v>15</v>
      </c>
      <c r="E32" s="38"/>
      <c r="F32" s="85">
        <v>2119.912</v>
      </c>
      <c r="G32" s="86">
        <f t="shared" si="3"/>
        <v>0.22707407278746589</v>
      </c>
      <c r="H32" s="87">
        <v>3427.207</v>
      </c>
      <c r="I32" s="88">
        <f t="shared" si="2"/>
        <v>-38.14461746839336</v>
      </c>
    </row>
    <row r="33" spans="1:9" ht="18" customHeight="1">
      <c r="A33" s="294"/>
      <c r="B33" s="294"/>
      <c r="C33" s="11"/>
      <c r="D33" s="10" t="s">
        <v>33</v>
      </c>
      <c r="E33" s="38"/>
      <c r="F33" s="85">
        <v>86609.945</v>
      </c>
      <c r="G33" s="86">
        <f t="shared" si="3"/>
        <v>9.277211957405978</v>
      </c>
      <c r="H33" s="87">
        <v>88544.615</v>
      </c>
      <c r="I33" s="88">
        <f t="shared" si="2"/>
        <v>-2.1849663020162224</v>
      </c>
    </row>
    <row r="34" spans="1:9" ht="18" customHeight="1">
      <c r="A34" s="294"/>
      <c r="B34" s="294"/>
      <c r="C34" s="8" t="s">
        <v>16</v>
      </c>
      <c r="D34" s="14"/>
      <c r="E34" s="25"/>
      <c r="F34" s="77">
        <v>130180.907</v>
      </c>
      <c r="G34" s="78">
        <f t="shared" si="3"/>
        <v>13.944309363622798</v>
      </c>
      <c r="H34" s="79">
        <v>78630.423</v>
      </c>
      <c r="I34" s="99">
        <f t="shared" si="2"/>
        <v>65.56048159629005</v>
      </c>
    </row>
    <row r="35" spans="1:9" ht="18" customHeight="1">
      <c r="A35" s="294"/>
      <c r="B35" s="294"/>
      <c r="C35" s="8"/>
      <c r="D35" s="39" t="s">
        <v>17</v>
      </c>
      <c r="E35" s="40"/>
      <c r="F35" s="81">
        <v>130180.907</v>
      </c>
      <c r="G35" s="82">
        <f t="shared" si="3"/>
        <v>13.944309363622798</v>
      </c>
      <c r="H35" s="83">
        <v>78630.423</v>
      </c>
      <c r="I35" s="84">
        <f t="shared" si="2"/>
        <v>65.56048159629005</v>
      </c>
    </row>
    <row r="36" spans="1:9" ht="18" customHeight="1">
      <c r="A36" s="294"/>
      <c r="B36" s="294"/>
      <c r="C36" s="8"/>
      <c r="D36" s="41"/>
      <c r="E36" s="152" t="s">
        <v>88</v>
      </c>
      <c r="F36" s="85">
        <f>F35-F37</f>
        <v>55147.14600000001</v>
      </c>
      <c r="G36" s="86">
        <f t="shared" si="3"/>
        <v>5.907078711203583</v>
      </c>
      <c r="H36" s="87">
        <v>33483.918</v>
      </c>
      <c r="I36" s="88">
        <f>(F36/H36-1)*100</f>
        <v>64.6974108585501</v>
      </c>
    </row>
    <row r="37" spans="1:9" ht="18" customHeight="1">
      <c r="A37" s="294"/>
      <c r="B37" s="294"/>
      <c r="C37" s="8"/>
      <c r="D37" s="12"/>
      <c r="E37" s="33" t="s">
        <v>34</v>
      </c>
      <c r="F37" s="85">
        <v>75033.761</v>
      </c>
      <c r="G37" s="86">
        <f t="shared" si="3"/>
        <v>8.037230652419215</v>
      </c>
      <c r="H37" s="87">
        <v>45146.505</v>
      </c>
      <c r="I37" s="88">
        <f t="shared" si="2"/>
        <v>66.2005973662856</v>
      </c>
    </row>
    <row r="38" spans="1:9" ht="18" customHeight="1">
      <c r="A38" s="294"/>
      <c r="B38" s="294"/>
      <c r="C38" s="8"/>
      <c r="D38" s="61" t="s">
        <v>35</v>
      </c>
      <c r="E38" s="54"/>
      <c r="F38" s="85">
        <v>0</v>
      </c>
      <c r="G38" s="82">
        <f>F38/$F$40*100</f>
        <v>0</v>
      </c>
      <c r="H38" s="87">
        <v>0</v>
      </c>
      <c r="I38" s="88" t="e">
        <f t="shared" si="2"/>
        <v>#DIV/0!</v>
      </c>
    </row>
    <row r="39" spans="1:9" ht="18" customHeight="1">
      <c r="A39" s="294"/>
      <c r="B39" s="294"/>
      <c r="C39" s="6"/>
      <c r="D39" s="55" t="s">
        <v>36</v>
      </c>
      <c r="E39" s="56"/>
      <c r="F39" s="93">
        <v>0</v>
      </c>
      <c r="G39" s="94">
        <f>F39/$F$40*100</f>
        <v>0</v>
      </c>
      <c r="H39" s="149">
        <v>0</v>
      </c>
      <c r="I39" s="96" t="e">
        <f t="shared" si="2"/>
        <v>#DIV/0!</v>
      </c>
    </row>
    <row r="40" spans="1:9" ht="18" customHeight="1">
      <c r="A40" s="295"/>
      <c r="B40" s="295"/>
      <c r="C40" s="6" t="s">
        <v>18</v>
      </c>
      <c r="D40" s="7"/>
      <c r="E40" s="24"/>
      <c r="F40" s="97">
        <f>SUM(F23,F27,F34)</f>
        <v>933577.3010000001</v>
      </c>
      <c r="G40" s="262">
        <f>F40/$F$40*100</f>
        <v>100</v>
      </c>
      <c r="H40" s="97">
        <f>SUM(H23,H27,H34)</f>
        <v>869520.489</v>
      </c>
      <c r="I40" s="261">
        <f t="shared" si="2"/>
        <v>7.366912316657337</v>
      </c>
    </row>
    <row r="41" spans="1:2" ht="18" customHeight="1">
      <c r="A41" s="150" t="s">
        <v>19</v>
      </c>
      <c r="B41" s="150"/>
    </row>
    <row r="42" spans="1:2" ht="18" customHeight="1">
      <c r="A42" s="151" t="s">
        <v>20</v>
      </c>
      <c r="B42" s="150"/>
    </row>
    <row r="52" ht="14.25">
      <c r="J52" s="14"/>
    </row>
    <row r="53" ht="14.25">
      <c r="J53" s="14"/>
    </row>
  </sheetData>
  <mergeCells count="24">
    <mergeCell ref="AA12:AA14"/>
    <mergeCell ref="AI2:AI3"/>
    <mergeCell ref="AK2:AK3"/>
    <mergeCell ref="AJ2:AJ3"/>
    <mergeCell ref="AB10:AB11"/>
    <mergeCell ref="AD10:AF10"/>
    <mergeCell ref="AG2:AG3"/>
    <mergeCell ref="AH2:AH3"/>
    <mergeCell ref="AJ10:AK10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1:D1"/>
    <mergeCell ref="A9:A40"/>
    <mergeCell ref="B9:B22"/>
    <mergeCell ref="B23:B40"/>
    <mergeCell ref="G6:I6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SheetLayoutView="100" workbookViewId="0" topLeftCell="A1">
      <pane xSplit="5" ySplit="7" topLeftCell="H2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J18" sqref="J18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13" width="13.59765625" style="1" customWidth="1"/>
    <col min="14" max="14" width="13.59765625" style="14" customWidth="1"/>
    <col min="15" max="23" width="13.59765625" style="1" customWidth="1"/>
    <col min="24" max="27" width="12" style="1" customWidth="1"/>
    <col min="28" max="16384" width="9" style="1" customWidth="1"/>
  </cols>
  <sheetData>
    <row r="1" spans="1:7" ht="33.95" customHeight="1">
      <c r="A1" s="70" t="s">
        <v>0</v>
      </c>
      <c r="B1" s="42"/>
      <c r="C1" s="42"/>
      <c r="D1" s="106" t="s">
        <v>255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7" ht="15.95" customHeight="1">
      <c r="A5" s="37" t="s">
        <v>247</v>
      </c>
      <c r="B5" s="37"/>
      <c r="C5" s="37"/>
      <c r="D5" s="37"/>
      <c r="K5" s="46"/>
      <c r="Q5" s="46" t="s">
        <v>44</v>
      </c>
    </row>
    <row r="6" spans="1:17" ht="15.95" customHeight="1">
      <c r="A6" s="336" t="s">
        <v>45</v>
      </c>
      <c r="B6" s="337"/>
      <c r="C6" s="337"/>
      <c r="D6" s="337"/>
      <c r="E6" s="338"/>
      <c r="F6" s="313" t="s">
        <v>279</v>
      </c>
      <c r="G6" s="314"/>
      <c r="H6" s="313" t="s">
        <v>278</v>
      </c>
      <c r="I6" s="314"/>
      <c r="J6" s="313" t="s">
        <v>277</v>
      </c>
      <c r="K6" s="314"/>
      <c r="L6" s="313" t="s">
        <v>276</v>
      </c>
      <c r="M6" s="314"/>
      <c r="N6" s="313" t="s">
        <v>275</v>
      </c>
      <c r="O6" s="314"/>
      <c r="P6" s="313" t="s">
        <v>274</v>
      </c>
      <c r="Q6" s="314"/>
    </row>
    <row r="7" spans="1:17" ht="15.95" customHeight="1">
      <c r="A7" s="339"/>
      <c r="B7" s="340"/>
      <c r="C7" s="340"/>
      <c r="D7" s="340"/>
      <c r="E7" s="341"/>
      <c r="F7" s="170" t="s">
        <v>273</v>
      </c>
      <c r="G7" s="51" t="s">
        <v>1</v>
      </c>
      <c r="H7" s="170" t="s">
        <v>273</v>
      </c>
      <c r="I7" s="51" t="s">
        <v>1</v>
      </c>
      <c r="J7" s="170" t="s">
        <v>273</v>
      </c>
      <c r="K7" s="51" t="s">
        <v>1</v>
      </c>
      <c r="L7" s="170" t="s">
        <v>273</v>
      </c>
      <c r="M7" s="51" t="s">
        <v>1</v>
      </c>
      <c r="N7" s="170" t="s">
        <v>273</v>
      </c>
      <c r="O7" s="51" t="s">
        <v>1</v>
      </c>
      <c r="P7" s="170" t="s">
        <v>273</v>
      </c>
      <c r="Q7" s="287" t="s">
        <v>1</v>
      </c>
    </row>
    <row r="8" spans="1:27" ht="15.95" customHeight="1">
      <c r="A8" s="322" t="s">
        <v>83</v>
      </c>
      <c r="B8" s="47" t="s">
        <v>46</v>
      </c>
      <c r="C8" s="48"/>
      <c r="D8" s="48"/>
      <c r="E8" s="100" t="s">
        <v>37</v>
      </c>
      <c r="F8" s="112">
        <v>23501</v>
      </c>
      <c r="G8" s="112">
        <v>23747</v>
      </c>
      <c r="H8" s="112">
        <v>2354</v>
      </c>
      <c r="I8" s="112">
        <v>2389</v>
      </c>
      <c r="J8" s="366">
        <v>1684</v>
      </c>
      <c r="K8" s="112">
        <v>1461</v>
      </c>
      <c r="L8" s="366">
        <v>50337</v>
      </c>
      <c r="M8" s="112">
        <v>48503</v>
      </c>
      <c r="N8" s="112">
        <v>41815</v>
      </c>
      <c r="O8" s="112">
        <v>42309</v>
      </c>
      <c r="P8" s="112">
        <v>52691</v>
      </c>
      <c r="Q8" s="112">
        <v>53433</v>
      </c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.95" customHeight="1">
      <c r="A9" s="342"/>
      <c r="B9" s="14"/>
      <c r="C9" s="61" t="s">
        <v>47</v>
      </c>
      <c r="D9" s="53"/>
      <c r="E9" s="101" t="s">
        <v>38</v>
      </c>
      <c r="F9" s="115">
        <v>22962</v>
      </c>
      <c r="G9" s="115">
        <v>23243</v>
      </c>
      <c r="H9" s="115">
        <v>2354</v>
      </c>
      <c r="I9" s="115">
        <v>2389</v>
      </c>
      <c r="J9" s="356">
        <v>1684</v>
      </c>
      <c r="K9" s="115">
        <v>1461</v>
      </c>
      <c r="L9" s="356">
        <v>50337</v>
      </c>
      <c r="M9" s="115">
        <v>48503</v>
      </c>
      <c r="N9" s="115">
        <v>41774</v>
      </c>
      <c r="O9" s="115">
        <v>42260</v>
      </c>
      <c r="P9" s="115">
        <v>52690</v>
      </c>
      <c r="Q9" s="115">
        <v>53432</v>
      </c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5.95" customHeight="1">
      <c r="A10" s="342"/>
      <c r="B10" s="11"/>
      <c r="C10" s="61" t="s">
        <v>48</v>
      </c>
      <c r="D10" s="53"/>
      <c r="E10" s="101" t="s">
        <v>39</v>
      </c>
      <c r="F10" s="115">
        <v>539</v>
      </c>
      <c r="G10" s="115">
        <v>504</v>
      </c>
      <c r="H10" s="286">
        <v>0</v>
      </c>
      <c r="I10" s="286">
        <v>0</v>
      </c>
      <c r="J10" s="289">
        <v>0</v>
      </c>
      <c r="K10" s="119">
        <v>0</v>
      </c>
      <c r="L10" s="356">
        <v>0</v>
      </c>
      <c r="M10" s="115">
        <v>0</v>
      </c>
      <c r="N10" s="115">
        <v>41</v>
      </c>
      <c r="O10" s="115">
        <v>49</v>
      </c>
      <c r="P10" s="115">
        <v>1</v>
      </c>
      <c r="Q10" s="115">
        <v>1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5.95" customHeight="1">
      <c r="A11" s="342"/>
      <c r="B11" s="66" t="s">
        <v>49</v>
      </c>
      <c r="C11" s="67"/>
      <c r="D11" s="67"/>
      <c r="E11" s="103" t="s">
        <v>40</v>
      </c>
      <c r="F11" s="121">
        <v>23855</v>
      </c>
      <c r="G11" s="121">
        <v>23722</v>
      </c>
      <c r="H11" s="121">
        <v>2648</v>
      </c>
      <c r="I11" s="121">
        <v>2696</v>
      </c>
      <c r="J11" s="367">
        <v>1974</v>
      </c>
      <c r="K11" s="121">
        <v>1686</v>
      </c>
      <c r="L11" s="367">
        <v>43274</v>
      </c>
      <c r="M11" s="121">
        <v>42178</v>
      </c>
      <c r="N11" s="121">
        <v>34448</v>
      </c>
      <c r="O11" s="121">
        <v>34408</v>
      </c>
      <c r="P11" s="121">
        <v>49668</v>
      </c>
      <c r="Q11" s="121">
        <v>49890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5.95" customHeight="1">
      <c r="A12" s="342"/>
      <c r="B12" s="8"/>
      <c r="C12" s="61" t="s">
        <v>50</v>
      </c>
      <c r="D12" s="53"/>
      <c r="E12" s="101" t="s">
        <v>41</v>
      </c>
      <c r="F12" s="115">
        <v>23855</v>
      </c>
      <c r="G12" s="115">
        <v>23722</v>
      </c>
      <c r="H12" s="121">
        <v>2648</v>
      </c>
      <c r="I12" s="121">
        <v>2696</v>
      </c>
      <c r="J12" s="367">
        <v>1974</v>
      </c>
      <c r="K12" s="121">
        <v>1686</v>
      </c>
      <c r="L12" s="356">
        <v>43274</v>
      </c>
      <c r="M12" s="115">
        <v>42178</v>
      </c>
      <c r="N12" s="115">
        <v>34364</v>
      </c>
      <c r="O12" s="115">
        <v>34317</v>
      </c>
      <c r="P12" s="115">
        <v>49634</v>
      </c>
      <c r="Q12" s="115">
        <v>49857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5.95" customHeight="1">
      <c r="A13" s="342"/>
      <c r="B13" s="14"/>
      <c r="C13" s="50" t="s">
        <v>51</v>
      </c>
      <c r="D13" s="68"/>
      <c r="E13" s="283" t="s">
        <v>42</v>
      </c>
      <c r="F13" s="282">
        <v>0</v>
      </c>
      <c r="G13" s="282">
        <v>0</v>
      </c>
      <c r="H13" s="119">
        <v>0</v>
      </c>
      <c r="I13" s="119">
        <v>0</v>
      </c>
      <c r="J13" s="289">
        <v>0</v>
      </c>
      <c r="K13" s="119">
        <v>0</v>
      </c>
      <c r="L13" s="371">
        <v>0</v>
      </c>
      <c r="M13" s="280">
        <v>0</v>
      </c>
      <c r="N13" s="280">
        <v>85</v>
      </c>
      <c r="O13" s="280">
        <v>91</v>
      </c>
      <c r="P13" s="280">
        <v>34</v>
      </c>
      <c r="Q13" s="280">
        <v>33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5.95" customHeight="1">
      <c r="A14" s="342"/>
      <c r="B14" s="52" t="s">
        <v>52</v>
      </c>
      <c r="C14" s="53"/>
      <c r="D14" s="53"/>
      <c r="E14" s="101" t="s">
        <v>272</v>
      </c>
      <c r="F14" s="153">
        <f aca="true" t="shared" si="0" ref="F14:Q15">F9-F12</f>
        <v>-893</v>
      </c>
      <c r="G14" s="153">
        <f t="shared" si="0"/>
        <v>-479</v>
      </c>
      <c r="H14" s="153">
        <v>-294</v>
      </c>
      <c r="I14" s="153">
        <f t="shared" si="0"/>
        <v>-307</v>
      </c>
      <c r="J14" s="253">
        <f t="shared" si="0"/>
        <v>-290</v>
      </c>
      <c r="K14" s="153">
        <f t="shared" si="0"/>
        <v>-225</v>
      </c>
      <c r="L14" s="253">
        <f t="shared" si="0"/>
        <v>7063</v>
      </c>
      <c r="M14" s="153">
        <f t="shared" si="0"/>
        <v>6325</v>
      </c>
      <c r="N14" s="153">
        <f t="shared" si="0"/>
        <v>7410</v>
      </c>
      <c r="O14" s="153">
        <f t="shared" si="0"/>
        <v>7943</v>
      </c>
      <c r="P14" s="153">
        <f t="shared" si="0"/>
        <v>3056</v>
      </c>
      <c r="Q14" s="153">
        <f t="shared" si="0"/>
        <v>3575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5.95" customHeight="1">
      <c r="A15" s="342"/>
      <c r="B15" s="52" t="s">
        <v>53</v>
      </c>
      <c r="C15" s="53"/>
      <c r="D15" s="53"/>
      <c r="E15" s="101" t="s">
        <v>271</v>
      </c>
      <c r="F15" s="153">
        <f aca="true" t="shared" si="1" ref="F15:Q15">F10-F13</f>
        <v>539</v>
      </c>
      <c r="G15" s="153">
        <f t="shared" si="1"/>
        <v>504</v>
      </c>
      <c r="H15" s="153">
        <f t="shared" si="1"/>
        <v>0</v>
      </c>
      <c r="I15" s="153">
        <f t="shared" si="1"/>
        <v>0</v>
      </c>
      <c r="J15" s="253">
        <f t="shared" si="0"/>
        <v>0</v>
      </c>
      <c r="K15" s="153">
        <f t="shared" si="1"/>
        <v>0</v>
      </c>
      <c r="L15" s="253">
        <f t="shared" si="0"/>
        <v>0</v>
      </c>
      <c r="M15" s="153">
        <f t="shared" si="1"/>
        <v>0</v>
      </c>
      <c r="N15" s="153">
        <f t="shared" si="1"/>
        <v>-44</v>
      </c>
      <c r="O15" s="153">
        <f t="shared" si="1"/>
        <v>-42</v>
      </c>
      <c r="P15" s="153">
        <f t="shared" si="1"/>
        <v>-33</v>
      </c>
      <c r="Q15" s="153">
        <f t="shared" si="1"/>
        <v>-32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5.95" customHeight="1">
      <c r="A16" s="342"/>
      <c r="B16" s="52" t="s">
        <v>54</v>
      </c>
      <c r="C16" s="53"/>
      <c r="D16" s="53"/>
      <c r="E16" s="101" t="s">
        <v>270</v>
      </c>
      <c r="F16" s="282">
        <f aca="true" t="shared" si="2" ref="F16:Q16">F8-F11</f>
        <v>-354</v>
      </c>
      <c r="G16" s="282">
        <f t="shared" si="2"/>
        <v>25</v>
      </c>
      <c r="H16" s="282">
        <v>-294</v>
      </c>
      <c r="I16" s="282">
        <f t="shared" si="2"/>
        <v>-307</v>
      </c>
      <c r="J16" s="368">
        <f t="shared" si="2"/>
        <v>-290</v>
      </c>
      <c r="K16" s="282">
        <f t="shared" si="2"/>
        <v>-225</v>
      </c>
      <c r="L16" s="368">
        <f t="shared" si="2"/>
        <v>7063</v>
      </c>
      <c r="M16" s="282">
        <f t="shared" si="2"/>
        <v>6325</v>
      </c>
      <c r="N16" s="282">
        <f t="shared" si="2"/>
        <v>7367</v>
      </c>
      <c r="O16" s="282">
        <f t="shared" si="2"/>
        <v>7901</v>
      </c>
      <c r="P16" s="282">
        <f t="shared" si="2"/>
        <v>3023</v>
      </c>
      <c r="Q16" s="282">
        <f t="shared" si="2"/>
        <v>3543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.95" customHeight="1">
      <c r="A17" s="342"/>
      <c r="B17" s="52" t="s">
        <v>55</v>
      </c>
      <c r="C17" s="53"/>
      <c r="D17" s="53"/>
      <c r="E17" s="43"/>
      <c r="F17" s="153">
        <v>7691</v>
      </c>
      <c r="G17" s="153">
        <v>10017</v>
      </c>
      <c r="H17" s="119">
        <v>4227</v>
      </c>
      <c r="I17" s="119">
        <v>5822</v>
      </c>
      <c r="J17" s="356">
        <v>781</v>
      </c>
      <c r="K17" s="115">
        <v>811</v>
      </c>
      <c r="L17" s="356">
        <v>243414</v>
      </c>
      <c r="M17" s="115">
        <v>211807</v>
      </c>
      <c r="N17" s="285" t="s">
        <v>269</v>
      </c>
      <c r="O17" s="285">
        <v>0</v>
      </c>
      <c r="P17" s="119">
        <v>0</v>
      </c>
      <c r="Q17" s="119">
        <v>0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5.95" customHeight="1">
      <c r="A18" s="343"/>
      <c r="B18" s="59" t="s">
        <v>56</v>
      </c>
      <c r="C18" s="37"/>
      <c r="D18" s="37"/>
      <c r="E18" s="15"/>
      <c r="F18" s="154">
        <v>0</v>
      </c>
      <c r="G18" s="154">
        <v>0</v>
      </c>
      <c r="H18" s="128"/>
      <c r="I18" s="128">
        <v>0</v>
      </c>
      <c r="J18" s="369">
        <v>0</v>
      </c>
      <c r="K18" s="128">
        <v>0</v>
      </c>
      <c r="L18" s="369">
        <v>0</v>
      </c>
      <c r="M18" s="128">
        <v>0</v>
      </c>
      <c r="N18" s="284" t="s">
        <v>269</v>
      </c>
      <c r="O18" s="284">
        <v>0</v>
      </c>
      <c r="P18" s="128">
        <v>0</v>
      </c>
      <c r="Q18" s="128"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.95" customHeight="1">
      <c r="A19" s="342" t="s">
        <v>84</v>
      </c>
      <c r="B19" s="66" t="s">
        <v>57</v>
      </c>
      <c r="C19" s="69"/>
      <c r="D19" s="69"/>
      <c r="E19" s="104"/>
      <c r="F19" s="155">
        <v>2427</v>
      </c>
      <c r="G19" s="155">
        <v>2529</v>
      </c>
      <c r="H19" s="129">
        <v>841</v>
      </c>
      <c r="I19" s="129">
        <v>832</v>
      </c>
      <c r="J19" s="370">
        <v>752</v>
      </c>
      <c r="K19" s="129">
        <v>250</v>
      </c>
      <c r="L19" s="370">
        <v>19110</v>
      </c>
      <c r="M19" s="129">
        <v>26752</v>
      </c>
      <c r="N19" s="129">
        <v>7343</v>
      </c>
      <c r="O19" s="129">
        <v>9455</v>
      </c>
      <c r="P19" s="129">
        <v>17152</v>
      </c>
      <c r="Q19" s="129">
        <v>18561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5.95" customHeight="1">
      <c r="A20" s="342"/>
      <c r="B20" s="13"/>
      <c r="C20" s="61" t="s">
        <v>58</v>
      </c>
      <c r="D20" s="53"/>
      <c r="E20" s="101"/>
      <c r="F20" s="153">
        <v>768</v>
      </c>
      <c r="G20" s="153">
        <v>737</v>
      </c>
      <c r="H20" s="115">
        <v>176</v>
      </c>
      <c r="I20" s="115">
        <v>162</v>
      </c>
      <c r="J20" s="356">
        <v>272</v>
      </c>
      <c r="K20" s="115">
        <v>164</v>
      </c>
      <c r="L20" s="356">
        <v>12829</v>
      </c>
      <c r="M20" s="115">
        <v>18672</v>
      </c>
      <c r="N20" s="115">
        <v>2000</v>
      </c>
      <c r="O20" s="115">
        <v>4000</v>
      </c>
      <c r="P20" s="115">
        <v>10342</v>
      </c>
      <c r="Q20" s="115">
        <v>12151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.95" customHeight="1">
      <c r="A21" s="342"/>
      <c r="B21" s="26" t="s">
        <v>59</v>
      </c>
      <c r="C21" s="67"/>
      <c r="D21" s="67"/>
      <c r="E21" s="103" t="s">
        <v>268</v>
      </c>
      <c r="F21" s="156">
        <v>2427</v>
      </c>
      <c r="G21" s="156">
        <v>2529</v>
      </c>
      <c r="H21" s="121">
        <v>841</v>
      </c>
      <c r="I21" s="121">
        <v>832</v>
      </c>
      <c r="J21" s="367">
        <v>752</v>
      </c>
      <c r="K21" s="121">
        <v>250</v>
      </c>
      <c r="L21" s="367">
        <v>19110</v>
      </c>
      <c r="M21" s="121">
        <v>26752</v>
      </c>
      <c r="N21" s="121">
        <v>7343</v>
      </c>
      <c r="O21" s="121">
        <v>9455</v>
      </c>
      <c r="P21" s="121">
        <v>17152</v>
      </c>
      <c r="Q21" s="121">
        <v>18561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5.95" customHeight="1">
      <c r="A22" s="342"/>
      <c r="B22" s="66" t="s">
        <v>60</v>
      </c>
      <c r="C22" s="69"/>
      <c r="D22" s="69"/>
      <c r="E22" s="104" t="s">
        <v>267</v>
      </c>
      <c r="F22" s="155">
        <v>3282</v>
      </c>
      <c r="G22" s="155">
        <v>3579</v>
      </c>
      <c r="H22" s="129">
        <v>1525</v>
      </c>
      <c r="I22" s="129">
        <v>1525</v>
      </c>
      <c r="J22" s="370">
        <v>943</v>
      </c>
      <c r="K22" s="129">
        <v>423</v>
      </c>
      <c r="L22" s="370">
        <v>41112</v>
      </c>
      <c r="M22" s="129">
        <v>48510</v>
      </c>
      <c r="N22" s="129">
        <v>34186</v>
      </c>
      <c r="O22" s="129">
        <v>30996</v>
      </c>
      <c r="P22" s="129">
        <v>35210</v>
      </c>
      <c r="Q22" s="129">
        <v>38072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5.95" customHeight="1">
      <c r="A23" s="342"/>
      <c r="B23" s="8" t="s">
        <v>61</v>
      </c>
      <c r="C23" s="50" t="s">
        <v>62</v>
      </c>
      <c r="D23" s="68"/>
      <c r="E23" s="283"/>
      <c r="F23" s="291">
        <v>2441</v>
      </c>
      <c r="G23" s="282">
        <v>2370</v>
      </c>
      <c r="H23" s="280">
        <v>1329</v>
      </c>
      <c r="I23" s="280">
        <v>1341</v>
      </c>
      <c r="J23" s="371">
        <v>181</v>
      </c>
      <c r="K23" s="280">
        <v>163</v>
      </c>
      <c r="L23" s="371">
        <v>25591</v>
      </c>
      <c r="M23" s="280">
        <v>29138</v>
      </c>
      <c r="N23" s="280">
        <v>8805</v>
      </c>
      <c r="O23" s="280">
        <v>9327</v>
      </c>
      <c r="P23" s="280">
        <v>18063</v>
      </c>
      <c r="Q23" s="280">
        <v>21434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5.95" customHeight="1">
      <c r="A24" s="342"/>
      <c r="B24" s="52" t="s">
        <v>266</v>
      </c>
      <c r="C24" s="53"/>
      <c r="D24" s="53"/>
      <c r="E24" s="101" t="s">
        <v>265</v>
      </c>
      <c r="F24" s="153">
        <f aca="true" t="shared" si="3" ref="F24:Q24">F21-F22</f>
        <v>-855</v>
      </c>
      <c r="G24" s="153">
        <f t="shared" si="3"/>
        <v>-1050</v>
      </c>
      <c r="H24" s="153">
        <v>-684</v>
      </c>
      <c r="I24" s="153">
        <f t="shared" si="3"/>
        <v>-693</v>
      </c>
      <c r="J24" s="253">
        <f t="shared" si="3"/>
        <v>-191</v>
      </c>
      <c r="K24" s="153">
        <f t="shared" si="3"/>
        <v>-173</v>
      </c>
      <c r="L24" s="253">
        <f t="shared" si="3"/>
        <v>-22002</v>
      </c>
      <c r="M24" s="153">
        <f t="shared" si="3"/>
        <v>-21758</v>
      </c>
      <c r="N24" s="153">
        <f t="shared" si="3"/>
        <v>-26843</v>
      </c>
      <c r="O24" s="153">
        <f t="shared" si="3"/>
        <v>-21541</v>
      </c>
      <c r="P24" s="153">
        <f t="shared" si="3"/>
        <v>-18058</v>
      </c>
      <c r="Q24" s="153">
        <f t="shared" si="3"/>
        <v>-19511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5.95" customHeight="1">
      <c r="A25" s="342"/>
      <c r="B25" s="111" t="s">
        <v>63</v>
      </c>
      <c r="C25" s="68"/>
      <c r="D25" s="68"/>
      <c r="E25" s="344" t="s">
        <v>264</v>
      </c>
      <c r="F25" s="320">
        <v>855</v>
      </c>
      <c r="G25" s="320">
        <v>1050</v>
      </c>
      <c r="H25" s="315">
        <v>684</v>
      </c>
      <c r="I25" s="315">
        <v>693</v>
      </c>
      <c r="J25" s="372">
        <v>191</v>
      </c>
      <c r="K25" s="315">
        <v>173</v>
      </c>
      <c r="L25" s="372">
        <v>22002</v>
      </c>
      <c r="M25" s="315">
        <v>21758</v>
      </c>
      <c r="N25" s="315">
        <v>26843</v>
      </c>
      <c r="O25" s="318">
        <v>21541</v>
      </c>
      <c r="P25" s="315">
        <v>18058</v>
      </c>
      <c r="Q25" s="315">
        <v>19511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5.95" customHeight="1">
      <c r="A26" s="342"/>
      <c r="B26" s="26" t="s">
        <v>64</v>
      </c>
      <c r="C26" s="67"/>
      <c r="D26" s="67"/>
      <c r="E26" s="345"/>
      <c r="F26" s="321"/>
      <c r="G26" s="321"/>
      <c r="H26" s="317"/>
      <c r="I26" s="317"/>
      <c r="J26" s="373"/>
      <c r="K26" s="317"/>
      <c r="L26" s="373"/>
      <c r="M26" s="317"/>
      <c r="N26" s="317"/>
      <c r="O26" s="319"/>
      <c r="P26" s="317"/>
      <c r="Q26" s="316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5.95" customHeight="1">
      <c r="A27" s="343"/>
      <c r="B27" s="59" t="s">
        <v>263</v>
      </c>
      <c r="C27" s="37"/>
      <c r="D27" s="37"/>
      <c r="E27" s="105" t="s">
        <v>262</v>
      </c>
      <c r="F27" s="157">
        <f aca="true" t="shared" si="4" ref="F27:Q27">F24+F25</f>
        <v>0</v>
      </c>
      <c r="G27" s="157">
        <f t="shared" si="4"/>
        <v>0</v>
      </c>
      <c r="H27" s="157">
        <f t="shared" si="4"/>
        <v>0</v>
      </c>
      <c r="I27" s="157">
        <f t="shared" si="4"/>
        <v>0</v>
      </c>
      <c r="J27" s="357">
        <f t="shared" si="4"/>
        <v>0</v>
      </c>
      <c r="K27" s="157">
        <f t="shared" si="4"/>
        <v>0</v>
      </c>
      <c r="L27" s="357">
        <f t="shared" si="4"/>
        <v>0</v>
      </c>
      <c r="M27" s="157">
        <f t="shared" si="4"/>
        <v>0</v>
      </c>
      <c r="N27" s="157">
        <f t="shared" si="4"/>
        <v>0</v>
      </c>
      <c r="O27" s="157">
        <f t="shared" si="4"/>
        <v>0</v>
      </c>
      <c r="P27" s="157">
        <f t="shared" si="4"/>
        <v>0</v>
      </c>
      <c r="Q27" s="157">
        <f t="shared" si="4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2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2"/>
      <c r="O29" s="71"/>
      <c r="P29" s="71"/>
      <c r="Q29" s="73" t="s">
        <v>261</v>
      </c>
      <c r="R29" s="71"/>
      <c r="S29" s="71"/>
      <c r="T29" s="71"/>
      <c r="U29" s="71"/>
      <c r="V29" s="71"/>
      <c r="W29" s="71"/>
      <c r="X29" s="71"/>
      <c r="Y29" s="71"/>
      <c r="Z29" s="71"/>
      <c r="AA29" s="73"/>
    </row>
    <row r="30" spans="1:27" ht="15.95" customHeight="1">
      <c r="A30" s="330" t="s">
        <v>65</v>
      </c>
      <c r="B30" s="331"/>
      <c r="C30" s="331"/>
      <c r="D30" s="331"/>
      <c r="E30" s="332"/>
      <c r="F30" s="311"/>
      <c r="G30" s="312"/>
      <c r="H30" s="311"/>
      <c r="I30" s="312"/>
      <c r="J30" s="311"/>
      <c r="K30" s="312"/>
      <c r="L30" s="311"/>
      <c r="M30" s="312"/>
      <c r="N30" s="311"/>
      <c r="O30" s="312"/>
      <c r="P30" s="311"/>
      <c r="Q30" s="312"/>
      <c r="R30" s="141"/>
      <c r="S30" s="72"/>
      <c r="T30" s="141"/>
      <c r="U30" s="72"/>
      <c r="V30" s="141"/>
      <c r="W30" s="72"/>
      <c r="X30" s="141"/>
      <c r="Y30" s="72"/>
      <c r="Z30" s="141"/>
      <c r="AA30" s="72"/>
    </row>
    <row r="31" spans="1:27" ht="15.95" customHeight="1">
      <c r="A31" s="333"/>
      <c r="B31" s="334"/>
      <c r="C31" s="334"/>
      <c r="D31" s="334"/>
      <c r="E31" s="335"/>
      <c r="F31" s="170" t="s">
        <v>260</v>
      </c>
      <c r="G31" s="74" t="s">
        <v>1</v>
      </c>
      <c r="H31" s="170" t="s">
        <v>260</v>
      </c>
      <c r="I31" s="74" t="s">
        <v>1</v>
      </c>
      <c r="J31" s="170" t="s">
        <v>260</v>
      </c>
      <c r="K31" s="75" t="s">
        <v>1</v>
      </c>
      <c r="L31" s="170" t="s">
        <v>260</v>
      </c>
      <c r="M31" s="74" t="s">
        <v>1</v>
      </c>
      <c r="N31" s="170" t="s">
        <v>260</v>
      </c>
      <c r="O31" s="74" t="s">
        <v>1</v>
      </c>
      <c r="P31" s="170" t="s">
        <v>260</v>
      </c>
      <c r="Q31" s="146" t="s">
        <v>1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</row>
    <row r="32" spans="1:27" ht="15.95" customHeight="1">
      <c r="A32" s="322" t="s">
        <v>85</v>
      </c>
      <c r="B32" s="47" t="s">
        <v>46</v>
      </c>
      <c r="C32" s="48"/>
      <c r="D32" s="48"/>
      <c r="E32" s="16" t="s">
        <v>37</v>
      </c>
      <c r="F32" s="129"/>
      <c r="G32" s="130"/>
      <c r="H32" s="112"/>
      <c r="I32" s="113"/>
      <c r="J32" s="112"/>
      <c r="K32" s="114"/>
      <c r="L32" s="129"/>
      <c r="M32" s="130"/>
      <c r="N32" s="129"/>
      <c r="O32" s="130"/>
      <c r="P32" s="112"/>
      <c r="Q32" s="147"/>
      <c r="R32" s="130"/>
      <c r="S32" s="130"/>
      <c r="T32" s="130"/>
      <c r="U32" s="130"/>
      <c r="V32" s="140"/>
      <c r="W32" s="140"/>
      <c r="X32" s="130"/>
      <c r="Y32" s="130"/>
      <c r="Z32" s="140"/>
      <c r="AA32" s="140"/>
    </row>
    <row r="33" spans="1:27" ht="15.95" customHeight="1">
      <c r="A33" s="323"/>
      <c r="B33" s="14"/>
      <c r="C33" s="50" t="s">
        <v>66</v>
      </c>
      <c r="D33" s="68"/>
      <c r="E33" s="107"/>
      <c r="F33" s="280"/>
      <c r="G33" s="124"/>
      <c r="H33" s="280"/>
      <c r="I33" s="125"/>
      <c r="J33" s="280"/>
      <c r="K33" s="126"/>
      <c r="L33" s="280"/>
      <c r="M33" s="124"/>
      <c r="N33" s="280"/>
      <c r="O33" s="124"/>
      <c r="P33" s="280"/>
      <c r="Q33" s="281"/>
      <c r="R33" s="130"/>
      <c r="S33" s="130"/>
      <c r="T33" s="130"/>
      <c r="U33" s="130"/>
      <c r="V33" s="140"/>
      <c r="W33" s="140"/>
      <c r="X33" s="130"/>
      <c r="Y33" s="130"/>
      <c r="Z33" s="140"/>
      <c r="AA33" s="140"/>
    </row>
    <row r="34" spans="1:27" ht="15.95" customHeight="1">
      <c r="A34" s="323"/>
      <c r="B34" s="14"/>
      <c r="C34" s="12"/>
      <c r="D34" s="61" t="s">
        <v>67</v>
      </c>
      <c r="E34" s="102"/>
      <c r="F34" s="115"/>
      <c r="G34" s="116"/>
      <c r="H34" s="115"/>
      <c r="I34" s="117"/>
      <c r="J34" s="115"/>
      <c r="K34" s="118"/>
      <c r="L34" s="115"/>
      <c r="M34" s="116"/>
      <c r="N34" s="115"/>
      <c r="O34" s="116"/>
      <c r="P34" s="115"/>
      <c r="Q34" s="143"/>
      <c r="R34" s="130"/>
      <c r="S34" s="130"/>
      <c r="T34" s="130"/>
      <c r="U34" s="130"/>
      <c r="V34" s="140"/>
      <c r="W34" s="140"/>
      <c r="X34" s="130"/>
      <c r="Y34" s="130"/>
      <c r="Z34" s="140"/>
      <c r="AA34" s="140"/>
    </row>
    <row r="35" spans="1:27" ht="15.95" customHeight="1">
      <c r="A35" s="323"/>
      <c r="B35" s="11"/>
      <c r="C35" s="31" t="s">
        <v>68</v>
      </c>
      <c r="D35" s="67"/>
      <c r="E35" s="108"/>
      <c r="F35" s="121"/>
      <c r="G35" s="122"/>
      <c r="H35" s="121"/>
      <c r="I35" s="123"/>
      <c r="J35" s="137"/>
      <c r="K35" s="138"/>
      <c r="L35" s="121"/>
      <c r="M35" s="122"/>
      <c r="N35" s="121"/>
      <c r="O35" s="122"/>
      <c r="P35" s="121"/>
      <c r="Q35" s="142"/>
      <c r="R35" s="130"/>
      <c r="S35" s="130"/>
      <c r="T35" s="130"/>
      <c r="U35" s="130"/>
      <c r="V35" s="140"/>
      <c r="W35" s="140"/>
      <c r="X35" s="130"/>
      <c r="Y35" s="130"/>
      <c r="Z35" s="140"/>
      <c r="AA35" s="140"/>
    </row>
    <row r="36" spans="1:27" ht="15.95" customHeight="1">
      <c r="A36" s="323"/>
      <c r="B36" s="66" t="s">
        <v>49</v>
      </c>
      <c r="C36" s="69"/>
      <c r="D36" s="69"/>
      <c r="E36" s="16" t="s">
        <v>38</v>
      </c>
      <c r="F36" s="155"/>
      <c r="G36" s="281"/>
      <c r="H36" s="129"/>
      <c r="I36" s="131"/>
      <c r="J36" s="129"/>
      <c r="K36" s="132"/>
      <c r="L36" s="129"/>
      <c r="M36" s="130"/>
      <c r="N36" s="129"/>
      <c r="O36" s="130"/>
      <c r="P36" s="129"/>
      <c r="Q36" s="148"/>
      <c r="R36" s="130"/>
      <c r="S36" s="130"/>
      <c r="T36" s="130"/>
      <c r="U36" s="130"/>
      <c r="V36" s="130"/>
      <c r="W36" s="130"/>
      <c r="X36" s="130"/>
      <c r="Y36" s="130"/>
      <c r="Z36" s="140"/>
      <c r="AA36" s="140"/>
    </row>
    <row r="37" spans="1:27" ht="15.95" customHeight="1">
      <c r="A37" s="323"/>
      <c r="B37" s="14"/>
      <c r="C37" s="61" t="s">
        <v>69</v>
      </c>
      <c r="D37" s="53"/>
      <c r="E37" s="102"/>
      <c r="F37" s="153"/>
      <c r="G37" s="143"/>
      <c r="H37" s="115"/>
      <c r="I37" s="117"/>
      <c r="J37" s="115"/>
      <c r="K37" s="118"/>
      <c r="L37" s="115"/>
      <c r="M37" s="116"/>
      <c r="N37" s="115"/>
      <c r="O37" s="116"/>
      <c r="P37" s="115"/>
      <c r="Q37" s="143"/>
      <c r="R37" s="130"/>
      <c r="S37" s="130"/>
      <c r="T37" s="130"/>
      <c r="U37" s="130"/>
      <c r="V37" s="130"/>
      <c r="W37" s="130"/>
      <c r="X37" s="130"/>
      <c r="Y37" s="130"/>
      <c r="Z37" s="140"/>
      <c r="AA37" s="140"/>
    </row>
    <row r="38" spans="1:27" ht="15.95" customHeight="1">
      <c r="A38" s="323"/>
      <c r="B38" s="11"/>
      <c r="C38" s="61" t="s">
        <v>70</v>
      </c>
      <c r="D38" s="53"/>
      <c r="E38" s="102"/>
      <c r="F38" s="153"/>
      <c r="G38" s="143"/>
      <c r="H38" s="115"/>
      <c r="I38" s="117"/>
      <c r="J38" s="115"/>
      <c r="K38" s="138"/>
      <c r="L38" s="115"/>
      <c r="M38" s="116"/>
      <c r="N38" s="115"/>
      <c r="O38" s="116"/>
      <c r="P38" s="115"/>
      <c r="Q38" s="143"/>
      <c r="R38" s="130"/>
      <c r="S38" s="130"/>
      <c r="T38" s="140"/>
      <c r="U38" s="140"/>
      <c r="V38" s="130"/>
      <c r="W38" s="130"/>
      <c r="X38" s="130"/>
      <c r="Y38" s="130"/>
      <c r="Z38" s="140"/>
      <c r="AA38" s="140"/>
    </row>
    <row r="39" spans="1:27" ht="15.95" customHeight="1">
      <c r="A39" s="324"/>
      <c r="B39" s="6" t="s">
        <v>71</v>
      </c>
      <c r="C39" s="7"/>
      <c r="D39" s="7"/>
      <c r="E39" s="279" t="s">
        <v>259</v>
      </c>
      <c r="F39" s="157">
        <f aca="true" t="shared" si="5" ref="F39:Q39">F32-F36</f>
        <v>0</v>
      </c>
      <c r="G39" s="144">
        <f t="shared" si="5"/>
        <v>0</v>
      </c>
      <c r="H39" s="157">
        <f t="shared" si="5"/>
        <v>0</v>
      </c>
      <c r="I39" s="144">
        <f t="shared" si="5"/>
        <v>0</v>
      </c>
      <c r="J39" s="157">
        <f t="shared" si="5"/>
        <v>0</v>
      </c>
      <c r="K39" s="144">
        <f t="shared" si="5"/>
        <v>0</v>
      </c>
      <c r="L39" s="157">
        <f t="shared" si="5"/>
        <v>0</v>
      </c>
      <c r="M39" s="144">
        <f t="shared" si="5"/>
        <v>0</v>
      </c>
      <c r="N39" s="157">
        <f t="shared" si="5"/>
        <v>0</v>
      </c>
      <c r="O39" s="144">
        <f t="shared" si="5"/>
        <v>0</v>
      </c>
      <c r="P39" s="157">
        <f t="shared" si="5"/>
        <v>0</v>
      </c>
      <c r="Q39" s="144">
        <f t="shared" si="5"/>
        <v>0</v>
      </c>
      <c r="R39" s="130"/>
      <c r="S39" s="130"/>
      <c r="T39" s="130"/>
      <c r="U39" s="130"/>
      <c r="V39" s="130"/>
      <c r="W39" s="130"/>
      <c r="X39" s="130"/>
      <c r="Y39" s="130"/>
      <c r="Z39" s="140"/>
      <c r="AA39" s="140"/>
    </row>
    <row r="40" spans="1:27" ht="15.95" customHeight="1">
      <c r="A40" s="322" t="s">
        <v>86</v>
      </c>
      <c r="B40" s="66" t="s">
        <v>72</v>
      </c>
      <c r="C40" s="69"/>
      <c r="D40" s="69"/>
      <c r="E40" s="16" t="s">
        <v>40</v>
      </c>
      <c r="F40" s="155"/>
      <c r="G40" s="148"/>
      <c r="H40" s="129"/>
      <c r="I40" s="131"/>
      <c r="J40" s="129"/>
      <c r="K40" s="132"/>
      <c r="L40" s="129"/>
      <c r="M40" s="130"/>
      <c r="N40" s="129"/>
      <c r="O40" s="130"/>
      <c r="P40" s="129"/>
      <c r="Q40" s="148"/>
      <c r="R40" s="130"/>
      <c r="S40" s="130"/>
      <c r="T40" s="130"/>
      <c r="U40" s="130"/>
      <c r="V40" s="140"/>
      <c r="W40" s="140"/>
      <c r="X40" s="140"/>
      <c r="Y40" s="140"/>
      <c r="Z40" s="130"/>
      <c r="AA40" s="130"/>
    </row>
    <row r="41" spans="1:27" ht="15.95" customHeight="1">
      <c r="A41" s="325"/>
      <c r="B41" s="11"/>
      <c r="C41" s="61" t="s">
        <v>73</v>
      </c>
      <c r="D41" s="53"/>
      <c r="E41" s="102"/>
      <c r="F41" s="159"/>
      <c r="G41" s="161"/>
      <c r="H41" s="137"/>
      <c r="I41" s="138"/>
      <c r="J41" s="115"/>
      <c r="K41" s="118"/>
      <c r="L41" s="115"/>
      <c r="M41" s="116"/>
      <c r="N41" s="115"/>
      <c r="O41" s="116"/>
      <c r="P41" s="115"/>
      <c r="Q41" s="143"/>
      <c r="R41" s="140"/>
      <c r="S41" s="140"/>
      <c r="T41" s="140"/>
      <c r="U41" s="140"/>
      <c r="V41" s="140"/>
      <c r="W41" s="140"/>
      <c r="X41" s="140"/>
      <c r="Y41" s="140"/>
      <c r="Z41" s="130"/>
      <c r="AA41" s="130"/>
    </row>
    <row r="42" spans="1:27" ht="15.95" customHeight="1">
      <c r="A42" s="325"/>
      <c r="B42" s="66" t="s">
        <v>60</v>
      </c>
      <c r="C42" s="69"/>
      <c r="D42" s="69"/>
      <c r="E42" s="16" t="s">
        <v>41</v>
      </c>
      <c r="F42" s="155"/>
      <c r="G42" s="148"/>
      <c r="H42" s="129"/>
      <c r="I42" s="131"/>
      <c r="J42" s="129"/>
      <c r="K42" s="132"/>
      <c r="L42" s="129"/>
      <c r="M42" s="130"/>
      <c r="N42" s="129"/>
      <c r="O42" s="130"/>
      <c r="P42" s="129"/>
      <c r="Q42" s="148"/>
      <c r="R42" s="130"/>
      <c r="S42" s="130"/>
      <c r="T42" s="130"/>
      <c r="U42" s="130"/>
      <c r="V42" s="140"/>
      <c r="W42" s="140"/>
      <c r="X42" s="130"/>
      <c r="Y42" s="130"/>
      <c r="Z42" s="130"/>
      <c r="AA42" s="130"/>
    </row>
    <row r="43" spans="1:27" ht="15.95" customHeight="1">
      <c r="A43" s="325"/>
      <c r="B43" s="11"/>
      <c r="C43" s="61" t="s">
        <v>74</v>
      </c>
      <c r="D43" s="53"/>
      <c r="E43" s="102"/>
      <c r="F43" s="153"/>
      <c r="G43" s="143"/>
      <c r="H43" s="115"/>
      <c r="I43" s="117"/>
      <c r="J43" s="137"/>
      <c r="K43" s="138"/>
      <c r="L43" s="115"/>
      <c r="M43" s="116"/>
      <c r="N43" s="115"/>
      <c r="O43" s="116"/>
      <c r="P43" s="115"/>
      <c r="Q43" s="143"/>
      <c r="R43" s="130"/>
      <c r="S43" s="130"/>
      <c r="T43" s="140"/>
      <c r="U43" s="130"/>
      <c r="V43" s="140"/>
      <c r="W43" s="140"/>
      <c r="X43" s="130"/>
      <c r="Y43" s="130"/>
      <c r="Z43" s="140"/>
      <c r="AA43" s="140"/>
    </row>
    <row r="44" spans="1:27" ht="15.95" customHeight="1">
      <c r="A44" s="326"/>
      <c r="B44" s="59" t="s">
        <v>71</v>
      </c>
      <c r="C44" s="37"/>
      <c r="D44" s="37"/>
      <c r="E44" s="279" t="s">
        <v>258</v>
      </c>
      <c r="F44" s="154">
        <f aca="true" t="shared" si="6" ref="F44:Q44">F40-F42</f>
        <v>0</v>
      </c>
      <c r="G44" s="158">
        <f t="shared" si="6"/>
        <v>0</v>
      </c>
      <c r="H44" s="154">
        <f t="shared" si="6"/>
        <v>0</v>
      </c>
      <c r="I44" s="158">
        <f t="shared" si="6"/>
        <v>0</v>
      </c>
      <c r="J44" s="154">
        <f t="shared" si="6"/>
        <v>0</v>
      </c>
      <c r="K44" s="158">
        <f t="shared" si="6"/>
        <v>0</v>
      </c>
      <c r="L44" s="154">
        <f t="shared" si="6"/>
        <v>0</v>
      </c>
      <c r="M44" s="158">
        <f t="shared" si="6"/>
        <v>0</v>
      </c>
      <c r="N44" s="154">
        <f t="shared" si="6"/>
        <v>0</v>
      </c>
      <c r="O44" s="158">
        <f t="shared" si="6"/>
        <v>0</v>
      </c>
      <c r="P44" s="154">
        <f t="shared" si="6"/>
        <v>0</v>
      </c>
      <c r="Q44" s="158">
        <f t="shared" si="6"/>
        <v>0</v>
      </c>
      <c r="R44" s="140"/>
      <c r="S44" s="140"/>
      <c r="T44" s="130"/>
      <c r="U44" s="130"/>
      <c r="V44" s="140"/>
      <c r="W44" s="140"/>
      <c r="X44" s="130"/>
      <c r="Y44" s="130"/>
      <c r="Z44" s="130"/>
      <c r="AA44" s="130"/>
    </row>
    <row r="45" spans="1:27" ht="15.95" customHeight="1">
      <c r="A45" s="327" t="s">
        <v>79</v>
      </c>
      <c r="B45" s="20" t="s">
        <v>75</v>
      </c>
      <c r="C45" s="9"/>
      <c r="D45" s="9"/>
      <c r="E45" s="110" t="s">
        <v>257</v>
      </c>
      <c r="F45" s="160">
        <f aca="true" t="shared" si="7" ref="F45:Q45">F39+F44</f>
        <v>0</v>
      </c>
      <c r="G45" s="145">
        <f t="shared" si="7"/>
        <v>0</v>
      </c>
      <c r="H45" s="160">
        <f t="shared" si="7"/>
        <v>0</v>
      </c>
      <c r="I45" s="145">
        <f t="shared" si="7"/>
        <v>0</v>
      </c>
      <c r="J45" s="160">
        <f t="shared" si="7"/>
        <v>0</v>
      </c>
      <c r="K45" s="145">
        <f t="shared" si="7"/>
        <v>0</v>
      </c>
      <c r="L45" s="160">
        <f t="shared" si="7"/>
        <v>0</v>
      </c>
      <c r="M45" s="145">
        <f t="shared" si="7"/>
        <v>0</v>
      </c>
      <c r="N45" s="160">
        <f t="shared" si="7"/>
        <v>0</v>
      </c>
      <c r="O45" s="145">
        <f t="shared" si="7"/>
        <v>0</v>
      </c>
      <c r="P45" s="160">
        <f t="shared" si="7"/>
        <v>0</v>
      </c>
      <c r="Q45" s="145">
        <f t="shared" si="7"/>
        <v>0</v>
      </c>
      <c r="R45" s="130"/>
      <c r="S45" s="130"/>
      <c r="T45" s="130"/>
      <c r="U45" s="130"/>
      <c r="V45" s="130"/>
      <c r="W45" s="130"/>
      <c r="X45" s="130"/>
      <c r="Y45" s="130"/>
      <c r="Z45" s="130"/>
      <c r="AA45" s="130"/>
    </row>
    <row r="46" spans="1:27" ht="15.95" customHeight="1">
      <c r="A46" s="328"/>
      <c r="B46" s="52" t="s">
        <v>76</v>
      </c>
      <c r="C46" s="53"/>
      <c r="D46" s="53"/>
      <c r="E46" s="53"/>
      <c r="F46" s="159"/>
      <c r="G46" s="161"/>
      <c r="H46" s="137"/>
      <c r="I46" s="138"/>
      <c r="J46" s="137"/>
      <c r="K46" s="138"/>
      <c r="L46" s="115"/>
      <c r="M46" s="116"/>
      <c r="N46" s="115"/>
      <c r="O46" s="116"/>
      <c r="P46" s="137"/>
      <c r="Q46" s="127"/>
      <c r="R46" s="140"/>
      <c r="S46" s="140"/>
      <c r="T46" s="140"/>
      <c r="U46" s="140"/>
      <c r="V46" s="140"/>
      <c r="W46" s="140"/>
      <c r="X46" s="140"/>
      <c r="Y46" s="140"/>
      <c r="Z46" s="140"/>
      <c r="AA46" s="140"/>
    </row>
    <row r="47" spans="1:27" ht="15.95" customHeight="1">
      <c r="A47" s="328"/>
      <c r="B47" s="52" t="s">
        <v>77</v>
      </c>
      <c r="C47" s="53"/>
      <c r="D47" s="53"/>
      <c r="E47" s="53"/>
      <c r="F47" s="153"/>
      <c r="G47" s="143"/>
      <c r="H47" s="115"/>
      <c r="I47" s="117"/>
      <c r="J47" s="115"/>
      <c r="K47" s="118"/>
      <c r="L47" s="115"/>
      <c r="M47" s="116"/>
      <c r="N47" s="115"/>
      <c r="O47" s="116"/>
      <c r="P47" s="115"/>
      <c r="Q47" s="143"/>
      <c r="R47" s="130"/>
      <c r="S47" s="130"/>
      <c r="T47" s="130"/>
      <c r="U47" s="130"/>
      <c r="V47" s="130"/>
      <c r="W47" s="130"/>
      <c r="X47" s="130"/>
      <c r="Y47" s="130"/>
      <c r="Z47" s="130"/>
      <c r="AA47" s="130"/>
    </row>
    <row r="48" spans="1:27" ht="15.95" customHeight="1">
      <c r="A48" s="329"/>
      <c r="B48" s="59" t="s">
        <v>78</v>
      </c>
      <c r="C48" s="37"/>
      <c r="D48" s="37"/>
      <c r="E48" s="37"/>
      <c r="F48" s="133"/>
      <c r="G48" s="134"/>
      <c r="H48" s="133"/>
      <c r="I48" s="135"/>
      <c r="J48" s="133"/>
      <c r="K48" s="136"/>
      <c r="L48" s="133"/>
      <c r="M48" s="134"/>
      <c r="N48" s="133"/>
      <c r="O48" s="134"/>
      <c r="P48" s="133"/>
      <c r="Q48" s="144"/>
      <c r="R48" s="130"/>
      <c r="S48" s="130"/>
      <c r="T48" s="130"/>
      <c r="U48" s="130"/>
      <c r="V48" s="130"/>
      <c r="W48" s="130"/>
      <c r="X48" s="130"/>
      <c r="Y48" s="130"/>
      <c r="Z48" s="130"/>
      <c r="AA48" s="130"/>
    </row>
    <row r="49" spans="1:18" ht="15.95" customHeight="1">
      <c r="A49" s="27" t="s">
        <v>256</v>
      </c>
      <c r="Q49" s="14"/>
      <c r="R49" s="14"/>
    </row>
    <row r="50" spans="1:18" ht="15.95" customHeight="1">
      <c r="A50" s="27"/>
      <c r="Q50" s="14"/>
      <c r="R50" s="14"/>
    </row>
  </sheetData>
  <mergeCells count="32"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A30:E31"/>
    <mergeCell ref="N25:N26"/>
    <mergeCell ref="O25:O26"/>
    <mergeCell ref="F25:F26"/>
    <mergeCell ref="L25:L26"/>
    <mergeCell ref="M25:M26"/>
    <mergeCell ref="L30:M30"/>
    <mergeCell ref="P6:Q6"/>
    <mergeCell ref="F30:G30"/>
    <mergeCell ref="H30:I30"/>
    <mergeCell ref="J30:K30"/>
    <mergeCell ref="N30:O30"/>
    <mergeCell ref="P30:Q30"/>
    <mergeCell ref="F6:G6"/>
    <mergeCell ref="H6:I6"/>
    <mergeCell ref="J6:K6"/>
    <mergeCell ref="N6:O6"/>
    <mergeCell ref="Q25:Q26"/>
    <mergeCell ref="P25:P26"/>
    <mergeCell ref="L6:M6"/>
    <mergeCell ref="J25:J26"/>
    <mergeCell ref="K25:K26"/>
  </mergeCells>
  <printOptions horizontalCentered="1"/>
  <pageMargins left="0.7874015748031497" right="0.36" top="0.28" bottom="0.23" header="0.1968503937007874" footer="0.1968503937007874"/>
  <pageSetup firstPageNumber="3" useFirstPageNumber="1" horizontalDpi="600" verticalDpi="600" orientation="landscape" paperSize="9" scale="63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view="pageBreakPreview" zoomScaleSheetLayoutView="10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1" sqref="F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95" customHeight="1">
      <c r="A1" s="292" t="s">
        <v>0</v>
      </c>
      <c r="B1" s="292"/>
      <c r="C1" s="292"/>
      <c r="D1" s="292"/>
      <c r="E1" s="76" t="s">
        <v>254</v>
      </c>
      <c r="F1" s="2"/>
      <c r="AA1" s="298" t="s">
        <v>114</v>
      </c>
      <c r="AB1" s="298"/>
    </row>
    <row r="2" spans="27:37" ht="14.25">
      <c r="AA2" s="299" t="s">
        <v>91</v>
      </c>
      <c r="AB2" s="299"/>
      <c r="AC2" s="300" t="s">
        <v>92</v>
      </c>
      <c r="AD2" s="302" t="s">
        <v>93</v>
      </c>
      <c r="AE2" s="303"/>
      <c r="AF2" s="304"/>
      <c r="AG2" s="299" t="s">
        <v>94</v>
      </c>
      <c r="AH2" s="299" t="s">
        <v>95</v>
      </c>
      <c r="AI2" s="299" t="s">
        <v>96</v>
      </c>
      <c r="AJ2" s="299" t="s">
        <v>97</v>
      </c>
      <c r="AK2" s="299" t="s">
        <v>98</v>
      </c>
    </row>
    <row r="3" spans="1:37" ht="14.25">
      <c r="A3" s="22" t="s">
        <v>115</v>
      </c>
      <c r="AA3" s="299"/>
      <c r="AB3" s="299"/>
      <c r="AC3" s="301"/>
      <c r="AD3" s="163"/>
      <c r="AE3" s="162" t="s">
        <v>111</v>
      </c>
      <c r="AF3" s="162" t="s">
        <v>112</v>
      </c>
      <c r="AG3" s="299"/>
      <c r="AH3" s="299"/>
      <c r="AI3" s="299"/>
      <c r="AJ3" s="299"/>
      <c r="AK3" s="299"/>
    </row>
    <row r="4" spans="27:38" ht="14.25">
      <c r="AA4" s="164" t="str">
        <f>E1</f>
        <v>札幌市</v>
      </c>
      <c r="AB4" s="164" t="s">
        <v>116</v>
      </c>
      <c r="AC4" s="165">
        <f>SUM(F22)</f>
        <v>886462.399</v>
      </c>
      <c r="AD4" s="165">
        <f>F9</f>
        <v>286778.231</v>
      </c>
      <c r="AE4" s="165">
        <f>F10</f>
        <v>128263.708</v>
      </c>
      <c r="AF4" s="165">
        <f>F13</f>
        <v>108565.044</v>
      </c>
      <c r="AG4" s="165">
        <f>F14</f>
        <v>5247.522</v>
      </c>
      <c r="AH4" s="165">
        <f>F15</f>
        <v>92319.111</v>
      </c>
      <c r="AI4" s="165">
        <f>F17</f>
        <v>187701.188</v>
      </c>
      <c r="AJ4" s="165">
        <f>F20</f>
        <v>99840</v>
      </c>
      <c r="AK4" s="165">
        <f>F21</f>
        <v>153064.663</v>
      </c>
      <c r="AL4" s="166"/>
    </row>
    <row r="5" spans="1:37" ht="14.25">
      <c r="A5" s="21" t="s">
        <v>248</v>
      </c>
      <c r="E5" s="3"/>
      <c r="AA5" s="164" t="str">
        <f>E1</f>
        <v>札幌市</v>
      </c>
      <c r="AB5" s="164" t="s">
        <v>100</v>
      </c>
      <c r="AC5" s="167"/>
      <c r="AD5" s="167">
        <f>G9</f>
        <v>32.35086240809635</v>
      </c>
      <c r="AE5" s="167">
        <f>G10</f>
        <v>14.469165093149089</v>
      </c>
      <c r="AF5" s="167">
        <f>G13</f>
        <v>12.246999322528513</v>
      </c>
      <c r="AG5" s="167">
        <f>G14</f>
        <v>0.5919621639811934</v>
      </c>
      <c r="AH5" s="167">
        <f>G15</f>
        <v>10.414329034614813</v>
      </c>
      <c r="AI5" s="167">
        <f>G17</f>
        <v>21.17418496393551</v>
      </c>
      <c r="AJ5" s="167">
        <f>G20</f>
        <v>11.262745054119323</v>
      </c>
      <c r="AK5" s="167">
        <f>G21</f>
        <v>17.26690981734466</v>
      </c>
    </row>
    <row r="6" spans="1:37" ht="14.25">
      <c r="A6" s="3"/>
      <c r="G6" s="296" t="s">
        <v>117</v>
      </c>
      <c r="H6" s="297"/>
      <c r="I6" s="297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AA6" s="164" t="str">
        <f>E1</f>
        <v>札幌市</v>
      </c>
      <c r="AB6" s="164" t="s">
        <v>101</v>
      </c>
      <c r="AC6" s="167">
        <f>SUM(I22)</f>
        <v>4.189731797214491</v>
      </c>
      <c r="AD6" s="167">
        <f>I9</f>
        <v>2.587904054555623</v>
      </c>
      <c r="AE6" s="167">
        <f>I10</f>
        <v>6.554329007925297</v>
      </c>
      <c r="AF6" s="167">
        <f>I13</f>
        <v>2.625930539557886</v>
      </c>
      <c r="AG6" s="167">
        <f>I14</f>
        <v>-5.448980772214174</v>
      </c>
      <c r="AH6" s="167">
        <f>I15</f>
        <v>-4.103815558117418</v>
      </c>
      <c r="AI6" s="167">
        <f>I17</f>
        <v>1.8200531215235127</v>
      </c>
      <c r="AJ6" s="167">
        <f>I20</f>
        <v>20.456053568196907</v>
      </c>
      <c r="AK6" s="167">
        <f>I21</f>
        <v>8.692171078793386</v>
      </c>
    </row>
    <row r="7" spans="1:25" ht="27" customHeight="1">
      <c r="A7" s="19"/>
      <c r="B7" s="5"/>
      <c r="C7" s="5"/>
      <c r="D7" s="5"/>
      <c r="E7" s="23"/>
      <c r="F7" s="62" t="s">
        <v>249</v>
      </c>
      <c r="G7" s="63"/>
      <c r="H7" s="263" t="s">
        <v>1</v>
      </c>
      <c r="I7" s="173" t="s">
        <v>21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</row>
    <row r="8" spans="1:25" ht="17.1" customHeight="1">
      <c r="A8" s="6"/>
      <c r="B8" s="7"/>
      <c r="C8" s="7"/>
      <c r="D8" s="7"/>
      <c r="E8" s="24"/>
      <c r="F8" s="28" t="s">
        <v>118</v>
      </c>
      <c r="G8" s="29" t="s">
        <v>2</v>
      </c>
      <c r="H8" s="264"/>
      <c r="I8" s="18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29" ht="18" customHeight="1">
      <c r="A9" s="293" t="s">
        <v>80</v>
      </c>
      <c r="B9" s="293" t="s">
        <v>81</v>
      </c>
      <c r="C9" s="47" t="s">
        <v>3</v>
      </c>
      <c r="D9" s="48"/>
      <c r="E9" s="49"/>
      <c r="F9" s="77">
        <v>286778.231</v>
      </c>
      <c r="G9" s="78">
        <f aca="true" t="shared" si="0" ref="G9:G22">F9/$F$22*100</f>
        <v>32.35086240809635</v>
      </c>
      <c r="H9" s="265">
        <v>279543.903</v>
      </c>
      <c r="I9" s="270">
        <f aca="true" t="shared" si="1" ref="I9:I40">(F9/H9-1)*100</f>
        <v>2.587904054555623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AA9" s="308" t="s">
        <v>114</v>
      </c>
      <c r="AB9" s="309"/>
      <c r="AC9" s="310" t="s">
        <v>102</v>
      </c>
    </row>
    <row r="10" spans="1:37" ht="18" customHeight="1">
      <c r="A10" s="294"/>
      <c r="B10" s="294"/>
      <c r="C10" s="8"/>
      <c r="D10" s="50" t="s">
        <v>22</v>
      </c>
      <c r="E10" s="30"/>
      <c r="F10" s="81">
        <v>128263.708</v>
      </c>
      <c r="G10" s="82">
        <f t="shared" si="0"/>
        <v>14.469165093149089</v>
      </c>
      <c r="H10" s="266">
        <v>120374</v>
      </c>
      <c r="I10" s="271">
        <f t="shared" si="1"/>
        <v>6.554329007925297</v>
      </c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AA10" s="299" t="s">
        <v>91</v>
      </c>
      <c r="AB10" s="299"/>
      <c r="AC10" s="310"/>
      <c r="AD10" s="302" t="s">
        <v>103</v>
      </c>
      <c r="AE10" s="303"/>
      <c r="AF10" s="304"/>
      <c r="AG10" s="302" t="s">
        <v>104</v>
      </c>
      <c r="AH10" s="307"/>
      <c r="AI10" s="306"/>
      <c r="AJ10" s="302" t="s">
        <v>105</v>
      </c>
      <c r="AK10" s="306"/>
    </row>
    <row r="11" spans="1:37" ht="18" customHeight="1">
      <c r="A11" s="294"/>
      <c r="B11" s="294"/>
      <c r="C11" s="34"/>
      <c r="D11" s="35"/>
      <c r="E11" s="33" t="s">
        <v>23</v>
      </c>
      <c r="F11" s="85">
        <v>93565.857</v>
      </c>
      <c r="G11" s="86">
        <f t="shared" si="0"/>
        <v>10.554971886630469</v>
      </c>
      <c r="H11" s="267">
        <v>89153.724</v>
      </c>
      <c r="I11" s="272">
        <f t="shared" si="1"/>
        <v>4.948904882537497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AA11" s="299"/>
      <c r="AB11" s="299"/>
      <c r="AC11" s="308"/>
      <c r="AD11" s="163"/>
      <c r="AE11" s="162" t="s">
        <v>106</v>
      </c>
      <c r="AF11" s="162" t="s">
        <v>107</v>
      </c>
      <c r="AG11" s="163"/>
      <c r="AH11" s="162" t="s">
        <v>108</v>
      </c>
      <c r="AI11" s="162" t="s">
        <v>109</v>
      </c>
      <c r="AJ11" s="163"/>
      <c r="AK11" s="168" t="s">
        <v>110</v>
      </c>
    </row>
    <row r="12" spans="1:38" ht="18" customHeight="1">
      <c r="A12" s="294"/>
      <c r="B12" s="294"/>
      <c r="C12" s="34"/>
      <c r="D12" s="36"/>
      <c r="E12" s="33" t="s">
        <v>24</v>
      </c>
      <c r="F12" s="85">
        <v>25012.695</v>
      </c>
      <c r="G12" s="86">
        <f t="shared" si="0"/>
        <v>2.8216306780994103</v>
      </c>
      <c r="H12" s="267">
        <v>22078.358</v>
      </c>
      <c r="I12" s="272">
        <f t="shared" si="1"/>
        <v>13.290558111250839</v>
      </c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AA12" s="164" t="str">
        <f>E1</f>
        <v>札幌市</v>
      </c>
      <c r="AB12" s="164" t="s">
        <v>116</v>
      </c>
      <c r="AC12" s="165">
        <f>F40</f>
        <v>877874.559</v>
      </c>
      <c r="AD12" s="165">
        <f>F23</f>
        <v>440905.952</v>
      </c>
      <c r="AE12" s="165">
        <f>F24</f>
        <v>94876.388</v>
      </c>
      <c r="AF12" s="165">
        <f>F26</f>
        <v>80720.326</v>
      </c>
      <c r="AG12" s="165">
        <f>F27</f>
        <v>330248.947</v>
      </c>
      <c r="AH12" s="165">
        <f>F28</f>
        <v>77972.529</v>
      </c>
      <c r="AI12" s="165">
        <f>F32</f>
        <v>3215.367</v>
      </c>
      <c r="AJ12" s="165">
        <f>F34</f>
        <v>106719.66</v>
      </c>
      <c r="AK12" s="165">
        <f>F35</f>
        <v>105994.012</v>
      </c>
      <c r="AL12" s="169"/>
    </row>
    <row r="13" spans="1:37" ht="18" customHeight="1">
      <c r="A13" s="294"/>
      <c r="B13" s="294"/>
      <c r="C13" s="11"/>
      <c r="D13" s="31" t="s">
        <v>25</v>
      </c>
      <c r="E13" s="32"/>
      <c r="F13" s="89">
        <v>108565.044</v>
      </c>
      <c r="G13" s="90">
        <f t="shared" si="0"/>
        <v>12.246999322528513</v>
      </c>
      <c r="H13" s="268">
        <v>105787.147</v>
      </c>
      <c r="I13" s="273">
        <f t="shared" si="1"/>
        <v>2.625930539557886</v>
      </c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AA13" s="164" t="str">
        <f>E1</f>
        <v>札幌市</v>
      </c>
      <c r="AB13" s="164" t="s">
        <v>100</v>
      </c>
      <c r="AC13" s="167"/>
      <c r="AD13" s="167">
        <f>G23</f>
        <v>50.22425441993017</v>
      </c>
      <c r="AE13" s="167">
        <f>G24</f>
        <v>10.80751082570101</v>
      </c>
      <c r="AF13" s="167">
        <f>G26</f>
        <v>9.194972695409891</v>
      </c>
      <c r="AG13" s="167">
        <f>G27</f>
        <v>37.619149981540815</v>
      </c>
      <c r="AH13" s="167">
        <f>G28</f>
        <v>8.881967041944998</v>
      </c>
      <c r="AI13" s="167">
        <f>G32</f>
        <v>0.36626724935082666</v>
      </c>
      <c r="AJ13" s="167">
        <f>G34</f>
        <v>12.156595598529016</v>
      </c>
      <c r="AK13" s="167">
        <f>G35</f>
        <v>12.073935952847222</v>
      </c>
    </row>
    <row r="14" spans="1:37" ht="18" customHeight="1">
      <c r="A14" s="294"/>
      <c r="B14" s="294"/>
      <c r="C14" s="52" t="s">
        <v>4</v>
      </c>
      <c r="D14" s="53"/>
      <c r="E14" s="54"/>
      <c r="F14" s="85">
        <v>5247.522</v>
      </c>
      <c r="G14" s="86">
        <f t="shared" si="0"/>
        <v>0.5919621639811934</v>
      </c>
      <c r="H14" s="267">
        <v>5549.937</v>
      </c>
      <c r="I14" s="272">
        <f t="shared" si="1"/>
        <v>-5.448980772214174</v>
      </c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AA14" s="164" t="str">
        <f>E1</f>
        <v>札幌市</v>
      </c>
      <c r="AB14" s="164" t="s">
        <v>101</v>
      </c>
      <c r="AC14" s="167">
        <f>I40</f>
        <v>4.387874245640355</v>
      </c>
      <c r="AD14" s="167">
        <f>I23</f>
        <v>2.5772876100846887</v>
      </c>
      <c r="AE14" s="167">
        <f>I24</f>
        <v>-0.454113558816982</v>
      </c>
      <c r="AF14" s="167">
        <f>I26</f>
        <v>-0.9874499401094194</v>
      </c>
      <c r="AG14" s="167">
        <f>I27</f>
        <v>2.1104240456756296</v>
      </c>
      <c r="AH14" s="167">
        <f>I28</f>
        <v>4.588651768308427</v>
      </c>
      <c r="AI14" s="167">
        <f>I32</f>
        <v>-42.34826459395129</v>
      </c>
      <c r="AJ14" s="167">
        <f>I34</f>
        <v>21.656247936314376</v>
      </c>
      <c r="AK14" s="167">
        <f>I35</f>
        <v>20.829037532884588</v>
      </c>
    </row>
    <row r="15" spans="1:25" ht="18" customHeight="1">
      <c r="A15" s="294"/>
      <c r="B15" s="294"/>
      <c r="C15" s="52" t="s">
        <v>5</v>
      </c>
      <c r="D15" s="53"/>
      <c r="E15" s="54"/>
      <c r="F15" s="85">
        <v>92319.111</v>
      </c>
      <c r="G15" s="86">
        <f t="shared" si="0"/>
        <v>10.414329034614813</v>
      </c>
      <c r="H15" s="267">
        <v>96269.848</v>
      </c>
      <c r="I15" s="272">
        <f t="shared" si="1"/>
        <v>-4.103815558117418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8" customHeight="1">
      <c r="A16" s="294"/>
      <c r="B16" s="294"/>
      <c r="C16" s="52" t="s">
        <v>26</v>
      </c>
      <c r="D16" s="53"/>
      <c r="E16" s="54"/>
      <c r="F16" s="85">
        <v>20402.138</v>
      </c>
      <c r="G16" s="86">
        <f t="shared" si="0"/>
        <v>2.301523225690704</v>
      </c>
      <c r="H16" s="267">
        <v>20686.191</v>
      </c>
      <c r="I16" s="272">
        <f t="shared" si="1"/>
        <v>-1.373152747163553</v>
      </c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8" customHeight="1">
      <c r="A17" s="294"/>
      <c r="B17" s="294"/>
      <c r="C17" s="52" t="s">
        <v>6</v>
      </c>
      <c r="D17" s="53"/>
      <c r="E17" s="54"/>
      <c r="F17" s="85">
        <v>187701.188</v>
      </c>
      <c r="G17" s="86">
        <f t="shared" si="0"/>
        <v>21.17418496393551</v>
      </c>
      <c r="H17" s="267">
        <v>184345.993</v>
      </c>
      <c r="I17" s="272">
        <f t="shared" si="1"/>
        <v>1.8200531215235127</v>
      </c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8" customHeight="1">
      <c r="A18" s="294"/>
      <c r="B18" s="294"/>
      <c r="C18" s="52" t="s">
        <v>27</v>
      </c>
      <c r="D18" s="53"/>
      <c r="E18" s="54"/>
      <c r="F18" s="85">
        <v>35673.385</v>
      </c>
      <c r="G18" s="86">
        <f t="shared" si="0"/>
        <v>4.024241190629452</v>
      </c>
      <c r="H18" s="267">
        <v>34435.664</v>
      </c>
      <c r="I18" s="272">
        <f t="shared" si="1"/>
        <v>3.5942997933770204</v>
      </c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8" customHeight="1">
      <c r="A19" s="294"/>
      <c r="B19" s="294"/>
      <c r="C19" s="52" t="s">
        <v>28</v>
      </c>
      <c r="D19" s="53"/>
      <c r="E19" s="54"/>
      <c r="F19" s="85">
        <v>5436.161</v>
      </c>
      <c r="G19" s="86">
        <f t="shared" si="0"/>
        <v>0.6132421415880044</v>
      </c>
      <c r="H19" s="267">
        <v>6274.975</v>
      </c>
      <c r="I19" s="272">
        <f t="shared" si="1"/>
        <v>-13.367607042259133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8" customHeight="1">
      <c r="A20" s="294"/>
      <c r="B20" s="294"/>
      <c r="C20" s="52" t="s">
        <v>7</v>
      </c>
      <c r="D20" s="53"/>
      <c r="E20" s="54"/>
      <c r="F20" s="85">
        <v>99840</v>
      </c>
      <c r="G20" s="86">
        <f t="shared" si="0"/>
        <v>11.262745054119323</v>
      </c>
      <c r="H20" s="267">
        <v>82885</v>
      </c>
      <c r="I20" s="272">
        <f t="shared" si="1"/>
        <v>20.456053568196907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8" customHeight="1">
      <c r="A21" s="294"/>
      <c r="B21" s="294"/>
      <c r="C21" s="57" t="s">
        <v>8</v>
      </c>
      <c r="D21" s="58"/>
      <c r="E21" s="56"/>
      <c r="F21" s="93">
        <v>153064.663</v>
      </c>
      <c r="G21" s="94">
        <f t="shared" si="0"/>
        <v>17.26690981734466</v>
      </c>
      <c r="H21" s="269">
        <v>140824</v>
      </c>
      <c r="I21" s="274">
        <f t="shared" si="1"/>
        <v>8.692171078793386</v>
      </c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8" customHeight="1">
      <c r="A22" s="294"/>
      <c r="B22" s="295"/>
      <c r="C22" s="59" t="s">
        <v>9</v>
      </c>
      <c r="D22" s="37"/>
      <c r="E22" s="60"/>
      <c r="F22" s="97">
        <f>SUM(F9,F14:F21)</f>
        <v>886462.399</v>
      </c>
      <c r="G22" s="98">
        <f t="shared" si="0"/>
        <v>100</v>
      </c>
      <c r="H22" s="97">
        <f>SUM(H9,H14:H21)</f>
        <v>850815.5109999999</v>
      </c>
      <c r="I22" s="275">
        <f t="shared" si="1"/>
        <v>4.189731797214491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8" customHeight="1">
      <c r="A23" s="294"/>
      <c r="B23" s="293" t="s">
        <v>82</v>
      </c>
      <c r="C23" s="4" t="s">
        <v>10</v>
      </c>
      <c r="D23" s="5"/>
      <c r="E23" s="23"/>
      <c r="F23" s="77">
        <v>440905.952</v>
      </c>
      <c r="G23" s="78">
        <f aca="true" t="shared" si="2" ref="G23:G40">F23/$F$40*100</f>
        <v>50.22425441993017</v>
      </c>
      <c r="H23" s="265">
        <v>429828.047</v>
      </c>
      <c r="I23" s="276">
        <f t="shared" si="1"/>
        <v>2.5772876100846887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</row>
    <row r="24" spans="1:25" ht="18" customHeight="1">
      <c r="A24" s="294"/>
      <c r="B24" s="294"/>
      <c r="C24" s="8"/>
      <c r="D24" s="10" t="s">
        <v>11</v>
      </c>
      <c r="E24" s="38"/>
      <c r="F24" s="85">
        <v>94876.388</v>
      </c>
      <c r="G24" s="86">
        <f t="shared" si="2"/>
        <v>10.80751082570101</v>
      </c>
      <c r="H24" s="267">
        <v>95309.2</v>
      </c>
      <c r="I24" s="272">
        <f t="shared" si="1"/>
        <v>-0.454113558816982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</row>
    <row r="25" spans="1:25" ht="18" customHeight="1">
      <c r="A25" s="294"/>
      <c r="B25" s="294"/>
      <c r="C25" s="8"/>
      <c r="D25" s="10" t="s">
        <v>29</v>
      </c>
      <c r="E25" s="38"/>
      <c r="F25" s="85">
        <v>265309.238</v>
      </c>
      <c r="G25" s="86">
        <f t="shared" si="2"/>
        <v>30.221770898819273</v>
      </c>
      <c r="H25" s="267">
        <v>252993.499</v>
      </c>
      <c r="I25" s="272">
        <f t="shared" si="1"/>
        <v>4.868006114259882</v>
      </c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</row>
    <row r="26" spans="1:25" ht="18" customHeight="1">
      <c r="A26" s="294"/>
      <c r="B26" s="294"/>
      <c r="C26" s="11"/>
      <c r="D26" s="10" t="s">
        <v>12</v>
      </c>
      <c r="E26" s="38"/>
      <c r="F26" s="85">
        <v>80720.326</v>
      </c>
      <c r="G26" s="86">
        <f t="shared" si="2"/>
        <v>9.194972695409891</v>
      </c>
      <c r="H26" s="267">
        <v>81525.348</v>
      </c>
      <c r="I26" s="272">
        <f t="shared" si="1"/>
        <v>-0.9874499401094194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</row>
    <row r="27" spans="1:25" ht="18" customHeight="1">
      <c r="A27" s="294"/>
      <c r="B27" s="294"/>
      <c r="C27" s="8" t="s">
        <v>13</v>
      </c>
      <c r="D27" s="14"/>
      <c r="E27" s="25"/>
      <c r="F27" s="77">
        <v>330248.947</v>
      </c>
      <c r="G27" s="78">
        <f t="shared" si="2"/>
        <v>37.619149981540815</v>
      </c>
      <c r="H27" s="265">
        <v>323423.343</v>
      </c>
      <c r="I27" s="276">
        <f t="shared" si="1"/>
        <v>2.1104240456756296</v>
      </c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</row>
    <row r="28" spans="1:25" ht="18" customHeight="1">
      <c r="A28" s="294"/>
      <c r="B28" s="294"/>
      <c r="C28" s="8"/>
      <c r="D28" s="10" t="s">
        <v>14</v>
      </c>
      <c r="E28" s="38"/>
      <c r="F28" s="85">
        <v>77972.529</v>
      </c>
      <c r="G28" s="86">
        <f t="shared" si="2"/>
        <v>8.881967041944998</v>
      </c>
      <c r="H28" s="267">
        <v>74551.615</v>
      </c>
      <c r="I28" s="272">
        <f t="shared" si="1"/>
        <v>4.588651768308427</v>
      </c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</row>
    <row r="29" spans="1:25" ht="18" customHeight="1">
      <c r="A29" s="294"/>
      <c r="B29" s="294"/>
      <c r="C29" s="8"/>
      <c r="D29" s="10" t="s">
        <v>30</v>
      </c>
      <c r="E29" s="38"/>
      <c r="F29" s="85">
        <v>31696.694</v>
      </c>
      <c r="G29" s="86">
        <f t="shared" si="2"/>
        <v>3.6106176759588724</v>
      </c>
      <c r="H29" s="267">
        <v>29705.21</v>
      </c>
      <c r="I29" s="272">
        <f t="shared" si="1"/>
        <v>6.704157284193579</v>
      </c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</row>
    <row r="30" spans="1:25" ht="18" customHeight="1">
      <c r="A30" s="294"/>
      <c r="B30" s="294"/>
      <c r="C30" s="8"/>
      <c r="D30" s="10" t="s">
        <v>31</v>
      </c>
      <c r="E30" s="38"/>
      <c r="F30" s="85">
        <v>72448.083</v>
      </c>
      <c r="G30" s="86">
        <f t="shared" si="2"/>
        <v>8.25266916067447</v>
      </c>
      <c r="H30" s="267">
        <v>72775.372</v>
      </c>
      <c r="I30" s="272">
        <f t="shared" si="1"/>
        <v>-0.44972494266329877</v>
      </c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</row>
    <row r="31" spans="1:25" ht="18" customHeight="1">
      <c r="A31" s="294"/>
      <c r="B31" s="294"/>
      <c r="C31" s="8"/>
      <c r="D31" s="10" t="s">
        <v>32</v>
      </c>
      <c r="E31" s="38"/>
      <c r="F31" s="85">
        <v>63835.154</v>
      </c>
      <c r="G31" s="86">
        <f t="shared" si="2"/>
        <v>7.2715575756877575</v>
      </c>
      <c r="H31" s="267">
        <v>59956.164</v>
      </c>
      <c r="I31" s="272">
        <f t="shared" si="1"/>
        <v>6.469710103534987</v>
      </c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</row>
    <row r="32" spans="1:25" ht="18" customHeight="1">
      <c r="A32" s="294"/>
      <c r="B32" s="294"/>
      <c r="C32" s="8"/>
      <c r="D32" s="10" t="s">
        <v>15</v>
      </c>
      <c r="E32" s="38"/>
      <c r="F32" s="85">
        <v>3215.367</v>
      </c>
      <c r="G32" s="86">
        <f t="shared" si="2"/>
        <v>0.36626724935082666</v>
      </c>
      <c r="H32" s="267">
        <v>5577.225</v>
      </c>
      <c r="I32" s="272">
        <f t="shared" si="1"/>
        <v>-42.34826459395129</v>
      </c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</row>
    <row r="33" spans="1:25" ht="18" customHeight="1">
      <c r="A33" s="294"/>
      <c r="B33" s="294"/>
      <c r="C33" s="11"/>
      <c r="D33" s="10" t="s">
        <v>33</v>
      </c>
      <c r="E33" s="38"/>
      <c r="F33" s="85">
        <v>81081.12</v>
      </c>
      <c r="G33" s="86">
        <f t="shared" si="2"/>
        <v>9.236071277923887</v>
      </c>
      <c r="H33" s="267">
        <v>80857.757</v>
      </c>
      <c r="I33" s="272">
        <f t="shared" si="1"/>
        <v>0.2762418947634071</v>
      </c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</row>
    <row r="34" spans="1:25" ht="18" customHeight="1">
      <c r="A34" s="294"/>
      <c r="B34" s="294"/>
      <c r="C34" s="8" t="s">
        <v>16</v>
      </c>
      <c r="D34" s="14"/>
      <c r="E34" s="25"/>
      <c r="F34" s="77">
        <v>106719.66</v>
      </c>
      <c r="G34" s="78">
        <f t="shared" si="2"/>
        <v>12.156595598529016</v>
      </c>
      <c r="H34" s="265">
        <v>87722.301</v>
      </c>
      <c r="I34" s="276">
        <f t="shared" si="1"/>
        <v>21.656247936314376</v>
      </c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</row>
    <row r="35" spans="1:25" ht="18" customHeight="1">
      <c r="A35" s="294"/>
      <c r="B35" s="294"/>
      <c r="C35" s="8"/>
      <c r="D35" s="39" t="s">
        <v>17</v>
      </c>
      <c r="E35" s="40"/>
      <c r="F35" s="81">
        <v>105994.012</v>
      </c>
      <c r="G35" s="82">
        <f t="shared" si="2"/>
        <v>12.073935952847222</v>
      </c>
      <c r="H35" s="266">
        <v>87722.301</v>
      </c>
      <c r="I35" s="271">
        <f t="shared" si="1"/>
        <v>20.829037532884588</v>
      </c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</row>
    <row r="36" spans="1:25" ht="18" customHeight="1">
      <c r="A36" s="294"/>
      <c r="B36" s="294"/>
      <c r="C36" s="8"/>
      <c r="D36" s="41"/>
      <c r="E36" s="152" t="s">
        <v>88</v>
      </c>
      <c r="F36" s="85">
        <f>F35-F37</f>
        <v>41959.563</v>
      </c>
      <c r="G36" s="86">
        <f t="shared" si="2"/>
        <v>4.7796763865439695</v>
      </c>
      <c r="H36" s="267">
        <v>41297.692</v>
      </c>
      <c r="I36" s="272">
        <f t="shared" si="1"/>
        <v>1.602682784306686</v>
      </c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</row>
    <row r="37" spans="1:25" ht="18" customHeight="1">
      <c r="A37" s="294"/>
      <c r="B37" s="294"/>
      <c r="C37" s="8"/>
      <c r="D37" s="12"/>
      <c r="E37" s="33" t="s">
        <v>34</v>
      </c>
      <c r="F37" s="85">
        <v>64034.449</v>
      </c>
      <c r="G37" s="86">
        <f t="shared" si="2"/>
        <v>7.2942595663032535</v>
      </c>
      <c r="H37" s="267">
        <v>45637.141</v>
      </c>
      <c r="I37" s="272">
        <f t="shared" si="1"/>
        <v>40.31213962329498</v>
      </c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  <row r="38" spans="1:25" ht="18" customHeight="1">
      <c r="A38" s="294"/>
      <c r="B38" s="294"/>
      <c r="C38" s="8"/>
      <c r="D38" s="61" t="s">
        <v>35</v>
      </c>
      <c r="E38" s="54"/>
      <c r="F38" s="85">
        <v>725.648</v>
      </c>
      <c r="G38" s="86">
        <f t="shared" si="2"/>
        <v>0.08265964568179268</v>
      </c>
      <c r="H38" s="267">
        <v>0</v>
      </c>
      <c r="I38" s="272" t="e">
        <f t="shared" si="1"/>
        <v>#DIV/0!</v>
      </c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</row>
    <row r="39" spans="1:25" ht="18" customHeight="1">
      <c r="A39" s="294"/>
      <c r="B39" s="294"/>
      <c r="C39" s="6"/>
      <c r="D39" s="55" t="s">
        <v>36</v>
      </c>
      <c r="E39" s="56"/>
      <c r="F39" s="93">
        <v>0</v>
      </c>
      <c r="G39" s="94">
        <f t="shared" si="2"/>
        <v>0</v>
      </c>
      <c r="H39" s="269">
        <v>0</v>
      </c>
      <c r="I39" s="274" t="e">
        <f t="shared" si="1"/>
        <v>#DIV/0!</v>
      </c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</row>
    <row r="40" spans="1:25" ht="18" customHeight="1">
      <c r="A40" s="295"/>
      <c r="B40" s="295"/>
      <c r="C40" s="6" t="s">
        <v>18</v>
      </c>
      <c r="D40" s="7"/>
      <c r="E40" s="24"/>
      <c r="F40" s="97">
        <f>SUM(F23,F27,F34)</f>
        <v>877874.559</v>
      </c>
      <c r="G40" s="98">
        <f t="shared" si="2"/>
        <v>100</v>
      </c>
      <c r="H40" s="97">
        <f>SUM(H23,H27,H34)</f>
        <v>840973.691</v>
      </c>
      <c r="I40" s="275">
        <f t="shared" si="1"/>
        <v>4.387874245640355</v>
      </c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</row>
    <row r="41" ht="18" customHeight="1">
      <c r="A41" s="150" t="s">
        <v>19</v>
      </c>
    </row>
    <row r="42" ht="18" customHeight="1">
      <c r="A42" s="151" t="s">
        <v>20</v>
      </c>
    </row>
    <row r="52" ht="14.25">
      <c r="Z52" s="14"/>
    </row>
    <row r="53" ht="14.25">
      <c r="Z53" s="14"/>
    </row>
  </sheetData>
  <mergeCells count="22">
    <mergeCell ref="AC2:AC3"/>
    <mergeCell ref="AD2:AF2"/>
    <mergeCell ref="G6:I6"/>
    <mergeCell ref="A1:D1"/>
    <mergeCell ref="AA1:AB1"/>
    <mergeCell ref="AA2:AA3"/>
    <mergeCell ref="AB2:AB3"/>
    <mergeCell ref="AG2:AG3"/>
    <mergeCell ref="AH2:AH3"/>
    <mergeCell ref="AI2:AI3"/>
    <mergeCell ref="AJ2:AJ3"/>
    <mergeCell ref="AK2:AK3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view="pageBreakPreview" zoomScale="85" zoomScaleSheetLayoutView="85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C2" sqref="C2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95" customHeight="1">
      <c r="A1" s="177" t="s">
        <v>0</v>
      </c>
      <c r="B1" s="177"/>
      <c r="C1" s="76" t="s">
        <v>254</v>
      </c>
      <c r="D1" s="178"/>
      <c r="E1" s="178"/>
      <c r="AA1" s="1" t="str">
        <f>C1</f>
        <v>札幌市</v>
      </c>
      <c r="AB1" s="1" t="s">
        <v>119</v>
      </c>
      <c r="AC1" s="1" t="s">
        <v>120</v>
      </c>
      <c r="AD1" s="179" t="s">
        <v>121</v>
      </c>
      <c r="AE1" s="1" t="s">
        <v>122</v>
      </c>
      <c r="AF1" s="1" t="s">
        <v>123</v>
      </c>
      <c r="AG1" s="1" t="s">
        <v>124</v>
      </c>
      <c r="AH1" s="1" t="s">
        <v>125</v>
      </c>
      <c r="AI1" s="1" t="s">
        <v>126</v>
      </c>
      <c r="AJ1" s="1" t="s">
        <v>127</v>
      </c>
      <c r="AK1" s="1" t="s">
        <v>128</v>
      </c>
      <c r="AL1" s="1" t="s">
        <v>129</v>
      </c>
      <c r="AM1" s="1" t="s">
        <v>130</v>
      </c>
      <c r="AN1" s="1" t="s">
        <v>131</v>
      </c>
      <c r="AO1" s="1" t="s">
        <v>132</v>
      </c>
      <c r="AP1" s="1" t="s">
        <v>109</v>
      </c>
      <c r="AQ1" s="1" t="s">
        <v>133</v>
      </c>
      <c r="AR1" s="1" t="s">
        <v>134</v>
      </c>
      <c r="AS1" s="1" t="s">
        <v>135</v>
      </c>
    </row>
    <row r="2" spans="27:45" ht="14.25">
      <c r="AA2" s="1" t="s">
        <v>136</v>
      </c>
      <c r="AB2" s="180">
        <f>I7</f>
        <v>886462.399</v>
      </c>
      <c r="AC2" s="180">
        <f>I9</f>
        <v>877874.559</v>
      </c>
      <c r="AD2" s="180">
        <f>I10</f>
        <v>8587.84</v>
      </c>
      <c r="AE2" s="180">
        <f>I11</f>
        <v>3975.892</v>
      </c>
      <c r="AF2" s="180">
        <f>I12</f>
        <v>4611.948</v>
      </c>
      <c r="AG2" s="180">
        <f>I13</f>
        <v>-1126.335</v>
      </c>
      <c r="AH2" s="1">
        <f>I14</f>
        <v>0</v>
      </c>
      <c r="AI2" s="180">
        <f>I15</f>
        <v>-3618.851</v>
      </c>
      <c r="AJ2" s="180">
        <f>I25</f>
        <v>445838.774</v>
      </c>
      <c r="AK2" s="181">
        <f>I26</f>
        <v>0.701</v>
      </c>
      <c r="AL2" s="182">
        <f>I27</f>
        <v>1</v>
      </c>
      <c r="AM2" s="182">
        <f>I28</f>
        <v>94</v>
      </c>
      <c r="AN2" s="182">
        <f>I29</f>
        <v>48.4</v>
      </c>
      <c r="AO2" s="182">
        <f>I33</f>
        <v>72.1</v>
      </c>
      <c r="AP2" s="180">
        <f>I16</f>
        <v>57061.936</v>
      </c>
      <c r="AQ2" s="180">
        <f>I17</f>
        <v>160923.487</v>
      </c>
      <c r="AR2" s="180">
        <f>I18</f>
        <v>968211.126</v>
      </c>
      <c r="AS2" s="183">
        <f>I21</f>
        <v>2.715287818409708</v>
      </c>
    </row>
    <row r="3" spans="27:45" ht="14.25">
      <c r="AA3" s="1" t="s">
        <v>137</v>
      </c>
      <c r="AB3" s="180">
        <f>H7</f>
        <v>850815.653</v>
      </c>
      <c r="AC3" s="180">
        <f>H9</f>
        <v>840973.691</v>
      </c>
      <c r="AD3" s="180">
        <f>H10</f>
        <v>9841.962</v>
      </c>
      <c r="AE3" s="180">
        <f>H11</f>
        <v>4103.679</v>
      </c>
      <c r="AF3" s="180">
        <f>H12</f>
        <v>5738.283</v>
      </c>
      <c r="AG3" s="180">
        <f>H13</f>
        <v>3751.419</v>
      </c>
      <c r="AH3" s="1">
        <f>H14</f>
        <v>0</v>
      </c>
      <c r="AI3" s="180">
        <f>H15</f>
        <v>3762.55</v>
      </c>
      <c r="AJ3" s="180">
        <f>H25</f>
        <v>442451.999</v>
      </c>
      <c r="AK3" s="181">
        <f>H26</f>
        <v>0.692</v>
      </c>
      <c r="AL3" s="182">
        <f>H27</f>
        <v>1.3</v>
      </c>
      <c r="AM3" s="182">
        <f>H28</f>
        <v>92.3</v>
      </c>
      <c r="AN3" s="182">
        <f>H29</f>
        <v>48.7</v>
      </c>
      <c r="AO3" s="182">
        <f>H33</f>
        <v>78</v>
      </c>
      <c r="AP3" s="180">
        <f>H16</f>
        <v>60018.561</v>
      </c>
      <c r="AQ3" s="180">
        <f>H17</f>
        <v>115107.535</v>
      </c>
      <c r="AR3" s="180">
        <f>H18</f>
        <v>934744.016</v>
      </c>
      <c r="AS3" s="183">
        <f>H21</f>
        <v>2.5356125973550374</v>
      </c>
    </row>
    <row r="4" spans="1:44" ht="14.25">
      <c r="A4" s="21" t="s">
        <v>138</v>
      </c>
      <c r="AP4" s="180"/>
      <c r="AQ4" s="180"/>
      <c r="AR4" s="180"/>
    </row>
    <row r="5" ht="14.25">
      <c r="I5" s="184" t="s">
        <v>139</v>
      </c>
    </row>
    <row r="6" spans="1:9" s="171" customFormat="1" ht="29.25" customHeight="1">
      <c r="A6" s="185" t="s">
        <v>140</v>
      </c>
      <c r="B6" s="186"/>
      <c r="C6" s="186"/>
      <c r="D6" s="187"/>
      <c r="E6" s="162" t="s">
        <v>241</v>
      </c>
      <c r="F6" s="162" t="s">
        <v>242</v>
      </c>
      <c r="G6" s="162" t="s">
        <v>243</v>
      </c>
      <c r="H6" s="162" t="s">
        <v>244</v>
      </c>
      <c r="I6" s="162" t="s">
        <v>250</v>
      </c>
    </row>
    <row r="7" spans="1:9" ht="27" customHeight="1">
      <c r="A7" s="293" t="s">
        <v>141</v>
      </c>
      <c r="B7" s="47" t="s">
        <v>142</v>
      </c>
      <c r="C7" s="48"/>
      <c r="D7" s="100" t="s">
        <v>143</v>
      </c>
      <c r="E7" s="188">
        <v>843071</v>
      </c>
      <c r="F7" s="189">
        <v>834810</v>
      </c>
      <c r="G7" s="189">
        <v>842960.386</v>
      </c>
      <c r="H7" s="189">
        <v>850815.653</v>
      </c>
      <c r="I7" s="189">
        <v>886462.399</v>
      </c>
    </row>
    <row r="8" spans="1:9" ht="27" customHeight="1">
      <c r="A8" s="294"/>
      <c r="B8" s="26"/>
      <c r="C8" s="61" t="s">
        <v>144</v>
      </c>
      <c r="D8" s="101" t="s">
        <v>38</v>
      </c>
      <c r="E8" s="190">
        <v>415587</v>
      </c>
      <c r="F8" s="190">
        <v>414570</v>
      </c>
      <c r="G8" s="190">
        <v>392130.567</v>
      </c>
      <c r="H8" s="190">
        <v>390372.327</v>
      </c>
      <c r="I8" s="191">
        <v>394828.375</v>
      </c>
    </row>
    <row r="9" spans="1:9" ht="27" customHeight="1">
      <c r="A9" s="294"/>
      <c r="B9" s="52" t="s">
        <v>145</v>
      </c>
      <c r="C9" s="53"/>
      <c r="D9" s="102"/>
      <c r="E9" s="192">
        <v>833198</v>
      </c>
      <c r="F9" s="192">
        <v>823350</v>
      </c>
      <c r="G9" s="192">
        <v>835735.856</v>
      </c>
      <c r="H9" s="192">
        <v>840973.691</v>
      </c>
      <c r="I9" s="193">
        <v>877874.559</v>
      </c>
    </row>
    <row r="10" spans="1:9" ht="27" customHeight="1">
      <c r="A10" s="294"/>
      <c r="B10" s="52" t="s">
        <v>146</v>
      </c>
      <c r="C10" s="53"/>
      <c r="D10" s="102"/>
      <c r="E10" s="192">
        <v>9873</v>
      </c>
      <c r="F10" s="192">
        <v>11460</v>
      </c>
      <c r="G10" s="192">
        <v>7224.530000000028</v>
      </c>
      <c r="H10" s="192">
        <v>9841.962</v>
      </c>
      <c r="I10" s="193">
        <v>8587.84</v>
      </c>
    </row>
    <row r="11" spans="1:9" ht="27" customHeight="1">
      <c r="A11" s="294"/>
      <c r="B11" s="52" t="s">
        <v>147</v>
      </c>
      <c r="C11" s="53"/>
      <c r="D11" s="102"/>
      <c r="E11" s="192">
        <v>7219</v>
      </c>
      <c r="F11" s="192">
        <v>6659</v>
      </c>
      <c r="G11" s="192">
        <v>5237.666</v>
      </c>
      <c r="H11" s="192">
        <v>4103.679</v>
      </c>
      <c r="I11" s="193">
        <v>3975.892</v>
      </c>
    </row>
    <row r="12" spans="1:9" ht="27" customHeight="1">
      <c r="A12" s="294"/>
      <c r="B12" s="52" t="s">
        <v>148</v>
      </c>
      <c r="C12" s="53"/>
      <c r="D12" s="102"/>
      <c r="E12" s="192">
        <v>2655</v>
      </c>
      <c r="F12" s="192">
        <v>4801</v>
      </c>
      <c r="G12" s="192">
        <v>1986.864</v>
      </c>
      <c r="H12" s="192">
        <v>5738.283</v>
      </c>
      <c r="I12" s="193">
        <v>4611.948</v>
      </c>
    </row>
    <row r="13" spans="1:9" ht="27" customHeight="1">
      <c r="A13" s="294"/>
      <c r="B13" s="52" t="s">
        <v>149</v>
      </c>
      <c r="C13" s="53"/>
      <c r="D13" s="107"/>
      <c r="E13" s="194">
        <v>2175</v>
      </c>
      <c r="F13" s="194">
        <v>2146</v>
      </c>
      <c r="G13" s="194">
        <v>-2813.776</v>
      </c>
      <c r="H13" s="194">
        <v>3751.419</v>
      </c>
      <c r="I13" s="195">
        <v>-1126.335</v>
      </c>
    </row>
    <row r="14" spans="1:9" ht="27" customHeight="1">
      <c r="A14" s="294"/>
      <c r="B14" s="111" t="s">
        <v>150</v>
      </c>
      <c r="C14" s="68"/>
      <c r="D14" s="107"/>
      <c r="E14" s="194">
        <v>0</v>
      </c>
      <c r="F14" s="194">
        <v>0</v>
      </c>
      <c r="G14" s="194">
        <v>0</v>
      </c>
      <c r="H14" s="194">
        <v>0</v>
      </c>
      <c r="I14" s="195">
        <v>0</v>
      </c>
    </row>
    <row r="15" spans="1:9" ht="27" customHeight="1">
      <c r="A15" s="294"/>
      <c r="B15" s="57" t="s">
        <v>151</v>
      </c>
      <c r="C15" s="58"/>
      <c r="D15" s="196"/>
      <c r="E15" s="197">
        <v>1886</v>
      </c>
      <c r="F15" s="197">
        <v>2157</v>
      </c>
      <c r="G15" s="197">
        <v>-2801.177</v>
      </c>
      <c r="H15" s="197">
        <v>3762.55</v>
      </c>
      <c r="I15" s="198">
        <v>-3618.851</v>
      </c>
    </row>
    <row r="16" spans="1:9" ht="27" customHeight="1">
      <c r="A16" s="294"/>
      <c r="B16" s="199" t="s">
        <v>152</v>
      </c>
      <c r="C16" s="200"/>
      <c r="D16" s="201" t="s">
        <v>39</v>
      </c>
      <c r="E16" s="202">
        <v>52747</v>
      </c>
      <c r="F16" s="202">
        <v>53662</v>
      </c>
      <c r="G16" s="202">
        <v>56225.338</v>
      </c>
      <c r="H16" s="202">
        <v>60018.561</v>
      </c>
      <c r="I16" s="203">
        <v>57061.936</v>
      </c>
    </row>
    <row r="17" spans="1:9" ht="27" customHeight="1">
      <c r="A17" s="294"/>
      <c r="B17" s="52" t="s">
        <v>153</v>
      </c>
      <c r="C17" s="53"/>
      <c r="D17" s="101" t="s">
        <v>40</v>
      </c>
      <c r="E17" s="192">
        <v>99539</v>
      </c>
      <c r="F17" s="192">
        <v>95501</v>
      </c>
      <c r="G17" s="192">
        <v>76528.353</v>
      </c>
      <c r="H17" s="192">
        <v>115107.535</v>
      </c>
      <c r="I17" s="193">
        <v>160923.487</v>
      </c>
    </row>
    <row r="18" spans="1:9" ht="27" customHeight="1">
      <c r="A18" s="294"/>
      <c r="B18" s="52" t="s">
        <v>154</v>
      </c>
      <c r="C18" s="53"/>
      <c r="D18" s="101" t="s">
        <v>41</v>
      </c>
      <c r="E18" s="192">
        <v>910239</v>
      </c>
      <c r="F18" s="192">
        <v>907707</v>
      </c>
      <c r="G18" s="192">
        <v>918356.127</v>
      </c>
      <c r="H18" s="192">
        <v>934744.016</v>
      </c>
      <c r="I18" s="193">
        <v>968211.126</v>
      </c>
    </row>
    <row r="19" spans="1:9" ht="27" customHeight="1">
      <c r="A19" s="294"/>
      <c r="B19" s="52" t="s">
        <v>155</v>
      </c>
      <c r="C19" s="53"/>
      <c r="D19" s="101" t="s">
        <v>156</v>
      </c>
      <c r="E19" s="192">
        <v>957031</v>
      </c>
      <c r="F19" s="192">
        <v>949546</v>
      </c>
      <c r="G19" s="192">
        <v>938659.142</v>
      </c>
      <c r="H19" s="192">
        <v>989832.99</v>
      </c>
      <c r="I19" s="192">
        <f>I17+I18-I16</f>
        <v>1072072.6770000001</v>
      </c>
    </row>
    <row r="20" spans="1:9" ht="27" customHeight="1">
      <c r="A20" s="294"/>
      <c r="B20" s="52" t="s">
        <v>157</v>
      </c>
      <c r="C20" s="53"/>
      <c r="D20" s="102" t="s">
        <v>158</v>
      </c>
      <c r="E20" s="204">
        <f>E18/E8</f>
        <v>2.190248973139198</v>
      </c>
      <c r="F20" s="204">
        <f>F18/F8</f>
        <v>2.1895144366451986</v>
      </c>
      <c r="G20" s="204">
        <f>G18/G8</f>
        <v>2.34196516233329</v>
      </c>
      <c r="H20" s="204">
        <f>H18/H8</f>
        <v>2.394493542058887</v>
      </c>
      <c r="I20" s="204">
        <f>I18/I8</f>
        <v>2.4522328872639916</v>
      </c>
    </row>
    <row r="21" spans="1:9" ht="27" customHeight="1">
      <c r="A21" s="294"/>
      <c r="B21" s="52" t="s">
        <v>159</v>
      </c>
      <c r="C21" s="53"/>
      <c r="D21" s="102" t="s">
        <v>160</v>
      </c>
      <c r="E21" s="204">
        <f>E19/E8</f>
        <v>2.302841522954279</v>
      </c>
      <c r="F21" s="204">
        <f>F19/F8</f>
        <v>2.2904358733145185</v>
      </c>
      <c r="G21" s="204">
        <f>G19/G8</f>
        <v>2.3937413223896926</v>
      </c>
      <c r="H21" s="204">
        <f>H19/H8</f>
        <v>2.5356125973550374</v>
      </c>
      <c r="I21" s="204">
        <f>I19/I8</f>
        <v>2.715287818409708</v>
      </c>
    </row>
    <row r="22" spans="1:9" ht="27" customHeight="1">
      <c r="A22" s="294"/>
      <c r="B22" s="52" t="s">
        <v>161</v>
      </c>
      <c r="C22" s="53"/>
      <c r="D22" s="102" t="s">
        <v>162</v>
      </c>
      <c r="E22" s="192">
        <f>E18/E24*1000000</f>
        <v>475682.04562735657</v>
      </c>
      <c r="F22" s="192">
        <f>F18/F24*1000000</f>
        <v>474358.84706134425</v>
      </c>
      <c r="G22" s="192">
        <f>G18/G24*1000000</f>
        <v>479923.977225516</v>
      </c>
      <c r="H22" s="192">
        <f>H18/H24*1000000</f>
        <v>488488.12857811025</v>
      </c>
      <c r="I22" s="192">
        <f>I18/I24*1000000</f>
        <v>505977.71466048626</v>
      </c>
    </row>
    <row r="23" spans="1:9" ht="27" customHeight="1">
      <c r="A23" s="294"/>
      <c r="B23" s="52" t="s">
        <v>163</v>
      </c>
      <c r="C23" s="53"/>
      <c r="D23" s="102" t="s">
        <v>164</v>
      </c>
      <c r="E23" s="192">
        <f>E19/E24*1000000</f>
        <v>500135.08958503715</v>
      </c>
      <c r="F23" s="192">
        <f>F19/F24*1000000</f>
        <v>496223.50140707433</v>
      </c>
      <c r="G23" s="192">
        <f>G19/G24*1000000</f>
        <v>490534.13533520245</v>
      </c>
      <c r="H23" s="192">
        <f>H19/H24*1000000</f>
        <v>517277.0904264076</v>
      </c>
      <c r="I23" s="192">
        <f>I19/I24*1000000</f>
        <v>560254.7507375056</v>
      </c>
    </row>
    <row r="24" spans="1:9" ht="27" customHeight="1">
      <c r="A24" s="294"/>
      <c r="B24" s="205" t="s">
        <v>165</v>
      </c>
      <c r="C24" s="206"/>
      <c r="D24" s="207" t="s">
        <v>166</v>
      </c>
      <c r="E24" s="197">
        <v>1913545</v>
      </c>
      <c r="F24" s="277">
        <f>E24</f>
        <v>1913545</v>
      </c>
      <c r="G24" s="277">
        <v>1913545</v>
      </c>
      <c r="H24" s="277">
        <v>1913545</v>
      </c>
      <c r="I24" s="278">
        <f>H24</f>
        <v>1913545</v>
      </c>
    </row>
    <row r="25" spans="1:9" ht="27" customHeight="1">
      <c r="A25" s="294"/>
      <c r="B25" s="11" t="s">
        <v>167</v>
      </c>
      <c r="C25" s="208"/>
      <c r="D25" s="209"/>
      <c r="E25" s="190">
        <v>428218</v>
      </c>
      <c r="F25" s="190">
        <v>434021</v>
      </c>
      <c r="G25" s="190">
        <v>438931.749</v>
      </c>
      <c r="H25" s="190">
        <v>442451.999</v>
      </c>
      <c r="I25" s="210">
        <v>445838.774</v>
      </c>
    </row>
    <row r="26" spans="1:9" ht="27" customHeight="1">
      <c r="A26" s="294"/>
      <c r="B26" s="211" t="s">
        <v>168</v>
      </c>
      <c r="C26" s="212"/>
      <c r="D26" s="213"/>
      <c r="E26" s="214">
        <v>0.694</v>
      </c>
      <c r="F26" s="214">
        <v>0.691</v>
      </c>
      <c r="G26" s="214">
        <v>0.687</v>
      </c>
      <c r="H26" s="214">
        <v>0.692</v>
      </c>
      <c r="I26" s="215">
        <v>0.701</v>
      </c>
    </row>
    <row r="27" spans="1:9" ht="27" customHeight="1">
      <c r="A27" s="294"/>
      <c r="B27" s="211" t="s">
        <v>169</v>
      </c>
      <c r="C27" s="212"/>
      <c r="D27" s="213"/>
      <c r="E27" s="216">
        <v>0.6</v>
      </c>
      <c r="F27" s="216">
        <v>1.1</v>
      </c>
      <c r="G27" s="216">
        <v>0.5</v>
      </c>
      <c r="H27" s="216">
        <v>1.3</v>
      </c>
      <c r="I27" s="217">
        <v>1</v>
      </c>
    </row>
    <row r="28" spans="1:9" ht="27" customHeight="1">
      <c r="A28" s="294"/>
      <c r="B28" s="211" t="s">
        <v>170</v>
      </c>
      <c r="C28" s="212"/>
      <c r="D28" s="213"/>
      <c r="E28" s="216">
        <v>95.3</v>
      </c>
      <c r="F28" s="216">
        <v>94</v>
      </c>
      <c r="G28" s="216">
        <v>94.3</v>
      </c>
      <c r="H28" s="216">
        <v>92.3</v>
      </c>
      <c r="I28" s="217">
        <v>94</v>
      </c>
    </row>
    <row r="29" spans="1:9" ht="27" customHeight="1">
      <c r="A29" s="294"/>
      <c r="B29" s="218" t="s">
        <v>171</v>
      </c>
      <c r="C29" s="219"/>
      <c r="D29" s="220"/>
      <c r="E29" s="221">
        <v>50.6</v>
      </c>
      <c r="F29" s="221">
        <v>50.7</v>
      </c>
      <c r="G29" s="221">
        <v>49</v>
      </c>
      <c r="H29" s="221">
        <v>48.7</v>
      </c>
      <c r="I29" s="222">
        <v>48.4</v>
      </c>
    </row>
    <row r="30" spans="1:9" ht="27" customHeight="1">
      <c r="A30" s="294"/>
      <c r="B30" s="293" t="s">
        <v>172</v>
      </c>
      <c r="C30" s="20" t="s">
        <v>173</v>
      </c>
      <c r="D30" s="223"/>
      <c r="E30" s="224">
        <v>0</v>
      </c>
      <c r="F30" s="224">
        <v>0</v>
      </c>
      <c r="G30" s="224">
        <v>0</v>
      </c>
      <c r="H30" s="224">
        <v>0</v>
      </c>
      <c r="I30" s="224">
        <v>0</v>
      </c>
    </row>
    <row r="31" spans="1:9" ht="27" customHeight="1">
      <c r="A31" s="294"/>
      <c r="B31" s="294"/>
      <c r="C31" s="211" t="s">
        <v>174</v>
      </c>
      <c r="D31" s="213"/>
      <c r="E31" s="216">
        <v>0</v>
      </c>
      <c r="F31" s="216">
        <v>0</v>
      </c>
      <c r="G31" s="216">
        <v>0</v>
      </c>
      <c r="H31" s="216">
        <v>0</v>
      </c>
      <c r="I31" s="216">
        <v>0</v>
      </c>
    </row>
    <row r="32" spans="1:9" ht="27" customHeight="1">
      <c r="A32" s="294"/>
      <c r="B32" s="294"/>
      <c r="C32" s="211" t="s">
        <v>175</v>
      </c>
      <c r="D32" s="213"/>
      <c r="E32" s="216">
        <v>10.6</v>
      </c>
      <c r="F32" s="216">
        <v>9.1</v>
      </c>
      <c r="G32" s="216">
        <v>7.6</v>
      </c>
      <c r="H32" s="216">
        <v>6.7</v>
      </c>
      <c r="I32" s="217">
        <v>5.9</v>
      </c>
    </row>
    <row r="33" spans="1:9" ht="27" customHeight="1">
      <c r="A33" s="295"/>
      <c r="B33" s="295"/>
      <c r="C33" s="218" t="s">
        <v>176</v>
      </c>
      <c r="D33" s="220"/>
      <c r="E33" s="221">
        <v>115.1</v>
      </c>
      <c r="F33" s="221">
        <v>101.9</v>
      </c>
      <c r="G33" s="221">
        <v>90.8</v>
      </c>
      <c r="H33" s="221">
        <v>78</v>
      </c>
      <c r="I33" s="225">
        <v>72.1</v>
      </c>
    </row>
    <row r="34" spans="1:9" ht="27" customHeight="1">
      <c r="A34" s="1" t="s">
        <v>253</v>
      </c>
      <c r="B34" s="14"/>
      <c r="C34" s="14"/>
      <c r="D34" s="14"/>
      <c r="E34" s="226"/>
      <c r="F34" s="226"/>
      <c r="G34" s="226"/>
      <c r="H34" s="226"/>
      <c r="I34" s="227"/>
    </row>
    <row r="35" ht="27" customHeight="1">
      <c r="A35" s="27" t="s">
        <v>177</v>
      </c>
    </row>
    <row r="36" ht="14.25">
      <c r="A36" s="228"/>
    </row>
  </sheetData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SheetLayoutView="10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31" sqref="A30:G39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13" width="13.59765625" style="1" customWidth="1"/>
    <col min="14" max="14" width="13.59765625" style="14" customWidth="1"/>
    <col min="15" max="23" width="13.59765625" style="1" customWidth="1"/>
    <col min="24" max="27" width="12" style="1" customWidth="1"/>
    <col min="28" max="16384" width="9" style="1" customWidth="1"/>
  </cols>
  <sheetData>
    <row r="1" spans="1:7" ht="33.95" customHeight="1">
      <c r="A1" s="70" t="s">
        <v>0</v>
      </c>
      <c r="B1" s="42"/>
      <c r="C1" s="42"/>
      <c r="D1" s="106" t="s">
        <v>255</v>
      </c>
      <c r="E1" s="44"/>
      <c r="F1" s="44"/>
      <c r="G1" s="44"/>
    </row>
    <row r="2" ht="15" customHeight="1"/>
    <row r="3" spans="1:4" ht="15" customHeight="1">
      <c r="A3" s="45" t="s">
        <v>294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7" ht="15.95" customHeight="1">
      <c r="A5" s="37" t="s">
        <v>293</v>
      </c>
      <c r="B5" s="37"/>
      <c r="C5" s="37"/>
      <c r="D5" s="37"/>
      <c r="K5" s="46"/>
      <c r="Q5" s="46" t="s">
        <v>44</v>
      </c>
    </row>
    <row r="6" spans="1:17" ht="15.95" customHeight="1">
      <c r="A6" s="336" t="s">
        <v>45</v>
      </c>
      <c r="B6" s="337"/>
      <c r="C6" s="337"/>
      <c r="D6" s="337"/>
      <c r="E6" s="338"/>
      <c r="F6" s="313" t="s">
        <v>279</v>
      </c>
      <c r="G6" s="314"/>
      <c r="H6" s="313" t="s">
        <v>278</v>
      </c>
      <c r="I6" s="314"/>
      <c r="J6" s="313" t="s">
        <v>277</v>
      </c>
      <c r="K6" s="314"/>
      <c r="L6" s="313" t="s">
        <v>276</v>
      </c>
      <c r="M6" s="314"/>
      <c r="N6" s="313" t="s">
        <v>275</v>
      </c>
      <c r="O6" s="314"/>
      <c r="P6" s="313" t="s">
        <v>274</v>
      </c>
      <c r="Q6" s="314"/>
    </row>
    <row r="7" spans="1:17" ht="15.95" customHeight="1">
      <c r="A7" s="339"/>
      <c r="B7" s="340"/>
      <c r="C7" s="340"/>
      <c r="D7" s="340"/>
      <c r="E7" s="341"/>
      <c r="F7" s="170" t="s">
        <v>280</v>
      </c>
      <c r="G7" s="288" t="s">
        <v>281</v>
      </c>
      <c r="H7" s="170" t="s">
        <v>280</v>
      </c>
      <c r="I7" s="51" t="s">
        <v>1</v>
      </c>
      <c r="J7" s="170" t="s">
        <v>280</v>
      </c>
      <c r="K7" s="51" t="s">
        <v>1</v>
      </c>
      <c r="L7" s="170" t="s">
        <v>280</v>
      </c>
      <c r="M7" s="51" t="s">
        <v>1</v>
      </c>
      <c r="N7" s="170" t="s">
        <v>280</v>
      </c>
      <c r="O7" s="51" t="s">
        <v>1</v>
      </c>
      <c r="P7" s="170" t="s">
        <v>280</v>
      </c>
      <c r="Q7" s="287" t="s">
        <v>1</v>
      </c>
    </row>
    <row r="8" spans="1:27" ht="15.95" customHeight="1">
      <c r="A8" s="322" t="s">
        <v>83</v>
      </c>
      <c r="B8" s="47" t="s">
        <v>46</v>
      </c>
      <c r="C8" s="48"/>
      <c r="D8" s="48"/>
      <c r="E8" s="100" t="s">
        <v>37</v>
      </c>
      <c r="F8" s="112">
        <v>21674</v>
      </c>
      <c r="G8" s="112">
        <v>21184</v>
      </c>
      <c r="H8" s="112">
        <v>2367</v>
      </c>
      <c r="I8" s="112">
        <v>1941</v>
      </c>
      <c r="J8" s="366">
        <v>1505</v>
      </c>
      <c r="K8" s="112">
        <v>1414</v>
      </c>
      <c r="L8" s="366">
        <v>48446</v>
      </c>
      <c r="M8" s="112">
        <v>46701</v>
      </c>
      <c r="N8" s="112">
        <v>49608</v>
      </c>
      <c r="O8" s="112">
        <v>40097</v>
      </c>
      <c r="P8" s="112">
        <v>53674</v>
      </c>
      <c r="Q8" s="112">
        <v>41352</v>
      </c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.95" customHeight="1">
      <c r="A9" s="342"/>
      <c r="B9" s="14"/>
      <c r="C9" s="61" t="s">
        <v>47</v>
      </c>
      <c r="D9" s="53"/>
      <c r="E9" s="101" t="s">
        <v>38</v>
      </c>
      <c r="F9" s="115">
        <v>21225</v>
      </c>
      <c r="G9" s="115">
        <v>21184</v>
      </c>
      <c r="H9" s="115">
        <v>2367</v>
      </c>
      <c r="I9" s="115">
        <v>1941</v>
      </c>
      <c r="J9" s="356">
        <v>1501</v>
      </c>
      <c r="K9" s="115">
        <v>1387</v>
      </c>
      <c r="L9" s="356">
        <v>48446</v>
      </c>
      <c r="M9" s="115">
        <v>46701</v>
      </c>
      <c r="N9" s="115">
        <v>42106</v>
      </c>
      <c r="O9" s="115">
        <v>40095</v>
      </c>
      <c r="P9" s="115">
        <v>53670</v>
      </c>
      <c r="Q9" s="115">
        <v>41350</v>
      </c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5.95" customHeight="1">
      <c r="A10" s="342"/>
      <c r="B10" s="11"/>
      <c r="C10" s="61" t="s">
        <v>48</v>
      </c>
      <c r="D10" s="53"/>
      <c r="E10" s="101" t="s">
        <v>39</v>
      </c>
      <c r="F10" s="115">
        <v>449</v>
      </c>
      <c r="G10" s="115">
        <v>0</v>
      </c>
      <c r="H10" s="115">
        <v>0</v>
      </c>
      <c r="I10" s="115">
        <v>0</v>
      </c>
      <c r="J10" s="289">
        <v>4</v>
      </c>
      <c r="K10" s="119">
        <v>27</v>
      </c>
      <c r="L10" s="356">
        <v>0</v>
      </c>
      <c r="M10" s="115">
        <v>0</v>
      </c>
      <c r="N10" s="115">
        <v>7502</v>
      </c>
      <c r="O10" s="115">
        <v>2</v>
      </c>
      <c r="P10" s="115">
        <v>4</v>
      </c>
      <c r="Q10" s="115">
        <v>2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5.95" customHeight="1">
      <c r="A11" s="342"/>
      <c r="B11" s="66" t="s">
        <v>49</v>
      </c>
      <c r="C11" s="67"/>
      <c r="D11" s="67"/>
      <c r="E11" s="103" t="s">
        <v>40</v>
      </c>
      <c r="F11" s="121">
        <v>27804</v>
      </c>
      <c r="G11" s="121">
        <v>21243</v>
      </c>
      <c r="H11" s="121">
        <v>2976</v>
      </c>
      <c r="I11" s="121">
        <v>2238</v>
      </c>
      <c r="J11" s="367">
        <v>2196</v>
      </c>
      <c r="K11" s="121">
        <v>1371</v>
      </c>
      <c r="L11" s="367">
        <v>47646</v>
      </c>
      <c r="M11" s="121">
        <v>39823</v>
      </c>
      <c r="N11" s="121">
        <v>32485</v>
      </c>
      <c r="O11" s="121">
        <v>32991</v>
      </c>
      <c r="P11" s="121">
        <v>53424</v>
      </c>
      <c r="Q11" s="121">
        <v>40412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5.95" customHeight="1">
      <c r="A12" s="342"/>
      <c r="B12" s="8"/>
      <c r="C12" s="61" t="s">
        <v>50</v>
      </c>
      <c r="D12" s="53"/>
      <c r="E12" s="101" t="s">
        <v>41</v>
      </c>
      <c r="F12" s="115">
        <v>22265</v>
      </c>
      <c r="G12" s="115">
        <v>21174</v>
      </c>
      <c r="H12" s="121">
        <v>2598</v>
      </c>
      <c r="I12" s="121">
        <v>1887</v>
      </c>
      <c r="J12" s="367">
        <v>1459</v>
      </c>
      <c r="K12" s="121">
        <v>1371</v>
      </c>
      <c r="L12" s="356">
        <v>41738</v>
      </c>
      <c r="M12" s="115">
        <v>39823</v>
      </c>
      <c r="N12" s="115">
        <v>32022</v>
      </c>
      <c r="O12" s="115">
        <v>32936</v>
      </c>
      <c r="P12" s="115">
        <v>48429</v>
      </c>
      <c r="Q12" s="115">
        <v>40341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5.95" customHeight="1">
      <c r="A13" s="342"/>
      <c r="B13" s="14"/>
      <c r="C13" s="50" t="s">
        <v>51</v>
      </c>
      <c r="D13" s="68"/>
      <c r="E13" s="283" t="s">
        <v>42</v>
      </c>
      <c r="F13" s="280">
        <v>5539</v>
      </c>
      <c r="G13" s="280">
        <v>69</v>
      </c>
      <c r="H13" s="119">
        <v>378</v>
      </c>
      <c r="I13" s="119">
        <v>0</v>
      </c>
      <c r="J13" s="289">
        <v>737</v>
      </c>
      <c r="K13" s="119">
        <v>0</v>
      </c>
      <c r="L13" s="371">
        <v>5908</v>
      </c>
      <c r="M13" s="280">
        <v>0</v>
      </c>
      <c r="N13" s="280">
        <v>463</v>
      </c>
      <c r="O13" s="280">
        <v>55</v>
      </c>
      <c r="P13" s="280">
        <v>4995</v>
      </c>
      <c r="Q13" s="280">
        <v>71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5.95" customHeight="1">
      <c r="A14" s="342"/>
      <c r="B14" s="52" t="s">
        <v>52</v>
      </c>
      <c r="C14" s="53"/>
      <c r="D14" s="53"/>
      <c r="E14" s="101" t="s">
        <v>292</v>
      </c>
      <c r="F14" s="153">
        <f aca="true" t="shared" si="0" ref="F14:H15">F9-F12</f>
        <v>-1040</v>
      </c>
      <c r="G14" s="153">
        <f t="shared" si="0"/>
        <v>10</v>
      </c>
      <c r="H14" s="153">
        <v>-231</v>
      </c>
      <c r="I14" s="153">
        <v>-297</v>
      </c>
      <c r="J14" s="253">
        <f>J9-J12</f>
        <v>42</v>
      </c>
      <c r="K14" s="153">
        <f aca="true" t="shared" si="1" ref="J14:Q15">K9-K12</f>
        <v>16</v>
      </c>
      <c r="L14" s="253">
        <f t="shared" si="1"/>
        <v>6708</v>
      </c>
      <c r="M14" s="153">
        <f t="shared" si="1"/>
        <v>6878</v>
      </c>
      <c r="N14" s="153">
        <f t="shared" si="1"/>
        <v>10084</v>
      </c>
      <c r="O14" s="153">
        <f t="shared" si="1"/>
        <v>7159</v>
      </c>
      <c r="P14" s="153">
        <f t="shared" si="1"/>
        <v>5241</v>
      </c>
      <c r="Q14" s="153">
        <f t="shared" si="1"/>
        <v>1009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5.95" customHeight="1">
      <c r="A15" s="342"/>
      <c r="B15" s="52" t="s">
        <v>53</v>
      </c>
      <c r="C15" s="53"/>
      <c r="D15" s="53"/>
      <c r="E15" s="101" t="s">
        <v>291</v>
      </c>
      <c r="F15" s="153">
        <f t="shared" si="0"/>
        <v>-5090</v>
      </c>
      <c r="G15" s="153">
        <f t="shared" si="0"/>
        <v>-69</v>
      </c>
      <c r="H15" s="153">
        <v>-378</v>
      </c>
      <c r="I15" s="153">
        <f>I10-I13</f>
        <v>0</v>
      </c>
      <c r="J15" s="253">
        <f aca="true" t="shared" si="2" ref="J15">J10-J13</f>
        <v>-733</v>
      </c>
      <c r="K15" s="153">
        <f t="shared" si="1"/>
        <v>27</v>
      </c>
      <c r="L15" s="253">
        <f t="shared" si="1"/>
        <v>-5908</v>
      </c>
      <c r="M15" s="153">
        <f t="shared" si="1"/>
        <v>0</v>
      </c>
      <c r="N15" s="153">
        <f t="shared" si="1"/>
        <v>7039</v>
      </c>
      <c r="O15" s="153">
        <f t="shared" si="1"/>
        <v>-53</v>
      </c>
      <c r="P15" s="153">
        <f t="shared" si="1"/>
        <v>-4991</v>
      </c>
      <c r="Q15" s="153">
        <f t="shared" si="1"/>
        <v>-69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5.95" customHeight="1">
      <c r="A16" s="342"/>
      <c r="B16" s="52" t="s">
        <v>54</v>
      </c>
      <c r="C16" s="53"/>
      <c r="D16" s="53"/>
      <c r="E16" s="101" t="s">
        <v>290</v>
      </c>
      <c r="F16" s="153">
        <f aca="true" t="shared" si="3" ref="F16:Q16">F8-F11</f>
        <v>-6130</v>
      </c>
      <c r="G16" s="153">
        <f t="shared" si="3"/>
        <v>-59</v>
      </c>
      <c r="H16" s="153">
        <v>-609</v>
      </c>
      <c r="I16" s="153">
        <f t="shared" si="3"/>
        <v>-297</v>
      </c>
      <c r="J16" s="253">
        <f t="shared" si="3"/>
        <v>-691</v>
      </c>
      <c r="K16" s="153">
        <f t="shared" si="3"/>
        <v>43</v>
      </c>
      <c r="L16" s="253">
        <f>L8-L11</f>
        <v>800</v>
      </c>
      <c r="M16" s="153">
        <f t="shared" si="3"/>
        <v>6878</v>
      </c>
      <c r="N16" s="153">
        <f t="shared" si="3"/>
        <v>17123</v>
      </c>
      <c r="O16" s="153">
        <f t="shared" si="3"/>
        <v>7106</v>
      </c>
      <c r="P16" s="153">
        <f t="shared" si="3"/>
        <v>250</v>
      </c>
      <c r="Q16" s="153">
        <f t="shared" si="3"/>
        <v>940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.95" customHeight="1">
      <c r="A17" s="342"/>
      <c r="B17" s="52" t="s">
        <v>55</v>
      </c>
      <c r="C17" s="53"/>
      <c r="D17" s="53"/>
      <c r="E17" s="43"/>
      <c r="F17" s="290">
        <v>10891</v>
      </c>
      <c r="G17" s="120">
        <v>17027</v>
      </c>
      <c r="H17" s="119">
        <v>5423</v>
      </c>
      <c r="I17" s="119">
        <v>6361</v>
      </c>
      <c r="J17" s="356">
        <v>565</v>
      </c>
      <c r="K17" s="115">
        <v>73</v>
      </c>
      <c r="L17" s="356">
        <v>255287</v>
      </c>
      <c r="M17" s="115">
        <v>314105</v>
      </c>
      <c r="N17" s="285">
        <v>0</v>
      </c>
      <c r="O17" s="285">
        <v>0</v>
      </c>
      <c r="P17" s="289">
        <v>0</v>
      </c>
      <c r="Q17" s="289">
        <v>26108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5.95" customHeight="1">
      <c r="A18" s="343"/>
      <c r="B18" s="59" t="s">
        <v>56</v>
      </c>
      <c r="C18" s="37"/>
      <c r="D18" s="37"/>
      <c r="E18" s="15"/>
      <c r="F18" s="154">
        <v>0</v>
      </c>
      <c r="G18" s="154">
        <v>0</v>
      </c>
      <c r="H18" s="128">
        <v>0</v>
      </c>
      <c r="I18" s="128">
        <v>0</v>
      </c>
      <c r="J18" s="369">
        <v>0</v>
      </c>
      <c r="K18" s="128">
        <v>0</v>
      </c>
      <c r="L18" s="369">
        <v>0</v>
      </c>
      <c r="M18" s="128">
        <v>0</v>
      </c>
      <c r="N18" s="284">
        <v>0</v>
      </c>
      <c r="O18" s="284">
        <v>0</v>
      </c>
      <c r="P18" s="128">
        <v>0</v>
      </c>
      <c r="Q18" s="128"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.95" customHeight="1">
      <c r="A19" s="342" t="s">
        <v>84</v>
      </c>
      <c r="B19" s="66" t="s">
        <v>57</v>
      </c>
      <c r="C19" s="69"/>
      <c r="D19" s="69"/>
      <c r="E19" s="104"/>
      <c r="F19" s="155">
        <v>3106</v>
      </c>
      <c r="G19" s="155">
        <v>2835</v>
      </c>
      <c r="H19" s="129">
        <v>835</v>
      </c>
      <c r="I19" s="129">
        <v>996</v>
      </c>
      <c r="J19" s="370">
        <v>1430</v>
      </c>
      <c r="K19" s="129">
        <v>1161</v>
      </c>
      <c r="L19" s="370">
        <v>21137</v>
      </c>
      <c r="M19" s="129">
        <v>16704</v>
      </c>
      <c r="N19" s="129">
        <v>4433</v>
      </c>
      <c r="O19" s="129">
        <v>3930</v>
      </c>
      <c r="P19" s="129">
        <v>16231</v>
      </c>
      <c r="Q19" s="129">
        <v>16033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5.95" customHeight="1">
      <c r="A20" s="342"/>
      <c r="B20" s="13"/>
      <c r="C20" s="61" t="s">
        <v>58</v>
      </c>
      <c r="D20" s="53"/>
      <c r="E20" s="101"/>
      <c r="F20" s="153">
        <v>1600</v>
      </c>
      <c r="G20" s="153">
        <v>1432</v>
      </c>
      <c r="H20" s="115">
        <v>148</v>
      </c>
      <c r="I20" s="115">
        <v>300</v>
      </c>
      <c r="J20" s="356">
        <v>343</v>
      </c>
      <c r="K20" s="115">
        <v>218</v>
      </c>
      <c r="L20" s="356">
        <v>14755</v>
      </c>
      <c r="M20" s="115">
        <v>11303</v>
      </c>
      <c r="N20" s="115">
        <v>2000</v>
      </c>
      <c r="O20" s="115">
        <v>2000</v>
      </c>
      <c r="P20" s="115">
        <v>10452</v>
      </c>
      <c r="Q20" s="115">
        <v>9988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.95" customHeight="1">
      <c r="A21" s="342"/>
      <c r="B21" s="26" t="s">
        <v>59</v>
      </c>
      <c r="C21" s="67"/>
      <c r="D21" s="67"/>
      <c r="E21" s="103" t="s">
        <v>289</v>
      </c>
      <c r="F21" s="156">
        <v>3106</v>
      </c>
      <c r="G21" s="156">
        <v>2835</v>
      </c>
      <c r="H21" s="121">
        <v>835</v>
      </c>
      <c r="I21" s="121">
        <v>996</v>
      </c>
      <c r="J21" s="367">
        <v>1430</v>
      </c>
      <c r="K21" s="121">
        <v>1161</v>
      </c>
      <c r="L21" s="367">
        <v>21137</v>
      </c>
      <c r="M21" s="121">
        <v>16704</v>
      </c>
      <c r="N21" s="121">
        <v>4433</v>
      </c>
      <c r="O21" s="121">
        <v>3930</v>
      </c>
      <c r="P21" s="121">
        <v>16231</v>
      </c>
      <c r="Q21" s="121">
        <v>16033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5.95" customHeight="1">
      <c r="A22" s="342"/>
      <c r="B22" s="66" t="s">
        <v>60</v>
      </c>
      <c r="C22" s="69"/>
      <c r="D22" s="69"/>
      <c r="E22" s="104" t="s">
        <v>288</v>
      </c>
      <c r="F22" s="155">
        <v>5817</v>
      </c>
      <c r="G22" s="155">
        <v>4011</v>
      </c>
      <c r="H22" s="129">
        <v>1537</v>
      </c>
      <c r="I22" s="129">
        <v>1725</v>
      </c>
      <c r="J22" s="370">
        <v>1592</v>
      </c>
      <c r="K22" s="129">
        <v>1303</v>
      </c>
      <c r="L22" s="370">
        <v>42177</v>
      </c>
      <c r="M22" s="129">
        <v>39289</v>
      </c>
      <c r="N22" s="129">
        <v>27066</v>
      </c>
      <c r="O22" s="129">
        <v>23943</v>
      </c>
      <c r="P22" s="129">
        <v>34458</v>
      </c>
      <c r="Q22" s="129">
        <v>34470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5.95" customHeight="1">
      <c r="A23" s="342"/>
      <c r="B23" s="8" t="s">
        <v>61</v>
      </c>
      <c r="C23" s="50" t="s">
        <v>62</v>
      </c>
      <c r="D23" s="68"/>
      <c r="E23" s="283"/>
      <c r="F23" s="282">
        <v>2255</v>
      </c>
      <c r="G23" s="282">
        <v>2119</v>
      </c>
      <c r="H23" s="280">
        <v>1375</v>
      </c>
      <c r="I23" s="280">
        <v>1379</v>
      </c>
      <c r="J23" s="371">
        <v>153</v>
      </c>
      <c r="K23" s="280">
        <v>138</v>
      </c>
      <c r="L23" s="371">
        <v>30387</v>
      </c>
      <c r="M23" s="280">
        <v>34073</v>
      </c>
      <c r="N23" s="280">
        <v>10474</v>
      </c>
      <c r="O23" s="280">
        <v>10435</v>
      </c>
      <c r="P23" s="280">
        <v>18239</v>
      </c>
      <c r="Q23" s="280">
        <v>19028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5.95" customHeight="1">
      <c r="A24" s="342"/>
      <c r="B24" s="52" t="s">
        <v>287</v>
      </c>
      <c r="C24" s="53"/>
      <c r="D24" s="53"/>
      <c r="E24" s="101" t="s">
        <v>286</v>
      </c>
      <c r="F24" s="153">
        <f aca="true" t="shared" si="4" ref="F24:Q24">F21-F22</f>
        <v>-2711</v>
      </c>
      <c r="G24" s="153">
        <f t="shared" si="4"/>
        <v>-1176</v>
      </c>
      <c r="H24" s="153">
        <v>-702</v>
      </c>
      <c r="I24" s="153">
        <f t="shared" si="4"/>
        <v>-729</v>
      </c>
      <c r="J24" s="253">
        <f t="shared" si="4"/>
        <v>-162</v>
      </c>
      <c r="K24" s="153">
        <f t="shared" si="4"/>
        <v>-142</v>
      </c>
      <c r="L24" s="253">
        <f>L21-L22</f>
        <v>-21040</v>
      </c>
      <c r="M24" s="153">
        <f t="shared" si="4"/>
        <v>-22585</v>
      </c>
      <c r="N24" s="153">
        <f t="shared" si="4"/>
        <v>-22633</v>
      </c>
      <c r="O24" s="153">
        <f t="shared" si="4"/>
        <v>-20013</v>
      </c>
      <c r="P24" s="153">
        <f t="shared" si="4"/>
        <v>-18227</v>
      </c>
      <c r="Q24" s="153">
        <f t="shared" si="4"/>
        <v>-18437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5.95" customHeight="1">
      <c r="A25" s="342"/>
      <c r="B25" s="111" t="s">
        <v>63</v>
      </c>
      <c r="C25" s="68"/>
      <c r="D25" s="68"/>
      <c r="E25" s="344" t="s">
        <v>285</v>
      </c>
      <c r="F25" s="320">
        <v>2711</v>
      </c>
      <c r="G25" s="320">
        <v>1176</v>
      </c>
      <c r="H25" s="315">
        <v>702</v>
      </c>
      <c r="I25" s="315">
        <v>729</v>
      </c>
      <c r="J25" s="372">
        <v>162</v>
      </c>
      <c r="K25" s="315">
        <v>142</v>
      </c>
      <c r="L25" s="372">
        <v>21040</v>
      </c>
      <c r="M25" s="315">
        <v>22585</v>
      </c>
      <c r="N25" s="315">
        <v>22633</v>
      </c>
      <c r="O25" s="315">
        <v>20013</v>
      </c>
      <c r="P25" s="315">
        <v>18227</v>
      </c>
      <c r="Q25" s="315">
        <v>18437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5.95" customHeight="1">
      <c r="A26" s="342"/>
      <c r="B26" s="26" t="s">
        <v>64</v>
      </c>
      <c r="C26" s="67"/>
      <c r="D26" s="67"/>
      <c r="E26" s="345"/>
      <c r="F26" s="321"/>
      <c r="G26" s="321"/>
      <c r="H26" s="317"/>
      <c r="I26" s="317"/>
      <c r="J26" s="373"/>
      <c r="K26" s="317"/>
      <c r="L26" s="373"/>
      <c r="M26" s="317"/>
      <c r="N26" s="317"/>
      <c r="O26" s="317"/>
      <c r="P26" s="317"/>
      <c r="Q26" s="317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5.95" customHeight="1">
      <c r="A27" s="343"/>
      <c r="B27" s="59" t="s">
        <v>284</v>
      </c>
      <c r="C27" s="37"/>
      <c r="D27" s="37"/>
      <c r="E27" s="105" t="s">
        <v>283</v>
      </c>
      <c r="F27" s="157">
        <f aca="true" t="shared" si="5" ref="F27:Q27">F24+F25</f>
        <v>0</v>
      </c>
      <c r="G27" s="157">
        <f t="shared" si="5"/>
        <v>0</v>
      </c>
      <c r="H27" s="157">
        <f t="shared" si="5"/>
        <v>0</v>
      </c>
      <c r="I27" s="157">
        <f t="shared" si="5"/>
        <v>0</v>
      </c>
      <c r="J27" s="357">
        <f t="shared" si="5"/>
        <v>0</v>
      </c>
      <c r="K27" s="157">
        <f t="shared" si="5"/>
        <v>0</v>
      </c>
      <c r="L27" s="357">
        <f>L24+L25</f>
        <v>0</v>
      </c>
      <c r="M27" s="157">
        <f t="shared" si="5"/>
        <v>0</v>
      </c>
      <c r="N27" s="157">
        <f t="shared" si="5"/>
        <v>0</v>
      </c>
      <c r="O27" s="157">
        <f t="shared" si="5"/>
        <v>0</v>
      </c>
      <c r="P27" s="157">
        <f t="shared" si="5"/>
        <v>0</v>
      </c>
      <c r="Q27" s="157">
        <f t="shared" si="5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2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2"/>
      <c r="O29" s="71"/>
      <c r="P29" s="71"/>
      <c r="Q29" s="73" t="s">
        <v>282</v>
      </c>
      <c r="R29" s="71"/>
      <c r="S29" s="71"/>
      <c r="T29" s="71"/>
      <c r="U29" s="71"/>
      <c r="V29" s="71"/>
      <c r="W29" s="71"/>
      <c r="X29" s="71"/>
      <c r="Y29" s="71"/>
      <c r="Z29" s="71"/>
      <c r="AA29" s="73"/>
    </row>
    <row r="30" spans="1:27" ht="15.95" customHeight="1">
      <c r="A30" s="330" t="s">
        <v>65</v>
      </c>
      <c r="B30" s="331"/>
      <c r="C30" s="331"/>
      <c r="D30" s="331"/>
      <c r="E30" s="332"/>
      <c r="F30" s="311"/>
      <c r="G30" s="312"/>
      <c r="H30" s="311"/>
      <c r="I30" s="312"/>
      <c r="J30" s="311"/>
      <c r="K30" s="312"/>
      <c r="L30" s="311"/>
      <c r="M30" s="312"/>
      <c r="N30" s="311"/>
      <c r="O30" s="312"/>
      <c r="P30" s="311"/>
      <c r="Q30" s="312"/>
      <c r="R30" s="141"/>
      <c r="S30" s="72"/>
      <c r="T30" s="141"/>
      <c r="U30" s="72"/>
      <c r="V30" s="141"/>
      <c r="W30" s="72"/>
      <c r="X30" s="141"/>
      <c r="Y30" s="72"/>
      <c r="Z30" s="141"/>
      <c r="AA30" s="72"/>
    </row>
    <row r="31" spans="1:27" ht="15.95" customHeight="1">
      <c r="A31" s="333"/>
      <c r="B31" s="334"/>
      <c r="C31" s="334"/>
      <c r="D31" s="334"/>
      <c r="E31" s="335"/>
      <c r="F31" s="170" t="s">
        <v>280</v>
      </c>
      <c r="G31" s="288" t="s">
        <v>281</v>
      </c>
      <c r="H31" s="170" t="s">
        <v>280</v>
      </c>
      <c r="I31" s="51" t="s">
        <v>1</v>
      </c>
      <c r="J31" s="170" t="s">
        <v>280</v>
      </c>
      <c r="K31" s="51" t="s">
        <v>1</v>
      </c>
      <c r="L31" s="170" t="s">
        <v>280</v>
      </c>
      <c r="M31" s="51" t="s">
        <v>1</v>
      </c>
      <c r="N31" s="170" t="s">
        <v>280</v>
      </c>
      <c r="O31" s="51" t="s">
        <v>1</v>
      </c>
      <c r="P31" s="170" t="s">
        <v>280</v>
      </c>
      <c r="Q31" s="287" t="s">
        <v>1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</row>
    <row r="32" spans="1:27" ht="15.95" customHeight="1">
      <c r="A32" s="322" t="s">
        <v>85</v>
      </c>
      <c r="B32" s="47" t="s">
        <v>46</v>
      </c>
      <c r="C32" s="48"/>
      <c r="D32" s="48"/>
      <c r="E32" s="16" t="s">
        <v>37</v>
      </c>
      <c r="F32" s="129"/>
      <c r="G32" s="130"/>
      <c r="H32" s="112"/>
      <c r="I32" s="113"/>
      <c r="J32" s="112"/>
      <c r="K32" s="114"/>
      <c r="L32" s="129"/>
      <c r="M32" s="130"/>
      <c r="N32" s="129"/>
      <c r="O32" s="130"/>
      <c r="P32" s="112"/>
      <c r="Q32" s="147"/>
      <c r="R32" s="130"/>
      <c r="S32" s="130"/>
      <c r="T32" s="130"/>
      <c r="U32" s="130"/>
      <c r="V32" s="140"/>
      <c r="W32" s="140"/>
      <c r="X32" s="130"/>
      <c r="Y32" s="130"/>
      <c r="Z32" s="140"/>
      <c r="AA32" s="140"/>
    </row>
    <row r="33" spans="1:27" ht="15.95" customHeight="1">
      <c r="A33" s="323"/>
      <c r="B33" s="14"/>
      <c r="C33" s="50" t="s">
        <v>66</v>
      </c>
      <c r="D33" s="68"/>
      <c r="E33" s="107"/>
      <c r="F33" s="280"/>
      <c r="G33" s="124"/>
      <c r="H33" s="280"/>
      <c r="I33" s="125"/>
      <c r="J33" s="280"/>
      <c r="K33" s="126"/>
      <c r="L33" s="280"/>
      <c r="M33" s="124"/>
      <c r="N33" s="280"/>
      <c r="O33" s="124"/>
      <c r="P33" s="280"/>
      <c r="Q33" s="281"/>
      <c r="R33" s="130"/>
      <c r="S33" s="130"/>
      <c r="T33" s="130"/>
      <c r="U33" s="130"/>
      <c r="V33" s="140"/>
      <c r="W33" s="140"/>
      <c r="X33" s="130"/>
      <c r="Y33" s="130"/>
      <c r="Z33" s="140"/>
      <c r="AA33" s="140"/>
    </row>
    <row r="34" spans="1:27" ht="15.95" customHeight="1">
      <c r="A34" s="323"/>
      <c r="B34" s="14"/>
      <c r="C34" s="12"/>
      <c r="D34" s="61" t="s">
        <v>67</v>
      </c>
      <c r="E34" s="102"/>
      <c r="F34" s="115"/>
      <c r="G34" s="116"/>
      <c r="H34" s="115"/>
      <c r="I34" s="117"/>
      <c r="J34" s="115"/>
      <c r="K34" s="118"/>
      <c r="L34" s="115"/>
      <c r="M34" s="116"/>
      <c r="N34" s="115"/>
      <c r="O34" s="116"/>
      <c r="P34" s="115"/>
      <c r="Q34" s="143"/>
      <c r="R34" s="130"/>
      <c r="S34" s="130"/>
      <c r="T34" s="130"/>
      <c r="U34" s="130"/>
      <c r="V34" s="140"/>
      <c r="W34" s="140"/>
      <c r="X34" s="130"/>
      <c r="Y34" s="130"/>
      <c r="Z34" s="140"/>
      <c r="AA34" s="140"/>
    </row>
    <row r="35" spans="1:27" ht="15.95" customHeight="1">
      <c r="A35" s="323"/>
      <c r="B35" s="11"/>
      <c r="C35" s="31" t="s">
        <v>68</v>
      </c>
      <c r="D35" s="67"/>
      <c r="E35" s="108"/>
      <c r="F35" s="121"/>
      <c r="G35" s="122"/>
      <c r="H35" s="121"/>
      <c r="I35" s="123"/>
      <c r="J35" s="137"/>
      <c r="K35" s="138"/>
      <c r="L35" s="121"/>
      <c r="M35" s="122"/>
      <c r="N35" s="121"/>
      <c r="O35" s="122"/>
      <c r="P35" s="121"/>
      <c r="Q35" s="142"/>
      <c r="R35" s="130"/>
      <c r="S35" s="130"/>
      <c r="T35" s="130"/>
      <c r="U35" s="130"/>
      <c r="V35" s="140"/>
      <c r="W35" s="140"/>
      <c r="X35" s="130"/>
      <c r="Y35" s="130"/>
      <c r="Z35" s="140"/>
      <c r="AA35" s="140"/>
    </row>
    <row r="36" spans="1:27" ht="15.95" customHeight="1">
      <c r="A36" s="323"/>
      <c r="B36" s="66" t="s">
        <v>49</v>
      </c>
      <c r="C36" s="69"/>
      <c r="D36" s="69"/>
      <c r="E36" s="16" t="s">
        <v>38</v>
      </c>
      <c r="F36" s="129"/>
      <c r="G36" s="130"/>
      <c r="H36" s="129"/>
      <c r="I36" s="131"/>
      <c r="J36" s="129"/>
      <c r="K36" s="132"/>
      <c r="L36" s="129"/>
      <c r="M36" s="130"/>
      <c r="N36" s="129"/>
      <c r="O36" s="130"/>
      <c r="P36" s="129"/>
      <c r="Q36" s="148"/>
      <c r="R36" s="130"/>
      <c r="S36" s="130"/>
      <c r="T36" s="130"/>
      <c r="U36" s="130"/>
      <c r="V36" s="130"/>
      <c r="W36" s="130"/>
      <c r="X36" s="130"/>
      <c r="Y36" s="130"/>
      <c r="Z36" s="140"/>
      <c r="AA36" s="140"/>
    </row>
    <row r="37" spans="1:27" ht="15.95" customHeight="1">
      <c r="A37" s="323"/>
      <c r="B37" s="14"/>
      <c r="C37" s="61" t="s">
        <v>69</v>
      </c>
      <c r="D37" s="53"/>
      <c r="E37" s="102"/>
      <c r="F37" s="115"/>
      <c r="G37" s="116"/>
      <c r="H37" s="115"/>
      <c r="I37" s="117"/>
      <c r="J37" s="115"/>
      <c r="K37" s="118"/>
      <c r="L37" s="115"/>
      <c r="M37" s="116"/>
      <c r="N37" s="115"/>
      <c r="O37" s="116"/>
      <c r="P37" s="115"/>
      <c r="Q37" s="143"/>
      <c r="R37" s="130"/>
      <c r="S37" s="130"/>
      <c r="T37" s="130"/>
      <c r="U37" s="130"/>
      <c r="V37" s="130"/>
      <c r="W37" s="130"/>
      <c r="X37" s="130"/>
      <c r="Y37" s="130"/>
      <c r="Z37" s="140"/>
      <c r="AA37" s="140"/>
    </row>
    <row r="38" spans="1:27" ht="15.95" customHeight="1">
      <c r="A38" s="323"/>
      <c r="B38" s="11"/>
      <c r="C38" s="61" t="s">
        <v>70</v>
      </c>
      <c r="D38" s="53"/>
      <c r="E38" s="102"/>
      <c r="F38" s="153"/>
      <c r="G38" s="143"/>
      <c r="H38" s="115"/>
      <c r="I38" s="117"/>
      <c r="J38" s="115"/>
      <c r="K38" s="138"/>
      <c r="L38" s="115"/>
      <c r="M38" s="116"/>
      <c r="N38" s="115"/>
      <c r="O38" s="116"/>
      <c r="P38" s="115"/>
      <c r="Q38" s="143"/>
      <c r="R38" s="130"/>
      <c r="S38" s="130"/>
      <c r="T38" s="140"/>
      <c r="U38" s="140"/>
      <c r="V38" s="130"/>
      <c r="W38" s="130"/>
      <c r="X38" s="130"/>
      <c r="Y38" s="130"/>
      <c r="Z38" s="140"/>
      <c r="AA38" s="140"/>
    </row>
    <row r="39" spans="1:27" ht="15.95" customHeight="1">
      <c r="A39" s="324"/>
      <c r="B39" s="6" t="s">
        <v>71</v>
      </c>
      <c r="C39" s="7"/>
      <c r="D39" s="7"/>
      <c r="E39" s="279" t="s">
        <v>259</v>
      </c>
      <c r="F39" s="157">
        <f aca="true" t="shared" si="6" ref="F39:Q39">F32-F36</f>
        <v>0</v>
      </c>
      <c r="G39" s="144">
        <f t="shared" si="6"/>
        <v>0</v>
      </c>
      <c r="H39" s="157">
        <f t="shared" si="6"/>
        <v>0</v>
      </c>
      <c r="I39" s="144">
        <f t="shared" si="6"/>
        <v>0</v>
      </c>
      <c r="J39" s="157">
        <f t="shared" si="6"/>
        <v>0</v>
      </c>
      <c r="K39" s="144">
        <f t="shared" si="6"/>
        <v>0</v>
      </c>
      <c r="L39" s="157">
        <f t="shared" si="6"/>
        <v>0</v>
      </c>
      <c r="M39" s="144">
        <f t="shared" si="6"/>
        <v>0</v>
      </c>
      <c r="N39" s="157">
        <f t="shared" si="6"/>
        <v>0</v>
      </c>
      <c r="O39" s="144">
        <f t="shared" si="6"/>
        <v>0</v>
      </c>
      <c r="P39" s="157">
        <f t="shared" si="6"/>
        <v>0</v>
      </c>
      <c r="Q39" s="144">
        <f t="shared" si="6"/>
        <v>0</v>
      </c>
      <c r="R39" s="130"/>
      <c r="S39" s="130"/>
      <c r="T39" s="130"/>
      <c r="U39" s="130"/>
      <c r="V39" s="130"/>
      <c r="W39" s="130"/>
      <c r="X39" s="130"/>
      <c r="Y39" s="130"/>
      <c r="Z39" s="140"/>
      <c r="AA39" s="140"/>
    </row>
    <row r="40" spans="1:27" ht="15.95" customHeight="1">
      <c r="A40" s="322" t="s">
        <v>86</v>
      </c>
      <c r="B40" s="66" t="s">
        <v>72</v>
      </c>
      <c r="C40" s="69"/>
      <c r="D40" s="69"/>
      <c r="E40" s="16" t="s">
        <v>40</v>
      </c>
      <c r="F40" s="155"/>
      <c r="G40" s="148"/>
      <c r="H40" s="129"/>
      <c r="I40" s="131"/>
      <c r="J40" s="129"/>
      <c r="K40" s="132"/>
      <c r="L40" s="129"/>
      <c r="M40" s="130"/>
      <c r="N40" s="129"/>
      <c r="O40" s="130"/>
      <c r="P40" s="129"/>
      <c r="Q40" s="148"/>
      <c r="R40" s="130"/>
      <c r="S40" s="130"/>
      <c r="T40" s="130"/>
      <c r="U40" s="130"/>
      <c r="V40" s="140"/>
      <c r="W40" s="140"/>
      <c r="X40" s="140"/>
      <c r="Y40" s="140"/>
      <c r="Z40" s="130"/>
      <c r="AA40" s="130"/>
    </row>
    <row r="41" spans="1:27" ht="15.95" customHeight="1">
      <c r="A41" s="325"/>
      <c r="B41" s="11"/>
      <c r="C41" s="61" t="s">
        <v>73</v>
      </c>
      <c r="D41" s="53"/>
      <c r="E41" s="102"/>
      <c r="F41" s="159"/>
      <c r="G41" s="161"/>
      <c r="H41" s="137"/>
      <c r="I41" s="138"/>
      <c r="J41" s="115"/>
      <c r="K41" s="118"/>
      <c r="L41" s="115"/>
      <c r="M41" s="116"/>
      <c r="N41" s="115"/>
      <c r="O41" s="116"/>
      <c r="P41" s="115"/>
      <c r="Q41" s="143"/>
      <c r="R41" s="140"/>
      <c r="S41" s="140"/>
      <c r="T41" s="140"/>
      <c r="U41" s="140"/>
      <c r="V41" s="140"/>
      <c r="W41" s="140"/>
      <c r="X41" s="140"/>
      <c r="Y41" s="140"/>
      <c r="Z41" s="130"/>
      <c r="AA41" s="130"/>
    </row>
    <row r="42" spans="1:27" ht="15.95" customHeight="1">
      <c r="A42" s="325"/>
      <c r="B42" s="66" t="s">
        <v>60</v>
      </c>
      <c r="C42" s="69"/>
      <c r="D42" s="69"/>
      <c r="E42" s="16" t="s">
        <v>41</v>
      </c>
      <c r="F42" s="155"/>
      <c r="G42" s="148"/>
      <c r="H42" s="129"/>
      <c r="I42" s="131"/>
      <c r="J42" s="129"/>
      <c r="K42" s="132"/>
      <c r="L42" s="129"/>
      <c r="M42" s="130"/>
      <c r="N42" s="129"/>
      <c r="O42" s="130"/>
      <c r="P42" s="129"/>
      <c r="Q42" s="148"/>
      <c r="R42" s="130"/>
      <c r="S42" s="130"/>
      <c r="T42" s="130"/>
      <c r="U42" s="130"/>
      <c r="V42" s="140"/>
      <c r="W42" s="140"/>
      <c r="X42" s="130"/>
      <c r="Y42" s="130"/>
      <c r="Z42" s="130"/>
      <c r="AA42" s="130"/>
    </row>
    <row r="43" spans="1:27" ht="15.95" customHeight="1">
      <c r="A43" s="325"/>
      <c r="B43" s="11"/>
      <c r="C43" s="61" t="s">
        <v>74</v>
      </c>
      <c r="D43" s="53"/>
      <c r="E43" s="102"/>
      <c r="F43" s="153"/>
      <c r="G43" s="143"/>
      <c r="H43" s="115"/>
      <c r="I43" s="117"/>
      <c r="J43" s="137"/>
      <c r="K43" s="138"/>
      <c r="L43" s="115"/>
      <c r="M43" s="116"/>
      <c r="N43" s="115"/>
      <c r="O43" s="116"/>
      <c r="P43" s="115"/>
      <c r="Q43" s="143"/>
      <c r="R43" s="130"/>
      <c r="S43" s="130"/>
      <c r="T43" s="140"/>
      <c r="U43" s="130"/>
      <c r="V43" s="140"/>
      <c r="W43" s="140"/>
      <c r="X43" s="130"/>
      <c r="Y43" s="130"/>
      <c r="Z43" s="140"/>
      <c r="AA43" s="140"/>
    </row>
    <row r="44" spans="1:27" ht="15.95" customHeight="1">
      <c r="A44" s="326"/>
      <c r="B44" s="59" t="s">
        <v>71</v>
      </c>
      <c r="C44" s="37"/>
      <c r="D44" s="37"/>
      <c r="E44" s="279" t="s">
        <v>258</v>
      </c>
      <c r="F44" s="154">
        <f aca="true" t="shared" si="7" ref="F44:Q44">F40-F42</f>
        <v>0</v>
      </c>
      <c r="G44" s="158">
        <f t="shared" si="7"/>
        <v>0</v>
      </c>
      <c r="H44" s="154">
        <f t="shared" si="7"/>
        <v>0</v>
      </c>
      <c r="I44" s="158">
        <f t="shared" si="7"/>
        <v>0</v>
      </c>
      <c r="J44" s="154">
        <f t="shared" si="7"/>
        <v>0</v>
      </c>
      <c r="K44" s="158">
        <f t="shared" si="7"/>
        <v>0</v>
      </c>
      <c r="L44" s="154">
        <f t="shared" si="7"/>
        <v>0</v>
      </c>
      <c r="M44" s="158">
        <f t="shared" si="7"/>
        <v>0</v>
      </c>
      <c r="N44" s="154">
        <f t="shared" si="7"/>
        <v>0</v>
      </c>
      <c r="O44" s="158">
        <f t="shared" si="7"/>
        <v>0</v>
      </c>
      <c r="P44" s="154">
        <f t="shared" si="7"/>
        <v>0</v>
      </c>
      <c r="Q44" s="158">
        <f t="shared" si="7"/>
        <v>0</v>
      </c>
      <c r="R44" s="140"/>
      <c r="S44" s="140"/>
      <c r="T44" s="130"/>
      <c r="U44" s="130"/>
      <c r="V44" s="140"/>
      <c r="W44" s="140"/>
      <c r="X44" s="130"/>
      <c r="Y44" s="130"/>
      <c r="Z44" s="130"/>
      <c r="AA44" s="130"/>
    </row>
    <row r="45" spans="1:27" ht="15.95" customHeight="1">
      <c r="A45" s="327" t="s">
        <v>79</v>
      </c>
      <c r="B45" s="20" t="s">
        <v>75</v>
      </c>
      <c r="C45" s="9"/>
      <c r="D45" s="9"/>
      <c r="E45" s="110" t="s">
        <v>257</v>
      </c>
      <c r="F45" s="160">
        <f aca="true" t="shared" si="8" ref="F45:Q45">F39+F44</f>
        <v>0</v>
      </c>
      <c r="G45" s="145">
        <f t="shared" si="8"/>
        <v>0</v>
      </c>
      <c r="H45" s="160">
        <f t="shared" si="8"/>
        <v>0</v>
      </c>
      <c r="I45" s="145">
        <f t="shared" si="8"/>
        <v>0</v>
      </c>
      <c r="J45" s="160">
        <f t="shared" si="8"/>
        <v>0</v>
      </c>
      <c r="K45" s="145">
        <f t="shared" si="8"/>
        <v>0</v>
      </c>
      <c r="L45" s="160">
        <f t="shared" si="8"/>
        <v>0</v>
      </c>
      <c r="M45" s="145">
        <f t="shared" si="8"/>
        <v>0</v>
      </c>
      <c r="N45" s="160">
        <f t="shared" si="8"/>
        <v>0</v>
      </c>
      <c r="O45" s="145">
        <f t="shared" si="8"/>
        <v>0</v>
      </c>
      <c r="P45" s="160">
        <f t="shared" si="8"/>
        <v>0</v>
      </c>
      <c r="Q45" s="145">
        <f t="shared" si="8"/>
        <v>0</v>
      </c>
      <c r="R45" s="130"/>
      <c r="S45" s="130"/>
      <c r="T45" s="130"/>
      <c r="U45" s="130"/>
      <c r="V45" s="130"/>
      <c r="W45" s="130"/>
      <c r="X45" s="130"/>
      <c r="Y45" s="130"/>
      <c r="Z45" s="130"/>
      <c r="AA45" s="130"/>
    </row>
    <row r="46" spans="1:27" ht="15.95" customHeight="1">
      <c r="A46" s="328"/>
      <c r="B46" s="52" t="s">
        <v>76</v>
      </c>
      <c r="C46" s="53"/>
      <c r="D46" s="53"/>
      <c r="E46" s="53"/>
      <c r="F46" s="159"/>
      <c r="G46" s="161"/>
      <c r="H46" s="137"/>
      <c r="I46" s="138"/>
      <c r="J46" s="137"/>
      <c r="K46" s="138"/>
      <c r="L46" s="115"/>
      <c r="M46" s="116"/>
      <c r="N46" s="115"/>
      <c r="O46" s="116"/>
      <c r="P46" s="137"/>
      <c r="Q46" s="127"/>
      <c r="R46" s="140"/>
      <c r="S46" s="140"/>
      <c r="T46" s="140"/>
      <c r="U46" s="140"/>
      <c r="V46" s="140"/>
      <c r="W46" s="140"/>
      <c r="X46" s="140"/>
      <c r="Y46" s="140"/>
      <c r="Z46" s="140"/>
      <c r="AA46" s="140"/>
    </row>
    <row r="47" spans="1:27" ht="15.95" customHeight="1">
      <c r="A47" s="328"/>
      <c r="B47" s="52" t="s">
        <v>77</v>
      </c>
      <c r="C47" s="53"/>
      <c r="D47" s="53"/>
      <c r="E47" s="53"/>
      <c r="F47" s="115"/>
      <c r="G47" s="116"/>
      <c r="H47" s="115"/>
      <c r="I47" s="117"/>
      <c r="J47" s="115"/>
      <c r="K47" s="118"/>
      <c r="L47" s="115"/>
      <c r="M47" s="116"/>
      <c r="N47" s="115"/>
      <c r="O47" s="116"/>
      <c r="P47" s="115"/>
      <c r="Q47" s="143"/>
      <c r="R47" s="130"/>
      <c r="S47" s="130"/>
      <c r="T47" s="130"/>
      <c r="U47" s="130"/>
      <c r="V47" s="130"/>
      <c r="W47" s="130"/>
      <c r="X47" s="130"/>
      <c r="Y47" s="130"/>
      <c r="Z47" s="130"/>
      <c r="AA47" s="130"/>
    </row>
    <row r="48" spans="1:27" ht="15.95" customHeight="1">
      <c r="A48" s="329"/>
      <c r="B48" s="59" t="s">
        <v>78</v>
      </c>
      <c r="C48" s="37"/>
      <c r="D48" s="37"/>
      <c r="E48" s="37"/>
      <c r="F48" s="133"/>
      <c r="G48" s="134"/>
      <c r="H48" s="133"/>
      <c r="I48" s="135"/>
      <c r="J48" s="133"/>
      <c r="K48" s="136"/>
      <c r="L48" s="133"/>
      <c r="M48" s="134"/>
      <c r="N48" s="133"/>
      <c r="O48" s="134"/>
      <c r="P48" s="133"/>
      <c r="Q48" s="144"/>
      <c r="R48" s="130"/>
      <c r="S48" s="130"/>
      <c r="T48" s="130"/>
      <c r="U48" s="130"/>
      <c r="V48" s="130"/>
      <c r="W48" s="130"/>
      <c r="X48" s="130"/>
      <c r="Y48" s="130"/>
      <c r="Z48" s="130"/>
      <c r="AA48" s="130"/>
    </row>
    <row r="49" spans="1:17" ht="15.95" customHeight="1">
      <c r="A49" s="27" t="s">
        <v>256</v>
      </c>
      <c r="Q49" s="5"/>
    </row>
    <row r="50" spans="1:17" ht="15.95" customHeight="1">
      <c r="A50" s="27"/>
      <c r="Q50" s="14"/>
    </row>
  </sheetData>
  <mergeCells count="32">
    <mergeCell ref="P6:Q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A6:E7"/>
    <mergeCell ref="F6:G6"/>
    <mergeCell ref="H6:I6"/>
    <mergeCell ref="J6:K6"/>
    <mergeCell ref="L6:M6"/>
    <mergeCell ref="L25:L26"/>
    <mergeCell ref="M25:M26"/>
    <mergeCell ref="N25:N26"/>
    <mergeCell ref="O25:O26"/>
    <mergeCell ref="N6:O6"/>
    <mergeCell ref="P25:P26"/>
    <mergeCell ref="P30:Q30"/>
    <mergeCell ref="A32:A39"/>
    <mergeCell ref="A40:A44"/>
    <mergeCell ref="A45:A48"/>
    <mergeCell ref="A30:E31"/>
    <mergeCell ref="F30:G30"/>
    <mergeCell ref="H30:I30"/>
    <mergeCell ref="J30:K30"/>
    <mergeCell ref="L30:M30"/>
    <mergeCell ref="N30:O30"/>
    <mergeCell ref="Q25:Q2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600" verticalDpi="600" orientation="landscape" paperSize="9" scale="67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zoomScale="85" zoomScaleSheetLayoutView="85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M19" sqref="B19:M26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95" customHeight="1">
      <c r="A1" s="177" t="s">
        <v>0</v>
      </c>
      <c r="B1" s="177"/>
      <c r="C1" s="229" t="s">
        <v>254</v>
      </c>
      <c r="D1" s="230"/>
    </row>
    <row r="3" spans="1:10" ht="15" customHeight="1">
      <c r="A3" s="45" t="s">
        <v>178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31"/>
      <c r="B5" s="231" t="s">
        <v>252</v>
      </c>
      <c r="C5" s="231"/>
      <c r="D5" s="231"/>
      <c r="H5" s="46"/>
      <c r="L5" s="46"/>
      <c r="N5" s="46" t="s">
        <v>179</v>
      </c>
    </row>
    <row r="6" spans="1:14" ht="15" customHeight="1">
      <c r="A6" s="232"/>
      <c r="B6" s="233"/>
      <c r="C6" s="233"/>
      <c r="D6" s="233"/>
      <c r="E6" s="349" t="s">
        <v>295</v>
      </c>
      <c r="F6" s="350"/>
      <c r="G6" s="349" t="s">
        <v>296</v>
      </c>
      <c r="H6" s="350"/>
      <c r="I6" s="234" t="s">
        <v>297</v>
      </c>
      <c r="J6" s="235"/>
      <c r="K6" s="349" t="s">
        <v>298</v>
      </c>
      <c r="L6" s="350"/>
      <c r="M6" s="349"/>
      <c r="N6" s="350"/>
    </row>
    <row r="7" spans="1:14" ht="15" customHeight="1">
      <c r="A7" s="236"/>
      <c r="B7" s="237"/>
      <c r="C7" s="237"/>
      <c r="D7" s="237"/>
      <c r="E7" s="238" t="s">
        <v>251</v>
      </c>
      <c r="F7" s="35" t="s">
        <v>1</v>
      </c>
      <c r="G7" s="238" t="s">
        <v>251</v>
      </c>
      <c r="H7" s="35" t="s">
        <v>1</v>
      </c>
      <c r="I7" s="238" t="s">
        <v>251</v>
      </c>
      <c r="J7" s="35" t="s">
        <v>1</v>
      </c>
      <c r="K7" s="238" t="s">
        <v>251</v>
      </c>
      <c r="L7" s="35" t="s">
        <v>1</v>
      </c>
      <c r="M7" s="238" t="s">
        <v>251</v>
      </c>
      <c r="N7" s="35" t="s">
        <v>1</v>
      </c>
    </row>
    <row r="8" spans="1:14" ht="18" customHeight="1">
      <c r="A8" s="348" t="s">
        <v>180</v>
      </c>
      <c r="B8" s="239" t="s">
        <v>181</v>
      </c>
      <c r="C8" s="240"/>
      <c r="D8" s="240"/>
      <c r="E8" s="351">
        <v>1</v>
      </c>
      <c r="F8" s="351">
        <v>1</v>
      </c>
      <c r="G8" s="351">
        <v>5</v>
      </c>
      <c r="H8" s="365">
        <v>5</v>
      </c>
      <c r="I8" s="351">
        <v>6</v>
      </c>
      <c r="J8" s="351">
        <v>6</v>
      </c>
      <c r="K8" s="351">
        <v>27</v>
      </c>
      <c r="L8" s="351">
        <v>27</v>
      </c>
      <c r="M8" s="241"/>
      <c r="N8" s="242"/>
    </row>
    <row r="9" spans="1:14" ht="18" customHeight="1">
      <c r="A9" s="294"/>
      <c r="B9" s="348" t="s">
        <v>182</v>
      </c>
      <c r="C9" s="199" t="s">
        <v>183</v>
      </c>
      <c r="D9" s="200"/>
      <c r="E9" s="352">
        <v>20</v>
      </c>
      <c r="F9" s="352">
        <v>20</v>
      </c>
      <c r="G9" s="352">
        <v>470</v>
      </c>
      <c r="H9" s="352">
        <v>470</v>
      </c>
      <c r="I9" s="352">
        <v>477</v>
      </c>
      <c r="J9" s="352">
        <v>477</v>
      </c>
      <c r="K9" s="352">
        <v>1000</v>
      </c>
      <c r="L9" s="352">
        <v>1000</v>
      </c>
      <c r="M9" s="243"/>
      <c r="N9" s="244"/>
    </row>
    <row r="10" spans="1:14" ht="18" customHeight="1">
      <c r="A10" s="294"/>
      <c r="B10" s="294"/>
      <c r="C10" s="52" t="s">
        <v>184</v>
      </c>
      <c r="D10" s="53"/>
      <c r="E10" s="353">
        <v>20</v>
      </c>
      <c r="F10" s="353">
        <v>20</v>
      </c>
      <c r="G10" s="353">
        <v>236</v>
      </c>
      <c r="H10" s="353">
        <v>236</v>
      </c>
      <c r="I10" s="353">
        <v>392</v>
      </c>
      <c r="J10" s="353">
        <v>392</v>
      </c>
      <c r="K10" s="353">
        <v>550</v>
      </c>
      <c r="L10" s="353">
        <v>550</v>
      </c>
      <c r="M10" s="245"/>
      <c r="N10" s="246"/>
    </row>
    <row r="11" spans="1:14" ht="18" customHeight="1">
      <c r="A11" s="294"/>
      <c r="B11" s="294"/>
      <c r="C11" s="52" t="s">
        <v>185</v>
      </c>
      <c r="D11" s="53"/>
      <c r="E11" s="353">
        <v>0</v>
      </c>
      <c r="F11" s="353">
        <v>0</v>
      </c>
      <c r="G11" s="353">
        <v>0</v>
      </c>
      <c r="H11" s="353">
        <v>0</v>
      </c>
      <c r="I11" s="353">
        <v>0</v>
      </c>
      <c r="J11" s="353">
        <v>0</v>
      </c>
      <c r="K11" s="353">
        <v>0</v>
      </c>
      <c r="L11" s="353">
        <v>0</v>
      </c>
      <c r="M11" s="245"/>
      <c r="N11" s="246"/>
    </row>
    <row r="12" spans="1:14" ht="18" customHeight="1">
      <c r="A12" s="294"/>
      <c r="B12" s="294"/>
      <c r="C12" s="52" t="s">
        <v>186</v>
      </c>
      <c r="D12" s="53"/>
      <c r="E12" s="353">
        <v>0</v>
      </c>
      <c r="F12" s="353">
        <v>0</v>
      </c>
      <c r="G12" s="353">
        <v>234</v>
      </c>
      <c r="H12" s="353">
        <v>234</v>
      </c>
      <c r="I12" s="353">
        <v>79</v>
      </c>
      <c r="J12" s="353">
        <v>79</v>
      </c>
      <c r="K12" s="353">
        <v>400</v>
      </c>
      <c r="L12" s="353">
        <v>400</v>
      </c>
      <c r="M12" s="245"/>
      <c r="N12" s="246"/>
    </row>
    <row r="13" spans="1:14" ht="18" customHeight="1">
      <c r="A13" s="294"/>
      <c r="B13" s="294"/>
      <c r="C13" s="52" t="s">
        <v>187</v>
      </c>
      <c r="D13" s="53"/>
      <c r="E13" s="353">
        <v>0</v>
      </c>
      <c r="F13" s="353">
        <v>0</v>
      </c>
      <c r="G13" s="353">
        <v>0</v>
      </c>
      <c r="H13" s="353">
        <v>0</v>
      </c>
      <c r="I13" s="353">
        <v>0</v>
      </c>
      <c r="J13" s="353">
        <v>0</v>
      </c>
      <c r="K13" s="353">
        <v>0</v>
      </c>
      <c r="L13" s="353">
        <v>0</v>
      </c>
      <c r="M13" s="245"/>
      <c r="N13" s="246"/>
    </row>
    <row r="14" spans="1:14" ht="18" customHeight="1">
      <c r="A14" s="295"/>
      <c r="B14" s="295"/>
      <c r="C14" s="59" t="s">
        <v>79</v>
      </c>
      <c r="D14" s="37"/>
      <c r="E14" s="354">
        <v>0</v>
      </c>
      <c r="F14" s="354">
        <v>0</v>
      </c>
      <c r="G14" s="354">
        <v>0</v>
      </c>
      <c r="H14" s="354">
        <v>0</v>
      </c>
      <c r="I14" s="354">
        <v>6</v>
      </c>
      <c r="J14" s="354">
        <v>6</v>
      </c>
      <c r="K14" s="354">
        <v>50</v>
      </c>
      <c r="L14" s="354">
        <v>50</v>
      </c>
      <c r="M14" s="247"/>
      <c r="N14" s="248"/>
    </row>
    <row r="15" spans="1:14" ht="18" customHeight="1">
      <c r="A15" s="293" t="s">
        <v>188</v>
      </c>
      <c r="B15" s="348" t="s">
        <v>189</v>
      </c>
      <c r="C15" s="199" t="s">
        <v>190</v>
      </c>
      <c r="D15" s="200"/>
      <c r="E15" s="355">
        <v>3498</v>
      </c>
      <c r="F15" s="355">
        <v>3499</v>
      </c>
      <c r="G15" s="355">
        <v>235</v>
      </c>
      <c r="H15" s="355">
        <v>295</v>
      </c>
      <c r="I15" s="355">
        <v>857</v>
      </c>
      <c r="J15" s="355">
        <v>656</v>
      </c>
      <c r="K15" s="355">
        <v>2856</v>
      </c>
      <c r="L15" s="355">
        <v>3526</v>
      </c>
      <c r="M15" s="249"/>
      <c r="N15" s="145"/>
    </row>
    <row r="16" spans="1:14" ht="18" customHeight="1">
      <c r="A16" s="294"/>
      <c r="B16" s="294"/>
      <c r="C16" s="52" t="s">
        <v>191</v>
      </c>
      <c r="D16" s="53"/>
      <c r="E16" s="356">
        <v>1</v>
      </c>
      <c r="F16" s="356">
        <v>1</v>
      </c>
      <c r="G16" s="356">
        <v>483</v>
      </c>
      <c r="H16" s="356">
        <v>520</v>
      </c>
      <c r="I16" s="356">
        <v>8426</v>
      </c>
      <c r="J16" s="356">
        <v>8004</v>
      </c>
      <c r="K16" s="356">
        <v>733</v>
      </c>
      <c r="L16" s="356">
        <v>654</v>
      </c>
      <c r="M16" s="115"/>
      <c r="N16" s="143"/>
    </row>
    <row r="17" spans="1:14" ht="18" customHeight="1">
      <c r="A17" s="294"/>
      <c r="B17" s="294"/>
      <c r="C17" s="52" t="s">
        <v>192</v>
      </c>
      <c r="D17" s="53"/>
      <c r="E17" s="356">
        <v>0</v>
      </c>
      <c r="F17" s="356">
        <v>0</v>
      </c>
      <c r="G17" s="356">
        <v>0</v>
      </c>
      <c r="H17" s="356">
        <v>0</v>
      </c>
      <c r="I17" s="356">
        <v>0</v>
      </c>
      <c r="J17" s="356">
        <v>0</v>
      </c>
      <c r="K17" s="356">
        <v>0</v>
      </c>
      <c r="L17" s="356">
        <v>0</v>
      </c>
      <c r="M17" s="115"/>
      <c r="N17" s="143"/>
    </row>
    <row r="18" spans="1:14" ht="18" customHeight="1">
      <c r="A18" s="294"/>
      <c r="B18" s="295"/>
      <c r="C18" s="59" t="s">
        <v>193</v>
      </c>
      <c r="D18" s="37"/>
      <c r="E18" s="357">
        <v>3499</v>
      </c>
      <c r="F18" s="357">
        <v>3500</v>
      </c>
      <c r="G18" s="357">
        <v>718</v>
      </c>
      <c r="H18" s="357">
        <v>815</v>
      </c>
      <c r="I18" s="357">
        <v>9283</v>
      </c>
      <c r="J18" s="357">
        <v>8660</v>
      </c>
      <c r="K18" s="357">
        <v>3589</v>
      </c>
      <c r="L18" s="357">
        <v>4180</v>
      </c>
      <c r="M18" s="157"/>
      <c r="N18" s="250"/>
    </row>
    <row r="19" spans="1:14" ht="18" customHeight="1">
      <c r="A19" s="294"/>
      <c r="B19" s="348" t="s">
        <v>194</v>
      </c>
      <c r="C19" s="199" t="s">
        <v>195</v>
      </c>
      <c r="D19" s="200"/>
      <c r="E19" s="358">
        <v>0</v>
      </c>
      <c r="F19" s="358">
        <v>1</v>
      </c>
      <c r="G19" s="358">
        <v>97</v>
      </c>
      <c r="H19" s="358">
        <v>198</v>
      </c>
      <c r="I19" s="358">
        <v>1278</v>
      </c>
      <c r="J19" s="358">
        <v>615</v>
      </c>
      <c r="K19" s="358">
        <v>877</v>
      </c>
      <c r="L19" s="358">
        <v>1106</v>
      </c>
      <c r="M19" s="160"/>
      <c r="N19" s="145"/>
    </row>
    <row r="20" spans="1:14" ht="18" customHeight="1">
      <c r="A20" s="294"/>
      <c r="B20" s="294"/>
      <c r="C20" s="52" t="s">
        <v>196</v>
      </c>
      <c r="D20" s="53"/>
      <c r="E20" s="253">
        <v>0</v>
      </c>
      <c r="F20" s="253">
        <v>0</v>
      </c>
      <c r="G20" s="253">
        <v>47</v>
      </c>
      <c r="H20" s="253">
        <v>46</v>
      </c>
      <c r="I20" s="253">
        <v>4825</v>
      </c>
      <c r="J20" s="253">
        <v>4876</v>
      </c>
      <c r="K20" s="253">
        <v>170</v>
      </c>
      <c r="L20" s="253">
        <v>84</v>
      </c>
      <c r="M20" s="153"/>
      <c r="N20" s="143"/>
    </row>
    <row r="21" spans="1:14" s="255" customFormat="1" ht="18" customHeight="1">
      <c r="A21" s="294"/>
      <c r="B21" s="294"/>
      <c r="C21" s="251" t="s">
        <v>197</v>
      </c>
      <c r="D21" s="252"/>
      <c r="E21" s="253">
        <v>0</v>
      </c>
      <c r="F21" s="253">
        <v>0</v>
      </c>
      <c r="G21" s="253">
        <v>0</v>
      </c>
      <c r="H21" s="253">
        <v>0</v>
      </c>
      <c r="I21" s="253">
        <v>0</v>
      </c>
      <c r="J21" s="253">
        <v>0</v>
      </c>
      <c r="K21" s="253">
        <v>0</v>
      </c>
      <c r="L21" s="253">
        <v>0</v>
      </c>
      <c r="M21" s="253"/>
      <c r="N21" s="254"/>
    </row>
    <row r="22" spans="1:14" ht="18" customHeight="1">
      <c r="A22" s="294"/>
      <c r="B22" s="295"/>
      <c r="C22" s="6" t="s">
        <v>198</v>
      </c>
      <c r="D22" s="7"/>
      <c r="E22" s="357">
        <v>0</v>
      </c>
      <c r="F22" s="357">
        <v>1</v>
      </c>
      <c r="G22" s="357">
        <v>144</v>
      </c>
      <c r="H22" s="357">
        <v>244</v>
      </c>
      <c r="I22" s="357">
        <v>6104</v>
      </c>
      <c r="J22" s="357">
        <v>5491</v>
      </c>
      <c r="K22" s="357">
        <v>1047</v>
      </c>
      <c r="L22" s="357">
        <v>1190</v>
      </c>
      <c r="M22" s="157"/>
      <c r="N22" s="144"/>
    </row>
    <row r="23" spans="1:14" ht="18" customHeight="1">
      <c r="A23" s="294"/>
      <c r="B23" s="348" t="s">
        <v>199</v>
      </c>
      <c r="C23" s="199" t="s">
        <v>200</v>
      </c>
      <c r="D23" s="200"/>
      <c r="E23" s="358">
        <v>20</v>
      </c>
      <c r="F23" s="358">
        <v>20</v>
      </c>
      <c r="G23" s="358">
        <v>470</v>
      </c>
      <c r="H23" s="358">
        <v>470</v>
      </c>
      <c r="I23" s="358">
        <v>477</v>
      </c>
      <c r="J23" s="358">
        <v>477</v>
      </c>
      <c r="K23" s="358">
        <v>1000</v>
      </c>
      <c r="L23" s="358">
        <v>1000</v>
      </c>
      <c r="M23" s="160"/>
      <c r="N23" s="145"/>
    </row>
    <row r="24" spans="1:14" ht="18" customHeight="1">
      <c r="A24" s="294"/>
      <c r="B24" s="294"/>
      <c r="C24" s="52" t="s">
        <v>201</v>
      </c>
      <c r="D24" s="53"/>
      <c r="E24" s="253">
        <v>0</v>
      </c>
      <c r="F24" s="253">
        <v>0</v>
      </c>
      <c r="G24" s="253">
        <v>104</v>
      </c>
      <c r="H24" s="253">
        <v>101</v>
      </c>
      <c r="I24" s="359">
        <v>2575</v>
      </c>
      <c r="J24" s="359">
        <v>2564</v>
      </c>
      <c r="K24" s="253">
        <v>1522</v>
      </c>
      <c r="L24" s="253">
        <v>1971.7</v>
      </c>
      <c r="M24" s="153"/>
      <c r="N24" s="143"/>
    </row>
    <row r="25" spans="1:14" ht="18" customHeight="1">
      <c r="A25" s="294"/>
      <c r="B25" s="294"/>
      <c r="C25" s="52" t="s">
        <v>202</v>
      </c>
      <c r="D25" s="53"/>
      <c r="E25" s="253">
        <v>3479</v>
      </c>
      <c r="F25" s="253">
        <v>3479</v>
      </c>
      <c r="G25" s="359">
        <v>0</v>
      </c>
      <c r="H25" s="359">
        <v>0</v>
      </c>
      <c r="I25" s="359">
        <v>128</v>
      </c>
      <c r="J25" s="359">
        <v>128</v>
      </c>
      <c r="K25" s="359">
        <v>20</v>
      </c>
      <c r="L25" s="359">
        <v>18</v>
      </c>
      <c r="M25" s="153"/>
      <c r="N25" s="143"/>
    </row>
    <row r="26" spans="1:14" ht="18" customHeight="1">
      <c r="A26" s="294"/>
      <c r="B26" s="295"/>
      <c r="C26" s="57" t="s">
        <v>203</v>
      </c>
      <c r="D26" s="58"/>
      <c r="E26" s="360">
        <v>3499</v>
      </c>
      <c r="F26" s="360">
        <v>3499</v>
      </c>
      <c r="G26" s="360">
        <v>574</v>
      </c>
      <c r="H26" s="360">
        <v>571</v>
      </c>
      <c r="I26" s="361">
        <v>3180</v>
      </c>
      <c r="J26" s="361">
        <v>3169</v>
      </c>
      <c r="K26" s="360">
        <v>2542</v>
      </c>
      <c r="L26" s="360">
        <v>2990</v>
      </c>
      <c r="M26" s="256"/>
      <c r="N26" s="144"/>
    </row>
    <row r="27" spans="1:14" ht="18" customHeight="1">
      <c r="A27" s="295"/>
      <c r="B27" s="59" t="s">
        <v>204</v>
      </c>
      <c r="C27" s="37"/>
      <c r="D27" s="37"/>
      <c r="E27" s="362">
        <f aca="true" t="shared" si="0" ref="E27:L27">E22+E26</f>
        <v>3499</v>
      </c>
      <c r="F27" s="362">
        <f t="shared" si="0"/>
        <v>3500</v>
      </c>
      <c r="G27" s="357">
        <f t="shared" si="0"/>
        <v>718</v>
      </c>
      <c r="H27" s="357">
        <f t="shared" si="0"/>
        <v>815</v>
      </c>
      <c r="I27" s="362">
        <f t="shared" si="0"/>
        <v>9284</v>
      </c>
      <c r="J27" s="362">
        <f t="shared" si="0"/>
        <v>8660</v>
      </c>
      <c r="K27" s="357">
        <f t="shared" si="0"/>
        <v>3589</v>
      </c>
      <c r="L27" s="357">
        <f t="shared" si="0"/>
        <v>4180</v>
      </c>
      <c r="M27" s="157"/>
      <c r="N27" s="144"/>
    </row>
    <row r="28" spans="1:14" ht="18" customHeight="1">
      <c r="A28" s="348" t="s">
        <v>205</v>
      </c>
      <c r="B28" s="348" t="s">
        <v>206</v>
      </c>
      <c r="C28" s="199" t="s">
        <v>207</v>
      </c>
      <c r="D28" s="257" t="s">
        <v>37</v>
      </c>
      <c r="E28" s="358">
        <v>0</v>
      </c>
      <c r="F28" s="358">
        <v>3132.9</v>
      </c>
      <c r="G28" s="358">
        <v>130</v>
      </c>
      <c r="H28" s="358">
        <v>129</v>
      </c>
      <c r="I28" s="358">
        <v>2754</v>
      </c>
      <c r="J28" s="358">
        <v>2050</v>
      </c>
      <c r="K28" s="358">
        <v>3678</v>
      </c>
      <c r="L28" s="358">
        <v>3316</v>
      </c>
      <c r="M28" s="160"/>
      <c r="N28" s="145"/>
    </row>
    <row r="29" spans="1:14" ht="18" customHeight="1">
      <c r="A29" s="294"/>
      <c r="B29" s="294"/>
      <c r="C29" s="52" t="s">
        <v>208</v>
      </c>
      <c r="D29" s="258" t="s">
        <v>38</v>
      </c>
      <c r="E29" s="253">
        <v>1</v>
      </c>
      <c r="F29" s="253">
        <v>3072</v>
      </c>
      <c r="G29" s="253">
        <v>0</v>
      </c>
      <c r="H29" s="253">
        <v>0</v>
      </c>
      <c r="I29" s="359">
        <v>611</v>
      </c>
      <c r="J29" s="359">
        <v>63</v>
      </c>
      <c r="K29" s="253">
        <v>2745</v>
      </c>
      <c r="L29" s="253">
        <v>2632</v>
      </c>
      <c r="M29" s="153"/>
      <c r="N29" s="143"/>
    </row>
    <row r="30" spans="1:14" ht="18" customHeight="1">
      <c r="A30" s="294"/>
      <c r="B30" s="294"/>
      <c r="C30" s="52" t="s">
        <v>209</v>
      </c>
      <c r="D30" s="258" t="s">
        <v>210</v>
      </c>
      <c r="E30" s="359">
        <v>2</v>
      </c>
      <c r="F30" s="359">
        <v>14.7</v>
      </c>
      <c r="G30" s="363">
        <v>127</v>
      </c>
      <c r="H30" s="363">
        <v>121</v>
      </c>
      <c r="I30" s="359">
        <v>2041</v>
      </c>
      <c r="J30" s="359">
        <v>2089</v>
      </c>
      <c r="K30" s="253">
        <v>1425</v>
      </c>
      <c r="L30" s="253">
        <v>561</v>
      </c>
      <c r="M30" s="153"/>
      <c r="N30" s="143"/>
    </row>
    <row r="31" spans="1:15" ht="18" customHeight="1">
      <c r="A31" s="294"/>
      <c r="B31" s="294"/>
      <c r="C31" s="6" t="s">
        <v>211</v>
      </c>
      <c r="D31" s="259" t="s">
        <v>212</v>
      </c>
      <c r="E31" s="364">
        <f aca="true" t="shared" si="1" ref="E31:K31">E28-E29-E30</f>
        <v>-3</v>
      </c>
      <c r="F31" s="364">
        <f>F28-F29-F30</f>
        <v>46.20000000000009</v>
      </c>
      <c r="G31" s="357">
        <v>2</v>
      </c>
      <c r="H31" s="357">
        <f>H28-H29-H30</f>
        <v>8</v>
      </c>
      <c r="I31" s="357">
        <f t="shared" si="1"/>
        <v>102</v>
      </c>
      <c r="J31" s="357">
        <f>J28-J29-J30</f>
        <v>-102</v>
      </c>
      <c r="K31" s="357">
        <f t="shared" si="1"/>
        <v>-492</v>
      </c>
      <c r="L31" s="357">
        <f>L28-L29-L30</f>
        <v>123</v>
      </c>
      <c r="M31" s="157">
        <f aca="true" t="shared" si="2" ref="E31:N31">M28-M29-M30</f>
        <v>0</v>
      </c>
      <c r="N31" s="250">
        <f t="shared" si="2"/>
        <v>0</v>
      </c>
      <c r="O31" s="8"/>
    </row>
    <row r="32" spans="1:14" ht="18" customHeight="1">
      <c r="A32" s="294"/>
      <c r="B32" s="294"/>
      <c r="C32" s="199" t="s">
        <v>213</v>
      </c>
      <c r="D32" s="257" t="s">
        <v>214</v>
      </c>
      <c r="E32" s="358">
        <v>0.4</v>
      </c>
      <c r="F32" s="358">
        <v>2.4</v>
      </c>
      <c r="G32" s="358">
        <v>3</v>
      </c>
      <c r="H32" s="358">
        <v>2</v>
      </c>
      <c r="I32" s="358">
        <v>21</v>
      </c>
      <c r="J32" s="358">
        <v>39</v>
      </c>
      <c r="K32" s="358">
        <v>45</v>
      </c>
      <c r="L32" s="358">
        <v>41</v>
      </c>
      <c r="M32" s="160"/>
      <c r="N32" s="145"/>
    </row>
    <row r="33" spans="1:14" ht="18" customHeight="1">
      <c r="A33" s="294"/>
      <c r="B33" s="294"/>
      <c r="C33" s="52" t="s">
        <v>215</v>
      </c>
      <c r="D33" s="258" t="s">
        <v>216</v>
      </c>
      <c r="E33" s="253">
        <v>0</v>
      </c>
      <c r="F33" s="253">
        <v>0.2</v>
      </c>
      <c r="G33" s="253">
        <v>1</v>
      </c>
      <c r="H33" s="253">
        <v>1</v>
      </c>
      <c r="I33" s="253">
        <v>84</v>
      </c>
      <c r="J33" s="253">
        <v>81</v>
      </c>
      <c r="K33" s="253">
        <v>7</v>
      </c>
      <c r="L33" s="253">
        <v>4</v>
      </c>
      <c r="M33" s="153"/>
      <c r="N33" s="143"/>
    </row>
    <row r="34" spans="1:14" ht="18" customHeight="1">
      <c r="A34" s="294"/>
      <c r="B34" s="295"/>
      <c r="C34" s="6" t="s">
        <v>217</v>
      </c>
      <c r="D34" s="259" t="s">
        <v>218</v>
      </c>
      <c r="E34" s="357">
        <v>-2</v>
      </c>
      <c r="F34" s="357">
        <f aca="true" t="shared" si="3" ref="F34:L34">F31+F32-F33</f>
        <v>48.400000000000084</v>
      </c>
      <c r="G34" s="357">
        <f t="shared" si="3"/>
        <v>4</v>
      </c>
      <c r="H34" s="357">
        <f t="shared" si="3"/>
        <v>9</v>
      </c>
      <c r="I34" s="357">
        <f t="shared" si="3"/>
        <v>39</v>
      </c>
      <c r="J34" s="357">
        <f t="shared" si="3"/>
        <v>-144</v>
      </c>
      <c r="K34" s="357">
        <f t="shared" si="3"/>
        <v>-454</v>
      </c>
      <c r="L34" s="357">
        <f t="shared" si="3"/>
        <v>160</v>
      </c>
      <c r="M34" s="157">
        <f aca="true" t="shared" si="4" ref="E34:N34">M31+M32-M33</f>
        <v>0</v>
      </c>
      <c r="N34" s="144">
        <f t="shared" si="4"/>
        <v>0</v>
      </c>
    </row>
    <row r="35" spans="1:14" ht="18" customHeight="1">
      <c r="A35" s="294"/>
      <c r="B35" s="348" t="s">
        <v>219</v>
      </c>
      <c r="C35" s="199" t="s">
        <v>220</v>
      </c>
      <c r="D35" s="257" t="s">
        <v>221</v>
      </c>
      <c r="E35" s="358">
        <v>0</v>
      </c>
      <c r="F35" s="358">
        <v>0</v>
      </c>
      <c r="G35" s="358">
        <v>1</v>
      </c>
      <c r="H35" s="358">
        <v>1</v>
      </c>
      <c r="I35" s="358">
        <v>17</v>
      </c>
      <c r="J35" s="358">
        <v>242</v>
      </c>
      <c r="K35" s="358">
        <v>0</v>
      </c>
      <c r="L35" s="358">
        <v>0</v>
      </c>
      <c r="M35" s="160"/>
      <c r="N35" s="145"/>
    </row>
    <row r="36" spans="1:14" ht="18" customHeight="1">
      <c r="A36" s="294"/>
      <c r="B36" s="294"/>
      <c r="C36" s="52" t="s">
        <v>222</v>
      </c>
      <c r="D36" s="258" t="s">
        <v>223</v>
      </c>
      <c r="E36" s="253">
        <v>0</v>
      </c>
      <c r="F36" s="253">
        <v>0</v>
      </c>
      <c r="G36" s="253">
        <v>0</v>
      </c>
      <c r="H36" s="253">
        <v>0</v>
      </c>
      <c r="I36" s="253">
        <v>36</v>
      </c>
      <c r="J36" s="253">
        <v>0</v>
      </c>
      <c r="K36" s="253">
        <v>1</v>
      </c>
      <c r="L36" s="253">
        <v>2</v>
      </c>
      <c r="M36" s="153"/>
      <c r="N36" s="143"/>
    </row>
    <row r="37" spans="1:14" ht="18" customHeight="1">
      <c r="A37" s="294"/>
      <c r="B37" s="294"/>
      <c r="C37" s="52" t="s">
        <v>224</v>
      </c>
      <c r="D37" s="258" t="s">
        <v>225</v>
      </c>
      <c r="E37" s="253">
        <f aca="true" t="shared" si="5" ref="E37:K37">E34+E35-E36</f>
        <v>-2</v>
      </c>
      <c r="F37" s="253">
        <f>F34+F35-F36</f>
        <v>48.400000000000084</v>
      </c>
      <c r="G37" s="253">
        <f>G34+G35-G36</f>
        <v>5</v>
      </c>
      <c r="H37" s="253">
        <f>H34+H35-H36</f>
        <v>10</v>
      </c>
      <c r="I37" s="253">
        <f t="shared" si="5"/>
        <v>20</v>
      </c>
      <c r="J37" s="253">
        <f>J34+J35-J36</f>
        <v>98</v>
      </c>
      <c r="K37" s="253">
        <f t="shared" si="5"/>
        <v>-455</v>
      </c>
      <c r="L37" s="253">
        <f>L34+L35-L36</f>
        <v>158</v>
      </c>
      <c r="M37" s="153">
        <f aca="true" t="shared" si="6" ref="E37:N37">M34+M35-M36</f>
        <v>0</v>
      </c>
      <c r="N37" s="143">
        <f t="shared" si="6"/>
        <v>0</v>
      </c>
    </row>
    <row r="38" spans="1:14" ht="18" customHeight="1">
      <c r="A38" s="294"/>
      <c r="B38" s="294"/>
      <c r="C38" s="52" t="s">
        <v>226</v>
      </c>
      <c r="D38" s="258" t="s">
        <v>227</v>
      </c>
      <c r="E38" s="253"/>
      <c r="F38" s="253"/>
      <c r="G38" s="253"/>
      <c r="H38" s="253"/>
      <c r="I38" s="253"/>
      <c r="J38" s="253">
        <v>0</v>
      </c>
      <c r="K38" s="253"/>
      <c r="L38" s="253">
        <v>0</v>
      </c>
      <c r="M38" s="153"/>
      <c r="N38" s="143"/>
    </row>
    <row r="39" spans="1:14" ht="18" customHeight="1">
      <c r="A39" s="294"/>
      <c r="B39" s="294"/>
      <c r="C39" s="52" t="s">
        <v>228</v>
      </c>
      <c r="D39" s="258" t="s">
        <v>229</v>
      </c>
      <c r="E39" s="253"/>
      <c r="F39" s="253"/>
      <c r="G39" s="253"/>
      <c r="H39" s="253"/>
      <c r="I39" s="253"/>
      <c r="J39" s="253">
        <v>0</v>
      </c>
      <c r="K39" s="253"/>
      <c r="L39" s="253">
        <v>0</v>
      </c>
      <c r="M39" s="153"/>
      <c r="N39" s="143"/>
    </row>
    <row r="40" spans="1:14" ht="18" customHeight="1">
      <c r="A40" s="294"/>
      <c r="B40" s="294"/>
      <c r="C40" s="52" t="s">
        <v>230</v>
      </c>
      <c r="D40" s="258" t="s">
        <v>231</v>
      </c>
      <c r="E40" s="253">
        <v>0</v>
      </c>
      <c r="F40" s="253">
        <v>0</v>
      </c>
      <c r="G40" s="253">
        <v>2</v>
      </c>
      <c r="H40" s="253">
        <v>3.7</v>
      </c>
      <c r="I40" s="253">
        <v>3</v>
      </c>
      <c r="J40" s="253">
        <v>57</v>
      </c>
      <c r="K40" s="253">
        <v>-27</v>
      </c>
      <c r="L40" s="253">
        <v>83</v>
      </c>
      <c r="M40" s="153"/>
      <c r="N40" s="143"/>
    </row>
    <row r="41" spans="1:14" ht="18" customHeight="1">
      <c r="A41" s="294"/>
      <c r="B41" s="294"/>
      <c r="C41" s="211" t="s">
        <v>232</v>
      </c>
      <c r="D41" s="258" t="s">
        <v>233</v>
      </c>
      <c r="E41" s="359">
        <f aca="true" t="shared" si="7" ref="E41:L41">E34+E35-E36-E40</f>
        <v>-2</v>
      </c>
      <c r="F41" s="359">
        <f t="shared" si="7"/>
        <v>48.400000000000084</v>
      </c>
      <c r="G41" s="253">
        <f t="shared" si="7"/>
        <v>3</v>
      </c>
      <c r="H41" s="253">
        <f t="shared" si="7"/>
        <v>6.3</v>
      </c>
      <c r="I41" s="253">
        <f t="shared" si="7"/>
        <v>17</v>
      </c>
      <c r="J41" s="253">
        <f t="shared" si="7"/>
        <v>41</v>
      </c>
      <c r="K41" s="253">
        <f t="shared" si="7"/>
        <v>-428</v>
      </c>
      <c r="L41" s="253">
        <f t="shared" si="7"/>
        <v>75</v>
      </c>
      <c r="M41" s="153">
        <f aca="true" t="shared" si="8" ref="E41:N41">M34+M35-M36-M40</f>
        <v>0</v>
      </c>
      <c r="N41" s="143">
        <f t="shared" si="8"/>
        <v>0</v>
      </c>
    </row>
    <row r="42" spans="1:14" ht="18" customHeight="1">
      <c r="A42" s="294"/>
      <c r="B42" s="294"/>
      <c r="C42" s="346" t="s">
        <v>234</v>
      </c>
      <c r="D42" s="347"/>
      <c r="E42" s="356">
        <f aca="true" t="shared" si="9" ref="E42:K42">E37+E38-E39-E40</f>
        <v>-2</v>
      </c>
      <c r="F42" s="356">
        <f>F37+F38-F39-F40</f>
        <v>48.400000000000084</v>
      </c>
      <c r="G42" s="356">
        <f>G37+G38-G39-G40</f>
        <v>3</v>
      </c>
      <c r="H42" s="356">
        <f>H37+H38-H39-H40</f>
        <v>6.3</v>
      </c>
      <c r="I42" s="356">
        <f t="shared" si="9"/>
        <v>17</v>
      </c>
      <c r="J42" s="356">
        <f>J37+J38-J39-J40</f>
        <v>41</v>
      </c>
      <c r="K42" s="356">
        <f t="shared" si="9"/>
        <v>-428</v>
      </c>
      <c r="L42" s="356">
        <f>L37+L38-L39-L40</f>
        <v>75</v>
      </c>
      <c r="M42" s="115">
        <f aca="true" t="shared" si="10" ref="E42:N42">M37+M38-M39-M40</f>
        <v>0</v>
      </c>
      <c r="N42" s="143">
        <f t="shared" si="10"/>
        <v>0</v>
      </c>
    </row>
    <row r="43" spans="1:14" ht="18" customHeight="1">
      <c r="A43" s="294"/>
      <c r="B43" s="294"/>
      <c r="C43" s="52" t="s">
        <v>235</v>
      </c>
      <c r="D43" s="258" t="s">
        <v>236</v>
      </c>
      <c r="E43" s="253"/>
      <c r="F43" s="253"/>
      <c r="G43" s="253"/>
      <c r="H43" s="253"/>
      <c r="I43" s="253"/>
      <c r="J43" s="253">
        <v>0</v>
      </c>
      <c r="K43" s="253"/>
      <c r="L43" s="253">
        <v>0</v>
      </c>
      <c r="M43" s="153"/>
      <c r="N43" s="143"/>
    </row>
    <row r="44" spans="1:14" ht="18" customHeight="1">
      <c r="A44" s="295"/>
      <c r="B44" s="295"/>
      <c r="C44" s="6" t="s">
        <v>237</v>
      </c>
      <c r="D44" s="109" t="s">
        <v>238</v>
      </c>
      <c r="E44" s="357">
        <f aca="true" t="shared" si="11" ref="E44:L44">E41+E43</f>
        <v>-2</v>
      </c>
      <c r="F44" s="357">
        <f t="shared" si="11"/>
        <v>48.400000000000084</v>
      </c>
      <c r="G44" s="357">
        <f t="shared" si="11"/>
        <v>3</v>
      </c>
      <c r="H44" s="357">
        <f t="shared" si="11"/>
        <v>6.3</v>
      </c>
      <c r="I44" s="357">
        <f t="shared" si="11"/>
        <v>17</v>
      </c>
      <c r="J44" s="357">
        <f t="shared" si="11"/>
        <v>41</v>
      </c>
      <c r="K44" s="357">
        <f t="shared" si="11"/>
        <v>-428</v>
      </c>
      <c r="L44" s="357">
        <f t="shared" si="11"/>
        <v>75</v>
      </c>
      <c r="M44" s="157">
        <f aca="true" t="shared" si="12" ref="E44:N44">M41+M43</f>
        <v>0</v>
      </c>
      <c r="N44" s="144">
        <f t="shared" si="12"/>
        <v>0</v>
      </c>
    </row>
    <row r="45" ht="14.1" customHeight="1">
      <c r="A45" s="27" t="s">
        <v>239</v>
      </c>
    </row>
    <row r="46" ht="14.1" customHeight="1">
      <c r="A46" s="27" t="s">
        <v>240</v>
      </c>
    </row>
    <row r="47" ht="14.25">
      <c r="A47" s="260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600" verticalDpi="600" orientation="landscape" paperSize="9" scale="77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/>
  <cp:lastPrinted>2016-06-28T08:28:03Z</cp:lastPrinted>
  <dcterms:created xsi:type="dcterms:W3CDTF">1999-07-06T05:17:05Z</dcterms:created>
  <dcterms:modified xsi:type="dcterms:W3CDTF">2016-09-09T09:45:08Z</dcterms:modified>
  <cp:category/>
  <cp:version/>
  <cp:contentType/>
  <cp:contentStatus/>
</cp:coreProperties>
</file>