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1.普通会計予算 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 '!$A$1:$I$42</definedName>
    <definedName name="_xlnm.Print_Area" localSheetId="1">'2.公営企業会計予算'!$A$1:$O$50</definedName>
    <definedName name="_xlnm.Print_Area" localSheetId="2">'2.公営企業会計予算 (2)'!$A$1:$O$50</definedName>
    <definedName name="_xlnm.Print_Area" localSheetId="3">'3.(1)普通会計決算'!$A$1:$I$42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'5.三セク決算'!$A$1:$N$45</definedName>
    <definedName name="_xlnm.Print_Titles" localSheetId="1">'2.公営企業会計予算'!$1:$4</definedName>
    <definedName name="_xlnm.Print_Titles" localSheetId="2">'2.公営企業会計予算 (2)'!$1:$4</definedName>
    <definedName name="_xlnm.Print_Titles" localSheetId="5">'4.公営企業会計決算'!$1:$4</definedName>
    <definedName name="_xlnm.Print_Titles" localSheetId="6">'4.公営企業会計決算 (2)'!$1:$4</definedName>
  </definedNames>
  <calcPr fullCalcOnLoad="1"/>
</workbook>
</file>

<file path=xl/comments4.xml><?xml version="1.0" encoding="utf-8"?>
<comments xmlns="http://schemas.openxmlformats.org/spreadsheetml/2006/main">
  <authors>
    <author>Kyoto</author>
  </authors>
  <commentList>
    <comment ref="F34" authorId="0">
      <text>
        <r>
          <rPr>
            <b/>
            <sz val="9"/>
            <rFont val="ＭＳ Ｐゴシック"/>
            <family val="3"/>
          </rPr>
          <t>△１
端数調整</t>
        </r>
      </text>
    </comment>
    <comment ref="F35" authorId="0">
      <text>
        <r>
          <rPr>
            <b/>
            <sz val="9"/>
            <rFont val="ＭＳ Ｐゴシック"/>
            <family val="3"/>
          </rPr>
          <t>△１
端数調整</t>
        </r>
      </text>
    </comment>
    <comment ref="F36" authorId="0">
      <text>
        <r>
          <rPr>
            <b/>
            <sz val="9"/>
            <rFont val="ＭＳ Ｐゴシック"/>
            <family val="3"/>
          </rPr>
          <t>△１
端数調整</t>
        </r>
      </text>
    </comment>
  </commentList>
</comments>
</file>

<file path=xl/comments5.xml><?xml version="1.0" encoding="utf-8"?>
<comments xmlns="http://schemas.openxmlformats.org/spreadsheetml/2006/main">
  <authors>
    <author>Kyoto</author>
  </authors>
  <commentList>
    <comment ref="C8" authorId="0">
      <text>
        <r>
          <rPr>
            <sz val="9"/>
            <rFont val="ＭＳ Ｐゴシック"/>
            <family val="3"/>
          </rPr>
          <t>「作成にあたってのお願い」の算入の考え方によるもので，検算スペースで計上している。</t>
        </r>
      </text>
    </comment>
  </commentList>
</comments>
</file>

<file path=xl/sharedStrings.xml><?xml version="1.0" encoding="utf-8"?>
<sst xmlns="http://schemas.openxmlformats.org/spreadsheetml/2006/main" count="738" uniqueCount="329">
  <si>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</si>
  <si>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</si>
  <si>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</si>
  <si>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</si>
  <si>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</si>
  <si>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</si>
  <si>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</si>
  <si>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</si>
  <si>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</si>
  <si>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</si>
  <si>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</si>
  <si>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</si>
  <si>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</si>
  <si>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</si>
  <si>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</si>
  <si>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</si>
  <si>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</si>
  <si>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</si>
  <si>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</si>
  <si>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</si>
  <si>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</si>
  <si>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</si>
  <si>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</si>
  <si>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</si>
  <si>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</si>
  <si>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</si>
  <si>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</si>
  <si>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</si>
  <si>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</si>
  <si>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</si>
  <si>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</si>
  <si>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</si>
  <si>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</si>
  <si>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</si>
  <si>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</si>
  <si>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</si>
  <si>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</si>
  <si>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</si>
  <si>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</si>
  <si>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</si>
  <si>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</si>
  <si>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</si>
  <si>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</si>
  <si>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</si>
  <si>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</si>
  <si>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</si>
  <si>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</si>
  <si>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</si>
  <si>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</si>
  <si>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</si>
  <si>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</si>
  <si>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</si>
  <si>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</si>
  <si>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</si>
  <si>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</si>
  <si>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</si>
  <si>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</si>
  <si>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</si>
  <si>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</si>
  <si>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</si>
  <si>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</si>
  <si>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</si>
  <si>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</si>
  <si>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</si>
  <si>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</si>
  <si>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</si>
  <si>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</si>
  <si>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</si>
  <si>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</si>
  <si>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</si>
  <si>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</si>
  <si>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</si>
  <si>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</si>
  <si>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</si>
  <si>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</si>
  <si>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</si>
  <si>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</si>
  <si>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</si>
  <si>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</si>
  <si>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</si>
  <si>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</si>
  <si>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</si>
  <si>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</si>
  <si>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</si>
  <si>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</si>
  <si>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</si>
  <si>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</si>
  <si>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</si>
  <si>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</si>
  <si>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</si>
  <si>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</si>
  <si>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</si>
  <si>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</si>
  <si>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</si>
  <si>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</si>
  <si>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</si>
  <si>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</si>
  <si>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</si>
  <si>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</si>
  <si>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</si>
  <si>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</si>
  <si>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</si>
  <si>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</si>
  <si>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</si>
  <si>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</si>
  <si>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</si>
  <si>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</si>
  <si>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</si>
  <si>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</si>
  <si>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</si>
  <si>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</si>
  <si>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</si>
  <si>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</si>
  <si>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</si>
  <si>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</si>
  <si>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</si>
  <si>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</si>
  <si>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</si>
  <si>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</si>
  <si>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</si>
  <si>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</si>
  <si>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</si>
  <si>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</si>
  <si>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</si>
  <si>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</si>
  <si>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</si>
  <si>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</si>
  <si>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平成14年度</t>
  </si>
  <si>
    <t>決算額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</si>
  <si>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</si>
  <si>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</si>
  <si>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</si>
  <si>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</si>
  <si>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</si>
  <si>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</si>
  <si>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</si>
  <si>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</si>
  <si>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</si>
  <si>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</si>
  <si>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</si>
  <si>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</si>
  <si>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</si>
  <si>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</si>
  <si>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</si>
  <si>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</si>
  <si>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</si>
  <si>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</si>
  <si>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</si>
  <si>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</si>
  <si>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</si>
  <si>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</si>
  <si>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</si>
  <si>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</si>
  <si>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</si>
  <si>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</si>
  <si>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</si>
  <si>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</si>
  <si>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</si>
  <si>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</si>
  <si>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</si>
  <si>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</si>
  <si>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</si>
  <si>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</si>
  <si>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</si>
  <si>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</si>
  <si>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</si>
  <si>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</si>
  <si>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</si>
  <si>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</si>
  <si>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</si>
  <si>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</si>
  <si>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</si>
  <si>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</si>
  <si>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</si>
  <si>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</si>
  <si>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</si>
  <si>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</si>
  <si>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</si>
  <si>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</si>
  <si>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</si>
  <si>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</si>
  <si>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</si>
  <si>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</si>
  <si>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</si>
  <si>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</si>
  <si>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</si>
  <si>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</si>
  <si>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</si>
  <si>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</si>
  <si>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</si>
  <si>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</si>
  <si>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</si>
  <si>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</si>
  <si>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</si>
  <si>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</si>
  <si>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</si>
  <si>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</si>
  <si>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</si>
  <si>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</si>
  <si>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</si>
  <si>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</si>
  <si>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</si>
  <si>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</si>
  <si>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</si>
  <si>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</si>
  <si>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</si>
  <si>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</si>
  <si>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</si>
  <si>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</si>
  <si>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</si>
  <si>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</si>
  <si>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</si>
  <si>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</si>
  <si>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</si>
  <si>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</si>
  <si>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</si>
  <si>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</si>
  <si>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</si>
  <si>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</si>
  <si>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</si>
  <si>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</si>
  <si>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</si>
  <si>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</si>
  <si>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</si>
  <si>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</si>
  <si>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</si>
  <si>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</si>
  <si>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</si>
  <si>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</si>
  <si>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</si>
  <si>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</si>
  <si>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</si>
  <si>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</si>
  <si>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</si>
  <si>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</si>
  <si>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</si>
  <si>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</si>
  <si>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</si>
  <si>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</si>
  <si>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</si>
  <si>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</si>
  <si>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</si>
  <si>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</si>
  <si>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</si>
  <si>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</si>
  <si>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</si>
  <si>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</si>
  <si>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</si>
  <si>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</si>
  <si>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</si>
  <si>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</si>
  <si>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</si>
  <si>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</si>
  <si>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</si>
  <si>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</si>
  <si>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</si>
  <si>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</si>
  <si>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平成26年度</t>
  </si>
  <si>
    <t>26年度</t>
  </si>
  <si>
    <t>(平成26年度決算ﾍﾞｰｽ）</t>
  </si>
  <si>
    <t>26年度</t>
  </si>
  <si>
    <t xml:space="preserve"> （注1）平成22～26年度は平成22年国勢調査を基に計上している。 </t>
  </si>
  <si>
    <t>京都市</t>
  </si>
  <si>
    <t>京都市</t>
  </si>
  <si>
    <t>５.第三セクター(公社・株式会社形態の三セク)の状況</t>
  </si>
  <si>
    <t>(平成27年度決算額）</t>
  </si>
  <si>
    <t>京都市土地開発公社</t>
  </si>
  <si>
    <t>京都市住宅供給公社</t>
  </si>
  <si>
    <t>株式会社京都産業振興センター</t>
  </si>
  <si>
    <t>京都御池地下街株式会社</t>
  </si>
  <si>
    <t>京都地下鉄整備株式会社</t>
  </si>
  <si>
    <t>27年度</t>
  </si>
  <si>
    <t>-</t>
  </si>
  <si>
    <t>-</t>
  </si>
  <si>
    <t>-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</si>
  <si>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</si>
  <si>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</si>
  <si>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</si>
  <si>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</si>
  <si>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</si>
  <si>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</si>
  <si>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</si>
  <si>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</si>
  <si>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</si>
  <si>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</si>
  <si>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</si>
  <si>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</si>
  <si>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</si>
  <si>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</si>
  <si>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（注）原則として表示単位未満を四捨五入して端数調整していないため、合計等と一致しない場合がある。</t>
  </si>
  <si>
    <t>1.普通会計の状況</t>
  </si>
  <si>
    <t>（単位：百万円、％）</t>
  </si>
  <si>
    <t>３.普通会計の状況</t>
  </si>
  <si>
    <t>（1）平成26年度普通会計決算の状況</t>
  </si>
  <si>
    <t>検算スペース</t>
  </si>
  <si>
    <t>(a)</t>
  </si>
  <si>
    <t>地方税</t>
  </si>
  <si>
    <t>地方譲与税</t>
  </si>
  <si>
    <t>地方特例交付金</t>
  </si>
  <si>
    <t>地方交付税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</si>
  <si>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</si>
  <si>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</si>
  <si>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</si>
  <si>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</si>
  <si>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</si>
  <si>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</si>
  <si>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軽油引取税交付金</t>
  </si>
  <si>
    <t>一般財源合計</t>
  </si>
  <si>
    <t>財政調整基金</t>
  </si>
  <si>
    <t>減債基金</t>
  </si>
  <si>
    <t>特定目的</t>
  </si>
  <si>
    <t>積立金現在高</t>
  </si>
  <si>
    <t>物件購入</t>
  </si>
  <si>
    <t>保証・補償</t>
  </si>
  <si>
    <t>その他</t>
  </si>
  <si>
    <t>実質的なもの</t>
  </si>
  <si>
    <t>債務負担行為</t>
  </si>
  <si>
    <t>水道事業</t>
  </si>
  <si>
    <t>公共下水道事業</t>
  </si>
  <si>
    <t>自動車運送事業</t>
  </si>
  <si>
    <t>高速鉄道事業</t>
  </si>
  <si>
    <t>地域水道事業</t>
  </si>
  <si>
    <t>京北地域水道事業</t>
  </si>
  <si>
    <t>特定環境保全公共下水道事業</t>
  </si>
  <si>
    <t>中央卸売市場第一市場事業</t>
  </si>
  <si>
    <t>中央卸売市場二市場・と畜場事業</t>
  </si>
  <si>
    <t>農業集落排水事業</t>
  </si>
  <si>
    <t>駐車場事業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</si>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</sst>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58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60" xfId="48" applyNumberFormat="1" applyFont="1" applyBorder="1" applyAlignment="1" quotePrefix="1">
      <alignment horizontal="right" vertical="center"/>
    </xf>
    <xf numFmtId="214" fontId="0" fillId="0" borderId="61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41" fontId="0" fillId="0" borderId="62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62" xfId="0" applyNumberFormat="1" applyBorder="1" applyAlignment="1">
      <alignment vertical="center"/>
    </xf>
    <xf numFmtId="38" fontId="0" fillId="0" borderId="62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2" xfId="0" applyNumberFormat="1" applyBorder="1" applyAlignment="1">
      <alignment vertical="center"/>
    </xf>
    <xf numFmtId="41" fontId="0" fillId="0" borderId="62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4" xfId="0" applyNumberFormat="1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41" fontId="0" fillId="0" borderId="67" xfId="0" applyNumberFormat="1" applyBorder="1" applyAlignment="1">
      <alignment horizontal="center" vertical="center"/>
    </xf>
    <xf numFmtId="214" fontId="0" fillId="0" borderId="68" xfId="48" applyNumberFormat="1" applyFill="1" applyBorder="1" applyAlignment="1">
      <alignment horizontal="right" vertical="center"/>
    </xf>
    <xf numFmtId="214" fontId="0" fillId="0" borderId="69" xfId="0" applyNumberFormat="1" applyBorder="1" applyAlignment="1">
      <alignment vertical="center"/>
    </xf>
    <xf numFmtId="214" fontId="0" fillId="0" borderId="69" xfId="48" applyNumberFormat="1" applyBorder="1" applyAlignment="1">
      <alignment horizontal="right" vertical="center"/>
    </xf>
    <xf numFmtId="214" fontId="0" fillId="0" borderId="70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1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2" xfId="0" applyNumberFormat="1" applyBorder="1" applyAlignment="1">
      <alignment horizontal="right" vertical="center"/>
    </xf>
    <xf numFmtId="214" fontId="0" fillId="0" borderId="67" xfId="48" applyNumberFormat="1" applyBorder="1" applyAlignment="1">
      <alignment horizontal="right" vertical="center"/>
    </xf>
    <xf numFmtId="218" fontId="0" fillId="0" borderId="69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69" xfId="48" applyNumberFormat="1" applyBorder="1" applyAlignment="1">
      <alignment vertical="center"/>
    </xf>
    <xf numFmtId="215" fontId="0" fillId="0" borderId="69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1" xfId="48" applyNumberFormat="1" applyBorder="1" applyAlignment="1">
      <alignment vertical="center"/>
    </xf>
    <xf numFmtId="41" fontId="0" fillId="0" borderId="72" xfId="0" applyNumberFormat="1" applyBorder="1" applyAlignment="1">
      <alignment vertical="center"/>
    </xf>
    <xf numFmtId="215" fontId="0" fillId="0" borderId="67" xfId="48" applyNumberFormat="1" applyBorder="1" applyAlignment="1">
      <alignment vertical="center"/>
    </xf>
    <xf numFmtId="215" fontId="0" fillId="0" borderId="71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3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1" xfId="0" applyNumberFormat="1" applyBorder="1" applyAlignment="1">
      <alignment horizontal="center" vertical="center"/>
    </xf>
    <xf numFmtId="41" fontId="0" fillId="0" borderId="64" xfId="0" applyNumberFormat="1" applyFont="1" applyBorder="1" applyAlignment="1">
      <alignment vertical="center"/>
    </xf>
    <xf numFmtId="0" fontId="0" fillId="0" borderId="65" xfId="0" applyBorder="1" applyAlignment="1">
      <alignment horizontal="distributed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74" xfId="48" applyNumberFormat="1" applyFont="1" applyBorder="1" applyAlignment="1">
      <alignment vertical="center"/>
    </xf>
    <xf numFmtId="215" fontId="0" fillId="0" borderId="75" xfId="48" applyNumberFormat="1" applyFont="1" applyBorder="1" applyAlignment="1">
      <alignment vertical="center"/>
    </xf>
    <xf numFmtId="0" fontId="0" fillId="0" borderId="76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77" xfId="48" applyNumberFormat="1" applyFont="1" applyBorder="1" applyAlignment="1">
      <alignment vertical="center"/>
    </xf>
    <xf numFmtId="215" fontId="0" fillId="0" borderId="78" xfId="48" applyNumberFormat="1" applyFont="1" applyBorder="1" applyAlignment="1">
      <alignment vertical="center"/>
    </xf>
    <xf numFmtId="215" fontId="0" fillId="0" borderId="79" xfId="48" applyNumberFormat="1" applyFont="1" applyBorder="1" applyAlignment="1">
      <alignment vertical="center"/>
    </xf>
    <xf numFmtId="215" fontId="0" fillId="0" borderId="73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80" xfId="48" applyNumberFormat="1" applyFont="1" applyBorder="1" applyAlignment="1">
      <alignment vertical="center"/>
    </xf>
    <xf numFmtId="214" fontId="0" fillId="0" borderId="81" xfId="48" applyNumberFormat="1" applyFont="1" applyFill="1" applyBorder="1" applyAlignment="1">
      <alignment horizontal="center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58" xfId="48" applyNumberFormat="1" applyFont="1" applyFill="1" applyBorder="1" applyAlignment="1">
      <alignment horizontal="center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horizontal="center" vertical="center"/>
    </xf>
    <xf numFmtId="214" fontId="0" fillId="0" borderId="82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214" fontId="0" fillId="0" borderId="81" xfId="48" applyNumberFormat="1" applyFill="1" applyBorder="1" applyAlignment="1">
      <alignment horizontal="center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58" xfId="48" applyNumberFormat="1" applyFill="1" applyBorder="1" applyAlignment="1">
      <alignment horizontal="center" vertical="center"/>
    </xf>
    <xf numFmtId="214" fontId="0" fillId="0" borderId="58" xfId="48" applyNumberFormat="1" applyFont="1" applyFill="1" applyBorder="1" applyAlignment="1">
      <alignment horizontal="right" vertical="center"/>
    </xf>
    <xf numFmtId="214" fontId="0" fillId="0" borderId="60" xfId="48" applyNumberFormat="1" applyFont="1" applyFill="1" applyBorder="1" applyAlignment="1">
      <alignment horizontal="right" vertical="center"/>
    </xf>
    <xf numFmtId="214" fontId="0" fillId="0" borderId="60" xfId="48" applyNumberFormat="1" applyFill="1" applyBorder="1" applyAlignment="1">
      <alignment horizontal="center" vertical="center"/>
    </xf>
    <xf numFmtId="214" fontId="0" fillId="0" borderId="82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>
      <alignment horizontal="right" vertical="center"/>
    </xf>
    <xf numFmtId="214" fontId="0" fillId="0" borderId="40" xfId="48" applyNumberFormat="1" applyFill="1" applyBorder="1" applyAlignment="1">
      <alignment vertical="center"/>
    </xf>
    <xf numFmtId="214" fontId="0" fillId="0" borderId="64" xfId="48" applyNumberFormat="1" applyFill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41" fontId="0" fillId="0" borderId="67" xfId="0" applyNumberFormat="1" applyFill="1" applyBorder="1" applyAlignment="1">
      <alignment horizontal="center" vertical="center"/>
    </xf>
    <xf numFmtId="214" fontId="0" fillId="0" borderId="69" xfId="48" applyNumberFormat="1" applyFill="1" applyBorder="1" applyAlignment="1">
      <alignment horizontal="right" vertical="center"/>
    </xf>
    <xf numFmtId="214" fontId="0" fillId="0" borderId="70" xfId="48" applyNumberFormat="1" applyFill="1" applyBorder="1" applyAlignment="1">
      <alignment horizontal="right" vertical="center"/>
    </xf>
    <xf numFmtId="214" fontId="0" fillId="0" borderId="71" xfId="48" applyNumberFormat="1" applyFill="1" applyBorder="1" applyAlignment="1">
      <alignment horizontal="right" vertical="center"/>
    </xf>
    <xf numFmtId="214" fontId="0" fillId="0" borderId="67" xfId="48" applyNumberFormat="1" applyFill="1" applyBorder="1" applyAlignment="1">
      <alignment horizontal="right" vertical="center"/>
    </xf>
    <xf numFmtId="214" fontId="0" fillId="0" borderId="69" xfId="0" applyNumberFormat="1" applyFill="1" applyBorder="1" applyAlignment="1">
      <alignment vertical="center"/>
    </xf>
    <xf numFmtId="218" fontId="0" fillId="0" borderId="69" xfId="0" applyNumberFormat="1" applyFill="1" applyBorder="1" applyAlignment="1">
      <alignment vertical="center"/>
    </xf>
    <xf numFmtId="214" fontId="0" fillId="0" borderId="68" xfId="48" applyNumberFormat="1" applyFill="1" applyBorder="1" applyAlignment="1">
      <alignment vertical="center"/>
    </xf>
    <xf numFmtId="219" fontId="0" fillId="0" borderId="69" xfId="48" applyNumberFormat="1" applyFill="1" applyBorder="1" applyAlignment="1">
      <alignment vertical="center"/>
    </xf>
    <xf numFmtId="215" fontId="0" fillId="0" borderId="69" xfId="48" applyNumberFormat="1" applyFill="1" applyBorder="1" applyAlignment="1">
      <alignment vertical="center"/>
    </xf>
    <xf numFmtId="218" fontId="0" fillId="0" borderId="67" xfId="0" applyNumberFormat="1" applyFill="1" applyBorder="1" applyAlignment="1">
      <alignment horizontal="right" vertical="center"/>
    </xf>
    <xf numFmtId="218" fontId="0" fillId="0" borderId="83" xfId="0" applyNumberFormat="1" applyFill="1" applyBorder="1" applyAlignment="1">
      <alignment horizontal="right" vertical="center"/>
    </xf>
    <xf numFmtId="215" fontId="0" fillId="0" borderId="67" xfId="48" applyNumberFormat="1" applyFont="1" applyBorder="1" applyAlignment="1">
      <alignment vertical="center"/>
    </xf>
    <xf numFmtId="215" fontId="0" fillId="0" borderId="67" xfId="48" applyNumberFormat="1" applyFill="1" applyBorder="1" applyAlignment="1">
      <alignment vertical="center"/>
    </xf>
    <xf numFmtId="218" fontId="0" fillId="0" borderId="69" xfId="48" applyNumberFormat="1" applyFill="1" applyBorder="1" applyAlignment="1">
      <alignment vertical="center"/>
    </xf>
    <xf numFmtId="218" fontId="0" fillId="0" borderId="69" xfId="0" applyNumberFormat="1" applyFill="1" applyBorder="1" applyAlignment="1">
      <alignment horizontal="right" vertical="center"/>
    </xf>
    <xf numFmtId="215" fontId="0" fillId="0" borderId="69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 quotePrefix="1">
      <alignment horizontal="right" vertical="center"/>
    </xf>
    <xf numFmtId="0" fontId="0" fillId="33" borderId="60" xfId="0" applyNumberFormat="1" applyFill="1" applyBorder="1" applyAlignment="1">
      <alignment horizontal="center" vertical="center"/>
    </xf>
    <xf numFmtId="0" fontId="0" fillId="33" borderId="35" xfId="0" applyNumberFormat="1" applyFont="1" applyFill="1" applyBorder="1" applyAlignment="1">
      <alignment horizontal="center" vertical="center"/>
    </xf>
    <xf numFmtId="214" fontId="0" fillId="33" borderId="57" xfId="48" applyNumberFormat="1" applyFill="1" applyBorder="1" applyAlignment="1">
      <alignment vertical="center"/>
    </xf>
    <xf numFmtId="214" fontId="0" fillId="33" borderId="48" xfId="48" applyNumberFormat="1" applyFill="1" applyBorder="1" applyAlignment="1">
      <alignment vertical="center"/>
    </xf>
    <xf numFmtId="214" fontId="0" fillId="33" borderId="58" xfId="48" applyNumberFormat="1" applyFill="1" applyBorder="1" applyAlignment="1">
      <alignment vertical="center"/>
    </xf>
    <xf numFmtId="214" fontId="0" fillId="33" borderId="34" xfId="48" applyNumberFormat="1" applyFill="1" applyBorder="1" applyAlignment="1">
      <alignment vertical="center"/>
    </xf>
    <xf numFmtId="214" fontId="0" fillId="33" borderId="19" xfId="48" applyNumberFormat="1" applyFill="1" applyBorder="1" applyAlignment="1">
      <alignment vertical="center"/>
    </xf>
    <xf numFmtId="214" fontId="0" fillId="33" borderId="52" xfId="48" applyNumberFormat="1" applyFill="1" applyBorder="1" applyAlignment="1">
      <alignment vertical="center"/>
    </xf>
    <xf numFmtId="214" fontId="0" fillId="33" borderId="59" xfId="48" applyNumberFormat="1" applyFill="1" applyBorder="1" applyAlignment="1">
      <alignment vertical="center"/>
    </xf>
    <xf numFmtId="214" fontId="0" fillId="33" borderId="50" xfId="48" applyNumberFormat="1" applyFill="1" applyBorder="1" applyAlignment="1">
      <alignment vertical="center"/>
    </xf>
    <xf numFmtId="214" fontId="0" fillId="33" borderId="36" xfId="48" applyNumberFormat="1" applyFill="1" applyBorder="1" applyAlignment="1">
      <alignment vertical="center"/>
    </xf>
    <xf numFmtId="214" fontId="0" fillId="33" borderId="78" xfId="48" applyNumberFormat="1" applyFill="1" applyBorder="1" applyAlignment="1">
      <alignment vertical="center"/>
    </xf>
    <xf numFmtId="214" fontId="0" fillId="33" borderId="56" xfId="48" applyNumberFormat="1" applyFill="1" applyBorder="1" applyAlignment="1">
      <alignment vertical="center"/>
    </xf>
    <xf numFmtId="214" fontId="0" fillId="33" borderId="77" xfId="48" applyNumberFormat="1" applyFill="1" applyBorder="1" applyAlignment="1">
      <alignment vertical="center"/>
    </xf>
    <xf numFmtId="214" fontId="0" fillId="33" borderId="58" xfId="0" applyNumberFormat="1" applyFill="1" applyBorder="1" applyAlignment="1" quotePrefix="1">
      <alignment horizontal="right" vertical="center"/>
    </xf>
    <xf numFmtId="214" fontId="0" fillId="33" borderId="34" xfId="48" applyNumberFormat="1" applyFont="1" applyFill="1" applyBorder="1" applyAlignment="1" quotePrefix="1">
      <alignment horizontal="right" vertical="center"/>
    </xf>
    <xf numFmtId="214" fontId="0" fillId="33" borderId="60" xfId="48" applyNumberFormat="1" applyFont="1" applyFill="1" applyBorder="1" applyAlignment="1" quotePrefix="1">
      <alignment horizontal="right" vertical="center"/>
    </xf>
    <xf numFmtId="214" fontId="0" fillId="33" borderId="73" xfId="48" applyNumberFormat="1" applyFont="1" applyFill="1" applyBorder="1" applyAlignment="1" quotePrefix="1">
      <alignment horizontal="right" vertical="center"/>
    </xf>
    <xf numFmtId="214" fontId="0" fillId="33" borderId="61" xfId="48" applyNumberFormat="1" applyFill="1" applyBorder="1" applyAlignment="1">
      <alignment vertical="center"/>
    </xf>
    <xf numFmtId="214" fontId="0" fillId="33" borderId="55" xfId="48" applyNumberFormat="1" applyFill="1" applyBorder="1" applyAlignment="1">
      <alignment vertical="center"/>
    </xf>
    <xf numFmtId="214" fontId="0" fillId="33" borderId="12" xfId="48" applyNumberFormat="1" applyFill="1" applyBorder="1" applyAlignment="1">
      <alignment vertical="center"/>
    </xf>
    <xf numFmtId="214" fontId="0" fillId="33" borderId="22" xfId="48" applyNumberFormat="1" applyFill="1" applyBorder="1" applyAlignment="1">
      <alignment vertical="center"/>
    </xf>
    <xf numFmtId="214" fontId="0" fillId="33" borderId="11" xfId="48" applyNumberFormat="1" applyFill="1" applyBorder="1" applyAlignment="1">
      <alignment vertical="center"/>
    </xf>
    <xf numFmtId="214" fontId="0" fillId="33" borderId="76" xfId="48" applyNumberFormat="1" applyFill="1" applyBorder="1" applyAlignment="1">
      <alignment vertical="center"/>
    </xf>
    <xf numFmtId="214" fontId="0" fillId="33" borderId="37" xfId="48" applyNumberFormat="1" applyFill="1" applyBorder="1" applyAlignment="1">
      <alignment vertical="center"/>
    </xf>
    <xf numFmtId="214" fontId="0" fillId="33" borderId="16" xfId="48" applyNumberFormat="1" applyFill="1" applyBorder="1" applyAlignment="1">
      <alignment vertical="center"/>
    </xf>
    <xf numFmtId="214" fontId="0" fillId="33" borderId="37" xfId="0" applyNumberFormat="1" applyFill="1" applyBorder="1" applyAlignment="1" quotePrefix="1">
      <alignment horizontal="right" vertical="center"/>
    </xf>
    <xf numFmtId="214" fontId="0" fillId="33" borderId="45" xfId="48" applyNumberFormat="1" applyFill="1" applyBorder="1" applyAlignment="1">
      <alignment vertical="center"/>
    </xf>
    <xf numFmtId="214" fontId="0" fillId="33" borderId="18" xfId="48" applyNumberFormat="1" applyFill="1" applyBorder="1" applyAlignment="1">
      <alignment vertical="center"/>
    </xf>
    <xf numFmtId="214" fontId="0" fillId="33" borderId="33" xfId="48" applyNumberFormat="1" applyFill="1" applyBorder="1" applyAlignment="1">
      <alignment vertical="center"/>
    </xf>
    <xf numFmtId="214" fontId="0" fillId="33" borderId="12" xfId="48" applyNumberFormat="1" applyFont="1" applyFill="1" applyBorder="1" applyAlignment="1" quotePrefix="1">
      <alignment horizontal="right" vertical="center"/>
    </xf>
    <xf numFmtId="214" fontId="0" fillId="33" borderId="22" xfId="48" applyNumberFormat="1" applyFont="1" applyFill="1" applyBorder="1" applyAlignment="1" quotePrefix="1">
      <alignment horizontal="right" vertical="center"/>
    </xf>
    <xf numFmtId="214" fontId="0" fillId="33" borderId="13" xfId="48" applyNumberFormat="1" applyFont="1" applyFill="1" applyBorder="1" applyAlignment="1" quotePrefix="1">
      <alignment horizontal="right" vertical="center"/>
    </xf>
    <xf numFmtId="214" fontId="0" fillId="33" borderId="14" xfId="48" applyNumberFormat="1" applyFill="1" applyBorder="1" applyAlignment="1">
      <alignment vertical="center"/>
    </xf>
    <xf numFmtId="214" fontId="0" fillId="33" borderId="80" xfId="48" applyNumberFormat="1" applyFill="1" applyBorder="1" applyAlignment="1">
      <alignment vertical="center"/>
    </xf>
    <xf numFmtId="214" fontId="0" fillId="33" borderId="31" xfId="48" applyNumberFormat="1" applyFill="1" applyBorder="1" applyAlignment="1">
      <alignment vertical="center"/>
    </xf>
    <xf numFmtId="214" fontId="0" fillId="33" borderId="17" xfId="48" applyNumberFormat="1" applyFill="1" applyBorder="1" applyAlignment="1">
      <alignment vertical="center"/>
    </xf>
    <xf numFmtId="214" fontId="0" fillId="33" borderId="79" xfId="48" applyNumberFormat="1" applyFill="1" applyBorder="1" applyAlignment="1">
      <alignment vertical="center"/>
    </xf>
    <xf numFmtId="203" fontId="0" fillId="33" borderId="20" xfId="0" applyNumberFormat="1" applyFont="1" applyFill="1" applyBorder="1" applyAlignment="1">
      <alignment horizontal="center" vertical="center"/>
    </xf>
    <xf numFmtId="203" fontId="0" fillId="33" borderId="35" xfId="0" applyNumberFormat="1" applyFont="1" applyFill="1" applyBorder="1" applyAlignment="1">
      <alignment horizontal="center" vertical="center"/>
    </xf>
    <xf numFmtId="203" fontId="0" fillId="33" borderId="22" xfId="0" applyNumberFormat="1" applyFont="1" applyFill="1" applyBorder="1" applyAlignment="1">
      <alignment horizontal="center" vertical="center"/>
    </xf>
    <xf numFmtId="214" fontId="0" fillId="33" borderId="0" xfId="48" applyNumberFormat="1" applyFill="1" applyBorder="1" applyAlignment="1">
      <alignment vertical="center"/>
    </xf>
    <xf numFmtId="214" fontId="0" fillId="33" borderId="21" xfId="48" applyNumberFormat="1" applyFill="1" applyBorder="1" applyAlignment="1">
      <alignment vertical="center"/>
    </xf>
    <xf numFmtId="214" fontId="0" fillId="33" borderId="46" xfId="48" applyNumberFormat="1" applyFill="1" applyBorder="1" applyAlignment="1">
      <alignment vertical="center"/>
    </xf>
    <xf numFmtId="214" fontId="0" fillId="33" borderId="58" xfId="48" applyNumberFormat="1" applyFont="1" applyFill="1" applyBorder="1" applyAlignment="1" quotePrefix="1">
      <alignment horizontal="right" vertical="center"/>
    </xf>
    <xf numFmtId="214" fontId="0" fillId="33" borderId="37" xfId="48" applyNumberFormat="1" applyFont="1" applyFill="1" applyBorder="1" applyAlignment="1" quotePrefix="1">
      <alignment horizontal="right" vertical="center"/>
    </xf>
    <xf numFmtId="214" fontId="0" fillId="33" borderId="23" xfId="48" applyNumberFormat="1" applyFill="1" applyBorder="1" applyAlignment="1">
      <alignment vertical="center"/>
    </xf>
    <xf numFmtId="214" fontId="0" fillId="33" borderId="84" xfId="48" applyNumberFormat="1" applyFill="1" applyBorder="1" applyAlignment="1">
      <alignment vertical="center"/>
    </xf>
    <xf numFmtId="214" fontId="0" fillId="33" borderId="60" xfId="48" applyNumberFormat="1" applyFill="1" applyBorder="1" applyAlignment="1">
      <alignment vertical="center"/>
    </xf>
    <xf numFmtId="214" fontId="0" fillId="33" borderId="20" xfId="48" applyNumberFormat="1" applyFill="1" applyBorder="1" applyAlignment="1">
      <alignment vertical="center"/>
    </xf>
    <xf numFmtId="214" fontId="0" fillId="33" borderId="13" xfId="48" applyNumberFormat="1" applyFill="1" applyBorder="1" applyAlignment="1">
      <alignment vertical="center"/>
    </xf>
    <xf numFmtId="214" fontId="0" fillId="33" borderId="16" xfId="0" applyNumberFormat="1" applyFill="1" applyBorder="1" applyAlignment="1" quotePrefix="1">
      <alignment horizontal="right" vertical="center"/>
    </xf>
    <xf numFmtId="214" fontId="0" fillId="33" borderId="78" xfId="0" applyNumberFormat="1" applyFill="1" applyBorder="1" applyAlignment="1" quotePrefix="1">
      <alignment horizontal="right" vertical="center"/>
    </xf>
    <xf numFmtId="0" fontId="0" fillId="33" borderId="73" xfId="0" applyNumberFormat="1" applyFont="1" applyFill="1" applyBorder="1" applyAlignment="1">
      <alignment horizontal="center"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58" xfId="0" applyNumberFormat="1" applyFont="1" applyFill="1" applyBorder="1" applyAlignment="1" quotePrefix="1">
      <alignment horizontal="righ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16" xfId="0" applyNumberFormat="1" applyFont="1" applyFill="1" applyBorder="1" applyAlignment="1" quotePrefix="1">
      <alignment horizontal="right" vertical="center"/>
    </xf>
    <xf numFmtId="214" fontId="0" fillId="0" borderId="57" xfId="48" applyNumberFormat="1" applyFill="1" applyBorder="1" applyAlignment="1">
      <alignment vertical="center"/>
    </xf>
    <xf numFmtId="214" fontId="0" fillId="0" borderId="58" xfId="0" applyNumberFormat="1" applyFill="1" applyBorder="1" applyAlignment="1" quotePrefix="1">
      <alignment horizontal="right" vertical="center"/>
    </xf>
    <xf numFmtId="214" fontId="0" fillId="0" borderId="19" xfId="48" applyNumberFormat="1" applyFill="1" applyBorder="1" applyAlignment="1">
      <alignment vertical="center"/>
    </xf>
    <xf numFmtId="214" fontId="0" fillId="0" borderId="56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14" xfId="48" applyNumberFormat="1" applyFill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58" xfId="48" applyNumberFormat="1" applyFont="1" applyFill="1" applyBorder="1" applyAlignment="1" quotePrefix="1">
      <alignment horizontal="right" vertical="center"/>
    </xf>
    <xf numFmtId="214" fontId="0" fillId="0" borderId="60" xfId="48" applyNumberFormat="1" applyFill="1" applyBorder="1" applyAlignment="1">
      <alignment vertical="center"/>
    </xf>
    <xf numFmtId="214" fontId="0" fillId="0" borderId="44" xfId="48" applyNumberFormat="1" applyFont="1" applyBorder="1" applyAlignment="1">
      <alignment vertical="center"/>
    </xf>
    <xf numFmtId="214" fontId="0" fillId="0" borderId="49" xfId="48" applyNumberFormat="1" applyFont="1" applyFill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4" fontId="0" fillId="0" borderId="27" xfId="48" applyNumberFormat="1" applyFont="1" applyBorder="1" applyAlignment="1">
      <alignment vertical="center"/>
    </xf>
    <xf numFmtId="41" fontId="0" fillId="0" borderId="80" xfId="0" applyNumberFormat="1" applyBorder="1" applyAlignment="1">
      <alignment horizontal="center" vertical="center"/>
    </xf>
    <xf numFmtId="214" fontId="0" fillId="0" borderId="62" xfId="48" applyNumberFormat="1" applyFont="1" applyFill="1" applyBorder="1" applyAlignment="1">
      <alignment horizontal="center" vertical="center"/>
    </xf>
    <xf numFmtId="214" fontId="0" fillId="0" borderId="68" xfId="48" applyNumberFormat="1" applyFont="1" applyFill="1" applyBorder="1" applyAlignment="1">
      <alignment horizontal="center" vertical="center"/>
    </xf>
    <xf numFmtId="214" fontId="0" fillId="0" borderId="69" xfId="48" applyNumberFormat="1" applyFont="1" applyFill="1" applyBorder="1" applyAlignment="1">
      <alignment horizontal="center" vertical="center"/>
    </xf>
    <xf numFmtId="214" fontId="0" fillId="0" borderId="69" xfId="48" applyNumberFormat="1" applyFont="1" applyFill="1" applyBorder="1" applyAlignment="1">
      <alignment vertical="center"/>
    </xf>
    <xf numFmtId="214" fontId="0" fillId="0" borderId="67" xfId="48" applyNumberFormat="1" applyFont="1" applyFill="1" applyBorder="1" applyAlignment="1">
      <alignment vertical="center"/>
    </xf>
    <xf numFmtId="214" fontId="0" fillId="0" borderId="71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horizontal="right" vertical="center"/>
    </xf>
    <xf numFmtId="214" fontId="0" fillId="0" borderId="36" xfId="48" applyNumberFormat="1" applyFont="1" applyFill="1" applyBorder="1" applyAlignment="1">
      <alignment horizontal="right" vertical="center"/>
    </xf>
    <xf numFmtId="214" fontId="0" fillId="0" borderId="13" xfId="48" applyNumberFormat="1" applyFill="1" applyBorder="1" applyAlignment="1">
      <alignment vertical="center"/>
    </xf>
    <xf numFmtId="214" fontId="0" fillId="0" borderId="61" xfId="48" applyNumberFormat="1" applyFont="1" applyFill="1" applyBorder="1" applyAlignment="1">
      <alignment horizontal="right" vertical="center"/>
    </xf>
    <xf numFmtId="214" fontId="0" fillId="0" borderId="23" xfId="48" applyNumberFormat="1" applyFill="1" applyBorder="1" applyAlignment="1">
      <alignment horizontal="right" vertical="center"/>
    </xf>
    <xf numFmtId="214" fontId="0" fillId="33" borderId="59" xfId="48" applyNumberFormat="1" applyFill="1" applyBorder="1" applyAlignment="1">
      <alignment vertical="center"/>
    </xf>
    <xf numFmtId="214" fontId="0" fillId="33" borderId="77" xfId="48" applyNumberFormat="1" applyFill="1" applyBorder="1" applyAlignment="1">
      <alignment vertical="center"/>
    </xf>
    <xf numFmtId="214" fontId="0" fillId="33" borderId="56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33" borderId="24" xfId="48" applyNumberFormat="1" applyFill="1" applyBorder="1" applyAlignment="1">
      <alignment vertical="center"/>
    </xf>
    <xf numFmtId="214" fontId="0" fillId="33" borderId="28" xfId="48" applyNumberFormat="1" applyFill="1" applyBorder="1" applyAlignment="1">
      <alignment vertical="center"/>
    </xf>
    <xf numFmtId="214" fontId="0" fillId="33" borderId="32" xfId="48" applyNumberFormat="1" applyFill="1" applyBorder="1" applyAlignment="1">
      <alignment vertical="center"/>
    </xf>
    <xf numFmtId="214" fontId="0" fillId="33" borderId="32" xfId="48" applyNumberFormat="1" applyFont="1" applyFill="1" applyBorder="1" applyAlignment="1" quotePrefix="1">
      <alignment horizontal="right" vertical="center"/>
    </xf>
    <xf numFmtId="214" fontId="0" fillId="33" borderId="26" xfId="48" applyNumberFormat="1" applyFill="1" applyBorder="1" applyAlignment="1">
      <alignment vertical="center"/>
    </xf>
    <xf numFmtId="214" fontId="0" fillId="33" borderId="15" xfId="48" applyNumberFormat="1" applyFill="1" applyBorder="1" applyAlignment="1">
      <alignment vertical="center"/>
    </xf>
    <xf numFmtId="214" fontId="0" fillId="33" borderId="25" xfId="48" applyNumberFormat="1" applyFill="1" applyBorder="1" applyAlignment="1">
      <alignment vertical="center"/>
    </xf>
    <xf numFmtId="214" fontId="0" fillId="0" borderId="69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 quotePrefix="1">
      <alignment horizontal="right" vertical="center"/>
    </xf>
    <xf numFmtId="214" fontId="0" fillId="0" borderId="83" xfId="48" applyNumberFormat="1" applyFont="1" applyFill="1" applyBorder="1" applyAlignment="1">
      <alignment vertical="center"/>
    </xf>
    <xf numFmtId="214" fontId="0" fillId="0" borderId="70" xfId="48" applyNumberFormat="1" applyFont="1" applyFill="1" applyBorder="1" applyAlignment="1">
      <alignment vertical="center"/>
    </xf>
    <xf numFmtId="214" fontId="0" fillId="0" borderId="68" xfId="48" applyNumberFormat="1" applyFont="1" applyFill="1" applyBorder="1" applyAlignment="1">
      <alignment vertical="center"/>
    </xf>
    <xf numFmtId="214" fontId="0" fillId="0" borderId="85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7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horizontal="right" vertical="center"/>
    </xf>
    <xf numFmtId="214" fontId="0" fillId="0" borderId="83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214" fontId="0" fillId="0" borderId="69" xfId="48" applyNumberFormat="1" applyFill="1" applyBorder="1" applyAlignment="1">
      <alignment vertical="center"/>
    </xf>
    <xf numFmtId="214" fontId="0" fillId="0" borderId="85" xfId="48" applyNumberFormat="1" applyFill="1" applyBorder="1" applyAlignment="1">
      <alignment vertical="center"/>
    </xf>
    <xf numFmtId="214" fontId="0" fillId="0" borderId="63" xfId="48" applyNumberFormat="1" applyFill="1" applyBorder="1" applyAlignment="1">
      <alignment vertical="center"/>
    </xf>
    <xf numFmtId="214" fontId="0" fillId="0" borderId="67" xfId="48" applyNumberForma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2" xfId="0" applyNumberFormat="1" applyBorder="1" applyAlignment="1">
      <alignment horizontal="center" vertical="center"/>
    </xf>
    <xf numFmtId="41" fontId="0" fillId="0" borderId="83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0" fillId="0" borderId="66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72" xfId="0" applyNumberFormat="1" applyFont="1" applyFill="1" applyBorder="1" applyAlignment="1">
      <alignment horizontal="center" vertical="center"/>
    </xf>
    <xf numFmtId="203" fontId="0" fillId="0" borderId="23" xfId="0" applyNumberFormat="1" applyFill="1" applyBorder="1" applyAlignment="1">
      <alignment horizontal="center" vertical="center"/>
    </xf>
    <xf numFmtId="203" fontId="0" fillId="0" borderId="72" xfId="0" applyNumberFormat="1" applyFon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 shrinkToFit="1"/>
    </xf>
    <xf numFmtId="203" fontId="0" fillId="0" borderId="72" xfId="0" applyNumberFormat="1" applyFont="1" applyFill="1" applyBorder="1" applyAlignment="1">
      <alignment horizontal="center" vertical="center" shrinkToFit="1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2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2" xfId="0" applyNumberFormat="1" applyFont="1" applyFill="1" applyBorder="1" applyAlignment="1">
      <alignment horizontal="center" vertical="center"/>
    </xf>
    <xf numFmtId="217" fontId="10" fillId="0" borderId="83" xfId="48" applyNumberFormat="1" applyFont="1" applyBorder="1" applyAlignment="1">
      <alignment vertical="center" textRotation="255"/>
    </xf>
    <xf numFmtId="0" fontId="13" fillId="0" borderId="85" xfId="61" applyFont="1" applyBorder="1" applyAlignment="1">
      <alignment vertical="center"/>
      <protection/>
    </xf>
    <xf numFmtId="0" fontId="13" fillId="0" borderId="63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33" borderId="59" xfId="48" applyNumberFormat="1" applyFill="1" applyBorder="1" applyAlignment="1">
      <alignment vertical="center"/>
    </xf>
    <xf numFmtId="214" fontId="0" fillId="33" borderId="19" xfId="0" applyNumberFormat="1" applyFill="1" applyBorder="1" applyAlignment="1">
      <alignment vertical="center"/>
    </xf>
    <xf numFmtId="214" fontId="0" fillId="33" borderId="77" xfId="48" applyNumberFormat="1" applyFill="1" applyBorder="1" applyAlignment="1">
      <alignment vertical="center"/>
    </xf>
    <xf numFmtId="214" fontId="0" fillId="33" borderId="79" xfId="0" applyNumberFormat="1" applyFill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9" xfId="48" applyNumberFormat="1" applyFill="1" applyBorder="1" applyAlignment="1">
      <alignment vertical="center"/>
    </xf>
    <xf numFmtId="214" fontId="0" fillId="0" borderId="19" xfId="0" applyNumberFormat="1" applyFill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17" xfId="0" applyNumberFormat="1" applyFont="1" applyFill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63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9" xfId="0" applyNumberFormat="1" applyFont="1" applyFill="1" applyBorder="1" applyAlignment="1">
      <alignment vertical="center"/>
    </xf>
    <xf numFmtId="0" fontId="13" fillId="0" borderId="85" xfId="61" applyFont="1" applyBorder="1" applyAlignment="1">
      <alignment vertical="center" textRotation="255"/>
      <protection/>
    </xf>
    <xf numFmtId="0" fontId="13" fillId="0" borderId="63" xfId="61" applyFont="1" applyBorder="1" applyAlignment="1">
      <alignment vertical="center" textRotation="255"/>
      <protection/>
    </xf>
    <xf numFmtId="203" fontId="0" fillId="0" borderId="23" xfId="0" applyNumberFormat="1" applyFont="1" applyBorder="1" applyAlignment="1">
      <alignment horizontal="center" vertical="center"/>
    </xf>
    <xf numFmtId="203" fontId="0" fillId="0" borderId="72" xfId="0" applyNumberFormat="1" applyFont="1" applyBorder="1" applyAlignment="1">
      <alignment horizontal="center" vertical="center"/>
    </xf>
    <xf numFmtId="203" fontId="0" fillId="33" borderId="23" xfId="0" applyNumberFormat="1" applyFont="1" applyFill="1" applyBorder="1" applyAlignment="1">
      <alignment horizontal="center" vertical="center"/>
    </xf>
    <xf numFmtId="203" fontId="0" fillId="33" borderId="72" xfId="0" applyNumberFormat="1" applyFont="1" applyFill="1" applyBorder="1" applyAlignment="1">
      <alignment horizontal="center" vertical="center"/>
    </xf>
    <xf numFmtId="214" fontId="0" fillId="33" borderId="56" xfId="48" applyNumberFormat="1" applyFill="1" applyBorder="1" applyAlignment="1">
      <alignment vertical="center"/>
    </xf>
    <xf numFmtId="214" fontId="0" fillId="33" borderId="17" xfId="0" applyNumberFormat="1" applyFill="1" applyBorder="1" applyAlignment="1">
      <alignment vertical="center"/>
    </xf>
    <xf numFmtId="0" fontId="0" fillId="0" borderId="23" xfId="0" applyNumberFormat="1" applyBorder="1" applyAlignment="1">
      <alignment horizontal="center" vertical="center" shrinkToFit="1"/>
    </xf>
    <xf numFmtId="0" fontId="0" fillId="0" borderId="72" xfId="0" applyNumberFormat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72" xfId="0" applyNumberFormat="1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3"/>
  <sheetViews>
    <sheetView tabSelected="1" view="pageBreakPreview" zoomScale="80" zoomScaleSheetLayoutView="8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N17" sqref="N17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96" t="s">
        <v>0</v>
      </c>
      <c r="B1" s="396"/>
      <c r="C1" s="396"/>
      <c r="D1" s="396"/>
      <c r="E1" s="76" t="s">
        <v>262</v>
      </c>
      <c r="F1" s="2"/>
      <c r="AA1" s="397" t="s">
        <v>104</v>
      </c>
      <c r="AB1" s="397"/>
    </row>
    <row r="2" spans="27:37" ht="13.5">
      <c r="AA2" s="398" t="s">
        <v>105</v>
      </c>
      <c r="AB2" s="398"/>
      <c r="AC2" s="399" t="s">
        <v>106</v>
      </c>
      <c r="AD2" s="401" t="s">
        <v>107</v>
      </c>
      <c r="AE2" s="402"/>
      <c r="AF2" s="403"/>
      <c r="AG2" s="398" t="s">
        <v>108</v>
      </c>
      <c r="AH2" s="398" t="s">
        <v>109</v>
      </c>
      <c r="AI2" s="398" t="s">
        <v>110</v>
      </c>
      <c r="AJ2" s="398" t="s">
        <v>111</v>
      </c>
      <c r="AK2" s="398" t="s">
        <v>112</v>
      </c>
    </row>
    <row r="3" spans="1:37" ht="14.25">
      <c r="A3" s="22" t="s">
        <v>290</v>
      </c>
      <c r="AA3" s="398"/>
      <c r="AB3" s="398"/>
      <c r="AC3" s="400"/>
      <c r="AD3" s="127"/>
      <c r="AE3" s="126" t="s">
        <v>125</v>
      </c>
      <c r="AF3" s="126" t="s">
        <v>126</v>
      </c>
      <c r="AG3" s="398"/>
      <c r="AH3" s="398"/>
      <c r="AI3" s="398"/>
      <c r="AJ3" s="398"/>
      <c r="AK3" s="398"/>
    </row>
    <row r="4" spans="27:38" ht="13.5">
      <c r="AA4" s="399" t="str">
        <f>E1</f>
        <v>京都市</v>
      </c>
      <c r="AB4" s="128" t="s">
        <v>113</v>
      </c>
      <c r="AC4" s="129">
        <f>F22</f>
        <v>731815.9</v>
      </c>
      <c r="AD4" s="129">
        <f>F9</f>
        <v>253817</v>
      </c>
      <c r="AE4" s="129">
        <f>F10</f>
        <v>110275</v>
      </c>
      <c r="AF4" s="129">
        <f>F13</f>
        <v>102454</v>
      </c>
      <c r="AG4" s="129">
        <f>F14</f>
        <v>3323</v>
      </c>
      <c r="AH4" s="129">
        <f>F15</f>
        <v>50353</v>
      </c>
      <c r="AI4" s="129">
        <f>F17</f>
        <v>140556.7</v>
      </c>
      <c r="AJ4" s="129">
        <f>F20</f>
        <v>95877</v>
      </c>
      <c r="AK4" s="129">
        <f>F21</f>
        <v>125616</v>
      </c>
      <c r="AL4" s="130"/>
    </row>
    <row r="5" spans="1:37" ht="13.5">
      <c r="A5" s="21" t="s">
        <v>253</v>
      </c>
      <c r="AA5" s="404"/>
      <c r="AB5" s="128" t="s">
        <v>114</v>
      </c>
      <c r="AC5" s="131"/>
      <c r="AD5" s="131">
        <f>G9</f>
        <v>34.68317646555643</v>
      </c>
      <c r="AE5" s="131">
        <f>G10</f>
        <v>15.068680524705735</v>
      </c>
      <c r="AF5" s="131">
        <f>G13</f>
        <v>13.99996911791613</v>
      </c>
      <c r="AG5" s="131">
        <f>G14</f>
        <v>0.45407594997594336</v>
      </c>
      <c r="AH5" s="131">
        <f>G15</f>
        <v>6.880555615148563</v>
      </c>
      <c r="AI5" s="131">
        <f>G17</f>
        <v>19.20656547637186</v>
      </c>
      <c r="AJ5" s="131">
        <f>G20</f>
        <v>13.10124581879131</v>
      </c>
      <c r="AK5" s="131">
        <f>G21</f>
        <v>17.164972775256725</v>
      </c>
    </row>
    <row r="6" spans="1:37" ht="14.25">
      <c r="A6" s="3"/>
      <c r="G6" s="413" t="s">
        <v>291</v>
      </c>
      <c r="H6" s="414"/>
      <c r="I6" s="414"/>
      <c r="AA6" s="400"/>
      <c r="AB6" s="128" t="s">
        <v>115</v>
      </c>
      <c r="AC6" s="131">
        <f>I22</f>
        <v>-3.214189829907721</v>
      </c>
      <c r="AD6" s="131">
        <f>I9</f>
        <v>0.6507359939090129</v>
      </c>
      <c r="AE6" s="131">
        <f>I10</f>
        <v>0.058978314127577924</v>
      </c>
      <c r="AF6" s="131">
        <f>I13</f>
        <v>1.4677336291249121</v>
      </c>
      <c r="AG6" s="131">
        <f>I14</f>
        <v>2.214703168255916</v>
      </c>
      <c r="AH6" s="131">
        <f>I15</f>
        <v>5.930491858459219</v>
      </c>
      <c r="AI6" s="131">
        <f>I17</f>
        <v>5.7151130432166575</v>
      </c>
      <c r="AJ6" s="131">
        <f>I20</f>
        <v>-6.964309973411997</v>
      </c>
      <c r="AK6" s="131">
        <f>I21</f>
        <v>-18.689356523765444</v>
      </c>
    </row>
    <row r="7" spans="1:9" ht="27" customHeight="1">
      <c r="A7" s="19"/>
      <c r="B7" s="5"/>
      <c r="C7" s="5"/>
      <c r="D7" s="5"/>
      <c r="E7" s="23"/>
      <c r="F7" s="62" t="s">
        <v>254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405" t="s">
        <v>80</v>
      </c>
      <c r="B9" s="405" t="s">
        <v>81</v>
      </c>
      <c r="C9" s="47" t="s">
        <v>3</v>
      </c>
      <c r="D9" s="48"/>
      <c r="E9" s="49"/>
      <c r="F9" s="243">
        <v>253817</v>
      </c>
      <c r="G9" s="78">
        <f aca="true" t="shared" si="0" ref="G9:G22">F9/$F$22*100</f>
        <v>34.68317646555643</v>
      </c>
      <c r="H9" s="345">
        <v>252176</v>
      </c>
      <c r="I9" s="79">
        <f aca="true" t="shared" si="1" ref="I9:I40">(F9/H9-1)*100</f>
        <v>0.6507359939090129</v>
      </c>
      <c r="AA9" s="408" t="s">
        <v>104</v>
      </c>
      <c r="AB9" s="409"/>
      <c r="AC9" s="410" t="s">
        <v>116</v>
      </c>
    </row>
    <row r="10" spans="1:37" ht="18" customHeight="1">
      <c r="A10" s="406"/>
      <c r="B10" s="406"/>
      <c r="C10" s="8"/>
      <c r="D10" s="50" t="s">
        <v>22</v>
      </c>
      <c r="E10" s="30"/>
      <c r="F10" s="244">
        <v>110275</v>
      </c>
      <c r="G10" s="81">
        <f t="shared" si="0"/>
        <v>15.068680524705735</v>
      </c>
      <c r="H10" s="346">
        <v>110210</v>
      </c>
      <c r="I10" s="82">
        <f t="shared" si="1"/>
        <v>0.058978314127577924</v>
      </c>
      <c r="AA10" s="398" t="s">
        <v>105</v>
      </c>
      <c r="AB10" s="398"/>
      <c r="AC10" s="410"/>
      <c r="AD10" s="401" t="s">
        <v>117</v>
      </c>
      <c r="AE10" s="402"/>
      <c r="AF10" s="403"/>
      <c r="AG10" s="401" t="s">
        <v>118</v>
      </c>
      <c r="AH10" s="411"/>
      <c r="AI10" s="412"/>
      <c r="AJ10" s="401" t="s">
        <v>119</v>
      </c>
      <c r="AK10" s="412"/>
    </row>
    <row r="11" spans="1:37" ht="18" customHeight="1">
      <c r="A11" s="406"/>
      <c r="B11" s="406"/>
      <c r="C11" s="34"/>
      <c r="D11" s="35"/>
      <c r="E11" s="33" t="s">
        <v>23</v>
      </c>
      <c r="F11" s="245">
        <v>80201.7</v>
      </c>
      <c r="G11" s="84">
        <f t="shared" si="0"/>
        <v>10.959272680465128</v>
      </c>
      <c r="H11" s="347">
        <v>78130</v>
      </c>
      <c r="I11" s="85">
        <f t="shared" si="1"/>
        <v>2.6516062971969845</v>
      </c>
      <c r="AA11" s="398"/>
      <c r="AB11" s="398"/>
      <c r="AC11" s="408"/>
      <c r="AD11" s="127"/>
      <c r="AE11" s="126" t="s">
        <v>120</v>
      </c>
      <c r="AF11" s="126" t="s">
        <v>121</v>
      </c>
      <c r="AG11" s="127"/>
      <c r="AH11" s="126" t="s">
        <v>122</v>
      </c>
      <c r="AI11" s="126" t="s">
        <v>123</v>
      </c>
      <c r="AJ11" s="127"/>
      <c r="AK11" s="132" t="s">
        <v>124</v>
      </c>
    </row>
    <row r="12" spans="1:38" ht="18" customHeight="1">
      <c r="A12" s="406"/>
      <c r="B12" s="406"/>
      <c r="C12" s="34"/>
      <c r="D12" s="36"/>
      <c r="E12" s="33" t="s">
        <v>24</v>
      </c>
      <c r="F12" s="245">
        <v>21875.1</v>
      </c>
      <c r="G12" s="84">
        <f>F12/$F$22*100</f>
        <v>2.9891534195963763</v>
      </c>
      <c r="H12" s="347">
        <v>23543</v>
      </c>
      <c r="I12" s="85">
        <f t="shared" si="1"/>
        <v>-7.084483710657096</v>
      </c>
      <c r="AA12" s="399" t="str">
        <f>E1</f>
        <v>京都市</v>
      </c>
      <c r="AB12" s="128" t="s">
        <v>113</v>
      </c>
      <c r="AC12" s="129">
        <f>F40</f>
        <v>731815.2000000001</v>
      </c>
      <c r="AD12" s="129">
        <f>F23</f>
        <v>403334.30000000005</v>
      </c>
      <c r="AE12" s="129">
        <f>F24</f>
        <v>112433.8</v>
      </c>
      <c r="AF12" s="129">
        <f>F26</f>
        <v>89713.6</v>
      </c>
      <c r="AG12" s="129">
        <f>F27</f>
        <v>258252</v>
      </c>
      <c r="AH12" s="129">
        <f>F28</f>
        <v>55878.3</v>
      </c>
      <c r="AI12" s="129">
        <f>F32</f>
        <v>2392</v>
      </c>
      <c r="AJ12" s="129">
        <f>F34</f>
        <v>70228.9</v>
      </c>
      <c r="AK12" s="129">
        <f>F35</f>
        <v>69910.9</v>
      </c>
      <c r="AL12" s="133"/>
    </row>
    <row r="13" spans="1:37" ht="18" customHeight="1">
      <c r="A13" s="406"/>
      <c r="B13" s="406"/>
      <c r="C13" s="11"/>
      <c r="D13" s="31" t="s">
        <v>25</v>
      </c>
      <c r="E13" s="32"/>
      <c r="F13" s="246">
        <v>102454</v>
      </c>
      <c r="G13" s="87">
        <f t="shared" si="0"/>
        <v>13.99996911791613</v>
      </c>
      <c r="H13" s="348">
        <v>100972</v>
      </c>
      <c r="I13" s="88">
        <f t="shared" si="1"/>
        <v>1.4677336291249121</v>
      </c>
      <c r="AA13" s="404"/>
      <c r="AB13" s="128" t="s">
        <v>114</v>
      </c>
      <c r="AC13" s="131"/>
      <c r="AD13" s="131">
        <f>G23</f>
        <v>55.11422829151403</v>
      </c>
      <c r="AE13" s="131">
        <f>G24</f>
        <v>15.363687444589836</v>
      </c>
      <c r="AF13" s="131">
        <f>G26</f>
        <v>12.259051192158894</v>
      </c>
      <c r="AG13" s="131">
        <f>G27</f>
        <v>35.289236954903366</v>
      </c>
      <c r="AH13" s="131">
        <f>G28</f>
        <v>7.635575210790921</v>
      </c>
      <c r="AI13" s="131">
        <f>G32</f>
        <v>0.3268584746531638</v>
      </c>
      <c r="AJ13" s="131">
        <f>G34</f>
        <v>9.596534753582597</v>
      </c>
      <c r="AK13" s="131">
        <f>G35</f>
        <v>9.553081160380378</v>
      </c>
    </row>
    <row r="14" spans="1:37" ht="18" customHeight="1">
      <c r="A14" s="406"/>
      <c r="B14" s="406"/>
      <c r="C14" s="52" t="s">
        <v>4</v>
      </c>
      <c r="D14" s="53"/>
      <c r="E14" s="54"/>
      <c r="F14" s="245">
        <v>3323</v>
      </c>
      <c r="G14" s="84">
        <f t="shared" si="0"/>
        <v>0.45407594997594336</v>
      </c>
      <c r="H14" s="349">
        <v>3251</v>
      </c>
      <c r="I14" s="85">
        <f t="shared" si="1"/>
        <v>2.214703168255916</v>
      </c>
      <c r="AA14" s="400"/>
      <c r="AB14" s="128" t="s">
        <v>115</v>
      </c>
      <c r="AC14" s="131">
        <f>I40</f>
        <v>-3.2142824079278487</v>
      </c>
      <c r="AD14" s="131">
        <f>I23</f>
        <v>0.9683677709742655</v>
      </c>
      <c r="AE14" s="131">
        <f>I24</f>
        <v>-0.11034311199559221</v>
      </c>
      <c r="AF14" s="131">
        <f>I26</f>
        <v>-0.3956922393693718</v>
      </c>
      <c r="AG14" s="131">
        <f>I27</f>
        <v>-8.69971010393834</v>
      </c>
      <c r="AH14" s="131">
        <f>I28</f>
        <v>-1.86804116469389</v>
      </c>
      <c r="AI14" s="131">
        <f>I32</f>
        <v>-63.997591812161346</v>
      </c>
      <c r="AJ14" s="131">
        <f>I34</f>
        <v>-4.829861911021382</v>
      </c>
      <c r="AK14" s="131">
        <f>I35</f>
        <v>-4.548073509734863</v>
      </c>
    </row>
    <row r="15" spans="1:9" ht="18" customHeight="1">
      <c r="A15" s="406"/>
      <c r="B15" s="406"/>
      <c r="C15" s="52" t="s">
        <v>5</v>
      </c>
      <c r="D15" s="53"/>
      <c r="E15" s="54"/>
      <c r="F15" s="245">
        <v>50353</v>
      </c>
      <c r="G15" s="84">
        <f t="shared" si="0"/>
        <v>6.880555615148563</v>
      </c>
      <c r="H15" s="349">
        <v>47534</v>
      </c>
      <c r="I15" s="85">
        <f t="shared" si="1"/>
        <v>5.930491858459219</v>
      </c>
    </row>
    <row r="16" spans="1:9" ht="18" customHeight="1">
      <c r="A16" s="406"/>
      <c r="B16" s="406"/>
      <c r="C16" s="52" t="s">
        <v>26</v>
      </c>
      <c r="D16" s="53"/>
      <c r="E16" s="54"/>
      <c r="F16" s="245">
        <v>20733.7</v>
      </c>
      <c r="G16" s="84">
        <f t="shared" si="0"/>
        <v>2.833185231422274</v>
      </c>
      <c r="H16" s="349">
        <v>20932</v>
      </c>
      <c r="I16" s="85">
        <f t="shared" si="1"/>
        <v>-0.9473533346072927</v>
      </c>
    </row>
    <row r="17" spans="1:9" ht="18" customHeight="1">
      <c r="A17" s="406"/>
      <c r="B17" s="406"/>
      <c r="C17" s="52" t="s">
        <v>6</v>
      </c>
      <c r="D17" s="53"/>
      <c r="E17" s="54"/>
      <c r="F17" s="245">
        <v>140556.7</v>
      </c>
      <c r="G17" s="84">
        <f t="shared" si="0"/>
        <v>19.20656547637186</v>
      </c>
      <c r="H17" s="349">
        <v>132958</v>
      </c>
      <c r="I17" s="85">
        <f t="shared" si="1"/>
        <v>5.7151130432166575</v>
      </c>
    </row>
    <row r="18" spans="1:13" ht="18" customHeight="1">
      <c r="A18" s="406"/>
      <c r="B18" s="406"/>
      <c r="C18" s="52" t="s">
        <v>27</v>
      </c>
      <c r="D18" s="53"/>
      <c r="E18" s="54"/>
      <c r="F18" s="245">
        <v>36331.8</v>
      </c>
      <c r="G18" s="84">
        <f t="shared" si="0"/>
        <v>4.9646092685332475</v>
      </c>
      <c r="H18" s="349">
        <v>36662</v>
      </c>
      <c r="I18" s="85">
        <f t="shared" si="1"/>
        <v>-0.9006600840106849</v>
      </c>
      <c r="M18" s="14"/>
    </row>
    <row r="19" spans="1:9" ht="18" customHeight="1">
      <c r="A19" s="406"/>
      <c r="B19" s="406"/>
      <c r="C19" s="52" t="s">
        <v>28</v>
      </c>
      <c r="D19" s="53"/>
      <c r="E19" s="54"/>
      <c r="F19" s="245">
        <v>5207.7</v>
      </c>
      <c r="G19" s="84">
        <f t="shared" si="0"/>
        <v>0.7116133989436414</v>
      </c>
      <c r="H19" s="349">
        <v>5063</v>
      </c>
      <c r="I19" s="85">
        <f t="shared" si="1"/>
        <v>2.8579893343867235</v>
      </c>
    </row>
    <row r="20" spans="1:9" ht="18" customHeight="1">
      <c r="A20" s="406"/>
      <c r="B20" s="406"/>
      <c r="C20" s="52" t="s">
        <v>7</v>
      </c>
      <c r="D20" s="53"/>
      <c r="E20" s="54"/>
      <c r="F20" s="245">
        <v>95877</v>
      </c>
      <c r="G20" s="84">
        <f t="shared" si="0"/>
        <v>13.10124581879131</v>
      </c>
      <c r="H20" s="349">
        <v>103054</v>
      </c>
      <c r="I20" s="85">
        <f t="shared" si="1"/>
        <v>-6.964309973411997</v>
      </c>
    </row>
    <row r="21" spans="1:9" ht="18" customHeight="1">
      <c r="A21" s="406"/>
      <c r="B21" s="406"/>
      <c r="C21" s="57" t="s">
        <v>8</v>
      </c>
      <c r="D21" s="58"/>
      <c r="E21" s="56"/>
      <c r="F21" s="247">
        <v>125616</v>
      </c>
      <c r="G21" s="90">
        <f t="shared" si="0"/>
        <v>17.164972775256725</v>
      </c>
      <c r="H21" s="350">
        <v>154489</v>
      </c>
      <c r="I21" s="91">
        <f t="shared" si="1"/>
        <v>-18.689356523765444</v>
      </c>
    </row>
    <row r="22" spans="1:9" ht="18" customHeight="1">
      <c r="A22" s="406"/>
      <c r="B22" s="407"/>
      <c r="C22" s="59" t="s">
        <v>9</v>
      </c>
      <c r="D22" s="37"/>
      <c r="E22" s="60"/>
      <c r="F22" s="248">
        <f>SUM(F9,F14:F21)</f>
        <v>731815.9</v>
      </c>
      <c r="G22" s="93">
        <f t="shared" si="0"/>
        <v>100</v>
      </c>
      <c r="H22" s="92">
        <f>SUM(H9,H14:H21)</f>
        <v>756119</v>
      </c>
      <c r="I22" s="204">
        <f t="shared" si="1"/>
        <v>-3.214189829907721</v>
      </c>
    </row>
    <row r="23" spans="1:9" ht="18" customHeight="1">
      <c r="A23" s="406"/>
      <c r="B23" s="405" t="s">
        <v>82</v>
      </c>
      <c r="C23" s="4" t="s">
        <v>10</v>
      </c>
      <c r="D23" s="5"/>
      <c r="E23" s="23"/>
      <c r="F23" s="243">
        <f>SUM(F24:F26)</f>
        <v>403334.30000000005</v>
      </c>
      <c r="G23" s="78">
        <f aca="true" t="shared" si="2" ref="G23:G37">F23/$F$40*100</f>
        <v>55.11422829151403</v>
      </c>
      <c r="H23" s="345">
        <v>399466</v>
      </c>
      <c r="I23" s="94">
        <f t="shared" si="1"/>
        <v>0.9683677709742655</v>
      </c>
    </row>
    <row r="24" spans="1:9" ht="18" customHeight="1">
      <c r="A24" s="406"/>
      <c r="B24" s="406"/>
      <c r="C24" s="8"/>
      <c r="D24" s="10" t="s">
        <v>11</v>
      </c>
      <c r="E24" s="38"/>
      <c r="F24" s="245">
        <v>112433.8</v>
      </c>
      <c r="G24" s="84">
        <f t="shared" si="2"/>
        <v>15.363687444589836</v>
      </c>
      <c r="H24" s="349">
        <v>112558</v>
      </c>
      <c r="I24" s="85">
        <f t="shared" si="1"/>
        <v>-0.11034311199559221</v>
      </c>
    </row>
    <row r="25" spans="1:9" ht="18" customHeight="1">
      <c r="A25" s="406"/>
      <c r="B25" s="406"/>
      <c r="C25" s="8"/>
      <c r="D25" s="10" t="s">
        <v>29</v>
      </c>
      <c r="E25" s="38"/>
      <c r="F25" s="245">
        <v>201186.9</v>
      </c>
      <c r="G25" s="84">
        <f t="shared" si="2"/>
        <v>27.4914896547653</v>
      </c>
      <c r="H25" s="349">
        <v>196838</v>
      </c>
      <c r="I25" s="85">
        <f t="shared" si="1"/>
        <v>2.209380302583841</v>
      </c>
    </row>
    <row r="26" spans="1:9" ht="18" customHeight="1">
      <c r="A26" s="406"/>
      <c r="B26" s="406"/>
      <c r="C26" s="11"/>
      <c r="D26" s="10" t="s">
        <v>12</v>
      </c>
      <c r="E26" s="38"/>
      <c r="F26" s="245">
        <v>89713.6</v>
      </c>
      <c r="G26" s="84">
        <f t="shared" si="2"/>
        <v>12.259051192158894</v>
      </c>
      <c r="H26" s="349">
        <v>90070</v>
      </c>
      <c r="I26" s="85">
        <f t="shared" si="1"/>
        <v>-0.3956922393693718</v>
      </c>
    </row>
    <row r="27" spans="1:9" ht="18" customHeight="1">
      <c r="A27" s="406"/>
      <c r="B27" s="406"/>
      <c r="C27" s="8" t="s">
        <v>13</v>
      </c>
      <c r="D27" s="14"/>
      <c r="E27" s="25"/>
      <c r="F27" s="243">
        <f>258052+200</f>
        <v>258252</v>
      </c>
      <c r="G27" s="78">
        <f t="shared" si="2"/>
        <v>35.289236954903366</v>
      </c>
      <c r="H27" s="351">
        <v>282860</v>
      </c>
      <c r="I27" s="94">
        <f t="shared" si="1"/>
        <v>-8.69971010393834</v>
      </c>
    </row>
    <row r="28" spans="1:9" ht="18" customHeight="1">
      <c r="A28" s="406"/>
      <c r="B28" s="406"/>
      <c r="C28" s="8"/>
      <c r="D28" s="10" t="s">
        <v>14</v>
      </c>
      <c r="E28" s="38"/>
      <c r="F28" s="245">
        <v>55878.3</v>
      </c>
      <c r="G28" s="84">
        <f t="shared" si="2"/>
        <v>7.635575210790921</v>
      </c>
      <c r="H28" s="349">
        <v>56942</v>
      </c>
      <c r="I28" s="85">
        <f t="shared" si="1"/>
        <v>-1.86804116469389</v>
      </c>
    </row>
    <row r="29" spans="1:9" ht="18" customHeight="1">
      <c r="A29" s="406"/>
      <c r="B29" s="406"/>
      <c r="C29" s="8"/>
      <c r="D29" s="10" t="s">
        <v>30</v>
      </c>
      <c r="E29" s="38"/>
      <c r="F29" s="245">
        <v>8578.7</v>
      </c>
      <c r="G29" s="84">
        <f t="shared" si="2"/>
        <v>1.1722494968675152</v>
      </c>
      <c r="H29" s="349">
        <v>8259</v>
      </c>
      <c r="I29" s="85">
        <f t="shared" si="1"/>
        <v>3.870928683860031</v>
      </c>
    </row>
    <row r="30" spans="1:9" ht="18" customHeight="1">
      <c r="A30" s="406"/>
      <c r="B30" s="406"/>
      <c r="C30" s="8"/>
      <c r="D30" s="10" t="s">
        <v>31</v>
      </c>
      <c r="E30" s="38"/>
      <c r="F30" s="245">
        <v>63018</v>
      </c>
      <c r="G30" s="84">
        <f t="shared" si="2"/>
        <v>8.611190366092423</v>
      </c>
      <c r="H30" s="349">
        <v>59650</v>
      </c>
      <c r="I30" s="85">
        <f t="shared" si="1"/>
        <v>5.646269907795465</v>
      </c>
    </row>
    <row r="31" spans="1:9" ht="18" customHeight="1">
      <c r="A31" s="406"/>
      <c r="B31" s="406"/>
      <c r="C31" s="8"/>
      <c r="D31" s="10" t="s">
        <v>32</v>
      </c>
      <c r="E31" s="38"/>
      <c r="F31" s="245">
        <v>60377</v>
      </c>
      <c r="G31" s="84">
        <f t="shared" si="2"/>
        <v>8.250306908082806</v>
      </c>
      <c r="H31" s="349">
        <v>58081</v>
      </c>
      <c r="I31" s="85">
        <f t="shared" si="1"/>
        <v>3.9530999810609257</v>
      </c>
    </row>
    <row r="32" spans="1:13" ht="18" customHeight="1">
      <c r="A32" s="406"/>
      <c r="B32" s="406"/>
      <c r="C32" s="8"/>
      <c r="D32" s="10" t="s">
        <v>15</v>
      </c>
      <c r="E32" s="38"/>
      <c r="F32" s="245">
        <v>2392</v>
      </c>
      <c r="G32" s="84">
        <f t="shared" si="2"/>
        <v>0.3268584746531638</v>
      </c>
      <c r="H32" s="349">
        <v>6644</v>
      </c>
      <c r="I32" s="85">
        <f t="shared" si="1"/>
        <v>-63.997591812161346</v>
      </c>
      <c r="M32" s="14"/>
    </row>
    <row r="33" spans="1:9" ht="18" customHeight="1">
      <c r="A33" s="406"/>
      <c r="B33" s="406"/>
      <c r="C33" s="11"/>
      <c r="D33" s="10" t="s">
        <v>33</v>
      </c>
      <c r="E33" s="38"/>
      <c r="F33" s="245">
        <v>67808.4</v>
      </c>
      <c r="G33" s="84">
        <f t="shared" si="2"/>
        <v>9.265781853123574</v>
      </c>
      <c r="H33" s="349">
        <v>93084</v>
      </c>
      <c r="I33" s="85">
        <f t="shared" si="1"/>
        <v>-27.15353873920331</v>
      </c>
    </row>
    <row r="34" spans="1:9" ht="18" customHeight="1">
      <c r="A34" s="406"/>
      <c r="B34" s="406"/>
      <c r="C34" s="8" t="s">
        <v>16</v>
      </c>
      <c r="D34" s="14"/>
      <c r="E34" s="25"/>
      <c r="F34" s="243">
        <v>70228.9</v>
      </c>
      <c r="G34" s="78">
        <f t="shared" si="2"/>
        <v>9.596534753582597</v>
      </c>
      <c r="H34" s="348">
        <v>73793</v>
      </c>
      <c r="I34" s="94">
        <f t="shared" si="1"/>
        <v>-4.829861911021382</v>
      </c>
    </row>
    <row r="35" spans="1:9" ht="18" customHeight="1">
      <c r="A35" s="406"/>
      <c r="B35" s="406"/>
      <c r="C35" s="8"/>
      <c r="D35" s="39" t="s">
        <v>17</v>
      </c>
      <c r="E35" s="40"/>
      <c r="F35" s="244">
        <v>69910.9</v>
      </c>
      <c r="G35" s="81">
        <f t="shared" si="2"/>
        <v>9.553081160380378</v>
      </c>
      <c r="H35" s="353">
        <v>73242</v>
      </c>
      <c r="I35" s="82">
        <f t="shared" si="1"/>
        <v>-4.548073509734863</v>
      </c>
    </row>
    <row r="36" spans="1:9" ht="18" customHeight="1">
      <c r="A36" s="406"/>
      <c r="B36" s="406"/>
      <c r="C36" s="8"/>
      <c r="D36" s="41"/>
      <c r="E36" s="122" t="s">
        <v>103</v>
      </c>
      <c r="F36" s="245">
        <v>33632.9</v>
      </c>
      <c r="G36" s="84">
        <f t="shared" si="2"/>
        <v>4.595818725820398</v>
      </c>
      <c r="H36" s="349">
        <v>33504</v>
      </c>
      <c r="I36" s="85">
        <f>(F36/H36-1)*100</f>
        <v>0.38473018147087146</v>
      </c>
    </row>
    <row r="37" spans="1:9" ht="18" customHeight="1">
      <c r="A37" s="406"/>
      <c r="B37" s="406"/>
      <c r="C37" s="8"/>
      <c r="D37" s="12"/>
      <c r="E37" s="33" t="s">
        <v>34</v>
      </c>
      <c r="F37" s="245">
        <v>36277.9</v>
      </c>
      <c r="G37" s="84">
        <f t="shared" si="2"/>
        <v>4.957248769908031</v>
      </c>
      <c r="H37" s="349">
        <v>39738</v>
      </c>
      <c r="I37" s="85">
        <f t="shared" si="1"/>
        <v>-8.707282701696107</v>
      </c>
    </row>
    <row r="38" spans="1:9" ht="18" customHeight="1">
      <c r="A38" s="406"/>
      <c r="B38" s="406"/>
      <c r="C38" s="8"/>
      <c r="D38" s="61" t="s">
        <v>35</v>
      </c>
      <c r="E38" s="54"/>
      <c r="F38" s="245">
        <v>318</v>
      </c>
      <c r="G38" s="81">
        <f>F38/$F$40*100</f>
        <v>0.04345359320221826</v>
      </c>
      <c r="H38" s="349">
        <v>551</v>
      </c>
      <c r="I38" s="85">
        <f t="shared" si="1"/>
        <v>-42.28675136116152</v>
      </c>
    </row>
    <row r="39" spans="1:9" ht="18" customHeight="1">
      <c r="A39" s="406"/>
      <c r="B39" s="406"/>
      <c r="C39" s="6"/>
      <c r="D39" s="55" t="s">
        <v>36</v>
      </c>
      <c r="E39" s="56"/>
      <c r="F39" s="247">
        <v>0</v>
      </c>
      <c r="G39" s="90">
        <f>F39/$F$40*100</f>
        <v>0</v>
      </c>
      <c r="H39" s="350">
        <v>0</v>
      </c>
      <c r="I39" s="91" t="e">
        <f t="shared" si="1"/>
        <v>#DIV/0!</v>
      </c>
    </row>
    <row r="40" spans="1:9" ht="18" customHeight="1">
      <c r="A40" s="407"/>
      <c r="B40" s="407"/>
      <c r="C40" s="6" t="s">
        <v>18</v>
      </c>
      <c r="D40" s="7"/>
      <c r="E40" s="24"/>
      <c r="F40" s="248">
        <f>SUM(F23,F27,F34)</f>
        <v>731815.2000000001</v>
      </c>
      <c r="G40" s="205">
        <f>F40/$F$40*100</f>
        <v>100</v>
      </c>
      <c r="H40" s="354">
        <f>SUM(H23,H27,H34)</f>
        <v>756119</v>
      </c>
      <c r="I40" s="352">
        <f t="shared" si="1"/>
        <v>-3.2142824079278487</v>
      </c>
    </row>
    <row r="41" spans="1:2" ht="18" customHeight="1">
      <c r="A41" s="120" t="s">
        <v>19</v>
      </c>
      <c r="B41" s="120"/>
    </row>
    <row r="42" spans="1:2" ht="18" customHeight="1">
      <c r="A42" s="121" t="s">
        <v>20</v>
      </c>
      <c r="B42" s="120"/>
    </row>
    <row r="52" ht="13.5">
      <c r="J52" s="14"/>
    </row>
    <row r="53" ht="13.5">
      <c r="J53" s="14"/>
    </row>
  </sheetData>
  <sheetProtection/>
  <mergeCells count="24">
    <mergeCell ref="AD10:AF10"/>
    <mergeCell ref="AG10:AI10"/>
    <mergeCell ref="AJ10:AK10"/>
    <mergeCell ref="AA12:AA14"/>
    <mergeCell ref="B23:B40"/>
    <mergeCell ref="G6:I6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AA4:AA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O13" sqref="O1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262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255</v>
      </c>
      <c r="B5" s="37"/>
      <c r="C5" s="37"/>
      <c r="D5" s="37"/>
      <c r="K5" s="46"/>
      <c r="O5" s="46" t="s">
        <v>44</v>
      </c>
    </row>
    <row r="6" spans="1:15" ht="15.75" customHeight="1">
      <c r="A6" s="447" t="s">
        <v>45</v>
      </c>
      <c r="B6" s="448"/>
      <c r="C6" s="448"/>
      <c r="D6" s="448"/>
      <c r="E6" s="449"/>
      <c r="F6" s="421" t="s">
        <v>317</v>
      </c>
      <c r="G6" s="418"/>
      <c r="H6" s="417" t="s">
        <v>318</v>
      </c>
      <c r="I6" s="422"/>
      <c r="J6" s="421" t="s">
        <v>319</v>
      </c>
      <c r="K6" s="418"/>
      <c r="L6" s="423" t="s">
        <v>320</v>
      </c>
      <c r="M6" s="424"/>
      <c r="N6" s="415"/>
      <c r="O6" s="416"/>
    </row>
    <row r="7" spans="1:15" ht="15.75" customHeight="1">
      <c r="A7" s="450"/>
      <c r="B7" s="451"/>
      <c r="C7" s="451"/>
      <c r="D7" s="451"/>
      <c r="E7" s="452"/>
      <c r="F7" s="134" t="s">
        <v>256</v>
      </c>
      <c r="G7" s="51" t="s">
        <v>1</v>
      </c>
      <c r="H7" s="134" t="s">
        <v>256</v>
      </c>
      <c r="I7" s="51" t="s">
        <v>1</v>
      </c>
      <c r="J7" s="134" t="s">
        <v>256</v>
      </c>
      <c r="K7" s="51" t="s">
        <v>1</v>
      </c>
      <c r="L7" s="134" t="s">
        <v>256</v>
      </c>
      <c r="M7" s="51" t="s">
        <v>1</v>
      </c>
      <c r="N7" s="267" t="s">
        <v>256</v>
      </c>
      <c r="O7" s="395" t="s">
        <v>1</v>
      </c>
    </row>
    <row r="8" spans="1:25" ht="15.75" customHeight="1">
      <c r="A8" s="425" t="s">
        <v>84</v>
      </c>
      <c r="B8" s="47" t="s">
        <v>46</v>
      </c>
      <c r="C8" s="48"/>
      <c r="D8" s="48"/>
      <c r="E8" s="95" t="s">
        <v>37</v>
      </c>
      <c r="F8" s="323">
        <v>33576</v>
      </c>
      <c r="G8" s="323">
        <f>G9</f>
        <v>33564</v>
      </c>
      <c r="H8" s="323">
        <v>52370</v>
      </c>
      <c r="I8" s="323">
        <f>I9+I10</f>
        <v>52714</v>
      </c>
      <c r="J8" s="335">
        <v>21775</v>
      </c>
      <c r="K8" s="108">
        <v>20984</v>
      </c>
      <c r="L8" s="335">
        <v>35167</v>
      </c>
      <c r="M8" s="108">
        <f>SUM(M9:M10)</f>
        <v>34060</v>
      </c>
      <c r="N8" s="269"/>
      <c r="O8" s="270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53"/>
      <c r="B9" s="14"/>
      <c r="C9" s="61" t="s">
        <v>47</v>
      </c>
      <c r="D9" s="53"/>
      <c r="E9" s="96" t="s">
        <v>38</v>
      </c>
      <c r="F9" s="321">
        <v>33576</v>
      </c>
      <c r="G9" s="321">
        <v>33564</v>
      </c>
      <c r="H9" s="321">
        <v>52370</v>
      </c>
      <c r="I9" s="321">
        <v>52714</v>
      </c>
      <c r="J9" s="236">
        <v>21775</v>
      </c>
      <c r="K9" s="109">
        <v>20984</v>
      </c>
      <c r="L9" s="236">
        <v>35167</v>
      </c>
      <c r="M9" s="109">
        <v>34060</v>
      </c>
      <c r="N9" s="271"/>
      <c r="O9" s="27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53"/>
      <c r="B10" s="11"/>
      <c r="C10" s="61" t="s">
        <v>48</v>
      </c>
      <c r="D10" s="53"/>
      <c r="E10" s="96" t="s">
        <v>39</v>
      </c>
      <c r="F10" s="321">
        <v>0</v>
      </c>
      <c r="G10" s="324">
        <v>0</v>
      </c>
      <c r="H10" s="321">
        <v>0</v>
      </c>
      <c r="I10" s="321">
        <v>0</v>
      </c>
      <c r="J10" s="336">
        <v>0</v>
      </c>
      <c r="K10" s="110">
        <v>0</v>
      </c>
      <c r="L10" s="236">
        <v>0</v>
      </c>
      <c r="M10" s="109">
        <v>0</v>
      </c>
      <c r="N10" s="271"/>
      <c r="O10" s="27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53"/>
      <c r="B11" s="66" t="s">
        <v>49</v>
      </c>
      <c r="C11" s="67"/>
      <c r="D11" s="67"/>
      <c r="E11" s="98" t="s">
        <v>40</v>
      </c>
      <c r="F11" s="325">
        <v>28917</v>
      </c>
      <c r="G11" s="325">
        <f>G12+G13</f>
        <v>28694</v>
      </c>
      <c r="H11" s="325">
        <v>48061</v>
      </c>
      <c r="I11" s="325">
        <f>I12+I13</f>
        <v>48649</v>
      </c>
      <c r="J11" s="337">
        <v>21144</v>
      </c>
      <c r="K11" s="111">
        <v>20371</v>
      </c>
      <c r="L11" s="337">
        <v>35598</v>
      </c>
      <c r="M11" s="111">
        <f>SUM(M12:M13)</f>
        <v>35458</v>
      </c>
      <c r="N11" s="273"/>
      <c r="O11" s="27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53"/>
      <c r="B12" s="8"/>
      <c r="C12" s="61" t="s">
        <v>50</v>
      </c>
      <c r="D12" s="53"/>
      <c r="E12" s="96" t="s">
        <v>41</v>
      </c>
      <c r="F12" s="321">
        <v>28917</v>
      </c>
      <c r="G12" s="321">
        <v>28694</v>
      </c>
      <c r="H12" s="325">
        <v>48061</v>
      </c>
      <c r="I12" s="325">
        <v>48649</v>
      </c>
      <c r="J12" s="337">
        <v>21144</v>
      </c>
      <c r="K12" s="111">
        <v>20371</v>
      </c>
      <c r="L12" s="236">
        <v>35598</v>
      </c>
      <c r="M12" s="109">
        <v>35458</v>
      </c>
      <c r="N12" s="271"/>
      <c r="O12" s="27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53"/>
      <c r="B13" s="14"/>
      <c r="C13" s="50" t="s">
        <v>51</v>
      </c>
      <c r="D13" s="68"/>
      <c r="E13" s="99" t="s">
        <v>42</v>
      </c>
      <c r="F13" s="326">
        <v>0</v>
      </c>
      <c r="G13" s="321">
        <v>0</v>
      </c>
      <c r="H13" s="327">
        <v>0</v>
      </c>
      <c r="I13" s="321">
        <v>0</v>
      </c>
      <c r="J13" s="336">
        <v>0</v>
      </c>
      <c r="K13" s="110">
        <v>0</v>
      </c>
      <c r="L13" s="340">
        <v>0</v>
      </c>
      <c r="M13" s="112">
        <v>0</v>
      </c>
      <c r="N13" s="367"/>
      <c r="O13" s="27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53"/>
      <c r="B14" s="52" t="s">
        <v>52</v>
      </c>
      <c r="C14" s="53"/>
      <c r="D14" s="53"/>
      <c r="E14" s="96" t="s">
        <v>88</v>
      </c>
      <c r="F14" s="328">
        <f aca="true" t="shared" si="0" ref="F14:K15">F9-F12</f>
        <v>4659</v>
      </c>
      <c r="G14" s="328">
        <f t="shared" si="0"/>
        <v>4870</v>
      </c>
      <c r="H14" s="328">
        <f t="shared" si="0"/>
        <v>4309</v>
      </c>
      <c r="I14" s="328">
        <f t="shared" si="0"/>
        <v>4065</v>
      </c>
      <c r="J14" s="198">
        <f t="shared" si="0"/>
        <v>631</v>
      </c>
      <c r="K14" s="124">
        <f t="shared" si="0"/>
        <v>613</v>
      </c>
      <c r="L14" s="198">
        <v>-431</v>
      </c>
      <c r="M14" s="124">
        <f aca="true" t="shared" si="1" ref="M14:O15">M9-M12</f>
        <v>-1398</v>
      </c>
      <c r="N14" s="277">
        <f t="shared" si="1"/>
        <v>0</v>
      </c>
      <c r="O14" s="278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53"/>
      <c r="B15" s="52" t="s">
        <v>53</v>
      </c>
      <c r="C15" s="53"/>
      <c r="D15" s="53"/>
      <c r="E15" s="96" t="s">
        <v>89</v>
      </c>
      <c r="F15" s="328">
        <f t="shared" si="0"/>
        <v>0</v>
      </c>
      <c r="G15" s="328">
        <f t="shared" si="0"/>
        <v>0</v>
      </c>
      <c r="H15" s="328">
        <f t="shared" si="0"/>
        <v>0</v>
      </c>
      <c r="I15" s="328">
        <f t="shared" si="0"/>
        <v>0</v>
      </c>
      <c r="J15" s="198">
        <f t="shared" si="0"/>
        <v>0</v>
      </c>
      <c r="K15" s="124">
        <f t="shared" si="0"/>
        <v>0</v>
      </c>
      <c r="L15" s="198">
        <v>0</v>
      </c>
      <c r="M15" s="124">
        <f t="shared" si="1"/>
        <v>0</v>
      </c>
      <c r="N15" s="277">
        <f t="shared" si="1"/>
        <v>0</v>
      </c>
      <c r="O15" s="278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53"/>
      <c r="B16" s="52" t="s">
        <v>54</v>
      </c>
      <c r="C16" s="53"/>
      <c r="D16" s="53"/>
      <c r="E16" s="96" t="s">
        <v>90</v>
      </c>
      <c r="F16" s="326">
        <f aca="true" t="shared" si="2" ref="F16:K16">F8-F11</f>
        <v>4659</v>
      </c>
      <c r="G16" s="326">
        <f t="shared" si="2"/>
        <v>4870</v>
      </c>
      <c r="H16" s="326">
        <f t="shared" si="2"/>
        <v>4309</v>
      </c>
      <c r="I16" s="326">
        <f t="shared" si="2"/>
        <v>4065</v>
      </c>
      <c r="J16" s="338">
        <f t="shared" si="2"/>
        <v>631</v>
      </c>
      <c r="K16" s="123">
        <f t="shared" si="2"/>
        <v>613</v>
      </c>
      <c r="L16" s="338">
        <v>-431</v>
      </c>
      <c r="M16" s="123">
        <f>M8-M11</f>
        <v>-1398</v>
      </c>
      <c r="N16" s="369">
        <f>N8-N11</f>
        <v>0</v>
      </c>
      <c r="O16" s="368">
        <f>O8-O11</f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53"/>
      <c r="B17" s="52" t="s">
        <v>55</v>
      </c>
      <c r="C17" s="53"/>
      <c r="D17" s="53"/>
      <c r="E17" s="43"/>
      <c r="F17" s="328">
        <v>0</v>
      </c>
      <c r="G17" s="327">
        <v>0</v>
      </c>
      <c r="H17" s="327">
        <v>0</v>
      </c>
      <c r="I17" s="327">
        <v>0</v>
      </c>
      <c r="J17" s="236">
        <v>0</v>
      </c>
      <c r="K17" s="109">
        <v>0</v>
      </c>
      <c r="L17" s="236">
        <v>311274</v>
      </c>
      <c r="M17" s="109">
        <v>313370</v>
      </c>
      <c r="N17" s="281"/>
      <c r="O17" s="28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54"/>
      <c r="B18" s="59" t="s">
        <v>56</v>
      </c>
      <c r="C18" s="37"/>
      <c r="D18" s="37"/>
      <c r="E18" s="15"/>
      <c r="F18" s="322">
        <v>0</v>
      </c>
      <c r="G18" s="266">
        <v>0</v>
      </c>
      <c r="H18" s="266">
        <v>0</v>
      </c>
      <c r="I18" s="266">
        <v>0</v>
      </c>
      <c r="J18" s="266">
        <v>0</v>
      </c>
      <c r="K18" s="113">
        <v>0</v>
      </c>
      <c r="L18" s="266">
        <v>30918</v>
      </c>
      <c r="M18" s="113">
        <v>30917</v>
      </c>
      <c r="N18" s="283"/>
      <c r="O18" s="28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53" t="s">
        <v>85</v>
      </c>
      <c r="B19" s="66" t="s">
        <v>57</v>
      </c>
      <c r="C19" s="69"/>
      <c r="D19" s="69"/>
      <c r="E19" s="100"/>
      <c r="F19" s="329">
        <v>15549</v>
      </c>
      <c r="G19" s="329">
        <v>15762</v>
      </c>
      <c r="H19" s="330">
        <v>21397</v>
      </c>
      <c r="I19" s="330">
        <v>22543</v>
      </c>
      <c r="J19" s="339">
        <v>1001</v>
      </c>
      <c r="K19" s="114">
        <v>1541</v>
      </c>
      <c r="L19" s="339">
        <v>28391</v>
      </c>
      <c r="M19" s="114">
        <v>31620</v>
      </c>
      <c r="N19" s="285"/>
      <c r="O19" s="28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53"/>
      <c r="B20" s="13"/>
      <c r="C20" s="61" t="s">
        <v>58</v>
      </c>
      <c r="D20" s="53"/>
      <c r="E20" s="96"/>
      <c r="F20" s="328">
        <v>12646</v>
      </c>
      <c r="G20" s="328">
        <v>13107</v>
      </c>
      <c r="H20" s="321">
        <v>13938</v>
      </c>
      <c r="I20" s="321">
        <v>14878</v>
      </c>
      <c r="J20" s="236">
        <v>775</v>
      </c>
      <c r="K20" s="109">
        <v>1248</v>
      </c>
      <c r="L20" s="236">
        <v>17954</v>
      </c>
      <c r="M20" s="109">
        <v>19515</v>
      </c>
      <c r="N20" s="271"/>
      <c r="O20" s="27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53"/>
      <c r="B21" s="26" t="s">
        <v>59</v>
      </c>
      <c r="C21" s="67"/>
      <c r="D21" s="67"/>
      <c r="E21" s="98" t="s">
        <v>91</v>
      </c>
      <c r="F21" s="331">
        <v>15549</v>
      </c>
      <c r="G21" s="331">
        <v>15762</v>
      </c>
      <c r="H21" s="325">
        <v>21397</v>
      </c>
      <c r="I21" s="325">
        <v>22543</v>
      </c>
      <c r="J21" s="337">
        <v>1001</v>
      </c>
      <c r="K21" s="111">
        <v>1541</v>
      </c>
      <c r="L21" s="337">
        <v>28391</v>
      </c>
      <c r="M21" s="111">
        <v>31620</v>
      </c>
      <c r="N21" s="273"/>
      <c r="O21" s="27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53"/>
      <c r="B22" s="66" t="s">
        <v>60</v>
      </c>
      <c r="C22" s="69"/>
      <c r="D22" s="69"/>
      <c r="E22" s="100" t="s">
        <v>92</v>
      </c>
      <c r="F22" s="329">
        <v>29699</v>
      </c>
      <c r="G22" s="329">
        <v>30693</v>
      </c>
      <c r="H22" s="330">
        <v>42795</v>
      </c>
      <c r="I22" s="330">
        <v>45390</v>
      </c>
      <c r="J22" s="339">
        <v>4288</v>
      </c>
      <c r="K22" s="114">
        <v>3421</v>
      </c>
      <c r="L22" s="339">
        <v>38071</v>
      </c>
      <c r="M22" s="114">
        <v>40791</v>
      </c>
      <c r="N22" s="285"/>
      <c r="O22" s="28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53"/>
      <c r="B23" s="8" t="s">
        <v>61</v>
      </c>
      <c r="C23" s="50" t="s">
        <v>62</v>
      </c>
      <c r="D23" s="68"/>
      <c r="E23" s="99"/>
      <c r="F23" s="326">
        <v>11229</v>
      </c>
      <c r="G23" s="326">
        <v>13836</v>
      </c>
      <c r="H23" s="332">
        <v>23877</v>
      </c>
      <c r="I23" s="332">
        <v>26114</v>
      </c>
      <c r="J23" s="340">
        <v>1249</v>
      </c>
      <c r="K23" s="112">
        <v>951</v>
      </c>
      <c r="L23" s="340">
        <v>25167</v>
      </c>
      <c r="M23" s="112">
        <v>26486</v>
      </c>
      <c r="N23" s="367"/>
      <c r="O23" s="27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53"/>
      <c r="B24" s="52" t="s">
        <v>93</v>
      </c>
      <c r="C24" s="53"/>
      <c r="D24" s="53"/>
      <c r="E24" s="96" t="s">
        <v>94</v>
      </c>
      <c r="F24" s="328">
        <f aca="true" t="shared" si="3" ref="F24:K24">F21-F22</f>
        <v>-14150</v>
      </c>
      <c r="G24" s="328">
        <f t="shared" si="3"/>
        <v>-14931</v>
      </c>
      <c r="H24" s="328">
        <f t="shared" si="3"/>
        <v>-21398</v>
      </c>
      <c r="I24" s="328">
        <f t="shared" si="3"/>
        <v>-22847</v>
      </c>
      <c r="J24" s="198">
        <f t="shared" si="3"/>
        <v>-3287</v>
      </c>
      <c r="K24" s="124">
        <f t="shared" si="3"/>
        <v>-1880</v>
      </c>
      <c r="L24" s="198">
        <v>-9680</v>
      </c>
      <c r="M24" s="124">
        <f>M21-M22</f>
        <v>-9171</v>
      </c>
      <c r="N24" s="277">
        <f>N21-N22</f>
        <v>0</v>
      </c>
      <c r="O24" s="278">
        <f>O21-O22</f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53"/>
      <c r="B25" s="107" t="s">
        <v>63</v>
      </c>
      <c r="C25" s="68"/>
      <c r="D25" s="68"/>
      <c r="E25" s="455" t="s">
        <v>95</v>
      </c>
      <c r="F25" s="445">
        <v>14150</v>
      </c>
      <c r="G25" s="445">
        <v>14931</v>
      </c>
      <c r="H25" s="457">
        <v>21398</v>
      </c>
      <c r="I25" s="457">
        <v>22847</v>
      </c>
      <c r="J25" s="441">
        <v>219</v>
      </c>
      <c r="K25" s="443">
        <v>164</v>
      </c>
      <c r="L25" s="441">
        <v>489</v>
      </c>
      <c r="M25" s="443">
        <v>509</v>
      </c>
      <c r="N25" s="431"/>
      <c r="O25" s="43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53"/>
      <c r="B26" s="26" t="s">
        <v>64</v>
      </c>
      <c r="C26" s="67"/>
      <c r="D26" s="67"/>
      <c r="E26" s="456"/>
      <c r="F26" s="446"/>
      <c r="G26" s="446"/>
      <c r="H26" s="458"/>
      <c r="I26" s="458"/>
      <c r="J26" s="442"/>
      <c r="K26" s="444"/>
      <c r="L26" s="442"/>
      <c r="M26" s="444"/>
      <c r="N26" s="432"/>
      <c r="O26" s="43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54"/>
      <c r="B27" s="59" t="s">
        <v>96</v>
      </c>
      <c r="C27" s="37"/>
      <c r="D27" s="37"/>
      <c r="E27" s="101" t="s">
        <v>97</v>
      </c>
      <c r="F27" s="333">
        <f aca="true" t="shared" si="4" ref="F27:O27">F24+F25</f>
        <v>0</v>
      </c>
      <c r="G27" s="333">
        <f t="shared" si="4"/>
        <v>0</v>
      </c>
      <c r="H27" s="333">
        <f t="shared" si="4"/>
        <v>0</v>
      </c>
      <c r="I27" s="333">
        <f t="shared" si="4"/>
        <v>0</v>
      </c>
      <c r="J27" s="237">
        <f t="shared" si="4"/>
        <v>-3068</v>
      </c>
      <c r="K27" s="125">
        <f t="shared" si="4"/>
        <v>-1716</v>
      </c>
      <c r="L27" s="237">
        <f t="shared" si="4"/>
        <v>-9191</v>
      </c>
      <c r="M27" s="125">
        <f t="shared" si="4"/>
        <v>-8662</v>
      </c>
      <c r="N27" s="287">
        <f t="shared" si="4"/>
        <v>0</v>
      </c>
      <c r="O27" s="288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35" t="s">
        <v>65</v>
      </c>
      <c r="B30" s="436"/>
      <c r="C30" s="436"/>
      <c r="D30" s="436"/>
      <c r="E30" s="437"/>
      <c r="F30" s="417" t="s">
        <v>321</v>
      </c>
      <c r="G30" s="418"/>
      <c r="H30" s="417" t="s">
        <v>322</v>
      </c>
      <c r="I30" s="418"/>
      <c r="J30" s="419" t="s">
        <v>323</v>
      </c>
      <c r="K30" s="420"/>
      <c r="L30" s="421" t="s">
        <v>324</v>
      </c>
      <c r="M30" s="418"/>
      <c r="N30" s="419" t="s">
        <v>325</v>
      </c>
      <c r="O30" s="420"/>
      <c r="P30" s="118"/>
      <c r="Q30" s="72"/>
      <c r="R30" s="118"/>
      <c r="S30" s="72"/>
      <c r="T30" s="118"/>
      <c r="U30" s="72"/>
      <c r="V30" s="118"/>
      <c r="W30" s="72"/>
      <c r="X30" s="118"/>
      <c r="Y30" s="72"/>
    </row>
    <row r="31" spans="1:25" ht="15.75" customHeight="1">
      <c r="A31" s="438"/>
      <c r="B31" s="439"/>
      <c r="C31" s="439"/>
      <c r="D31" s="439"/>
      <c r="E31" s="440"/>
      <c r="F31" s="134" t="s">
        <v>256</v>
      </c>
      <c r="G31" s="74" t="s">
        <v>1</v>
      </c>
      <c r="H31" s="134" t="s">
        <v>256</v>
      </c>
      <c r="I31" s="74" t="s">
        <v>1</v>
      </c>
      <c r="J31" s="134" t="s">
        <v>256</v>
      </c>
      <c r="K31" s="75" t="s">
        <v>1</v>
      </c>
      <c r="L31" s="134" t="s">
        <v>256</v>
      </c>
      <c r="M31" s="74" t="s">
        <v>1</v>
      </c>
      <c r="N31" s="134" t="s">
        <v>256</v>
      </c>
      <c r="O31" s="119" t="s">
        <v>1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 customHeight="1">
      <c r="A32" s="425" t="s">
        <v>86</v>
      </c>
      <c r="B32" s="47" t="s">
        <v>46</v>
      </c>
      <c r="C32" s="48"/>
      <c r="D32" s="48"/>
      <c r="E32" s="16" t="s">
        <v>37</v>
      </c>
      <c r="F32" s="339">
        <f>F36</f>
        <v>392</v>
      </c>
      <c r="G32" s="339">
        <v>408</v>
      </c>
      <c r="H32" s="335">
        <v>389</v>
      </c>
      <c r="I32" s="335">
        <v>286</v>
      </c>
      <c r="J32" s="335">
        <v>453</v>
      </c>
      <c r="K32" s="335">
        <v>461</v>
      </c>
      <c r="L32" s="339">
        <v>2419</v>
      </c>
      <c r="M32" s="339">
        <v>2345</v>
      </c>
      <c r="N32" s="335">
        <v>655</v>
      </c>
      <c r="O32" s="389">
        <v>608</v>
      </c>
      <c r="P32" s="115"/>
      <c r="Q32" s="115"/>
      <c r="R32" s="115"/>
      <c r="S32" s="115"/>
      <c r="T32" s="117"/>
      <c r="U32" s="117"/>
      <c r="V32" s="115"/>
      <c r="W32" s="115"/>
      <c r="X32" s="117"/>
      <c r="Y32" s="117"/>
    </row>
    <row r="33" spans="1:25" ht="15.75" customHeight="1">
      <c r="A33" s="459"/>
      <c r="B33" s="14"/>
      <c r="C33" s="50" t="s">
        <v>66</v>
      </c>
      <c r="D33" s="68"/>
      <c r="E33" s="103"/>
      <c r="F33" s="340">
        <v>85</v>
      </c>
      <c r="G33" s="340">
        <v>84</v>
      </c>
      <c r="H33" s="340">
        <v>107</v>
      </c>
      <c r="I33" s="340">
        <v>111</v>
      </c>
      <c r="J33" s="340">
        <v>124</v>
      </c>
      <c r="K33" s="340">
        <v>116</v>
      </c>
      <c r="L33" s="340">
        <v>2207</v>
      </c>
      <c r="M33" s="340">
        <v>2164</v>
      </c>
      <c r="N33" s="340">
        <v>162</v>
      </c>
      <c r="O33" s="390">
        <v>161</v>
      </c>
      <c r="P33" s="115"/>
      <c r="Q33" s="115"/>
      <c r="R33" s="115"/>
      <c r="S33" s="115"/>
      <c r="T33" s="117"/>
      <c r="U33" s="117"/>
      <c r="V33" s="115"/>
      <c r="W33" s="115"/>
      <c r="X33" s="117"/>
      <c r="Y33" s="117"/>
    </row>
    <row r="34" spans="1:25" ht="15.75" customHeight="1">
      <c r="A34" s="459"/>
      <c r="B34" s="14"/>
      <c r="C34" s="12"/>
      <c r="D34" s="61" t="s">
        <v>67</v>
      </c>
      <c r="E34" s="97"/>
      <c r="F34" s="236">
        <v>85</v>
      </c>
      <c r="G34" s="236">
        <v>84</v>
      </c>
      <c r="H34" s="236">
        <v>106</v>
      </c>
      <c r="I34" s="236">
        <v>110</v>
      </c>
      <c r="J34" s="236">
        <v>123</v>
      </c>
      <c r="K34" s="236">
        <v>115</v>
      </c>
      <c r="L34" s="236">
        <v>1751</v>
      </c>
      <c r="M34" s="236">
        <v>1712</v>
      </c>
      <c r="N34" s="236">
        <v>101</v>
      </c>
      <c r="O34" s="391">
        <v>103</v>
      </c>
      <c r="P34" s="115"/>
      <c r="Q34" s="115"/>
      <c r="R34" s="115"/>
      <c r="S34" s="115"/>
      <c r="T34" s="117"/>
      <c r="U34" s="117"/>
      <c r="V34" s="115"/>
      <c r="W34" s="115"/>
      <c r="X34" s="117"/>
      <c r="Y34" s="117"/>
    </row>
    <row r="35" spans="1:25" ht="15.75" customHeight="1">
      <c r="A35" s="459"/>
      <c r="B35" s="11"/>
      <c r="C35" s="31" t="s">
        <v>68</v>
      </c>
      <c r="D35" s="67"/>
      <c r="E35" s="104"/>
      <c r="F35" s="337">
        <f>F32-F33</f>
        <v>307</v>
      </c>
      <c r="G35" s="337">
        <v>324</v>
      </c>
      <c r="H35" s="337">
        <f>H32-H33</f>
        <v>282</v>
      </c>
      <c r="I35" s="337">
        <v>175</v>
      </c>
      <c r="J35" s="343">
        <v>329</v>
      </c>
      <c r="K35" s="343">
        <v>345</v>
      </c>
      <c r="L35" s="337">
        <v>212</v>
      </c>
      <c r="M35" s="337">
        <v>181</v>
      </c>
      <c r="N35" s="337">
        <v>493</v>
      </c>
      <c r="O35" s="256">
        <v>447</v>
      </c>
      <c r="P35" s="115"/>
      <c r="Q35" s="115"/>
      <c r="R35" s="115"/>
      <c r="S35" s="115"/>
      <c r="T35" s="117"/>
      <c r="U35" s="117"/>
      <c r="V35" s="115"/>
      <c r="W35" s="115"/>
      <c r="X35" s="117"/>
      <c r="Y35" s="117"/>
    </row>
    <row r="36" spans="1:25" ht="15.75" customHeight="1">
      <c r="A36" s="459"/>
      <c r="B36" s="66" t="s">
        <v>49</v>
      </c>
      <c r="C36" s="69"/>
      <c r="D36" s="69"/>
      <c r="E36" s="16" t="s">
        <v>38</v>
      </c>
      <c r="F36" s="341">
        <f>SUM(F37:F38)</f>
        <v>392</v>
      </c>
      <c r="G36" s="341">
        <v>408</v>
      </c>
      <c r="H36" s="339">
        <v>389</v>
      </c>
      <c r="I36" s="339">
        <v>286</v>
      </c>
      <c r="J36" s="339">
        <v>500</v>
      </c>
      <c r="K36" s="339">
        <v>497</v>
      </c>
      <c r="L36" s="339">
        <v>2019</v>
      </c>
      <c r="M36" s="339">
        <v>1723</v>
      </c>
      <c r="N36" s="339">
        <v>655</v>
      </c>
      <c r="O36" s="392">
        <v>608</v>
      </c>
      <c r="P36" s="115"/>
      <c r="Q36" s="115"/>
      <c r="R36" s="115"/>
      <c r="S36" s="115"/>
      <c r="T36" s="115"/>
      <c r="U36" s="115"/>
      <c r="V36" s="115"/>
      <c r="W36" s="115"/>
      <c r="X36" s="117"/>
      <c r="Y36" s="117"/>
    </row>
    <row r="37" spans="1:25" ht="15.75" customHeight="1">
      <c r="A37" s="459"/>
      <c r="B37" s="14"/>
      <c r="C37" s="61" t="s">
        <v>69</v>
      </c>
      <c r="D37" s="53"/>
      <c r="E37" s="97"/>
      <c r="F37" s="198">
        <v>268</v>
      </c>
      <c r="G37" s="198">
        <v>278</v>
      </c>
      <c r="H37" s="236">
        <f>316</f>
        <v>316</v>
      </c>
      <c r="I37" s="236">
        <v>225</v>
      </c>
      <c r="J37" s="236">
        <v>388</v>
      </c>
      <c r="K37" s="236">
        <v>371</v>
      </c>
      <c r="L37" s="236">
        <v>1935</v>
      </c>
      <c r="M37" s="236">
        <v>1618</v>
      </c>
      <c r="N37" s="236">
        <v>628</v>
      </c>
      <c r="O37" s="391">
        <v>582</v>
      </c>
      <c r="P37" s="115"/>
      <c r="Q37" s="115"/>
      <c r="R37" s="115"/>
      <c r="S37" s="115"/>
      <c r="T37" s="115"/>
      <c r="U37" s="115"/>
      <c r="V37" s="115"/>
      <c r="W37" s="115"/>
      <c r="X37" s="117"/>
      <c r="Y37" s="117"/>
    </row>
    <row r="38" spans="1:25" ht="15.75" customHeight="1">
      <c r="A38" s="459"/>
      <c r="B38" s="11"/>
      <c r="C38" s="61" t="s">
        <v>70</v>
      </c>
      <c r="D38" s="53"/>
      <c r="E38" s="97"/>
      <c r="F38" s="198">
        <v>124</v>
      </c>
      <c r="G38" s="198">
        <v>130</v>
      </c>
      <c r="H38" s="236">
        <v>72</v>
      </c>
      <c r="I38" s="236">
        <v>61</v>
      </c>
      <c r="J38" s="236">
        <v>112</v>
      </c>
      <c r="K38" s="236">
        <v>126</v>
      </c>
      <c r="L38" s="236">
        <v>84</v>
      </c>
      <c r="M38" s="236">
        <v>105</v>
      </c>
      <c r="N38" s="236">
        <v>27</v>
      </c>
      <c r="O38" s="391">
        <v>26</v>
      </c>
      <c r="P38" s="115"/>
      <c r="Q38" s="115"/>
      <c r="R38" s="117"/>
      <c r="S38" s="117"/>
      <c r="T38" s="115"/>
      <c r="U38" s="115"/>
      <c r="V38" s="115"/>
      <c r="W38" s="115"/>
      <c r="X38" s="117"/>
      <c r="Y38" s="117"/>
    </row>
    <row r="39" spans="1:25" ht="15.75" customHeight="1">
      <c r="A39" s="460"/>
      <c r="B39" s="6" t="s">
        <v>71</v>
      </c>
      <c r="C39" s="7"/>
      <c r="D39" s="7"/>
      <c r="E39" s="105" t="s">
        <v>98</v>
      </c>
      <c r="F39" s="237">
        <f aca="true" t="shared" si="5" ref="F39:O39">F32-F36</f>
        <v>0</v>
      </c>
      <c r="G39" s="237">
        <f t="shared" si="5"/>
        <v>0</v>
      </c>
      <c r="H39" s="237">
        <f t="shared" si="5"/>
        <v>0</v>
      </c>
      <c r="I39" s="237">
        <f t="shared" si="5"/>
        <v>0</v>
      </c>
      <c r="J39" s="237">
        <f t="shared" si="5"/>
        <v>-47</v>
      </c>
      <c r="K39" s="237">
        <f t="shared" si="5"/>
        <v>-36</v>
      </c>
      <c r="L39" s="237">
        <f t="shared" si="5"/>
        <v>400</v>
      </c>
      <c r="M39" s="237">
        <f t="shared" si="5"/>
        <v>622</v>
      </c>
      <c r="N39" s="237">
        <f t="shared" si="5"/>
        <v>0</v>
      </c>
      <c r="O39" s="393">
        <f t="shared" si="5"/>
        <v>0</v>
      </c>
      <c r="P39" s="115"/>
      <c r="Q39" s="115"/>
      <c r="R39" s="115"/>
      <c r="S39" s="115"/>
      <c r="T39" s="115"/>
      <c r="U39" s="115"/>
      <c r="V39" s="115"/>
      <c r="W39" s="115"/>
      <c r="X39" s="117"/>
      <c r="Y39" s="117"/>
    </row>
    <row r="40" spans="1:25" ht="15.75" customHeight="1">
      <c r="A40" s="425" t="s">
        <v>87</v>
      </c>
      <c r="B40" s="66" t="s">
        <v>72</v>
      </c>
      <c r="C40" s="69"/>
      <c r="D40" s="69"/>
      <c r="E40" s="16" t="s">
        <v>40</v>
      </c>
      <c r="F40" s="341">
        <f>F42</f>
        <v>972</v>
      </c>
      <c r="G40" s="341">
        <v>704</v>
      </c>
      <c r="H40" s="339">
        <f>H42</f>
        <v>3711</v>
      </c>
      <c r="I40" s="339">
        <v>3311</v>
      </c>
      <c r="J40" s="339">
        <v>175</v>
      </c>
      <c r="K40" s="339">
        <v>154</v>
      </c>
      <c r="L40" s="339">
        <v>1452</v>
      </c>
      <c r="M40" s="339">
        <v>0</v>
      </c>
      <c r="N40" s="339">
        <v>205</v>
      </c>
      <c r="O40" s="392">
        <v>463</v>
      </c>
      <c r="P40" s="115"/>
      <c r="Q40" s="115"/>
      <c r="R40" s="115"/>
      <c r="S40" s="115"/>
      <c r="T40" s="117"/>
      <c r="U40" s="117"/>
      <c r="V40" s="117"/>
      <c r="W40" s="117"/>
      <c r="X40" s="115"/>
      <c r="Y40" s="115"/>
    </row>
    <row r="41" spans="1:25" ht="15.75" customHeight="1">
      <c r="A41" s="426"/>
      <c r="B41" s="11"/>
      <c r="C41" s="61" t="s">
        <v>73</v>
      </c>
      <c r="D41" s="53"/>
      <c r="E41" s="97"/>
      <c r="F41" s="342">
        <v>560</v>
      </c>
      <c r="G41" s="342">
        <v>358</v>
      </c>
      <c r="H41" s="343">
        <v>1325</v>
      </c>
      <c r="I41" s="343">
        <v>1058</v>
      </c>
      <c r="J41" s="321">
        <v>0</v>
      </c>
      <c r="K41" s="236">
        <v>0</v>
      </c>
      <c r="L41" s="236">
        <v>927</v>
      </c>
      <c r="M41" s="236">
        <v>0</v>
      </c>
      <c r="N41" s="236">
        <v>47</v>
      </c>
      <c r="O41" s="391">
        <v>234</v>
      </c>
      <c r="P41" s="117"/>
      <c r="Q41" s="117"/>
      <c r="R41" s="117"/>
      <c r="S41" s="117"/>
      <c r="T41" s="117"/>
      <c r="U41" s="117"/>
      <c r="V41" s="117"/>
      <c r="W41" s="117"/>
      <c r="X41" s="115"/>
      <c r="Y41" s="115"/>
    </row>
    <row r="42" spans="1:25" ht="15.75" customHeight="1">
      <c r="A42" s="426"/>
      <c r="B42" s="66" t="s">
        <v>60</v>
      </c>
      <c r="C42" s="69"/>
      <c r="D42" s="69"/>
      <c r="E42" s="16" t="s">
        <v>41</v>
      </c>
      <c r="F42" s="341">
        <v>972</v>
      </c>
      <c r="G42" s="341">
        <v>704</v>
      </c>
      <c r="H42" s="339">
        <v>3711</v>
      </c>
      <c r="I42" s="339">
        <v>3311</v>
      </c>
      <c r="J42" s="339">
        <v>128</v>
      </c>
      <c r="K42" s="339">
        <v>118</v>
      </c>
      <c r="L42" s="339">
        <v>2241</v>
      </c>
      <c r="M42" s="339">
        <v>886</v>
      </c>
      <c r="N42" s="339">
        <v>205</v>
      </c>
      <c r="O42" s="392">
        <v>463</v>
      </c>
      <c r="P42" s="115"/>
      <c r="Q42" s="115"/>
      <c r="R42" s="115"/>
      <c r="S42" s="115"/>
      <c r="T42" s="117"/>
      <c r="U42" s="117"/>
      <c r="V42" s="115"/>
      <c r="W42" s="115"/>
      <c r="X42" s="115"/>
      <c r="Y42" s="115"/>
    </row>
    <row r="43" spans="1:25" ht="15.75" customHeight="1">
      <c r="A43" s="426"/>
      <c r="B43" s="11"/>
      <c r="C43" s="61" t="s">
        <v>74</v>
      </c>
      <c r="D43" s="53"/>
      <c r="E43" s="97"/>
      <c r="F43" s="198">
        <v>252</v>
      </c>
      <c r="G43" s="198">
        <v>245</v>
      </c>
      <c r="H43" s="236">
        <v>72</v>
      </c>
      <c r="I43" s="236">
        <v>53</v>
      </c>
      <c r="J43" s="343">
        <v>96</v>
      </c>
      <c r="K43" s="343">
        <v>95</v>
      </c>
      <c r="L43" s="236">
        <v>167</v>
      </c>
      <c r="M43" s="236">
        <v>160</v>
      </c>
      <c r="N43" s="236">
        <v>98</v>
      </c>
      <c r="O43" s="391">
        <v>119</v>
      </c>
      <c r="P43" s="115"/>
      <c r="Q43" s="115"/>
      <c r="R43" s="117"/>
      <c r="S43" s="115"/>
      <c r="T43" s="117"/>
      <c r="U43" s="117"/>
      <c r="V43" s="115"/>
      <c r="W43" s="115"/>
      <c r="X43" s="117"/>
      <c r="Y43" s="117"/>
    </row>
    <row r="44" spans="1:25" ht="15.75" customHeight="1">
      <c r="A44" s="427"/>
      <c r="B44" s="59" t="s">
        <v>71</v>
      </c>
      <c r="C44" s="37"/>
      <c r="D44" s="37"/>
      <c r="E44" s="105" t="s">
        <v>99</v>
      </c>
      <c r="F44" s="322">
        <f aca="true" t="shared" si="6" ref="F44:K44">F40-F42</f>
        <v>0</v>
      </c>
      <c r="G44" s="322">
        <f t="shared" si="6"/>
        <v>0</v>
      </c>
      <c r="H44" s="322">
        <f t="shared" si="6"/>
        <v>0</v>
      </c>
      <c r="I44" s="322">
        <f t="shared" si="6"/>
        <v>0</v>
      </c>
      <c r="J44" s="322">
        <f t="shared" si="6"/>
        <v>47</v>
      </c>
      <c r="K44" s="322">
        <f t="shared" si="6"/>
        <v>36</v>
      </c>
      <c r="L44" s="322">
        <f>L40-L42</f>
        <v>-789</v>
      </c>
      <c r="M44" s="322">
        <f>M40-M42</f>
        <v>-886</v>
      </c>
      <c r="N44" s="322">
        <f>N40-N42</f>
        <v>0</v>
      </c>
      <c r="O44" s="379">
        <f>O40-O42</f>
        <v>0</v>
      </c>
      <c r="P44" s="117"/>
      <c r="Q44" s="117"/>
      <c r="R44" s="115"/>
      <c r="S44" s="115"/>
      <c r="T44" s="117"/>
      <c r="U44" s="117"/>
      <c r="V44" s="115"/>
      <c r="W44" s="115"/>
      <c r="X44" s="115"/>
      <c r="Y44" s="115"/>
    </row>
    <row r="45" spans="1:25" ht="15.75" customHeight="1">
      <c r="A45" s="428" t="s">
        <v>79</v>
      </c>
      <c r="B45" s="20" t="s">
        <v>75</v>
      </c>
      <c r="C45" s="9"/>
      <c r="D45" s="9"/>
      <c r="E45" s="106" t="s">
        <v>100</v>
      </c>
      <c r="F45" s="238">
        <f aca="true" t="shared" si="7" ref="F45:K45">F39+F44</f>
        <v>0</v>
      </c>
      <c r="G45" s="238">
        <f t="shared" si="7"/>
        <v>0</v>
      </c>
      <c r="H45" s="238">
        <f t="shared" si="7"/>
        <v>0</v>
      </c>
      <c r="I45" s="238">
        <f t="shared" si="7"/>
        <v>0</v>
      </c>
      <c r="J45" s="238">
        <f t="shared" si="7"/>
        <v>0</v>
      </c>
      <c r="K45" s="238">
        <f t="shared" si="7"/>
        <v>0</v>
      </c>
      <c r="L45" s="238">
        <f>L39+L44</f>
        <v>-389</v>
      </c>
      <c r="M45" s="238">
        <f>M39+M44</f>
        <v>-264</v>
      </c>
      <c r="N45" s="238">
        <f>N39+N44</f>
        <v>0</v>
      </c>
      <c r="O45" s="394">
        <f>O39+O44</f>
        <v>0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5.75" customHeight="1">
      <c r="A46" s="429"/>
      <c r="B46" s="52" t="s">
        <v>76</v>
      </c>
      <c r="C46" s="53"/>
      <c r="D46" s="53"/>
      <c r="E46" s="53"/>
      <c r="F46" s="342"/>
      <c r="G46" s="342">
        <v>0</v>
      </c>
      <c r="H46" s="343"/>
      <c r="I46" s="343">
        <v>0</v>
      </c>
      <c r="J46" s="343">
        <v>8</v>
      </c>
      <c r="K46" s="343">
        <v>24</v>
      </c>
      <c r="L46" s="236">
        <v>0</v>
      </c>
      <c r="M46" s="236">
        <v>0</v>
      </c>
      <c r="N46" s="343">
        <v>0</v>
      </c>
      <c r="O46" s="378">
        <v>0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5.75" customHeight="1">
      <c r="A47" s="429"/>
      <c r="B47" s="52" t="s">
        <v>77</v>
      </c>
      <c r="C47" s="53"/>
      <c r="D47" s="53"/>
      <c r="E47" s="53"/>
      <c r="F47" s="198"/>
      <c r="G47" s="198">
        <v>0</v>
      </c>
      <c r="H47" s="236"/>
      <c r="I47" s="236">
        <v>0</v>
      </c>
      <c r="J47" s="236">
        <v>0</v>
      </c>
      <c r="K47" s="236">
        <v>0</v>
      </c>
      <c r="L47" s="236">
        <v>0</v>
      </c>
      <c r="M47" s="236">
        <v>0</v>
      </c>
      <c r="N47" s="236">
        <v>0</v>
      </c>
      <c r="O47" s="391">
        <v>0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5.75" customHeight="1">
      <c r="A48" s="430"/>
      <c r="B48" s="59" t="s">
        <v>78</v>
      </c>
      <c r="C48" s="37"/>
      <c r="D48" s="37"/>
      <c r="E48" s="37"/>
      <c r="F48" s="344"/>
      <c r="G48" s="344">
        <v>0</v>
      </c>
      <c r="H48" s="344"/>
      <c r="I48" s="344">
        <v>0</v>
      </c>
      <c r="J48" s="344">
        <v>0</v>
      </c>
      <c r="K48" s="344">
        <v>0</v>
      </c>
      <c r="L48" s="344">
        <v>0</v>
      </c>
      <c r="M48" s="344">
        <v>0</v>
      </c>
      <c r="N48" s="344">
        <v>0</v>
      </c>
      <c r="O48" s="393">
        <v>0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8" sqref="I3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262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255</v>
      </c>
      <c r="B5" s="37"/>
      <c r="C5" s="37"/>
      <c r="D5" s="37"/>
      <c r="K5" s="46"/>
      <c r="O5" s="46" t="s">
        <v>44</v>
      </c>
    </row>
    <row r="6" spans="1:15" ht="15.75" customHeight="1">
      <c r="A6" s="447" t="s">
        <v>45</v>
      </c>
      <c r="B6" s="448"/>
      <c r="C6" s="448"/>
      <c r="D6" s="448"/>
      <c r="E6" s="449"/>
      <c r="F6" s="415"/>
      <c r="G6" s="416"/>
      <c r="H6" s="415"/>
      <c r="I6" s="416"/>
      <c r="J6" s="415"/>
      <c r="K6" s="416"/>
      <c r="L6" s="415"/>
      <c r="M6" s="416"/>
      <c r="N6" s="415"/>
      <c r="O6" s="416"/>
    </row>
    <row r="7" spans="1:15" ht="15.75" customHeight="1">
      <c r="A7" s="450"/>
      <c r="B7" s="451"/>
      <c r="C7" s="451"/>
      <c r="D7" s="451"/>
      <c r="E7" s="452"/>
      <c r="F7" s="267" t="s">
        <v>256</v>
      </c>
      <c r="G7" s="268" t="s">
        <v>1</v>
      </c>
      <c r="H7" s="267" t="s">
        <v>256</v>
      </c>
      <c r="I7" s="268" t="s">
        <v>1</v>
      </c>
      <c r="J7" s="267" t="s">
        <v>256</v>
      </c>
      <c r="K7" s="268" t="s">
        <v>1</v>
      </c>
      <c r="L7" s="267" t="s">
        <v>256</v>
      </c>
      <c r="M7" s="268" t="s">
        <v>1</v>
      </c>
      <c r="N7" s="267" t="s">
        <v>256</v>
      </c>
      <c r="O7" s="268" t="s">
        <v>1</v>
      </c>
    </row>
    <row r="8" spans="1:25" ht="15.75" customHeight="1">
      <c r="A8" s="425" t="s">
        <v>84</v>
      </c>
      <c r="B8" s="47" t="s">
        <v>46</v>
      </c>
      <c r="C8" s="48"/>
      <c r="D8" s="48"/>
      <c r="E8" s="95" t="s">
        <v>37</v>
      </c>
      <c r="F8" s="269"/>
      <c r="G8" s="289"/>
      <c r="H8" s="269"/>
      <c r="I8" s="290"/>
      <c r="J8" s="269"/>
      <c r="K8" s="270"/>
      <c r="L8" s="269"/>
      <c r="M8" s="290"/>
      <c r="N8" s="269"/>
      <c r="O8" s="270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53"/>
      <c r="B9" s="14"/>
      <c r="C9" s="61" t="s">
        <v>47</v>
      </c>
      <c r="D9" s="53"/>
      <c r="E9" s="96" t="s">
        <v>38</v>
      </c>
      <c r="F9" s="271"/>
      <c r="G9" s="291"/>
      <c r="H9" s="271"/>
      <c r="I9" s="292"/>
      <c r="J9" s="271"/>
      <c r="K9" s="272"/>
      <c r="L9" s="271"/>
      <c r="M9" s="292"/>
      <c r="N9" s="271"/>
      <c r="O9" s="27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53"/>
      <c r="B10" s="11"/>
      <c r="C10" s="61" t="s">
        <v>48</v>
      </c>
      <c r="D10" s="53"/>
      <c r="E10" s="96" t="s">
        <v>39</v>
      </c>
      <c r="F10" s="271"/>
      <c r="G10" s="291"/>
      <c r="H10" s="271"/>
      <c r="I10" s="292"/>
      <c r="J10" s="281"/>
      <c r="K10" s="293"/>
      <c r="L10" s="271"/>
      <c r="M10" s="292"/>
      <c r="N10" s="271"/>
      <c r="O10" s="27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53"/>
      <c r="B11" s="66" t="s">
        <v>49</v>
      </c>
      <c r="C11" s="67"/>
      <c r="D11" s="67"/>
      <c r="E11" s="98" t="s">
        <v>40</v>
      </c>
      <c r="F11" s="273"/>
      <c r="G11" s="294"/>
      <c r="H11" s="273"/>
      <c r="I11" s="295"/>
      <c r="J11" s="273"/>
      <c r="K11" s="274"/>
      <c r="L11" s="273"/>
      <c r="M11" s="295"/>
      <c r="N11" s="273"/>
      <c r="O11" s="27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53"/>
      <c r="B12" s="8"/>
      <c r="C12" s="61" t="s">
        <v>50</v>
      </c>
      <c r="D12" s="53"/>
      <c r="E12" s="96" t="s">
        <v>41</v>
      </c>
      <c r="F12" s="271"/>
      <c r="G12" s="291"/>
      <c r="H12" s="273"/>
      <c r="I12" s="292"/>
      <c r="J12" s="273"/>
      <c r="K12" s="272"/>
      <c r="L12" s="271"/>
      <c r="M12" s="292"/>
      <c r="N12" s="271"/>
      <c r="O12" s="27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53"/>
      <c r="B13" s="14"/>
      <c r="C13" s="50" t="s">
        <v>51</v>
      </c>
      <c r="D13" s="68"/>
      <c r="E13" s="99" t="s">
        <v>42</v>
      </c>
      <c r="F13" s="279"/>
      <c r="G13" s="280"/>
      <c r="H13" s="281"/>
      <c r="I13" s="293"/>
      <c r="J13" s="281"/>
      <c r="K13" s="293"/>
      <c r="L13" s="275"/>
      <c r="M13" s="296"/>
      <c r="N13" s="275"/>
      <c r="O13" s="27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53"/>
      <c r="B14" s="52" t="s">
        <v>52</v>
      </c>
      <c r="C14" s="53"/>
      <c r="D14" s="53"/>
      <c r="E14" s="96" t="s">
        <v>88</v>
      </c>
      <c r="F14" s="277">
        <f aca="true" t="shared" si="0" ref="F14:O15">F9-F12</f>
        <v>0</v>
      </c>
      <c r="G14" s="278">
        <f t="shared" si="0"/>
        <v>0</v>
      </c>
      <c r="H14" s="277">
        <f t="shared" si="0"/>
        <v>0</v>
      </c>
      <c r="I14" s="278">
        <f t="shared" si="0"/>
        <v>0</v>
      </c>
      <c r="J14" s="277">
        <f t="shared" si="0"/>
        <v>0</v>
      </c>
      <c r="K14" s="278">
        <f t="shared" si="0"/>
        <v>0</v>
      </c>
      <c r="L14" s="277">
        <f t="shared" si="0"/>
        <v>0</v>
      </c>
      <c r="M14" s="278">
        <f t="shared" si="0"/>
        <v>0</v>
      </c>
      <c r="N14" s="277">
        <f t="shared" si="0"/>
        <v>0</v>
      </c>
      <c r="O14" s="27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53"/>
      <c r="B15" s="52" t="s">
        <v>53</v>
      </c>
      <c r="C15" s="53"/>
      <c r="D15" s="53"/>
      <c r="E15" s="96" t="s">
        <v>89</v>
      </c>
      <c r="F15" s="277">
        <f t="shared" si="0"/>
        <v>0</v>
      </c>
      <c r="G15" s="278">
        <f t="shared" si="0"/>
        <v>0</v>
      </c>
      <c r="H15" s="277">
        <f t="shared" si="0"/>
        <v>0</v>
      </c>
      <c r="I15" s="278">
        <f t="shared" si="0"/>
        <v>0</v>
      </c>
      <c r="J15" s="277">
        <f t="shared" si="0"/>
        <v>0</v>
      </c>
      <c r="K15" s="278">
        <f t="shared" si="0"/>
        <v>0</v>
      </c>
      <c r="L15" s="277">
        <f t="shared" si="0"/>
        <v>0</v>
      </c>
      <c r="M15" s="278">
        <f t="shared" si="0"/>
        <v>0</v>
      </c>
      <c r="N15" s="277">
        <f t="shared" si="0"/>
        <v>0</v>
      </c>
      <c r="O15" s="278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53"/>
      <c r="B16" s="52" t="s">
        <v>54</v>
      </c>
      <c r="C16" s="53"/>
      <c r="D16" s="53"/>
      <c r="E16" s="96" t="s">
        <v>90</v>
      </c>
      <c r="F16" s="279">
        <f aca="true" t="shared" si="1" ref="F16:O16">F8-F11</f>
        <v>0</v>
      </c>
      <c r="G16" s="280">
        <f t="shared" si="1"/>
        <v>0</v>
      </c>
      <c r="H16" s="279">
        <f t="shared" si="1"/>
        <v>0</v>
      </c>
      <c r="I16" s="280">
        <f t="shared" si="1"/>
        <v>0</v>
      </c>
      <c r="J16" s="279">
        <f t="shared" si="1"/>
        <v>0</v>
      </c>
      <c r="K16" s="280">
        <f t="shared" si="1"/>
        <v>0</v>
      </c>
      <c r="L16" s="279">
        <f t="shared" si="1"/>
        <v>0</v>
      </c>
      <c r="M16" s="280">
        <f t="shared" si="1"/>
        <v>0</v>
      </c>
      <c r="N16" s="279">
        <f t="shared" si="1"/>
        <v>0</v>
      </c>
      <c r="O16" s="28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53"/>
      <c r="B17" s="52" t="s">
        <v>55</v>
      </c>
      <c r="C17" s="53"/>
      <c r="D17" s="53"/>
      <c r="E17" s="43"/>
      <c r="F17" s="277"/>
      <c r="G17" s="278"/>
      <c r="H17" s="281"/>
      <c r="I17" s="293"/>
      <c r="J17" s="271"/>
      <c r="K17" s="272"/>
      <c r="L17" s="271"/>
      <c r="M17" s="292"/>
      <c r="N17" s="281"/>
      <c r="O17" s="28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54"/>
      <c r="B18" s="59" t="s">
        <v>56</v>
      </c>
      <c r="C18" s="37"/>
      <c r="D18" s="37"/>
      <c r="E18" s="15"/>
      <c r="F18" s="297"/>
      <c r="G18" s="298"/>
      <c r="H18" s="283"/>
      <c r="I18" s="299"/>
      <c r="J18" s="283"/>
      <c r="K18" s="299"/>
      <c r="L18" s="283"/>
      <c r="M18" s="299"/>
      <c r="N18" s="283"/>
      <c r="O18" s="28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53" t="s">
        <v>85</v>
      </c>
      <c r="B19" s="66" t="s">
        <v>57</v>
      </c>
      <c r="C19" s="69"/>
      <c r="D19" s="69"/>
      <c r="E19" s="100"/>
      <c r="F19" s="300"/>
      <c r="G19" s="301"/>
      <c r="H19" s="285"/>
      <c r="I19" s="302"/>
      <c r="J19" s="285"/>
      <c r="K19" s="286"/>
      <c r="L19" s="285"/>
      <c r="M19" s="302"/>
      <c r="N19" s="285"/>
      <c r="O19" s="28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53"/>
      <c r="B20" s="13"/>
      <c r="C20" s="61" t="s">
        <v>58</v>
      </c>
      <c r="D20" s="53"/>
      <c r="E20" s="96"/>
      <c r="F20" s="277"/>
      <c r="G20" s="278"/>
      <c r="H20" s="271"/>
      <c r="I20" s="292"/>
      <c r="J20" s="271"/>
      <c r="K20" s="293"/>
      <c r="L20" s="271"/>
      <c r="M20" s="292"/>
      <c r="N20" s="271"/>
      <c r="O20" s="27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53"/>
      <c r="B21" s="26" t="s">
        <v>59</v>
      </c>
      <c r="C21" s="67"/>
      <c r="D21" s="67"/>
      <c r="E21" s="98" t="s">
        <v>91</v>
      </c>
      <c r="F21" s="303"/>
      <c r="G21" s="304"/>
      <c r="H21" s="273"/>
      <c r="I21" s="295"/>
      <c r="J21" s="273"/>
      <c r="K21" s="274"/>
      <c r="L21" s="273"/>
      <c r="M21" s="295"/>
      <c r="N21" s="273"/>
      <c r="O21" s="27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53"/>
      <c r="B22" s="66" t="s">
        <v>60</v>
      </c>
      <c r="C22" s="69"/>
      <c r="D22" s="69"/>
      <c r="E22" s="100" t="s">
        <v>92</v>
      </c>
      <c r="F22" s="300"/>
      <c r="G22" s="301"/>
      <c r="H22" s="285"/>
      <c r="I22" s="302"/>
      <c r="J22" s="285"/>
      <c r="K22" s="286"/>
      <c r="L22" s="285"/>
      <c r="M22" s="302"/>
      <c r="N22" s="285"/>
      <c r="O22" s="28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53"/>
      <c r="B23" s="8" t="s">
        <v>61</v>
      </c>
      <c r="C23" s="50" t="s">
        <v>62</v>
      </c>
      <c r="D23" s="68"/>
      <c r="E23" s="99"/>
      <c r="F23" s="279"/>
      <c r="G23" s="280"/>
      <c r="H23" s="275"/>
      <c r="I23" s="296"/>
      <c r="J23" s="275"/>
      <c r="K23" s="276"/>
      <c r="L23" s="275"/>
      <c r="M23" s="296"/>
      <c r="N23" s="275"/>
      <c r="O23" s="27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53"/>
      <c r="B24" s="52" t="s">
        <v>93</v>
      </c>
      <c r="C24" s="53"/>
      <c r="D24" s="53"/>
      <c r="E24" s="96" t="s">
        <v>94</v>
      </c>
      <c r="F24" s="277">
        <f aca="true" t="shared" si="2" ref="F24:O24">F21-F22</f>
        <v>0</v>
      </c>
      <c r="G24" s="278">
        <f t="shared" si="2"/>
        <v>0</v>
      </c>
      <c r="H24" s="277">
        <f t="shared" si="2"/>
        <v>0</v>
      </c>
      <c r="I24" s="278">
        <f t="shared" si="2"/>
        <v>0</v>
      </c>
      <c r="J24" s="277">
        <f t="shared" si="2"/>
        <v>0</v>
      </c>
      <c r="K24" s="278">
        <f t="shared" si="2"/>
        <v>0</v>
      </c>
      <c r="L24" s="277">
        <f t="shared" si="2"/>
        <v>0</v>
      </c>
      <c r="M24" s="278">
        <f t="shared" si="2"/>
        <v>0</v>
      </c>
      <c r="N24" s="277">
        <f t="shared" si="2"/>
        <v>0</v>
      </c>
      <c r="O24" s="278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53"/>
      <c r="B25" s="107" t="s">
        <v>63</v>
      </c>
      <c r="C25" s="68"/>
      <c r="D25" s="68"/>
      <c r="E25" s="455" t="s">
        <v>95</v>
      </c>
      <c r="F25" s="465"/>
      <c r="G25" s="433"/>
      <c r="H25" s="431"/>
      <c r="I25" s="433"/>
      <c r="J25" s="431"/>
      <c r="K25" s="433"/>
      <c r="L25" s="431"/>
      <c r="M25" s="433"/>
      <c r="N25" s="431"/>
      <c r="O25" s="43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53"/>
      <c r="B26" s="26" t="s">
        <v>64</v>
      </c>
      <c r="C26" s="67"/>
      <c r="D26" s="67"/>
      <c r="E26" s="456"/>
      <c r="F26" s="466"/>
      <c r="G26" s="434"/>
      <c r="H26" s="432"/>
      <c r="I26" s="434"/>
      <c r="J26" s="432"/>
      <c r="K26" s="434"/>
      <c r="L26" s="432"/>
      <c r="M26" s="434"/>
      <c r="N26" s="432"/>
      <c r="O26" s="43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54"/>
      <c r="B27" s="59" t="s">
        <v>96</v>
      </c>
      <c r="C27" s="37"/>
      <c r="D27" s="37"/>
      <c r="E27" s="101" t="s">
        <v>97</v>
      </c>
      <c r="F27" s="287">
        <f aca="true" t="shared" si="3" ref="F27:O27">F24+F25</f>
        <v>0</v>
      </c>
      <c r="G27" s="288">
        <f t="shared" si="3"/>
        <v>0</v>
      </c>
      <c r="H27" s="287">
        <f t="shared" si="3"/>
        <v>0</v>
      </c>
      <c r="I27" s="288">
        <f t="shared" si="3"/>
        <v>0</v>
      </c>
      <c r="J27" s="287">
        <f t="shared" si="3"/>
        <v>0</v>
      </c>
      <c r="K27" s="288">
        <f t="shared" si="3"/>
        <v>0</v>
      </c>
      <c r="L27" s="287">
        <f t="shared" si="3"/>
        <v>0</v>
      </c>
      <c r="M27" s="288">
        <f t="shared" si="3"/>
        <v>0</v>
      </c>
      <c r="N27" s="287">
        <f t="shared" si="3"/>
        <v>0</v>
      </c>
      <c r="O27" s="288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35" t="s">
        <v>65</v>
      </c>
      <c r="B30" s="436"/>
      <c r="C30" s="436"/>
      <c r="D30" s="436"/>
      <c r="E30" s="437"/>
      <c r="F30" s="461" t="s">
        <v>326</v>
      </c>
      <c r="G30" s="462"/>
      <c r="H30" s="461" t="s">
        <v>327</v>
      </c>
      <c r="I30" s="462"/>
      <c r="J30" s="463"/>
      <c r="K30" s="464"/>
      <c r="L30" s="463"/>
      <c r="M30" s="464"/>
      <c r="N30" s="463"/>
      <c r="O30" s="464"/>
      <c r="P30" s="118"/>
      <c r="Q30" s="72"/>
      <c r="R30" s="118"/>
      <c r="S30" s="72"/>
      <c r="T30" s="118"/>
      <c r="U30" s="72"/>
      <c r="V30" s="118"/>
      <c r="W30" s="72"/>
      <c r="X30" s="118"/>
      <c r="Y30" s="72"/>
    </row>
    <row r="31" spans="1:25" ht="15.75" customHeight="1">
      <c r="A31" s="438"/>
      <c r="B31" s="439"/>
      <c r="C31" s="439"/>
      <c r="D31" s="439"/>
      <c r="E31" s="440"/>
      <c r="F31" s="134" t="s">
        <v>256</v>
      </c>
      <c r="G31" s="74" t="s">
        <v>1</v>
      </c>
      <c r="H31" s="134" t="s">
        <v>256</v>
      </c>
      <c r="I31" s="74" t="s">
        <v>1</v>
      </c>
      <c r="J31" s="267" t="s">
        <v>256</v>
      </c>
      <c r="K31" s="305" t="s">
        <v>1</v>
      </c>
      <c r="L31" s="267" t="s">
        <v>256</v>
      </c>
      <c r="M31" s="306" t="s">
        <v>1</v>
      </c>
      <c r="N31" s="267" t="s">
        <v>256</v>
      </c>
      <c r="O31" s="307" t="s">
        <v>1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 customHeight="1">
      <c r="A32" s="425" t="s">
        <v>86</v>
      </c>
      <c r="B32" s="47" t="s">
        <v>46</v>
      </c>
      <c r="C32" s="48"/>
      <c r="D32" s="48"/>
      <c r="E32" s="16" t="s">
        <v>37</v>
      </c>
      <c r="F32" s="339">
        <v>33</v>
      </c>
      <c r="G32" s="341">
        <v>34</v>
      </c>
      <c r="H32" s="323">
        <v>587</v>
      </c>
      <c r="I32" s="380">
        <v>647</v>
      </c>
      <c r="J32" s="371"/>
      <c r="K32" s="270"/>
      <c r="L32" s="285"/>
      <c r="M32" s="308"/>
      <c r="N32" s="269"/>
      <c r="O32" s="309"/>
      <c r="P32" s="115"/>
      <c r="Q32" s="115"/>
      <c r="R32" s="115"/>
      <c r="S32" s="115"/>
      <c r="T32" s="117"/>
      <c r="U32" s="117"/>
      <c r="V32" s="115"/>
      <c r="W32" s="115"/>
      <c r="X32" s="117"/>
      <c r="Y32" s="117"/>
    </row>
    <row r="33" spans="1:25" ht="15.75" customHeight="1">
      <c r="A33" s="459"/>
      <c r="B33" s="14"/>
      <c r="C33" s="50" t="s">
        <v>66</v>
      </c>
      <c r="D33" s="68"/>
      <c r="E33" s="103"/>
      <c r="F33" s="340">
        <v>8</v>
      </c>
      <c r="G33" s="338">
        <v>8</v>
      </c>
      <c r="H33" s="332">
        <v>549</v>
      </c>
      <c r="I33" s="381">
        <v>577</v>
      </c>
      <c r="J33" s="372"/>
      <c r="K33" s="276"/>
      <c r="L33" s="275"/>
      <c r="M33" s="310"/>
      <c r="N33" s="275"/>
      <c r="O33" s="280"/>
      <c r="P33" s="115"/>
      <c r="Q33" s="115"/>
      <c r="R33" s="115"/>
      <c r="S33" s="115"/>
      <c r="T33" s="117"/>
      <c r="U33" s="117"/>
      <c r="V33" s="115"/>
      <c r="W33" s="115"/>
      <c r="X33" s="117"/>
      <c r="Y33" s="117"/>
    </row>
    <row r="34" spans="1:25" ht="15.75" customHeight="1">
      <c r="A34" s="459"/>
      <c r="B34" s="14"/>
      <c r="C34" s="12"/>
      <c r="D34" s="61" t="s">
        <v>67</v>
      </c>
      <c r="E34" s="97"/>
      <c r="F34" s="236">
        <v>8</v>
      </c>
      <c r="G34" s="198">
        <v>8</v>
      </c>
      <c r="H34" s="321">
        <v>549</v>
      </c>
      <c r="I34" s="324">
        <v>577</v>
      </c>
      <c r="J34" s="373"/>
      <c r="K34" s="272"/>
      <c r="L34" s="271"/>
      <c r="M34" s="291"/>
      <c r="N34" s="271"/>
      <c r="O34" s="278"/>
      <c r="P34" s="115"/>
      <c r="Q34" s="115"/>
      <c r="R34" s="115"/>
      <c r="S34" s="115"/>
      <c r="T34" s="117"/>
      <c r="U34" s="117"/>
      <c r="V34" s="115"/>
      <c r="W34" s="115"/>
      <c r="X34" s="117"/>
      <c r="Y34" s="117"/>
    </row>
    <row r="35" spans="1:25" ht="15.75" customHeight="1">
      <c r="A35" s="459"/>
      <c r="B35" s="11"/>
      <c r="C35" s="31" t="s">
        <v>68</v>
      </c>
      <c r="D35" s="67"/>
      <c r="E35" s="104"/>
      <c r="F35" s="337">
        <v>26</v>
      </c>
      <c r="G35" s="370">
        <v>25</v>
      </c>
      <c r="H35" s="325">
        <v>37</v>
      </c>
      <c r="I35" s="382">
        <v>70</v>
      </c>
      <c r="J35" s="374"/>
      <c r="K35" s="312"/>
      <c r="L35" s="273"/>
      <c r="M35" s="294"/>
      <c r="N35" s="273"/>
      <c r="O35" s="304"/>
      <c r="P35" s="115"/>
      <c r="Q35" s="115"/>
      <c r="R35" s="115"/>
      <c r="S35" s="115"/>
      <c r="T35" s="117"/>
      <c r="U35" s="117"/>
      <c r="V35" s="115"/>
      <c r="W35" s="115"/>
      <c r="X35" s="117"/>
      <c r="Y35" s="117"/>
    </row>
    <row r="36" spans="1:25" ht="15.75" customHeight="1">
      <c r="A36" s="459"/>
      <c r="B36" s="66" t="s">
        <v>49</v>
      </c>
      <c r="C36" s="69"/>
      <c r="D36" s="69"/>
      <c r="E36" s="16" t="s">
        <v>38</v>
      </c>
      <c r="F36" s="341">
        <v>32</v>
      </c>
      <c r="G36" s="341">
        <v>35</v>
      </c>
      <c r="H36" s="330">
        <v>403</v>
      </c>
      <c r="I36" s="383">
        <v>445</v>
      </c>
      <c r="J36" s="375"/>
      <c r="K36" s="286"/>
      <c r="L36" s="285"/>
      <c r="M36" s="308"/>
      <c r="N36" s="285"/>
      <c r="O36" s="301"/>
      <c r="P36" s="115"/>
      <c r="Q36" s="115"/>
      <c r="R36" s="115"/>
      <c r="S36" s="115"/>
      <c r="T36" s="115"/>
      <c r="U36" s="115"/>
      <c r="V36" s="115"/>
      <c r="W36" s="115"/>
      <c r="X36" s="117"/>
      <c r="Y36" s="117"/>
    </row>
    <row r="37" spans="1:25" ht="15.75" customHeight="1">
      <c r="A37" s="459"/>
      <c r="B37" s="14"/>
      <c r="C37" s="61" t="s">
        <v>69</v>
      </c>
      <c r="D37" s="53"/>
      <c r="E37" s="97"/>
      <c r="F37" s="198">
        <v>27</v>
      </c>
      <c r="G37" s="198">
        <v>29</v>
      </c>
      <c r="H37" s="321">
        <v>354</v>
      </c>
      <c r="I37" s="324">
        <v>369</v>
      </c>
      <c r="J37" s="373"/>
      <c r="K37" s="272"/>
      <c r="L37" s="271"/>
      <c r="M37" s="291"/>
      <c r="N37" s="271"/>
      <c r="O37" s="278"/>
      <c r="P37" s="115"/>
      <c r="Q37" s="115"/>
      <c r="R37" s="115"/>
      <c r="S37" s="115"/>
      <c r="T37" s="115"/>
      <c r="U37" s="115"/>
      <c r="V37" s="115"/>
      <c r="W37" s="115"/>
      <c r="X37" s="117"/>
      <c r="Y37" s="117"/>
    </row>
    <row r="38" spans="1:25" ht="15.75" customHeight="1">
      <c r="A38" s="459"/>
      <c r="B38" s="11"/>
      <c r="C38" s="61" t="s">
        <v>70</v>
      </c>
      <c r="D38" s="53"/>
      <c r="E38" s="97"/>
      <c r="F38" s="198">
        <v>5</v>
      </c>
      <c r="G38" s="198">
        <v>6</v>
      </c>
      <c r="H38" s="321">
        <v>48</v>
      </c>
      <c r="I38" s="324">
        <v>76</v>
      </c>
      <c r="J38" s="373"/>
      <c r="K38" s="312"/>
      <c r="L38" s="271"/>
      <c r="M38" s="291"/>
      <c r="N38" s="271"/>
      <c r="O38" s="278"/>
      <c r="P38" s="115"/>
      <c r="Q38" s="115"/>
      <c r="R38" s="117"/>
      <c r="S38" s="117"/>
      <c r="T38" s="115"/>
      <c r="U38" s="115"/>
      <c r="V38" s="115"/>
      <c r="W38" s="115"/>
      <c r="X38" s="117"/>
      <c r="Y38" s="117"/>
    </row>
    <row r="39" spans="1:25" ht="15.75" customHeight="1">
      <c r="A39" s="460"/>
      <c r="B39" s="6" t="s">
        <v>71</v>
      </c>
      <c r="C39" s="7"/>
      <c r="D39" s="7"/>
      <c r="E39" s="105" t="s">
        <v>98</v>
      </c>
      <c r="F39" s="237">
        <f>F32-F36</f>
        <v>1</v>
      </c>
      <c r="G39" s="237">
        <f>G32-G36</f>
        <v>-1</v>
      </c>
      <c r="H39" s="333">
        <f>H32-H36</f>
        <v>184</v>
      </c>
      <c r="I39" s="384">
        <f>I32-I36</f>
        <v>202</v>
      </c>
      <c r="J39" s="317">
        <f aca="true" t="shared" si="4" ref="J39:O39">J32-J36</f>
        <v>0</v>
      </c>
      <c r="K39" s="288">
        <f t="shared" si="4"/>
        <v>0</v>
      </c>
      <c r="L39" s="287">
        <f t="shared" si="4"/>
        <v>0</v>
      </c>
      <c r="M39" s="288">
        <f t="shared" si="4"/>
        <v>0</v>
      </c>
      <c r="N39" s="287">
        <f t="shared" si="4"/>
        <v>0</v>
      </c>
      <c r="O39" s="288">
        <f t="shared" si="4"/>
        <v>0</v>
      </c>
      <c r="P39" s="115"/>
      <c r="Q39" s="115"/>
      <c r="R39" s="115"/>
      <c r="S39" s="115"/>
      <c r="T39" s="115"/>
      <c r="U39" s="115"/>
      <c r="V39" s="115"/>
      <c r="W39" s="115"/>
      <c r="X39" s="117"/>
      <c r="Y39" s="117"/>
    </row>
    <row r="40" spans="1:25" ht="15.75" customHeight="1">
      <c r="A40" s="425" t="s">
        <v>87</v>
      </c>
      <c r="B40" s="66" t="s">
        <v>72</v>
      </c>
      <c r="C40" s="69"/>
      <c r="D40" s="69"/>
      <c r="E40" s="16" t="s">
        <v>40</v>
      </c>
      <c r="F40" s="341">
        <v>16</v>
      </c>
      <c r="G40" s="341">
        <v>20</v>
      </c>
      <c r="H40" s="330">
        <v>745</v>
      </c>
      <c r="I40" s="383">
        <v>923</v>
      </c>
      <c r="J40" s="375"/>
      <c r="K40" s="286"/>
      <c r="L40" s="285"/>
      <c r="M40" s="308"/>
      <c r="N40" s="285"/>
      <c r="O40" s="301"/>
      <c r="P40" s="115"/>
      <c r="Q40" s="115"/>
      <c r="R40" s="115"/>
      <c r="S40" s="115"/>
      <c r="T40" s="117"/>
      <c r="U40" s="117"/>
      <c r="V40" s="117"/>
      <c r="W40" s="117"/>
      <c r="X40" s="115"/>
      <c r="Y40" s="115"/>
    </row>
    <row r="41" spans="1:25" ht="15.75" customHeight="1">
      <c r="A41" s="426"/>
      <c r="B41" s="11"/>
      <c r="C41" s="61" t="s">
        <v>73</v>
      </c>
      <c r="D41" s="53"/>
      <c r="E41" s="97"/>
      <c r="F41" s="342">
        <v>16</v>
      </c>
      <c r="G41" s="342">
        <v>0</v>
      </c>
      <c r="H41" s="343"/>
      <c r="I41" s="378"/>
      <c r="J41" s="373"/>
      <c r="K41" s="272"/>
      <c r="L41" s="271"/>
      <c r="M41" s="291"/>
      <c r="N41" s="271"/>
      <c r="O41" s="278"/>
      <c r="P41" s="117"/>
      <c r="Q41" s="117"/>
      <c r="R41" s="117"/>
      <c r="S41" s="117"/>
      <c r="T41" s="117"/>
      <c r="U41" s="117"/>
      <c r="V41" s="117"/>
      <c r="W41" s="117"/>
      <c r="X41" s="115"/>
      <c r="Y41" s="115"/>
    </row>
    <row r="42" spans="1:25" ht="15.75" customHeight="1">
      <c r="A42" s="426"/>
      <c r="B42" s="66" t="s">
        <v>60</v>
      </c>
      <c r="C42" s="69"/>
      <c r="D42" s="69"/>
      <c r="E42" s="16" t="s">
        <v>41</v>
      </c>
      <c r="F42" s="341">
        <v>17</v>
      </c>
      <c r="G42" s="341">
        <v>19</v>
      </c>
      <c r="H42" s="330">
        <v>929</v>
      </c>
      <c r="I42" s="383">
        <v>1148</v>
      </c>
      <c r="J42" s="375"/>
      <c r="K42" s="286"/>
      <c r="L42" s="285"/>
      <c r="M42" s="308"/>
      <c r="N42" s="285"/>
      <c r="O42" s="301"/>
      <c r="P42" s="115"/>
      <c r="Q42" s="115"/>
      <c r="R42" s="115"/>
      <c r="S42" s="115"/>
      <c r="T42" s="117"/>
      <c r="U42" s="117"/>
      <c r="V42" s="115"/>
      <c r="W42" s="115"/>
      <c r="X42" s="115"/>
      <c r="Y42" s="115"/>
    </row>
    <row r="43" spans="1:25" ht="15.75" customHeight="1">
      <c r="A43" s="426"/>
      <c r="B43" s="11"/>
      <c r="C43" s="61" t="s">
        <v>74</v>
      </c>
      <c r="D43" s="53"/>
      <c r="E43" s="97"/>
      <c r="F43" s="198">
        <v>17</v>
      </c>
      <c r="G43" s="198">
        <v>19</v>
      </c>
      <c r="H43" s="321">
        <v>929</v>
      </c>
      <c r="I43" s="324">
        <v>1148</v>
      </c>
      <c r="J43" s="374"/>
      <c r="K43" s="312"/>
      <c r="L43" s="271"/>
      <c r="M43" s="291"/>
      <c r="N43" s="271"/>
      <c r="O43" s="278"/>
      <c r="P43" s="115"/>
      <c r="Q43" s="115"/>
      <c r="R43" s="117"/>
      <c r="S43" s="115"/>
      <c r="T43" s="117"/>
      <c r="U43" s="117"/>
      <c r="V43" s="115"/>
      <c r="W43" s="115"/>
      <c r="X43" s="117"/>
      <c r="Y43" s="117"/>
    </row>
    <row r="44" spans="1:25" ht="15.75" customHeight="1">
      <c r="A44" s="427"/>
      <c r="B44" s="59" t="s">
        <v>71</v>
      </c>
      <c r="C44" s="37"/>
      <c r="D44" s="37"/>
      <c r="E44" s="105" t="s">
        <v>99</v>
      </c>
      <c r="F44" s="322">
        <f>F40-F42</f>
        <v>-1</v>
      </c>
      <c r="G44" s="322">
        <f>G40-G42</f>
        <v>1</v>
      </c>
      <c r="H44" s="322">
        <f>H40-H42</f>
        <v>-184</v>
      </c>
      <c r="I44" s="379">
        <f>I40-I42</f>
        <v>-225</v>
      </c>
      <c r="J44" s="299">
        <f aca="true" t="shared" si="5" ref="J44:O44">J40-J42</f>
        <v>0</v>
      </c>
      <c r="K44" s="298">
        <f t="shared" si="5"/>
        <v>0</v>
      </c>
      <c r="L44" s="297">
        <f t="shared" si="5"/>
        <v>0</v>
      </c>
      <c r="M44" s="298">
        <f t="shared" si="5"/>
        <v>0</v>
      </c>
      <c r="N44" s="297">
        <f t="shared" si="5"/>
        <v>0</v>
      </c>
      <c r="O44" s="298">
        <f t="shared" si="5"/>
        <v>0</v>
      </c>
      <c r="P44" s="117"/>
      <c r="Q44" s="117"/>
      <c r="R44" s="115"/>
      <c r="S44" s="115"/>
      <c r="T44" s="117"/>
      <c r="U44" s="117"/>
      <c r="V44" s="115"/>
      <c r="W44" s="115"/>
      <c r="X44" s="115"/>
      <c r="Y44" s="115"/>
    </row>
    <row r="45" spans="1:25" ht="15.75" customHeight="1">
      <c r="A45" s="428" t="s">
        <v>79</v>
      </c>
      <c r="B45" s="20" t="s">
        <v>75</v>
      </c>
      <c r="C45" s="9"/>
      <c r="D45" s="9"/>
      <c r="E45" s="106" t="s">
        <v>100</v>
      </c>
      <c r="F45" s="238">
        <f>F39+F44</f>
        <v>0</v>
      </c>
      <c r="G45" s="238">
        <f>G39+G44</f>
        <v>0</v>
      </c>
      <c r="H45" s="385">
        <f>H39+H44</f>
        <v>0</v>
      </c>
      <c r="I45" s="386">
        <f>I39+I44</f>
        <v>-23</v>
      </c>
      <c r="J45" s="376">
        <f aca="true" t="shared" si="6" ref="J45:O45">J39+J44</f>
        <v>0</v>
      </c>
      <c r="K45" s="314">
        <f t="shared" si="6"/>
        <v>0</v>
      </c>
      <c r="L45" s="313">
        <f t="shared" si="6"/>
        <v>0</v>
      </c>
      <c r="M45" s="314">
        <f t="shared" si="6"/>
        <v>0</v>
      </c>
      <c r="N45" s="313">
        <f t="shared" si="6"/>
        <v>0</v>
      </c>
      <c r="O45" s="314">
        <f t="shared" si="6"/>
        <v>0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5.75" customHeight="1">
      <c r="A46" s="429"/>
      <c r="B46" s="52" t="s">
        <v>76</v>
      </c>
      <c r="C46" s="53"/>
      <c r="D46" s="53"/>
      <c r="E46" s="53"/>
      <c r="F46" s="342"/>
      <c r="G46" s="342">
        <v>0</v>
      </c>
      <c r="H46" s="343"/>
      <c r="I46" s="378">
        <v>0</v>
      </c>
      <c r="J46" s="374"/>
      <c r="K46" s="312"/>
      <c r="L46" s="271"/>
      <c r="M46" s="291"/>
      <c r="N46" s="311"/>
      <c r="O46" s="282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5.75" customHeight="1">
      <c r="A47" s="429"/>
      <c r="B47" s="52" t="s">
        <v>77</v>
      </c>
      <c r="C47" s="53"/>
      <c r="D47" s="53"/>
      <c r="E47" s="53"/>
      <c r="F47" s="198"/>
      <c r="G47" s="198">
        <v>0</v>
      </c>
      <c r="H47" s="321"/>
      <c r="I47" s="324">
        <v>0</v>
      </c>
      <c r="J47" s="373"/>
      <c r="K47" s="272"/>
      <c r="L47" s="271"/>
      <c r="M47" s="291"/>
      <c r="N47" s="271"/>
      <c r="O47" s="278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5.75" customHeight="1">
      <c r="A48" s="430"/>
      <c r="B48" s="59" t="s">
        <v>78</v>
      </c>
      <c r="C48" s="37"/>
      <c r="D48" s="37"/>
      <c r="E48" s="37"/>
      <c r="F48" s="344"/>
      <c r="G48" s="237">
        <v>0</v>
      </c>
      <c r="H48" s="387"/>
      <c r="I48" s="384">
        <v>0</v>
      </c>
      <c r="J48" s="377"/>
      <c r="K48" s="316"/>
      <c r="L48" s="315"/>
      <c r="M48" s="317"/>
      <c r="N48" s="315"/>
      <c r="O48" s="288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6" top="0.28" bottom="0.23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3"/>
  <sheetViews>
    <sheetView view="pageBreakPreview" zoomScale="80" zoomScaleSheetLayoutView="80" zoomScalePageLayoutView="0" workbookViewId="0" topLeftCell="A1">
      <pane xSplit="5" ySplit="8" topLeftCell="F21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K37" sqref="K37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96" t="s">
        <v>0</v>
      </c>
      <c r="B1" s="396"/>
      <c r="C1" s="396"/>
      <c r="D1" s="396"/>
      <c r="E1" s="76" t="s">
        <v>262</v>
      </c>
      <c r="F1" s="2"/>
      <c r="AA1" s="397" t="s">
        <v>127</v>
      </c>
      <c r="AB1" s="397"/>
    </row>
    <row r="2" spans="27:37" ht="14.25">
      <c r="AA2" s="398" t="s">
        <v>105</v>
      </c>
      <c r="AB2" s="398"/>
      <c r="AC2" s="399" t="s">
        <v>106</v>
      </c>
      <c r="AD2" s="401" t="s">
        <v>107</v>
      </c>
      <c r="AE2" s="402"/>
      <c r="AF2" s="403"/>
      <c r="AG2" s="398" t="s">
        <v>108</v>
      </c>
      <c r="AH2" s="398" t="s">
        <v>109</v>
      </c>
      <c r="AI2" s="398" t="s">
        <v>110</v>
      </c>
      <c r="AJ2" s="398" t="s">
        <v>111</v>
      </c>
      <c r="AK2" s="398" t="s">
        <v>112</v>
      </c>
    </row>
    <row r="3" spans="1:37" ht="15.75">
      <c r="A3" s="22" t="s">
        <v>292</v>
      </c>
      <c r="AA3" s="398"/>
      <c r="AB3" s="398"/>
      <c r="AC3" s="400"/>
      <c r="AD3" s="127"/>
      <c r="AE3" s="126" t="s">
        <v>125</v>
      </c>
      <c r="AF3" s="126" t="s">
        <v>126</v>
      </c>
      <c r="AG3" s="398"/>
      <c r="AH3" s="398"/>
      <c r="AI3" s="398"/>
      <c r="AJ3" s="398"/>
      <c r="AK3" s="398"/>
    </row>
    <row r="4" spans="27:38" ht="14.25">
      <c r="AA4" s="128" t="str">
        <f>E1</f>
        <v>京都市</v>
      </c>
      <c r="AB4" s="128" t="s">
        <v>128</v>
      </c>
      <c r="AC4" s="129">
        <f>SUM(F22)</f>
        <v>726716.6</v>
      </c>
      <c r="AD4" s="129">
        <f>F9</f>
        <v>252119</v>
      </c>
      <c r="AE4" s="129">
        <f>F10</f>
        <v>110111.5</v>
      </c>
      <c r="AF4" s="129">
        <f>F13</f>
        <v>100865.3</v>
      </c>
      <c r="AG4" s="129">
        <f>F14</f>
        <v>3270.6</v>
      </c>
      <c r="AH4" s="129">
        <f>F15</f>
        <v>53329.3</v>
      </c>
      <c r="AI4" s="129">
        <f>F17</f>
        <v>126026.7</v>
      </c>
      <c r="AJ4" s="129">
        <f>F20</f>
        <v>87333</v>
      </c>
      <c r="AK4" s="129">
        <f>F21</f>
        <v>150460.4</v>
      </c>
      <c r="AL4" s="130"/>
    </row>
    <row r="5" spans="1:37" ht="15.75">
      <c r="A5" s="21" t="s">
        <v>293</v>
      </c>
      <c r="E5" s="3"/>
      <c r="AA5" s="128" t="str">
        <f>E1</f>
        <v>京都市</v>
      </c>
      <c r="AB5" s="128" t="s">
        <v>114</v>
      </c>
      <c r="AC5" s="131"/>
      <c r="AD5" s="131">
        <f>G9</f>
        <v>34.69289128664462</v>
      </c>
      <c r="AE5" s="131">
        <f>G10</f>
        <v>15.151917542546848</v>
      </c>
      <c r="AF5" s="131">
        <f>G13</f>
        <v>13.879592127109799</v>
      </c>
      <c r="AG5" s="131">
        <f>G14</f>
        <v>0.4500516432402948</v>
      </c>
      <c r="AH5" s="131">
        <f>G15</f>
        <v>7.338390233551842</v>
      </c>
      <c r="AI5" s="131">
        <f>G17</f>
        <v>17.341932191998914</v>
      </c>
      <c r="AJ5" s="131">
        <f>G20</f>
        <v>12.017476964197598</v>
      </c>
      <c r="AK5" s="131">
        <f>G21</f>
        <v>20.704136935911468</v>
      </c>
    </row>
    <row r="6" spans="1:37" ht="15.75">
      <c r="A6" s="3"/>
      <c r="G6" s="413" t="s">
        <v>291</v>
      </c>
      <c r="H6" s="414"/>
      <c r="I6" s="414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AA6" s="128" t="str">
        <f>E1</f>
        <v>京都市</v>
      </c>
      <c r="AB6" s="128" t="s">
        <v>115</v>
      </c>
      <c r="AC6" s="131">
        <f>SUM(I22)</f>
        <v>0.8616975800407545</v>
      </c>
      <c r="AD6" s="131">
        <f>I9</f>
        <v>3.1461078677243792</v>
      </c>
      <c r="AE6" s="131">
        <f>I10</f>
        <v>5.6053209548562855</v>
      </c>
      <c r="AF6" s="131">
        <f>I13</f>
        <v>1.692056418683907</v>
      </c>
      <c r="AG6" s="131">
        <f>I14</f>
        <v>-5.8820143884892095</v>
      </c>
      <c r="AH6" s="131">
        <f>I15</f>
        <v>-7.795394031605518</v>
      </c>
      <c r="AI6" s="131">
        <f>I17</f>
        <v>5.665931633534282</v>
      </c>
      <c r="AJ6" s="131">
        <f>I20</f>
        <v>2.104450913682432</v>
      </c>
      <c r="AK6" s="131">
        <f>I21</f>
        <v>-4.536866081682122</v>
      </c>
    </row>
    <row r="7" spans="1:25" ht="27" customHeight="1">
      <c r="A7" s="19"/>
      <c r="B7" s="5"/>
      <c r="C7" s="5"/>
      <c r="D7" s="5"/>
      <c r="E7" s="23"/>
      <c r="F7" s="62" t="s">
        <v>257</v>
      </c>
      <c r="G7" s="63"/>
      <c r="H7" s="206" t="s">
        <v>1</v>
      </c>
      <c r="I7" s="137" t="s">
        <v>21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</row>
    <row r="8" spans="1:25" ht="16.5" customHeight="1">
      <c r="A8" s="6"/>
      <c r="B8" s="7"/>
      <c r="C8" s="7"/>
      <c r="D8" s="7"/>
      <c r="E8" s="24"/>
      <c r="F8" s="28" t="s">
        <v>129</v>
      </c>
      <c r="G8" s="29" t="s">
        <v>2</v>
      </c>
      <c r="H8" s="207"/>
      <c r="I8" s="1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9" ht="18" customHeight="1">
      <c r="A9" s="405" t="s">
        <v>80</v>
      </c>
      <c r="B9" s="405" t="s">
        <v>81</v>
      </c>
      <c r="C9" s="47" t="s">
        <v>3</v>
      </c>
      <c r="D9" s="48"/>
      <c r="E9" s="49"/>
      <c r="F9" s="243">
        <v>252119</v>
      </c>
      <c r="G9" s="78">
        <f aca="true" t="shared" si="0" ref="G9:G22">F9/$F$22*100</f>
        <v>34.69289128664462</v>
      </c>
      <c r="H9" s="77">
        <v>244429</v>
      </c>
      <c r="I9" s="208">
        <f aca="true" t="shared" si="1" ref="I9:I40">(F9/H9-1)*100</f>
        <v>3.1461078677243792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AA9" s="408" t="s">
        <v>127</v>
      </c>
      <c r="AB9" s="409"/>
      <c r="AC9" s="410" t="s">
        <v>116</v>
      </c>
    </row>
    <row r="10" spans="1:37" ht="18" customHeight="1">
      <c r="A10" s="406"/>
      <c r="B10" s="406"/>
      <c r="C10" s="8"/>
      <c r="D10" s="50" t="s">
        <v>22</v>
      </c>
      <c r="E10" s="30"/>
      <c r="F10" s="244">
        <v>110111.5</v>
      </c>
      <c r="G10" s="81">
        <f t="shared" si="0"/>
        <v>15.151917542546848</v>
      </c>
      <c r="H10" s="80">
        <v>104267</v>
      </c>
      <c r="I10" s="209">
        <f t="shared" si="1"/>
        <v>5.6053209548562855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AA10" s="398" t="s">
        <v>105</v>
      </c>
      <c r="AB10" s="398"/>
      <c r="AC10" s="410"/>
      <c r="AD10" s="401" t="s">
        <v>117</v>
      </c>
      <c r="AE10" s="402"/>
      <c r="AF10" s="403"/>
      <c r="AG10" s="401" t="s">
        <v>118</v>
      </c>
      <c r="AH10" s="411"/>
      <c r="AI10" s="412"/>
      <c r="AJ10" s="401" t="s">
        <v>119</v>
      </c>
      <c r="AK10" s="412"/>
    </row>
    <row r="11" spans="1:37" ht="18" customHeight="1">
      <c r="A11" s="406"/>
      <c r="B11" s="406"/>
      <c r="C11" s="34"/>
      <c r="D11" s="35"/>
      <c r="E11" s="33" t="s">
        <v>23</v>
      </c>
      <c r="F11" s="245">
        <v>77996.8</v>
      </c>
      <c r="G11" s="84">
        <f t="shared" si="0"/>
        <v>10.73276707866588</v>
      </c>
      <c r="H11" s="83">
        <v>77156</v>
      </c>
      <c r="I11" s="210">
        <f t="shared" si="1"/>
        <v>1.089740266473127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AA11" s="398"/>
      <c r="AB11" s="398"/>
      <c r="AC11" s="408"/>
      <c r="AD11" s="127"/>
      <c r="AE11" s="126" t="s">
        <v>120</v>
      </c>
      <c r="AF11" s="126" t="s">
        <v>121</v>
      </c>
      <c r="AG11" s="127"/>
      <c r="AH11" s="126" t="s">
        <v>122</v>
      </c>
      <c r="AI11" s="126" t="s">
        <v>123</v>
      </c>
      <c r="AJ11" s="127"/>
      <c r="AK11" s="132" t="s">
        <v>124</v>
      </c>
    </row>
    <row r="12" spans="1:38" ht="18" customHeight="1">
      <c r="A12" s="406"/>
      <c r="B12" s="406"/>
      <c r="C12" s="34"/>
      <c r="D12" s="36"/>
      <c r="E12" s="33" t="s">
        <v>24</v>
      </c>
      <c r="F12" s="245">
        <v>25017.7</v>
      </c>
      <c r="G12" s="84">
        <f t="shared" si="0"/>
        <v>3.4425661943046304</v>
      </c>
      <c r="H12" s="83">
        <v>20371</v>
      </c>
      <c r="I12" s="210">
        <f t="shared" si="1"/>
        <v>22.810367679544452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AA12" s="128" t="str">
        <f>E1</f>
        <v>京都市</v>
      </c>
      <c r="AB12" s="128" t="s">
        <v>128</v>
      </c>
      <c r="AC12" s="129">
        <f>F40</f>
        <v>717083</v>
      </c>
      <c r="AD12" s="129">
        <f>F23</f>
        <v>391447.9</v>
      </c>
      <c r="AE12" s="129">
        <f>F24</f>
        <v>110687.1</v>
      </c>
      <c r="AF12" s="129">
        <f>F26</f>
        <v>85985</v>
      </c>
      <c r="AG12" s="129">
        <f>F27</f>
        <v>264713.6</v>
      </c>
      <c r="AH12" s="129">
        <f>F28</f>
        <v>52454.8</v>
      </c>
      <c r="AI12" s="129">
        <f>F32</f>
        <v>2021.9</v>
      </c>
      <c r="AJ12" s="129">
        <f>F34</f>
        <v>60921.5</v>
      </c>
      <c r="AK12" s="129">
        <f>F35</f>
        <v>59216.7</v>
      </c>
      <c r="AL12" s="133"/>
    </row>
    <row r="13" spans="1:37" ht="18" customHeight="1">
      <c r="A13" s="406"/>
      <c r="B13" s="406"/>
      <c r="C13" s="11"/>
      <c r="D13" s="31" t="s">
        <v>25</v>
      </c>
      <c r="E13" s="32"/>
      <c r="F13" s="246">
        <v>100865.3</v>
      </c>
      <c r="G13" s="87">
        <f t="shared" si="0"/>
        <v>13.879592127109799</v>
      </c>
      <c r="H13" s="86">
        <v>99187</v>
      </c>
      <c r="I13" s="211">
        <f t="shared" si="1"/>
        <v>1.692056418683907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AA13" s="128" t="str">
        <f>E1</f>
        <v>京都市</v>
      </c>
      <c r="AB13" s="128" t="s">
        <v>114</v>
      </c>
      <c r="AC13" s="131"/>
      <c r="AD13" s="131">
        <f>G23</f>
        <v>54.58892485249267</v>
      </c>
      <c r="AE13" s="131">
        <f>G24</f>
        <v>15.435744537243249</v>
      </c>
      <c r="AF13" s="131">
        <f>G26</f>
        <v>11.990941076555991</v>
      </c>
      <c r="AG13" s="131">
        <f>G27</f>
        <v>36.915336160528135</v>
      </c>
      <c r="AH13" s="131">
        <f>G28</f>
        <v>7.315024899488623</v>
      </c>
      <c r="AI13" s="131">
        <f>G32</f>
        <v>0.2819617812721819</v>
      </c>
      <c r="AJ13" s="131">
        <f>G34</f>
        <v>8.495738986979193</v>
      </c>
      <c r="AK13" s="131">
        <f>G35</f>
        <v>8.257998028122266</v>
      </c>
    </row>
    <row r="14" spans="1:37" ht="18" customHeight="1">
      <c r="A14" s="406"/>
      <c r="B14" s="406"/>
      <c r="C14" s="52" t="s">
        <v>4</v>
      </c>
      <c r="D14" s="53"/>
      <c r="E14" s="54"/>
      <c r="F14" s="245">
        <v>3270.6</v>
      </c>
      <c r="G14" s="84">
        <f t="shared" si="0"/>
        <v>0.4500516432402948</v>
      </c>
      <c r="H14" s="83">
        <v>3475</v>
      </c>
      <c r="I14" s="210">
        <f t="shared" si="1"/>
        <v>-5.8820143884892095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AA14" s="128" t="str">
        <f>E1</f>
        <v>京都市</v>
      </c>
      <c r="AB14" s="128" t="s">
        <v>115</v>
      </c>
      <c r="AC14" s="131">
        <f>I40</f>
        <v>0.6234564436461643</v>
      </c>
      <c r="AD14" s="131">
        <f>I23</f>
        <v>1.4247737395355342</v>
      </c>
      <c r="AE14" s="131">
        <f>I24</f>
        <v>0.3163914517210875</v>
      </c>
      <c r="AF14" s="131">
        <f>I26</f>
        <v>-3.669056688326233</v>
      </c>
      <c r="AG14" s="131">
        <f>I27</f>
        <v>-3.5381145166403782</v>
      </c>
      <c r="AH14" s="131">
        <f>I28</f>
        <v>5.388061800574606</v>
      </c>
      <c r="AI14" s="131">
        <f>I32</f>
        <v>-66.62980689882818</v>
      </c>
      <c r="AJ14" s="131">
        <f>I34</f>
        <v>16.556018979107677</v>
      </c>
      <c r="AK14" s="131">
        <f>I35</f>
        <v>16.33243620218847</v>
      </c>
    </row>
    <row r="15" spans="1:25" ht="18" customHeight="1">
      <c r="A15" s="406"/>
      <c r="B15" s="406"/>
      <c r="C15" s="52" t="s">
        <v>5</v>
      </c>
      <c r="D15" s="53"/>
      <c r="E15" s="54"/>
      <c r="F15" s="245">
        <v>53329.3</v>
      </c>
      <c r="G15" s="84">
        <f t="shared" si="0"/>
        <v>7.338390233551842</v>
      </c>
      <c r="H15" s="83">
        <v>57838</v>
      </c>
      <c r="I15" s="210">
        <f t="shared" si="1"/>
        <v>-7.795394031605518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 ht="18" customHeight="1">
      <c r="A16" s="406"/>
      <c r="B16" s="406"/>
      <c r="C16" s="52" t="s">
        <v>26</v>
      </c>
      <c r="D16" s="53"/>
      <c r="E16" s="54"/>
      <c r="F16" s="245">
        <v>20132.1</v>
      </c>
      <c r="G16" s="84">
        <f t="shared" si="0"/>
        <v>2.770282115476652</v>
      </c>
      <c r="H16" s="83">
        <v>19812</v>
      </c>
      <c r="I16" s="210">
        <f t="shared" si="1"/>
        <v>1.6156874621441553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</row>
    <row r="17" spans="1:25" ht="18" customHeight="1">
      <c r="A17" s="406"/>
      <c r="B17" s="406"/>
      <c r="C17" s="52" t="s">
        <v>6</v>
      </c>
      <c r="D17" s="53"/>
      <c r="E17" s="54"/>
      <c r="F17" s="245">
        <v>126026.7</v>
      </c>
      <c r="G17" s="84">
        <f t="shared" si="0"/>
        <v>17.341932191998914</v>
      </c>
      <c r="H17" s="83">
        <v>119269</v>
      </c>
      <c r="I17" s="210">
        <f t="shared" si="1"/>
        <v>5.665931633534282</v>
      </c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8" customHeight="1">
      <c r="A18" s="406"/>
      <c r="B18" s="406"/>
      <c r="C18" s="52" t="s">
        <v>27</v>
      </c>
      <c r="D18" s="53"/>
      <c r="E18" s="54"/>
      <c r="F18" s="245">
        <v>31432.6</v>
      </c>
      <c r="G18" s="84">
        <f t="shared" si="0"/>
        <v>4.3252899410857</v>
      </c>
      <c r="H18" s="83">
        <v>29197</v>
      </c>
      <c r="I18" s="210">
        <f t="shared" si="1"/>
        <v>7.656951056615391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8" customHeight="1">
      <c r="A19" s="406"/>
      <c r="B19" s="406"/>
      <c r="C19" s="52" t="s">
        <v>28</v>
      </c>
      <c r="D19" s="53"/>
      <c r="E19" s="54"/>
      <c r="F19" s="245">
        <v>2612.9</v>
      </c>
      <c r="G19" s="84">
        <f t="shared" si="0"/>
        <v>0.35954868789291455</v>
      </c>
      <c r="H19" s="83">
        <v>3344</v>
      </c>
      <c r="I19" s="210">
        <f t="shared" si="1"/>
        <v>-21.863038277511958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8" customHeight="1">
      <c r="A20" s="406"/>
      <c r="B20" s="406"/>
      <c r="C20" s="52" t="s">
        <v>7</v>
      </c>
      <c r="D20" s="53"/>
      <c r="E20" s="54"/>
      <c r="F20" s="245">
        <v>87333</v>
      </c>
      <c r="G20" s="84">
        <f t="shared" si="0"/>
        <v>12.017476964197598</v>
      </c>
      <c r="H20" s="83">
        <v>85533</v>
      </c>
      <c r="I20" s="210">
        <f t="shared" si="1"/>
        <v>2.104450913682432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8" customHeight="1">
      <c r="A21" s="406"/>
      <c r="B21" s="406"/>
      <c r="C21" s="57" t="s">
        <v>8</v>
      </c>
      <c r="D21" s="58"/>
      <c r="E21" s="56"/>
      <c r="F21" s="247">
        <v>150460.4</v>
      </c>
      <c r="G21" s="90">
        <f t="shared" si="0"/>
        <v>20.704136935911468</v>
      </c>
      <c r="H21" s="89">
        <v>157611</v>
      </c>
      <c r="I21" s="212">
        <f t="shared" si="1"/>
        <v>-4.536866081682122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8" customHeight="1">
      <c r="A22" s="406"/>
      <c r="B22" s="407"/>
      <c r="C22" s="59" t="s">
        <v>9</v>
      </c>
      <c r="D22" s="37"/>
      <c r="E22" s="60"/>
      <c r="F22" s="248">
        <f>SUM(F9,F14:F21)</f>
        <v>726716.6</v>
      </c>
      <c r="G22" s="93">
        <f t="shared" si="0"/>
        <v>100</v>
      </c>
      <c r="H22" s="92">
        <f>SUM(H9,H14:H21)</f>
        <v>720508</v>
      </c>
      <c r="I22" s="213">
        <f t="shared" si="1"/>
        <v>0.8616975800407545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1:25" ht="18" customHeight="1">
      <c r="A23" s="406"/>
      <c r="B23" s="405" t="s">
        <v>82</v>
      </c>
      <c r="C23" s="4" t="s">
        <v>10</v>
      </c>
      <c r="D23" s="5"/>
      <c r="E23" s="23"/>
      <c r="F23" s="243">
        <v>391447.9</v>
      </c>
      <c r="G23" s="78">
        <f aca="true" t="shared" si="2" ref="G23:G40">F23/$F$40*100</f>
        <v>54.58892485249267</v>
      </c>
      <c r="H23" s="77">
        <v>385949</v>
      </c>
      <c r="I23" s="214">
        <f t="shared" si="1"/>
        <v>1.4247737395355342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ht="18" customHeight="1">
      <c r="A24" s="406"/>
      <c r="B24" s="406"/>
      <c r="C24" s="8"/>
      <c r="D24" s="10" t="s">
        <v>11</v>
      </c>
      <c r="E24" s="38"/>
      <c r="F24" s="245">
        <v>110687.1</v>
      </c>
      <c r="G24" s="84">
        <f t="shared" si="2"/>
        <v>15.435744537243249</v>
      </c>
      <c r="H24" s="83">
        <v>110338</v>
      </c>
      <c r="I24" s="210">
        <f t="shared" si="1"/>
        <v>0.3163914517210875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</row>
    <row r="25" spans="1:25" ht="18" customHeight="1">
      <c r="A25" s="406"/>
      <c r="B25" s="406"/>
      <c r="C25" s="8"/>
      <c r="D25" s="10" t="s">
        <v>29</v>
      </c>
      <c r="E25" s="38"/>
      <c r="F25" s="245">
        <v>194775.8</v>
      </c>
      <c r="G25" s="84">
        <f t="shared" si="2"/>
        <v>27.162239238693424</v>
      </c>
      <c r="H25" s="83">
        <v>186351</v>
      </c>
      <c r="I25" s="210">
        <f t="shared" si="1"/>
        <v>4.520930931414369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25" ht="18" customHeight="1">
      <c r="A26" s="406"/>
      <c r="B26" s="406"/>
      <c r="C26" s="11"/>
      <c r="D26" s="10" t="s">
        <v>12</v>
      </c>
      <c r="E26" s="38"/>
      <c r="F26" s="245">
        <v>85985</v>
      </c>
      <c r="G26" s="84">
        <f t="shared" si="2"/>
        <v>11.990941076555991</v>
      </c>
      <c r="H26" s="83">
        <v>89260</v>
      </c>
      <c r="I26" s="210">
        <f t="shared" si="1"/>
        <v>-3.669056688326233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 ht="18" customHeight="1">
      <c r="A27" s="406"/>
      <c r="B27" s="406"/>
      <c r="C27" s="8" t="s">
        <v>13</v>
      </c>
      <c r="D27" s="14"/>
      <c r="E27" s="25"/>
      <c r="F27" s="243">
        <v>264713.6</v>
      </c>
      <c r="G27" s="78">
        <f t="shared" si="2"/>
        <v>36.915336160528135</v>
      </c>
      <c r="H27" s="77">
        <v>274423</v>
      </c>
      <c r="I27" s="214">
        <f t="shared" si="1"/>
        <v>-3.5381145166403782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ht="18" customHeight="1">
      <c r="A28" s="406"/>
      <c r="B28" s="406"/>
      <c r="C28" s="8"/>
      <c r="D28" s="10" t="s">
        <v>14</v>
      </c>
      <c r="E28" s="38"/>
      <c r="F28" s="245">
        <v>52454.8</v>
      </c>
      <c r="G28" s="84">
        <f t="shared" si="2"/>
        <v>7.315024899488623</v>
      </c>
      <c r="H28" s="83">
        <v>49773</v>
      </c>
      <c r="I28" s="210">
        <f t="shared" si="1"/>
        <v>5.388061800574606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5" ht="18" customHeight="1">
      <c r="A29" s="406"/>
      <c r="B29" s="406"/>
      <c r="C29" s="8"/>
      <c r="D29" s="10" t="s">
        <v>30</v>
      </c>
      <c r="E29" s="38"/>
      <c r="F29" s="245">
        <v>8564.8</v>
      </c>
      <c r="G29" s="84">
        <f t="shared" si="2"/>
        <v>1.194394512211278</v>
      </c>
      <c r="H29" s="83">
        <v>8270</v>
      </c>
      <c r="I29" s="210">
        <f t="shared" si="1"/>
        <v>3.56469165659008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5" ht="18" customHeight="1">
      <c r="A30" s="406"/>
      <c r="B30" s="406"/>
      <c r="C30" s="8"/>
      <c r="D30" s="10" t="s">
        <v>31</v>
      </c>
      <c r="E30" s="38"/>
      <c r="F30" s="245">
        <v>55496.4</v>
      </c>
      <c r="G30" s="84">
        <f t="shared" si="2"/>
        <v>7.73918779276597</v>
      </c>
      <c r="H30" s="83">
        <v>53733</v>
      </c>
      <c r="I30" s="210">
        <f t="shared" si="1"/>
        <v>3.281782145050527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ht="18" customHeight="1">
      <c r="A31" s="406"/>
      <c r="B31" s="406"/>
      <c r="C31" s="8"/>
      <c r="D31" s="10" t="s">
        <v>32</v>
      </c>
      <c r="E31" s="38"/>
      <c r="F31" s="245">
        <v>54415.1</v>
      </c>
      <c r="G31" s="84">
        <f t="shared" si="2"/>
        <v>7.58839632232252</v>
      </c>
      <c r="H31" s="83">
        <v>52779</v>
      </c>
      <c r="I31" s="210">
        <f t="shared" si="1"/>
        <v>3.0999071600447126</v>
      </c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8" customHeight="1">
      <c r="A32" s="406"/>
      <c r="B32" s="406"/>
      <c r="C32" s="8"/>
      <c r="D32" s="10" t="s">
        <v>15</v>
      </c>
      <c r="E32" s="38"/>
      <c r="F32" s="245">
        <v>2021.9</v>
      </c>
      <c r="G32" s="84">
        <f t="shared" si="2"/>
        <v>0.2819617812721819</v>
      </c>
      <c r="H32" s="83">
        <v>6059</v>
      </c>
      <c r="I32" s="210">
        <f t="shared" si="1"/>
        <v>-66.62980689882818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8" customHeight="1">
      <c r="A33" s="406"/>
      <c r="B33" s="406"/>
      <c r="C33" s="11"/>
      <c r="D33" s="10" t="s">
        <v>33</v>
      </c>
      <c r="E33" s="38"/>
      <c r="F33" s="245">
        <v>91760.6</v>
      </c>
      <c r="G33" s="84">
        <f t="shared" si="2"/>
        <v>12.796370852467568</v>
      </c>
      <c r="H33" s="83">
        <v>103809</v>
      </c>
      <c r="I33" s="210">
        <f t="shared" si="1"/>
        <v>-11.606315444710958</v>
      </c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8" customHeight="1">
      <c r="A34" s="406"/>
      <c r="B34" s="406"/>
      <c r="C34" s="8" t="s">
        <v>16</v>
      </c>
      <c r="D34" s="14"/>
      <c r="E34" s="25"/>
      <c r="F34" s="243">
        <v>60921.5</v>
      </c>
      <c r="G34" s="78">
        <f t="shared" si="2"/>
        <v>8.495738986979193</v>
      </c>
      <c r="H34" s="77">
        <v>52268</v>
      </c>
      <c r="I34" s="214">
        <f t="shared" si="1"/>
        <v>16.556018979107677</v>
      </c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ht="18" customHeight="1">
      <c r="A35" s="406"/>
      <c r="B35" s="406"/>
      <c r="C35" s="8"/>
      <c r="D35" s="39" t="s">
        <v>17</v>
      </c>
      <c r="E35" s="40"/>
      <c r="F35" s="244">
        <v>59216.7</v>
      </c>
      <c r="G35" s="81">
        <f t="shared" si="2"/>
        <v>8.257998028122266</v>
      </c>
      <c r="H35" s="80">
        <v>50903</v>
      </c>
      <c r="I35" s="209">
        <f t="shared" si="1"/>
        <v>16.33243620218847</v>
      </c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6" spans="1:25" ht="18" customHeight="1">
      <c r="A36" s="406"/>
      <c r="B36" s="406"/>
      <c r="C36" s="8"/>
      <c r="D36" s="41"/>
      <c r="E36" s="122" t="s">
        <v>103</v>
      </c>
      <c r="F36" s="245">
        <v>23017.5</v>
      </c>
      <c r="G36" s="84">
        <f t="shared" si="2"/>
        <v>3.2098794700195095</v>
      </c>
      <c r="H36" s="83">
        <v>23707</v>
      </c>
      <c r="I36" s="210">
        <f t="shared" si="1"/>
        <v>-2.9084236723330714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ht="18" customHeight="1">
      <c r="A37" s="406"/>
      <c r="B37" s="406"/>
      <c r="C37" s="8"/>
      <c r="D37" s="12"/>
      <c r="E37" s="33" t="s">
        <v>34</v>
      </c>
      <c r="F37" s="245">
        <v>36199.2</v>
      </c>
      <c r="G37" s="84">
        <f t="shared" si="2"/>
        <v>5.0481185581027574</v>
      </c>
      <c r="H37" s="83">
        <v>27196</v>
      </c>
      <c r="I37" s="210">
        <f t="shared" si="1"/>
        <v>33.10486836299455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ht="18" customHeight="1">
      <c r="A38" s="406"/>
      <c r="B38" s="406"/>
      <c r="C38" s="8"/>
      <c r="D38" s="61" t="s">
        <v>35</v>
      </c>
      <c r="E38" s="54"/>
      <c r="F38" s="245">
        <v>1704.8</v>
      </c>
      <c r="G38" s="84">
        <f t="shared" si="2"/>
        <v>0.2377409588569245</v>
      </c>
      <c r="H38" s="83">
        <v>1365</v>
      </c>
      <c r="I38" s="210">
        <f t="shared" si="1"/>
        <v>24.89377289377288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8" customHeight="1">
      <c r="A39" s="406"/>
      <c r="B39" s="406"/>
      <c r="C39" s="6"/>
      <c r="D39" s="55" t="s">
        <v>36</v>
      </c>
      <c r="E39" s="56"/>
      <c r="F39" s="247">
        <v>0</v>
      </c>
      <c r="G39" s="90">
        <f t="shared" si="2"/>
        <v>0</v>
      </c>
      <c r="H39" s="89">
        <v>0</v>
      </c>
      <c r="I39" s="212" t="e">
        <f t="shared" si="1"/>
        <v>#DIV/0!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8" customHeight="1">
      <c r="A40" s="407"/>
      <c r="B40" s="407"/>
      <c r="C40" s="6" t="s">
        <v>18</v>
      </c>
      <c r="D40" s="7"/>
      <c r="E40" s="24"/>
      <c r="F40" s="248">
        <f>SUM(F23,F27,F34)</f>
        <v>717083</v>
      </c>
      <c r="G40" s="93">
        <f t="shared" si="2"/>
        <v>100</v>
      </c>
      <c r="H40" s="92">
        <f>SUM(H23,H27,H34)</f>
        <v>712640</v>
      </c>
      <c r="I40" s="213">
        <f t="shared" si="1"/>
        <v>0.6234564436461643</v>
      </c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ht="18" customHeight="1">
      <c r="A41" s="120" t="s">
        <v>19</v>
      </c>
    </row>
    <row r="42" ht="18" customHeight="1">
      <c r="A42" s="121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r:id="rId3"/>
  <headerFooter alignWithMargins="0">
    <oddHeader>&amp;R&amp;"明朝,斜体"&amp;9指定都市－3-1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6"/>
  <sheetViews>
    <sheetView view="pageBreakPreview" zoomScale="80" zoomScaleSheetLayoutView="80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9" sqref="H9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10" width="9" style="1" customWidth="1"/>
    <col min="11" max="11" width="22.69921875" style="1" bestFit="1" customWidth="1"/>
    <col min="12" max="16" width="14.59765625" style="1" customWidth="1"/>
    <col min="17" max="30" width="9" style="1" customWidth="1"/>
    <col min="31" max="48" width="13.59765625" style="1" customWidth="1"/>
    <col min="49" max="16384" width="9" style="1" customWidth="1"/>
  </cols>
  <sheetData>
    <row r="1" spans="1:48" ht="33.75" customHeight="1">
      <c r="A1" s="141" t="s">
        <v>0</v>
      </c>
      <c r="B1" s="141"/>
      <c r="C1" s="76" t="s">
        <v>262</v>
      </c>
      <c r="D1" s="142"/>
      <c r="E1" s="142"/>
      <c r="AD1" s="1" t="str">
        <f>C1</f>
        <v>京都市</v>
      </c>
      <c r="AE1" s="1" t="s">
        <v>130</v>
      </c>
      <c r="AF1" s="1" t="s">
        <v>131</v>
      </c>
      <c r="AG1" s="143" t="s">
        <v>132</v>
      </c>
      <c r="AH1" s="1" t="s">
        <v>133</v>
      </c>
      <c r="AI1" s="1" t="s">
        <v>134</v>
      </c>
      <c r="AJ1" s="1" t="s">
        <v>135</v>
      </c>
      <c r="AK1" s="1" t="s">
        <v>136</v>
      </c>
      <c r="AL1" s="1" t="s">
        <v>137</v>
      </c>
      <c r="AM1" s="1" t="s">
        <v>138</v>
      </c>
      <c r="AN1" s="1" t="s">
        <v>139</v>
      </c>
      <c r="AO1" s="1" t="s">
        <v>140</v>
      </c>
      <c r="AP1" s="1" t="s">
        <v>141</v>
      </c>
      <c r="AQ1" s="1" t="s">
        <v>142</v>
      </c>
      <c r="AR1" s="1" t="s">
        <v>143</v>
      </c>
      <c r="AS1" s="1" t="s">
        <v>123</v>
      </c>
      <c r="AT1" s="1" t="s">
        <v>144</v>
      </c>
      <c r="AU1" s="1" t="s">
        <v>145</v>
      </c>
      <c r="AV1" s="1" t="s">
        <v>146</v>
      </c>
    </row>
    <row r="2" spans="30:48" ht="14.25">
      <c r="AD2" s="1" t="s">
        <v>147</v>
      </c>
      <c r="AE2" s="144">
        <f>I7</f>
        <v>726716.7</v>
      </c>
      <c r="AF2" s="144">
        <f>I9</f>
        <v>717083</v>
      </c>
      <c r="AG2" s="144">
        <f>I10</f>
        <v>9633.699999999953</v>
      </c>
      <c r="AH2" s="144">
        <f>I11</f>
        <v>7525.7</v>
      </c>
      <c r="AI2" s="144">
        <f>I12</f>
        <v>2018</v>
      </c>
      <c r="AJ2" s="144">
        <f>I13</f>
        <v>116.9</v>
      </c>
      <c r="AK2" s="1">
        <f>I14</f>
        <v>0</v>
      </c>
      <c r="AL2" s="144">
        <f>I15</f>
        <v>-2468.6</v>
      </c>
      <c r="AM2" s="144">
        <f>I25</f>
        <v>348859.4</v>
      </c>
      <c r="AN2" s="145">
        <f>I26</f>
        <v>0.775</v>
      </c>
      <c r="AO2" s="146">
        <f>I27</f>
        <v>0.6</v>
      </c>
      <c r="AP2" s="146">
        <f>I28</f>
        <v>99.8</v>
      </c>
      <c r="AQ2" s="146">
        <f>I29</f>
        <v>54.6</v>
      </c>
      <c r="AR2" s="146">
        <f>I33</f>
        <v>228.9</v>
      </c>
      <c r="AS2" s="144">
        <f>I16</f>
        <v>37597.8</v>
      </c>
      <c r="AT2" s="144">
        <f>I17</f>
        <v>83084.3</v>
      </c>
      <c r="AU2" s="144">
        <f>I18</f>
        <v>1283784.7</v>
      </c>
      <c r="AV2" s="147">
        <f>I21</f>
        <v>3.9450594131162933</v>
      </c>
    </row>
    <row r="3" spans="30:48" ht="14.25">
      <c r="AD3" s="1" t="s">
        <v>148</v>
      </c>
      <c r="AE3" s="144">
        <f>H7</f>
        <v>720508</v>
      </c>
      <c r="AF3" s="144">
        <f>H9</f>
        <v>712640</v>
      </c>
      <c r="AG3" s="144">
        <f>H10</f>
        <v>7868</v>
      </c>
      <c r="AH3" s="144">
        <f>H11</f>
        <v>5877</v>
      </c>
      <c r="AI3" s="144">
        <f>H12</f>
        <v>1991</v>
      </c>
      <c r="AJ3" s="144">
        <f>H13</f>
        <v>77</v>
      </c>
      <c r="AK3" s="1">
        <f>H14</f>
        <v>0</v>
      </c>
      <c r="AL3" s="144">
        <f>H15</f>
        <v>-764</v>
      </c>
      <c r="AM3" s="144">
        <f>H25</f>
        <v>348875</v>
      </c>
      <c r="AN3" s="145">
        <f>H26</f>
        <v>0.762</v>
      </c>
      <c r="AO3" s="146">
        <f>H27</f>
        <v>0.6</v>
      </c>
      <c r="AP3" s="146">
        <f>H28</f>
        <v>100.3</v>
      </c>
      <c r="AQ3" s="146">
        <f>H29</f>
        <v>55.4</v>
      </c>
      <c r="AR3" s="146">
        <f>H33</f>
        <v>230.2</v>
      </c>
      <c r="AS3" s="144">
        <f>H16</f>
        <v>45555</v>
      </c>
      <c r="AT3" s="144">
        <f>H17</f>
        <v>111463</v>
      </c>
      <c r="AU3" s="144">
        <f>H18</f>
        <v>1264809</v>
      </c>
      <c r="AV3" s="147">
        <f>H21</f>
        <v>4.018532666958583</v>
      </c>
    </row>
    <row r="4" spans="1:47" ht="14.25">
      <c r="A4" s="21" t="s">
        <v>149</v>
      </c>
      <c r="AS4" s="144"/>
      <c r="AT4" s="144"/>
      <c r="AU4" s="144"/>
    </row>
    <row r="5" ht="14.25">
      <c r="I5" s="148" t="s">
        <v>150</v>
      </c>
    </row>
    <row r="6" spans="1:16" s="135" customFormat="1" ht="29.25" customHeight="1">
      <c r="A6" s="149" t="s">
        <v>151</v>
      </c>
      <c r="B6" s="150"/>
      <c r="C6" s="150"/>
      <c r="D6" s="151"/>
      <c r="E6" s="126" t="s">
        <v>249</v>
      </c>
      <c r="F6" s="126" t="s">
        <v>250</v>
      </c>
      <c r="G6" s="126" t="s">
        <v>251</v>
      </c>
      <c r="H6" s="126" t="s">
        <v>252</v>
      </c>
      <c r="I6" s="126" t="s">
        <v>258</v>
      </c>
      <c r="K6" s="126" t="s">
        <v>294</v>
      </c>
      <c r="L6" s="126">
        <v>22</v>
      </c>
      <c r="M6" s="126">
        <v>23</v>
      </c>
      <c r="N6" s="126">
        <v>24</v>
      </c>
      <c r="O6" s="126">
        <v>25</v>
      </c>
      <c r="P6" s="126">
        <v>26</v>
      </c>
    </row>
    <row r="7" spans="1:16" ht="27" customHeight="1">
      <c r="A7" s="405" t="s">
        <v>152</v>
      </c>
      <c r="B7" s="47" t="s">
        <v>153</v>
      </c>
      <c r="C7" s="48"/>
      <c r="D7" s="95" t="s">
        <v>295</v>
      </c>
      <c r="E7" s="249">
        <v>781733</v>
      </c>
      <c r="F7" s="152">
        <v>765828</v>
      </c>
      <c r="G7" s="152">
        <v>749497</v>
      </c>
      <c r="H7" s="152">
        <v>720508</v>
      </c>
      <c r="I7" s="249">
        <v>726716.7</v>
      </c>
      <c r="K7" s="128" t="s">
        <v>296</v>
      </c>
      <c r="L7" s="128">
        <v>245234616</v>
      </c>
      <c r="M7" s="128">
        <v>248619923</v>
      </c>
      <c r="N7" s="128">
        <v>242658235</v>
      </c>
      <c r="O7" s="128">
        <v>244429111</v>
      </c>
      <c r="P7" s="128">
        <v>252119049</v>
      </c>
    </row>
    <row r="8" spans="1:16" ht="27" customHeight="1">
      <c r="A8" s="406"/>
      <c r="B8" s="26"/>
      <c r="C8" s="61" t="s">
        <v>154</v>
      </c>
      <c r="D8" s="96" t="s">
        <v>38</v>
      </c>
      <c r="E8" s="153">
        <v>340121</v>
      </c>
      <c r="F8" s="153">
        <v>341299</v>
      </c>
      <c r="G8" s="153">
        <v>330902</v>
      </c>
      <c r="H8" s="153">
        <v>331145</v>
      </c>
      <c r="I8" s="153">
        <v>336945.8</v>
      </c>
      <c r="K8" s="128" t="s">
        <v>297</v>
      </c>
      <c r="L8" s="128">
        <v>3983308</v>
      </c>
      <c r="M8" s="128">
        <v>3811340</v>
      </c>
      <c r="N8" s="128">
        <v>3629585</v>
      </c>
      <c r="O8" s="128">
        <v>3475248</v>
      </c>
      <c r="P8" s="128">
        <v>3270629</v>
      </c>
    </row>
    <row r="9" spans="1:16" ht="27" customHeight="1">
      <c r="A9" s="406"/>
      <c r="B9" s="52" t="s">
        <v>155</v>
      </c>
      <c r="C9" s="53"/>
      <c r="D9" s="97"/>
      <c r="E9" s="250">
        <v>777382</v>
      </c>
      <c r="F9" s="155">
        <v>759489</v>
      </c>
      <c r="G9" s="155">
        <v>742770</v>
      </c>
      <c r="H9" s="155">
        <v>712640</v>
      </c>
      <c r="I9" s="250">
        <v>717083</v>
      </c>
      <c r="K9" s="128" t="s">
        <v>298</v>
      </c>
      <c r="L9" s="128">
        <v>2461547</v>
      </c>
      <c r="M9" s="128">
        <v>2260533</v>
      </c>
      <c r="N9" s="128">
        <v>818927</v>
      </c>
      <c r="O9" s="128">
        <v>778380</v>
      </c>
      <c r="P9" s="128">
        <v>715003</v>
      </c>
    </row>
    <row r="10" spans="1:16" ht="27" customHeight="1">
      <c r="A10" s="406"/>
      <c r="B10" s="52" t="s">
        <v>156</v>
      </c>
      <c r="C10" s="53"/>
      <c r="D10" s="97"/>
      <c r="E10" s="250">
        <v>4352</v>
      </c>
      <c r="F10" s="155">
        <v>6339</v>
      </c>
      <c r="G10" s="155">
        <f>G7-G9</f>
        <v>6727</v>
      </c>
      <c r="H10" s="155">
        <f>H7-H9</f>
        <v>7868</v>
      </c>
      <c r="I10" s="250">
        <f>I7-I9</f>
        <v>9633.699999999953</v>
      </c>
      <c r="K10" s="128" t="s">
        <v>299</v>
      </c>
      <c r="L10" s="128">
        <v>65396882</v>
      </c>
      <c r="M10" s="128">
        <v>63993452</v>
      </c>
      <c r="N10" s="128">
        <v>61006749</v>
      </c>
      <c r="O10" s="128">
        <v>57838466</v>
      </c>
      <c r="P10" s="128">
        <v>53329295</v>
      </c>
    </row>
    <row r="11" spans="1:16" ht="27" customHeight="1">
      <c r="A11" s="406"/>
      <c r="B11" s="52" t="s">
        <v>157</v>
      </c>
      <c r="C11" s="53"/>
      <c r="D11" s="97"/>
      <c r="E11" s="250">
        <v>3524</v>
      </c>
      <c r="F11" s="155">
        <v>4891</v>
      </c>
      <c r="G11" s="155">
        <v>4812</v>
      </c>
      <c r="H11" s="155">
        <v>5877</v>
      </c>
      <c r="I11" s="250">
        <v>7525.7</v>
      </c>
      <c r="K11" s="128" t="s">
        <v>300</v>
      </c>
      <c r="L11" s="128">
        <v>1110900</v>
      </c>
      <c r="M11" s="128">
        <v>802508</v>
      </c>
      <c r="N11" s="128">
        <v>737628</v>
      </c>
      <c r="O11" s="128">
        <v>682737</v>
      </c>
      <c r="P11" s="128">
        <v>594730</v>
      </c>
    </row>
    <row r="12" spans="1:16" ht="27" customHeight="1">
      <c r="A12" s="406"/>
      <c r="B12" s="52" t="s">
        <v>158</v>
      </c>
      <c r="C12" s="53"/>
      <c r="D12" s="97"/>
      <c r="E12" s="250">
        <v>827</v>
      </c>
      <c r="F12" s="155">
        <v>1448</v>
      </c>
      <c r="G12" s="155">
        <v>1914</v>
      </c>
      <c r="H12" s="155">
        <v>1991</v>
      </c>
      <c r="I12" s="250">
        <v>2018</v>
      </c>
      <c r="K12" s="128" t="s">
        <v>301</v>
      </c>
      <c r="L12" s="128">
        <v>494376</v>
      </c>
      <c r="M12" s="128">
        <v>542621</v>
      </c>
      <c r="N12" s="128">
        <v>575117</v>
      </c>
      <c r="O12" s="128">
        <v>1074701</v>
      </c>
      <c r="P12" s="128">
        <v>2003459</v>
      </c>
    </row>
    <row r="13" spans="1:16" ht="27" customHeight="1">
      <c r="A13" s="406"/>
      <c r="B13" s="52" t="s">
        <v>159</v>
      </c>
      <c r="C13" s="53"/>
      <c r="D13" s="103"/>
      <c r="E13" s="251">
        <v>1884</v>
      </c>
      <c r="F13" s="156">
        <v>621</v>
      </c>
      <c r="G13" s="156">
        <v>466</v>
      </c>
      <c r="H13" s="156">
        <v>77</v>
      </c>
      <c r="I13" s="251">
        <v>116.9</v>
      </c>
      <c r="K13" s="128" t="s">
        <v>302</v>
      </c>
      <c r="L13" s="128">
        <v>175677</v>
      </c>
      <c r="M13" s="128">
        <v>125286</v>
      </c>
      <c r="N13" s="128">
        <v>141620</v>
      </c>
      <c r="O13" s="128">
        <v>1696163</v>
      </c>
      <c r="P13" s="128">
        <v>1132632</v>
      </c>
    </row>
    <row r="14" spans="1:16" ht="27" customHeight="1">
      <c r="A14" s="406"/>
      <c r="B14" s="107" t="s">
        <v>160</v>
      </c>
      <c r="C14" s="68"/>
      <c r="D14" s="103"/>
      <c r="E14" s="251">
        <v>2</v>
      </c>
      <c r="F14" s="156">
        <v>8</v>
      </c>
      <c r="G14" s="156">
        <v>45</v>
      </c>
      <c r="H14" s="156">
        <v>0</v>
      </c>
      <c r="I14" s="251">
        <v>0</v>
      </c>
      <c r="K14" s="128" t="s">
        <v>303</v>
      </c>
      <c r="L14" s="128">
        <v>15890624</v>
      </c>
      <c r="M14" s="128">
        <v>15924622</v>
      </c>
      <c r="N14" s="128">
        <v>15972396</v>
      </c>
      <c r="O14" s="128">
        <v>15836268</v>
      </c>
      <c r="P14" s="128">
        <v>18978009</v>
      </c>
    </row>
    <row r="15" spans="1:16" ht="27" customHeight="1">
      <c r="A15" s="406"/>
      <c r="B15" s="57" t="s">
        <v>161</v>
      </c>
      <c r="C15" s="58"/>
      <c r="D15" s="157"/>
      <c r="E15" s="252">
        <v>1887</v>
      </c>
      <c r="F15" s="158">
        <v>629</v>
      </c>
      <c r="G15" s="158">
        <v>492</v>
      </c>
      <c r="H15" s="158">
        <v>-764</v>
      </c>
      <c r="I15" s="252">
        <v>-2468.6</v>
      </c>
      <c r="K15" s="128" t="s">
        <v>304</v>
      </c>
      <c r="L15" s="128">
        <v>46800</v>
      </c>
      <c r="M15" s="128">
        <v>45258</v>
      </c>
      <c r="N15" s="128">
        <v>41198</v>
      </c>
      <c r="O15" s="128">
        <v>40028</v>
      </c>
      <c r="P15" s="128">
        <v>33533</v>
      </c>
    </row>
    <row r="16" spans="1:16" ht="27" customHeight="1">
      <c r="A16" s="406"/>
      <c r="B16" s="159" t="s">
        <v>162</v>
      </c>
      <c r="C16" s="160"/>
      <c r="D16" s="161" t="s">
        <v>39</v>
      </c>
      <c r="E16" s="253">
        <v>38721</v>
      </c>
      <c r="F16" s="162">
        <v>39336</v>
      </c>
      <c r="G16" s="162">
        <v>44911</v>
      </c>
      <c r="H16" s="162">
        <v>45555</v>
      </c>
      <c r="I16" s="253">
        <v>37597.8</v>
      </c>
      <c r="K16" s="128" t="s">
        <v>305</v>
      </c>
      <c r="L16" s="128">
        <v>1268003</v>
      </c>
      <c r="M16" s="128">
        <v>1199485</v>
      </c>
      <c r="N16" s="128">
        <v>1411272</v>
      </c>
      <c r="O16" s="128">
        <v>1206347</v>
      </c>
      <c r="P16" s="128">
        <v>652816</v>
      </c>
    </row>
    <row r="17" spans="1:16" ht="27" customHeight="1">
      <c r="A17" s="406"/>
      <c r="B17" s="52" t="s">
        <v>163</v>
      </c>
      <c r="C17" s="53"/>
      <c r="D17" s="96" t="s">
        <v>40</v>
      </c>
      <c r="E17" s="250">
        <v>86614</v>
      </c>
      <c r="F17" s="155">
        <v>95203</v>
      </c>
      <c r="G17" s="155">
        <v>120933</v>
      </c>
      <c r="H17" s="155">
        <v>111463</v>
      </c>
      <c r="I17" s="250">
        <v>83084.3</v>
      </c>
      <c r="K17" s="128" t="s">
        <v>306</v>
      </c>
      <c r="L17" s="128">
        <v>4058463</v>
      </c>
      <c r="M17" s="128">
        <v>3973937</v>
      </c>
      <c r="N17" s="128">
        <v>3909443</v>
      </c>
      <c r="O17" s="128">
        <v>4087399</v>
      </c>
      <c r="P17" s="128">
        <v>4116656</v>
      </c>
    </row>
    <row r="18" spans="1:16" ht="27" customHeight="1">
      <c r="A18" s="406"/>
      <c r="B18" s="52" t="s">
        <v>164</v>
      </c>
      <c r="C18" s="53"/>
      <c r="D18" s="96" t="s">
        <v>41</v>
      </c>
      <c r="E18" s="250">
        <v>1193389</v>
      </c>
      <c r="F18" s="155">
        <v>1220125</v>
      </c>
      <c r="G18" s="155">
        <v>1249752</v>
      </c>
      <c r="H18" s="155">
        <v>1264809</v>
      </c>
      <c r="I18" s="250">
        <v>1283784.7</v>
      </c>
      <c r="K18" s="126" t="s">
        <v>307</v>
      </c>
      <c r="L18" s="128">
        <f>SUM(L7:L17)</f>
        <v>340121196</v>
      </c>
      <c r="M18" s="128">
        <f>SUM(M7:M17)</f>
        <v>341298965</v>
      </c>
      <c r="N18" s="128">
        <f>SUM(N7:N17)</f>
        <v>330902170</v>
      </c>
      <c r="O18" s="128">
        <f>SUM(O7:O17)</f>
        <v>331144848</v>
      </c>
      <c r="P18" s="128">
        <f>SUM(P7:P17)</f>
        <v>336945811</v>
      </c>
    </row>
    <row r="19" spans="1:15" ht="27" customHeight="1">
      <c r="A19" s="406"/>
      <c r="B19" s="52" t="s">
        <v>165</v>
      </c>
      <c r="C19" s="53"/>
      <c r="D19" s="96" t="s">
        <v>166</v>
      </c>
      <c r="E19" s="254">
        <f>E17+E18-E16</f>
        <v>1241282</v>
      </c>
      <c r="F19" s="154">
        <f>F17+F18-F16</f>
        <v>1275992</v>
      </c>
      <c r="G19" s="154">
        <f>G17+G18-G16</f>
        <v>1325774</v>
      </c>
      <c r="H19" s="154">
        <f>H17+H18-H16</f>
        <v>1330717</v>
      </c>
      <c r="I19" s="254">
        <f>I17+I18-I16</f>
        <v>1329271.2</v>
      </c>
      <c r="K19" s="242"/>
      <c r="N19" s="14"/>
      <c r="O19" s="14"/>
    </row>
    <row r="20" spans="1:16" ht="27" customHeight="1">
      <c r="A20" s="406"/>
      <c r="B20" s="52" t="s">
        <v>167</v>
      </c>
      <c r="C20" s="53"/>
      <c r="D20" s="97" t="s">
        <v>168</v>
      </c>
      <c r="E20" s="255">
        <f>E18/E8</f>
        <v>3.508718955900988</v>
      </c>
      <c r="F20" s="163">
        <f>F18/F8</f>
        <v>3.574944550086581</v>
      </c>
      <c r="G20" s="163">
        <f>G18/G8</f>
        <v>3.7768040084375434</v>
      </c>
      <c r="H20" s="163">
        <f>H18/H8</f>
        <v>3.819502030832415</v>
      </c>
      <c r="I20" s="255">
        <f>I18/I8</f>
        <v>3.8100629240667194</v>
      </c>
      <c r="K20" s="128"/>
      <c r="L20" s="128">
        <v>22</v>
      </c>
      <c r="M20" s="128">
        <v>23</v>
      </c>
      <c r="N20" s="128">
        <v>24</v>
      </c>
      <c r="O20" s="128">
        <v>25</v>
      </c>
      <c r="P20" s="128">
        <v>26</v>
      </c>
    </row>
    <row r="21" spans="1:16" ht="27" customHeight="1">
      <c r="A21" s="406"/>
      <c r="B21" s="52" t="s">
        <v>169</v>
      </c>
      <c r="C21" s="53"/>
      <c r="D21" s="97" t="s">
        <v>170</v>
      </c>
      <c r="E21" s="255">
        <f>E19/E8</f>
        <v>3.64953060822472</v>
      </c>
      <c r="F21" s="163">
        <f>F19/F8</f>
        <v>3.7386338664924303</v>
      </c>
      <c r="G21" s="163">
        <f>G19/G8</f>
        <v>4.006545744661562</v>
      </c>
      <c r="H21" s="163">
        <f>H19/H8</f>
        <v>4.018532666958583</v>
      </c>
      <c r="I21" s="255">
        <f>I19/I8</f>
        <v>3.9450594131162933</v>
      </c>
      <c r="K21" s="128" t="s">
        <v>308</v>
      </c>
      <c r="L21" s="128"/>
      <c r="M21" s="128"/>
      <c r="N21" s="128">
        <v>1068523</v>
      </c>
      <c r="O21" s="128">
        <v>2092411</v>
      </c>
      <c r="P21" s="128">
        <v>499831</v>
      </c>
    </row>
    <row r="22" spans="1:16" ht="27" customHeight="1">
      <c r="A22" s="406"/>
      <c r="B22" s="52" t="s">
        <v>171</v>
      </c>
      <c r="C22" s="53"/>
      <c r="D22" s="97" t="s">
        <v>172</v>
      </c>
      <c r="E22" s="254">
        <f>E18/E24*1000000</f>
        <v>809617.9482569717</v>
      </c>
      <c r="F22" s="154">
        <f>F18/F24*1000000</f>
        <v>827756.1625899329</v>
      </c>
      <c r="G22" s="154">
        <f>G18/G24*1000000</f>
        <v>847855.6866789008</v>
      </c>
      <c r="H22" s="154">
        <f>H18/H24*1000000</f>
        <v>858070.6437858501</v>
      </c>
      <c r="I22" s="254">
        <f>I18/I24*1000000</f>
        <v>870944.1220068996</v>
      </c>
      <c r="K22" s="128" t="s">
        <v>309</v>
      </c>
      <c r="L22" s="128"/>
      <c r="M22" s="128"/>
      <c r="N22" s="128">
        <v>2580700</v>
      </c>
      <c r="O22" s="128">
        <v>407600</v>
      </c>
      <c r="P22" s="128">
        <v>0</v>
      </c>
    </row>
    <row r="23" spans="1:16" ht="27" customHeight="1">
      <c r="A23" s="406"/>
      <c r="B23" s="52" t="s">
        <v>173</v>
      </c>
      <c r="C23" s="53"/>
      <c r="D23" s="97" t="s">
        <v>174</v>
      </c>
      <c r="E23" s="254">
        <f>E19/E24*1000000</f>
        <v>842109.4764978647</v>
      </c>
      <c r="F23" s="154">
        <f>F19/F24*1000000</f>
        <v>865657.405114602</v>
      </c>
      <c r="G23" s="154">
        <f>G19/G24*1000000</f>
        <v>899430.4671255042</v>
      </c>
      <c r="H23" s="154">
        <f>H19/H24*1000000</f>
        <v>902783.8929725952</v>
      </c>
      <c r="I23" s="254">
        <f>I19/I24*1000000</f>
        <v>901803.0345688477</v>
      </c>
      <c r="K23" s="128" t="s">
        <v>310</v>
      </c>
      <c r="L23" s="128"/>
      <c r="M23" s="128"/>
      <c r="N23" s="128">
        <v>41261736</v>
      </c>
      <c r="O23" s="128">
        <v>43054566</v>
      </c>
      <c r="P23" s="128">
        <v>37097976</v>
      </c>
    </row>
    <row r="24" spans="1:16" ht="27" customHeight="1">
      <c r="A24" s="406"/>
      <c r="B24" s="164" t="s">
        <v>175</v>
      </c>
      <c r="C24" s="165"/>
      <c r="D24" s="166" t="s">
        <v>176</v>
      </c>
      <c r="E24" s="252">
        <v>1474015</v>
      </c>
      <c r="F24" s="158">
        <f>E24</f>
        <v>1474015</v>
      </c>
      <c r="G24" s="158">
        <f>F24</f>
        <v>1474015</v>
      </c>
      <c r="H24" s="158">
        <f>G24</f>
        <v>1474015</v>
      </c>
      <c r="I24" s="252">
        <f>H24</f>
        <v>1474015</v>
      </c>
      <c r="K24" s="128" t="s">
        <v>311</v>
      </c>
      <c r="L24" s="128"/>
      <c r="M24" s="128"/>
      <c r="N24" s="128">
        <f>SUM(N21:N23)</f>
        <v>44910959</v>
      </c>
      <c r="O24" s="128">
        <f>SUM(O21:O23)</f>
        <v>45554577</v>
      </c>
      <c r="P24" s="128">
        <f>SUM(P21:P23)</f>
        <v>37597807</v>
      </c>
    </row>
    <row r="25" spans="1:15" ht="27" customHeight="1">
      <c r="A25" s="406"/>
      <c r="B25" s="11" t="s">
        <v>177</v>
      </c>
      <c r="C25" s="167"/>
      <c r="D25" s="168"/>
      <c r="E25" s="256">
        <v>350406</v>
      </c>
      <c r="F25" s="169">
        <v>349448</v>
      </c>
      <c r="G25" s="169">
        <v>348674</v>
      </c>
      <c r="H25" s="169">
        <v>348875</v>
      </c>
      <c r="I25" s="256">
        <v>348859.4</v>
      </c>
      <c r="K25" s="14"/>
      <c r="N25" s="14"/>
      <c r="O25" s="14"/>
    </row>
    <row r="26" spans="1:16" ht="27" customHeight="1">
      <c r="A26" s="406"/>
      <c r="B26" s="170" t="s">
        <v>178</v>
      </c>
      <c r="C26" s="171"/>
      <c r="D26" s="172"/>
      <c r="E26" s="257">
        <v>0.759</v>
      </c>
      <c r="F26" s="173">
        <v>0.754</v>
      </c>
      <c r="G26" s="257">
        <v>0.755</v>
      </c>
      <c r="H26" s="173">
        <v>0.762</v>
      </c>
      <c r="I26" s="257">
        <v>0.775</v>
      </c>
      <c r="K26" s="128"/>
      <c r="L26" s="128">
        <v>22</v>
      </c>
      <c r="M26" s="128">
        <v>23</v>
      </c>
      <c r="N26" s="128">
        <v>24</v>
      </c>
      <c r="O26" s="128">
        <v>25</v>
      </c>
      <c r="P26" s="128">
        <v>26</v>
      </c>
    </row>
    <row r="27" spans="1:16" ht="27" customHeight="1">
      <c r="A27" s="406"/>
      <c r="B27" s="170" t="s">
        <v>179</v>
      </c>
      <c r="C27" s="171"/>
      <c r="D27" s="172"/>
      <c r="E27" s="258">
        <v>0.2</v>
      </c>
      <c r="F27" s="174">
        <v>0.41</v>
      </c>
      <c r="G27" s="174">
        <v>0.5</v>
      </c>
      <c r="H27" s="174">
        <v>0.6</v>
      </c>
      <c r="I27" s="258">
        <v>0.6</v>
      </c>
      <c r="K27" s="128" t="s">
        <v>312</v>
      </c>
      <c r="L27" s="128"/>
      <c r="M27" s="128"/>
      <c r="N27" s="128">
        <v>118002196</v>
      </c>
      <c r="O27" s="128">
        <v>107356382</v>
      </c>
      <c r="P27" s="128">
        <v>78478587</v>
      </c>
    </row>
    <row r="28" spans="1:16" ht="27" customHeight="1">
      <c r="A28" s="406"/>
      <c r="B28" s="170" t="s">
        <v>180</v>
      </c>
      <c r="C28" s="171"/>
      <c r="D28" s="172"/>
      <c r="E28" s="258">
        <v>98.2</v>
      </c>
      <c r="F28" s="174">
        <v>98.8</v>
      </c>
      <c r="G28" s="174">
        <v>100.3</v>
      </c>
      <c r="H28" s="174">
        <v>100.3</v>
      </c>
      <c r="I28" s="258">
        <v>99.8</v>
      </c>
      <c r="K28" s="128" t="s">
        <v>313</v>
      </c>
      <c r="L28" s="128"/>
      <c r="M28" s="128"/>
      <c r="N28" s="128">
        <v>273528</v>
      </c>
      <c r="O28" s="128">
        <v>669645</v>
      </c>
      <c r="P28" s="128">
        <v>1284304</v>
      </c>
    </row>
    <row r="29" spans="1:16" ht="27" customHeight="1">
      <c r="A29" s="406"/>
      <c r="B29" s="175" t="s">
        <v>181</v>
      </c>
      <c r="C29" s="176"/>
      <c r="D29" s="177"/>
      <c r="E29" s="181">
        <v>55.3</v>
      </c>
      <c r="F29" s="178">
        <v>56.9</v>
      </c>
      <c r="G29" s="181">
        <v>56.6</v>
      </c>
      <c r="H29" s="181">
        <v>55.4</v>
      </c>
      <c r="I29" s="181">
        <v>54.6</v>
      </c>
      <c r="K29" s="128" t="s">
        <v>314</v>
      </c>
      <c r="L29" s="128"/>
      <c r="M29" s="128"/>
      <c r="N29" s="128">
        <v>2224022</v>
      </c>
      <c r="O29" s="128">
        <v>3194566</v>
      </c>
      <c r="P29" s="128">
        <v>3226005</v>
      </c>
    </row>
    <row r="30" spans="1:16" ht="27" customHeight="1">
      <c r="A30" s="406"/>
      <c r="B30" s="405" t="s">
        <v>182</v>
      </c>
      <c r="C30" s="20" t="s">
        <v>183</v>
      </c>
      <c r="D30" s="179"/>
      <c r="E30" s="259">
        <v>0</v>
      </c>
      <c r="F30" s="260">
        <v>0</v>
      </c>
      <c r="G30" s="180">
        <v>0</v>
      </c>
      <c r="H30" s="261">
        <v>0</v>
      </c>
      <c r="I30" s="262">
        <v>0</v>
      </c>
      <c r="K30" s="128" t="s">
        <v>315</v>
      </c>
      <c r="L30" s="128"/>
      <c r="M30" s="128"/>
      <c r="N30" s="128">
        <v>432629</v>
      </c>
      <c r="O30" s="128">
        <v>242639</v>
      </c>
      <c r="P30" s="128">
        <v>95425</v>
      </c>
    </row>
    <row r="31" spans="1:16" ht="27" customHeight="1">
      <c r="A31" s="406"/>
      <c r="B31" s="406"/>
      <c r="C31" s="170" t="s">
        <v>184</v>
      </c>
      <c r="D31" s="172"/>
      <c r="E31" s="263">
        <v>0.16</v>
      </c>
      <c r="F31" s="264">
        <v>0</v>
      </c>
      <c r="G31" s="174">
        <v>0</v>
      </c>
      <c r="H31" s="174">
        <v>0</v>
      </c>
      <c r="I31" s="258">
        <v>0</v>
      </c>
      <c r="K31" s="128" t="s">
        <v>316</v>
      </c>
      <c r="L31" s="128"/>
      <c r="M31" s="128"/>
      <c r="N31" s="128">
        <f>SUM(N27:N30)</f>
        <v>120932375</v>
      </c>
      <c r="O31" s="128">
        <f>SUM(O27:O30)</f>
        <v>111463232</v>
      </c>
      <c r="P31" s="128">
        <f>SUM(P27:P30)</f>
        <v>83084321</v>
      </c>
    </row>
    <row r="32" spans="1:9" ht="27" customHeight="1">
      <c r="A32" s="406"/>
      <c r="B32" s="406"/>
      <c r="C32" s="170" t="s">
        <v>185</v>
      </c>
      <c r="D32" s="172"/>
      <c r="E32" s="265">
        <v>13.1</v>
      </c>
      <c r="F32" s="174">
        <v>13.7</v>
      </c>
      <c r="G32" s="174">
        <v>13.8</v>
      </c>
      <c r="H32" s="174">
        <v>14</v>
      </c>
      <c r="I32" s="258">
        <v>15</v>
      </c>
    </row>
    <row r="33" spans="1:9" ht="27" customHeight="1">
      <c r="A33" s="407"/>
      <c r="B33" s="407"/>
      <c r="C33" s="175" t="s">
        <v>186</v>
      </c>
      <c r="D33" s="177"/>
      <c r="E33" s="181">
        <v>235</v>
      </c>
      <c r="F33" s="181">
        <v>237.2</v>
      </c>
      <c r="G33" s="181">
        <v>235.4</v>
      </c>
      <c r="H33" s="181">
        <v>230.2</v>
      </c>
      <c r="I33" s="181">
        <v>228.9</v>
      </c>
    </row>
    <row r="34" spans="1:9" ht="27" customHeight="1">
      <c r="A34" s="1" t="s">
        <v>261</v>
      </c>
      <c r="B34" s="14"/>
      <c r="C34" s="14"/>
      <c r="D34" s="14"/>
      <c r="E34" s="182"/>
      <c r="F34" s="182"/>
      <c r="G34" s="182"/>
      <c r="H34" s="182"/>
      <c r="I34" s="183"/>
    </row>
    <row r="35" ht="27" customHeight="1">
      <c r="A35" s="27" t="s">
        <v>83</v>
      </c>
    </row>
    <row r="36" ht="13.5">
      <c r="A36" s="184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3"/>
  <headerFooter alignWithMargins="0">
    <oddHeader>&amp;R&amp;"明朝,斜体"&amp;9指定都市－3-2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39" sqref="J3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263</v>
      </c>
      <c r="E1" s="44"/>
      <c r="F1" s="44"/>
      <c r="G1" s="44"/>
    </row>
    <row r="2" ht="15" customHeight="1"/>
    <row r="3" spans="1:4" ht="15" customHeight="1">
      <c r="A3" s="45" t="s">
        <v>187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259</v>
      </c>
      <c r="B5" s="37"/>
      <c r="C5" s="37"/>
      <c r="D5" s="37"/>
      <c r="K5" s="46"/>
      <c r="O5" s="46" t="s">
        <v>44</v>
      </c>
    </row>
    <row r="6" spans="1:15" ht="15.75" customHeight="1">
      <c r="A6" s="447" t="s">
        <v>45</v>
      </c>
      <c r="B6" s="448"/>
      <c r="C6" s="448"/>
      <c r="D6" s="448"/>
      <c r="E6" s="449"/>
      <c r="F6" s="421" t="s">
        <v>317</v>
      </c>
      <c r="G6" s="418"/>
      <c r="H6" s="417" t="s">
        <v>318</v>
      </c>
      <c r="I6" s="422"/>
      <c r="J6" s="421" t="s">
        <v>319</v>
      </c>
      <c r="K6" s="418"/>
      <c r="L6" s="423" t="s">
        <v>320</v>
      </c>
      <c r="M6" s="424"/>
      <c r="N6" s="415"/>
      <c r="O6" s="416"/>
    </row>
    <row r="7" spans="1:15" ht="15.75" customHeight="1">
      <c r="A7" s="450"/>
      <c r="B7" s="451"/>
      <c r="C7" s="451"/>
      <c r="D7" s="451"/>
      <c r="E7" s="452"/>
      <c r="F7" s="134" t="s">
        <v>260</v>
      </c>
      <c r="G7" s="51" t="s">
        <v>1</v>
      </c>
      <c r="H7" s="134" t="s">
        <v>260</v>
      </c>
      <c r="I7" s="51" t="s">
        <v>1</v>
      </c>
      <c r="J7" s="134" t="s">
        <v>260</v>
      </c>
      <c r="K7" s="51" t="s">
        <v>1</v>
      </c>
      <c r="L7" s="134" t="s">
        <v>260</v>
      </c>
      <c r="M7" s="51" t="s">
        <v>1</v>
      </c>
      <c r="N7" s="267" t="s">
        <v>260</v>
      </c>
      <c r="O7" s="268" t="s">
        <v>1</v>
      </c>
    </row>
    <row r="8" spans="1:25" ht="15.75" customHeight="1">
      <c r="A8" s="425" t="s">
        <v>84</v>
      </c>
      <c r="B8" s="47" t="s">
        <v>46</v>
      </c>
      <c r="C8" s="48"/>
      <c r="D8" s="48"/>
      <c r="E8" s="95" t="s">
        <v>37</v>
      </c>
      <c r="F8" s="323">
        <v>34004</v>
      </c>
      <c r="G8" s="323">
        <v>30649</v>
      </c>
      <c r="H8" s="323">
        <v>53164</v>
      </c>
      <c r="I8" s="323">
        <v>45140</v>
      </c>
      <c r="J8" s="335">
        <v>20051</v>
      </c>
      <c r="K8" s="108">
        <v>19689</v>
      </c>
      <c r="L8" s="335">
        <v>32088</v>
      </c>
      <c r="M8" s="323">
        <f>SUM(M9:M10)</f>
        <v>28546</v>
      </c>
      <c r="N8" s="269"/>
      <c r="O8" s="270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53"/>
      <c r="B9" s="14"/>
      <c r="C9" s="61" t="s">
        <v>47</v>
      </c>
      <c r="D9" s="53"/>
      <c r="E9" s="96" t="s">
        <v>38</v>
      </c>
      <c r="F9" s="321">
        <v>34004</v>
      </c>
      <c r="G9" s="321">
        <v>30649</v>
      </c>
      <c r="H9" s="321">
        <v>52821</v>
      </c>
      <c r="I9" s="321">
        <v>45140</v>
      </c>
      <c r="J9" s="236">
        <v>20051</v>
      </c>
      <c r="K9" s="109">
        <v>19581</v>
      </c>
      <c r="L9" s="236">
        <v>31988</v>
      </c>
      <c r="M9" s="321">
        <v>28438</v>
      </c>
      <c r="N9" s="271"/>
      <c r="O9" s="27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53"/>
      <c r="B10" s="11"/>
      <c r="C10" s="61" t="s">
        <v>48</v>
      </c>
      <c r="D10" s="53"/>
      <c r="E10" s="96" t="s">
        <v>39</v>
      </c>
      <c r="F10" s="321">
        <v>0</v>
      </c>
      <c r="G10" s="321">
        <v>0</v>
      </c>
      <c r="H10" s="321">
        <v>343</v>
      </c>
      <c r="I10" s="321">
        <v>0</v>
      </c>
      <c r="J10" s="336">
        <v>0</v>
      </c>
      <c r="K10" s="110">
        <v>108</v>
      </c>
      <c r="L10" s="236">
        <v>100</v>
      </c>
      <c r="M10" s="321">
        <v>108</v>
      </c>
      <c r="N10" s="271"/>
      <c r="O10" s="27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53"/>
      <c r="B11" s="66" t="s">
        <v>49</v>
      </c>
      <c r="C11" s="67"/>
      <c r="D11" s="67"/>
      <c r="E11" s="98" t="s">
        <v>40</v>
      </c>
      <c r="F11" s="325">
        <v>34549</v>
      </c>
      <c r="G11" s="325">
        <f>SUM(G12:G13)</f>
        <v>28678</v>
      </c>
      <c r="H11" s="325">
        <v>52035</v>
      </c>
      <c r="I11" s="325">
        <v>41116</v>
      </c>
      <c r="J11" s="337">
        <f>17645+3907</f>
        <v>21552</v>
      </c>
      <c r="K11" s="111">
        <v>16834</v>
      </c>
      <c r="L11" s="337">
        <v>36583</v>
      </c>
      <c r="M11" s="325">
        <f>SUM(M12:M13)</f>
        <v>34776</v>
      </c>
      <c r="N11" s="273"/>
      <c r="O11" s="27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53"/>
      <c r="B12" s="8"/>
      <c r="C12" s="61" t="s">
        <v>50</v>
      </c>
      <c r="D12" s="53"/>
      <c r="E12" s="96" t="s">
        <v>41</v>
      </c>
      <c r="F12" s="321">
        <v>28488</v>
      </c>
      <c r="G12" s="321">
        <v>28678</v>
      </c>
      <c r="H12" s="325">
        <v>48168</v>
      </c>
      <c r="I12" s="325">
        <v>41116</v>
      </c>
      <c r="J12" s="337">
        <v>17645</v>
      </c>
      <c r="K12" s="111">
        <v>16834</v>
      </c>
      <c r="L12" s="236">
        <v>32850</v>
      </c>
      <c r="M12" s="321">
        <v>32493</v>
      </c>
      <c r="N12" s="271"/>
      <c r="O12" s="27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53"/>
      <c r="B13" s="14"/>
      <c r="C13" s="50" t="s">
        <v>51</v>
      </c>
      <c r="D13" s="68"/>
      <c r="E13" s="99" t="s">
        <v>42</v>
      </c>
      <c r="F13" s="332">
        <v>6061</v>
      </c>
      <c r="G13" s="321">
        <v>0</v>
      </c>
      <c r="H13" s="327">
        <v>3867</v>
      </c>
      <c r="I13" s="321">
        <v>0</v>
      </c>
      <c r="J13" s="336">
        <v>3907</v>
      </c>
      <c r="K13" s="110">
        <v>0</v>
      </c>
      <c r="L13" s="340">
        <v>3733</v>
      </c>
      <c r="M13" s="332">
        <v>2283</v>
      </c>
      <c r="N13" s="275"/>
      <c r="O13" s="27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53"/>
      <c r="B14" s="52" t="s">
        <v>52</v>
      </c>
      <c r="C14" s="53"/>
      <c r="D14" s="53"/>
      <c r="E14" s="96" t="s">
        <v>188</v>
      </c>
      <c r="F14" s="328">
        <f aca="true" t="shared" si="0" ref="F14:K15">F9-F12</f>
        <v>5516</v>
      </c>
      <c r="G14" s="328">
        <f t="shared" si="0"/>
        <v>1971</v>
      </c>
      <c r="H14" s="328">
        <f t="shared" si="0"/>
        <v>4653</v>
      </c>
      <c r="I14" s="328">
        <f t="shared" si="0"/>
        <v>4024</v>
      </c>
      <c r="J14" s="198">
        <f t="shared" si="0"/>
        <v>2406</v>
      </c>
      <c r="K14" s="124">
        <f t="shared" si="0"/>
        <v>2747</v>
      </c>
      <c r="L14" s="198">
        <v>-862</v>
      </c>
      <c r="M14" s="328">
        <f aca="true" t="shared" si="1" ref="M14:O15">M9-M12</f>
        <v>-4055</v>
      </c>
      <c r="N14" s="277">
        <f t="shared" si="1"/>
        <v>0</v>
      </c>
      <c r="O14" s="278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53"/>
      <c r="B15" s="52" t="s">
        <v>53</v>
      </c>
      <c r="C15" s="53"/>
      <c r="D15" s="53"/>
      <c r="E15" s="96" t="s">
        <v>189</v>
      </c>
      <c r="F15" s="328">
        <f t="shared" si="0"/>
        <v>-6061</v>
      </c>
      <c r="G15" s="328">
        <f t="shared" si="0"/>
        <v>0</v>
      </c>
      <c r="H15" s="328">
        <f t="shared" si="0"/>
        <v>-3524</v>
      </c>
      <c r="I15" s="328">
        <f t="shared" si="0"/>
        <v>0</v>
      </c>
      <c r="J15" s="198">
        <f t="shared" si="0"/>
        <v>-3907</v>
      </c>
      <c r="K15" s="124">
        <f t="shared" si="0"/>
        <v>108</v>
      </c>
      <c r="L15" s="198">
        <v>-3633</v>
      </c>
      <c r="M15" s="328">
        <f t="shared" si="1"/>
        <v>-2175</v>
      </c>
      <c r="N15" s="277">
        <f t="shared" si="1"/>
        <v>0</v>
      </c>
      <c r="O15" s="278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53"/>
      <c r="B16" s="52" t="s">
        <v>54</v>
      </c>
      <c r="C16" s="53"/>
      <c r="D16" s="53"/>
      <c r="E16" s="96" t="s">
        <v>190</v>
      </c>
      <c r="F16" s="328">
        <f aca="true" t="shared" si="2" ref="F16:K16">F8-F11</f>
        <v>-545</v>
      </c>
      <c r="G16" s="328">
        <f t="shared" si="2"/>
        <v>1971</v>
      </c>
      <c r="H16" s="328">
        <f t="shared" si="2"/>
        <v>1129</v>
      </c>
      <c r="I16" s="328">
        <f t="shared" si="2"/>
        <v>4024</v>
      </c>
      <c r="J16" s="198">
        <f t="shared" si="2"/>
        <v>-1501</v>
      </c>
      <c r="K16" s="124">
        <f t="shared" si="2"/>
        <v>2855</v>
      </c>
      <c r="L16" s="198">
        <v>-4495</v>
      </c>
      <c r="M16" s="328">
        <f>M8-M11</f>
        <v>-6230</v>
      </c>
      <c r="N16" s="277">
        <f>N8-N11</f>
        <v>0</v>
      </c>
      <c r="O16" s="278">
        <f>O8-O11</f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53"/>
      <c r="B17" s="52" t="s">
        <v>55</v>
      </c>
      <c r="C17" s="53"/>
      <c r="D17" s="53"/>
      <c r="E17" s="43"/>
      <c r="F17" s="334">
        <v>0</v>
      </c>
      <c r="G17" s="327">
        <v>0</v>
      </c>
      <c r="H17" s="327">
        <v>0</v>
      </c>
      <c r="I17" s="327">
        <v>0</v>
      </c>
      <c r="J17" s="236">
        <v>0</v>
      </c>
      <c r="K17" s="109">
        <v>0</v>
      </c>
      <c r="L17" s="236">
        <v>310899</v>
      </c>
      <c r="M17" s="321">
        <v>346821</v>
      </c>
      <c r="N17" s="281"/>
      <c r="O17" s="28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54"/>
      <c r="B18" s="59" t="s">
        <v>56</v>
      </c>
      <c r="C18" s="37"/>
      <c r="D18" s="37"/>
      <c r="E18" s="15"/>
      <c r="F18" s="322">
        <v>0</v>
      </c>
      <c r="G18" s="266">
        <v>0</v>
      </c>
      <c r="H18" s="266">
        <v>0</v>
      </c>
      <c r="I18" s="266">
        <v>0</v>
      </c>
      <c r="J18" s="266">
        <v>0</v>
      </c>
      <c r="K18" s="113">
        <v>0</v>
      </c>
      <c r="L18" s="266">
        <v>30917</v>
      </c>
      <c r="M18" s="266">
        <v>30916</v>
      </c>
      <c r="N18" s="283"/>
      <c r="O18" s="28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53" t="s">
        <v>85</v>
      </c>
      <c r="B19" s="66" t="s">
        <v>57</v>
      </c>
      <c r="C19" s="69"/>
      <c r="D19" s="69"/>
      <c r="E19" s="100"/>
      <c r="F19" s="329">
        <v>11953</v>
      </c>
      <c r="G19" s="329">
        <v>14073</v>
      </c>
      <c r="H19" s="330">
        <v>20903</v>
      </c>
      <c r="I19" s="330">
        <v>22459</v>
      </c>
      <c r="J19" s="339">
        <v>1885</v>
      </c>
      <c r="K19" s="114">
        <v>1348</v>
      </c>
      <c r="L19" s="339">
        <v>24222</v>
      </c>
      <c r="M19" s="330">
        <v>21851</v>
      </c>
      <c r="N19" s="285"/>
      <c r="O19" s="28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53"/>
      <c r="B20" s="13"/>
      <c r="C20" s="61" t="s">
        <v>58</v>
      </c>
      <c r="D20" s="53"/>
      <c r="E20" s="96"/>
      <c r="F20" s="328">
        <v>10010</v>
      </c>
      <c r="G20" s="328">
        <v>12368</v>
      </c>
      <c r="H20" s="321">
        <v>13921</v>
      </c>
      <c r="I20" s="321">
        <v>15923</v>
      </c>
      <c r="J20" s="236">
        <v>1665</v>
      </c>
      <c r="K20" s="109">
        <v>1155</v>
      </c>
      <c r="L20" s="236">
        <v>13721</v>
      </c>
      <c r="M20" s="321">
        <v>11653</v>
      </c>
      <c r="N20" s="271"/>
      <c r="O20" s="27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53"/>
      <c r="B21" s="26" t="s">
        <v>59</v>
      </c>
      <c r="C21" s="67"/>
      <c r="D21" s="67"/>
      <c r="E21" s="98" t="s">
        <v>191</v>
      </c>
      <c r="F21" s="331">
        <v>11953</v>
      </c>
      <c r="G21" s="331">
        <v>14073</v>
      </c>
      <c r="H21" s="325">
        <v>20903</v>
      </c>
      <c r="I21" s="325">
        <v>22459</v>
      </c>
      <c r="J21" s="337">
        <v>1885</v>
      </c>
      <c r="K21" s="111">
        <v>1348</v>
      </c>
      <c r="L21" s="337">
        <v>24222</v>
      </c>
      <c r="M21" s="325">
        <v>21851</v>
      </c>
      <c r="N21" s="273"/>
      <c r="O21" s="27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53"/>
      <c r="B22" s="66" t="s">
        <v>60</v>
      </c>
      <c r="C22" s="69"/>
      <c r="D22" s="69"/>
      <c r="E22" s="100" t="s">
        <v>192</v>
      </c>
      <c r="F22" s="329">
        <v>25265</v>
      </c>
      <c r="G22" s="329">
        <v>26516</v>
      </c>
      <c r="H22" s="330">
        <v>43726</v>
      </c>
      <c r="I22" s="330">
        <v>42054</v>
      </c>
      <c r="J22" s="339">
        <v>3495</v>
      </c>
      <c r="K22" s="114">
        <v>2869</v>
      </c>
      <c r="L22" s="339">
        <v>32410</v>
      </c>
      <c r="M22" s="330">
        <v>29514</v>
      </c>
      <c r="N22" s="285"/>
      <c r="O22" s="28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53"/>
      <c r="B23" s="8" t="s">
        <v>61</v>
      </c>
      <c r="C23" s="50" t="s">
        <v>62</v>
      </c>
      <c r="D23" s="68"/>
      <c r="E23" s="99"/>
      <c r="F23" s="326">
        <v>10738</v>
      </c>
      <c r="G23" s="326">
        <v>10740</v>
      </c>
      <c r="H23" s="332">
        <v>23406</v>
      </c>
      <c r="I23" s="332">
        <v>25754</v>
      </c>
      <c r="J23" s="340">
        <v>835</v>
      </c>
      <c r="K23" s="112">
        <v>1127</v>
      </c>
      <c r="L23" s="340">
        <v>21672</v>
      </c>
      <c r="M23" s="332">
        <v>20506</v>
      </c>
      <c r="N23" s="275"/>
      <c r="O23" s="27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53"/>
      <c r="B24" s="52" t="s">
        <v>193</v>
      </c>
      <c r="C24" s="53"/>
      <c r="D24" s="53"/>
      <c r="E24" s="96" t="s">
        <v>194</v>
      </c>
      <c r="F24" s="328">
        <f aca="true" t="shared" si="3" ref="F24:K24">F21-F22</f>
        <v>-13312</v>
      </c>
      <c r="G24" s="328">
        <f t="shared" si="3"/>
        <v>-12443</v>
      </c>
      <c r="H24" s="328">
        <f t="shared" si="3"/>
        <v>-22823</v>
      </c>
      <c r="I24" s="328">
        <f t="shared" si="3"/>
        <v>-19595</v>
      </c>
      <c r="J24" s="198">
        <f t="shared" si="3"/>
        <v>-1610</v>
      </c>
      <c r="K24" s="124">
        <f t="shared" si="3"/>
        <v>-1521</v>
      </c>
      <c r="L24" s="198">
        <v>-8188</v>
      </c>
      <c r="M24" s="328">
        <f>M21-M22</f>
        <v>-7663</v>
      </c>
      <c r="N24" s="277">
        <f>N21-N22</f>
        <v>0</v>
      </c>
      <c r="O24" s="278">
        <f>O21-O22</f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53"/>
      <c r="B25" s="107" t="s">
        <v>63</v>
      </c>
      <c r="C25" s="68"/>
      <c r="D25" s="68"/>
      <c r="E25" s="455" t="s">
        <v>195</v>
      </c>
      <c r="F25" s="445">
        <v>13312</v>
      </c>
      <c r="G25" s="445">
        <v>12443</v>
      </c>
      <c r="H25" s="457">
        <v>22823</v>
      </c>
      <c r="I25" s="457">
        <v>19595</v>
      </c>
      <c r="J25" s="441">
        <v>0</v>
      </c>
      <c r="K25" s="443">
        <v>0</v>
      </c>
      <c r="L25" s="441">
        <v>0</v>
      </c>
      <c r="M25" s="457">
        <v>0</v>
      </c>
      <c r="N25" s="431"/>
      <c r="O25" s="43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53"/>
      <c r="B26" s="26" t="s">
        <v>64</v>
      </c>
      <c r="C26" s="67"/>
      <c r="D26" s="67"/>
      <c r="E26" s="456"/>
      <c r="F26" s="446"/>
      <c r="G26" s="446"/>
      <c r="H26" s="458"/>
      <c r="I26" s="458"/>
      <c r="J26" s="442"/>
      <c r="K26" s="444"/>
      <c r="L26" s="442"/>
      <c r="M26" s="458"/>
      <c r="N26" s="432"/>
      <c r="O26" s="43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54"/>
      <c r="B27" s="59" t="s">
        <v>196</v>
      </c>
      <c r="C27" s="37"/>
      <c r="D27" s="37"/>
      <c r="E27" s="101" t="s">
        <v>197</v>
      </c>
      <c r="F27" s="333">
        <f aca="true" t="shared" si="4" ref="F27:O27">F24+F25</f>
        <v>0</v>
      </c>
      <c r="G27" s="333">
        <f t="shared" si="4"/>
        <v>0</v>
      </c>
      <c r="H27" s="333">
        <f t="shared" si="4"/>
        <v>0</v>
      </c>
      <c r="I27" s="333">
        <f t="shared" si="4"/>
        <v>0</v>
      </c>
      <c r="J27" s="237">
        <f t="shared" si="4"/>
        <v>-1610</v>
      </c>
      <c r="K27" s="125">
        <f t="shared" si="4"/>
        <v>-1521</v>
      </c>
      <c r="L27" s="237">
        <f t="shared" si="4"/>
        <v>-8188</v>
      </c>
      <c r="M27" s="333">
        <f t="shared" si="4"/>
        <v>-7663</v>
      </c>
      <c r="N27" s="287">
        <f t="shared" si="4"/>
        <v>0</v>
      </c>
      <c r="O27" s="288">
        <f t="shared" si="4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198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35" t="s">
        <v>65</v>
      </c>
      <c r="B30" s="436"/>
      <c r="C30" s="436"/>
      <c r="D30" s="436"/>
      <c r="E30" s="437"/>
      <c r="F30" s="417" t="s">
        <v>321</v>
      </c>
      <c r="G30" s="418"/>
      <c r="H30" s="417" t="s">
        <v>322</v>
      </c>
      <c r="I30" s="418"/>
      <c r="J30" s="419" t="s">
        <v>323</v>
      </c>
      <c r="K30" s="420"/>
      <c r="L30" s="421" t="s">
        <v>324</v>
      </c>
      <c r="M30" s="418"/>
      <c r="N30" s="419" t="s">
        <v>325</v>
      </c>
      <c r="O30" s="420"/>
      <c r="P30" s="118"/>
      <c r="Q30" s="72"/>
      <c r="R30" s="118"/>
      <c r="S30" s="72"/>
      <c r="T30" s="118"/>
      <c r="U30" s="72"/>
      <c r="V30" s="118"/>
      <c r="W30" s="72"/>
      <c r="X30" s="118"/>
      <c r="Y30" s="72"/>
    </row>
    <row r="31" spans="1:25" ht="15.75" customHeight="1">
      <c r="A31" s="438"/>
      <c r="B31" s="439"/>
      <c r="C31" s="439"/>
      <c r="D31" s="439"/>
      <c r="E31" s="440"/>
      <c r="F31" s="134" t="s">
        <v>260</v>
      </c>
      <c r="G31" s="51" t="s">
        <v>1</v>
      </c>
      <c r="H31" s="134" t="s">
        <v>260</v>
      </c>
      <c r="I31" s="51" t="s">
        <v>1</v>
      </c>
      <c r="J31" s="134" t="s">
        <v>260</v>
      </c>
      <c r="K31" s="51" t="s">
        <v>1</v>
      </c>
      <c r="L31" s="134" t="s">
        <v>260</v>
      </c>
      <c r="M31" s="51" t="s">
        <v>1</v>
      </c>
      <c r="N31" s="134" t="s">
        <v>260</v>
      </c>
      <c r="O31" s="185" t="s">
        <v>1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 customHeight="1">
      <c r="A32" s="425" t="s">
        <v>86</v>
      </c>
      <c r="B32" s="47" t="s">
        <v>46</v>
      </c>
      <c r="C32" s="48"/>
      <c r="D32" s="48"/>
      <c r="E32" s="16" t="s">
        <v>37</v>
      </c>
      <c r="F32" s="339">
        <f>F36</f>
        <v>344</v>
      </c>
      <c r="G32" s="339">
        <v>306</v>
      </c>
      <c r="H32" s="335">
        <v>241</v>
      </c>
      <c r="I32" s="335">
        <v>198</v>
      </c>
      <c r="J32" s="335">
        <v>498</v>
      </c>
      <c r="K32" s="335">
        <v>531</v>
      </c>
      <c r="L32" s="339">
        <v>2374</v>
      </c>
      <c r="M32" s="339">
        <v>2300</v>
      </c>
      <c r="N32" s="335">
        <v>574</v>
      </c>
      <c r="O32" s="335">
        <v>584</v>
      </c>
      <c r="P32" s="115"/>
      <c r="Q32" s="115"/>
      <c r="R32" s="115"/>
      <c r="S32" s="115"/>
      <c r="T32" s="117"/>
      <c r="U32" s="117"/>
      <c r="V32" s="115"/>
      <c r="W32" s="115"/>
      <c r="X32" s="117"/>
      <c r="Y32" s="117"/>
    </row>
    <row r="33" spans="1:25" ht="15.75" customHeight="1">
      <c r="A33" s="459"/>
      <c r="B33" s="14"/>
      <c r="C33" s="50" t="s">
        <v>66</v>
      </c>
      <c r="D33" s="68"/>
      <c r="E33" s="103"/>
      <c r="F33" s="340">
        <v>91</v>
      </c>
      <c r="G33" s="340">
        <v>103</v>
      </c>
      <c r="H33" s="340">
        <v>146</v>
      </c>
      <c r="I33" s="340">
        <v>141</v>
      </c>
      <c r="J33" s="340">
        <v>107</v>
      </c>
      <c r="K33" s="340">
        <v>91</v>
      </c>
      <c r="L33" s="340">
        <v>2206</v>
      </c>
      <c r="M33" s="340">
        <v>2147</v>
      </c>
      <c r="N33" s="340">
        <v>160</v>
      </c>
      <c r="O33" s="340">
        <v>145</v>
      </c>
      <c r="P33" s="115"/>
      <c r="Q33" s="115"/>
      <c r="R33" s="115"/>
      <c r="S33" s="115"/>
      <c r="T33" s="117"/>
      <c r="U33" s="117"/>
      <c r="V33" s="115"/>
      <c r="W33" s="115"/>
      <c r="X33" s="117"/>
      <c r="Y33" s="117"/>
    </row>
    <row r="34" spans="1:25" ht="15.75" customHeight="1">
      <c r="A34" s="459"/>
      <c r="B34" s="14"/>
      <c r="C34" s="12"/>
      <c r="D34" s="61" t="s">
        <v>67</v>
      </c>
      <c r="E34" s="97"/>
      <c r="F34" s="236">
        <v>88</v>
      </c>
      <c r="G34" s="236">
        <v>86</v>
      </c>
      <c r="H34" s="236">
        <v>143</v>
      </c>
      <c r="I34" s="236">
        <v>140</v>
      </c>
      <c r="J34" s="236">
        <v>107</v>
      </c>
      <c r="K34" s="236">
        <v>91</v>
      </c>
      <c r="L34" s="236">
        <v>1750</v>
      </c>
      <c r="M34" s="236">
        <v>1707</v>
      </c>
      <c r="N34" s="236">
        <v>112</v>
      </c>
      <c r="O34" s="236">
        <v>104</v>
      </c>
      <c r="P34" s="115"/>
      <c r="Q34" s="115"/>
      <c r="R34" s="115"/>
      <c r="S34" s="115"/>
      <c r="T34" s="117"/>
      <c r="U34" s="117"/>
      <c r="V34" s="115"/>
      <c r="W34" s="115"/>
      <c r="X34" s="117"/>
      <c r="Y34" s="117"/>
    </row>
    <row r="35" spans="1:25" ht="15.75" customHeight="1">
      <c r="A35" s="459"/>
      <c r="B35" s="11"/>
      <c r="C35" s="31" t="s">
        <v>68</v>
      </c>
      <c r="D35" s="67"/>
      <c r="E35" s="104"/>
      <c r="F35" s="337">
        <f>F32-F33</f>
        <v>253</v>
      </c>
      <c r="G35" s="337">
        <v>203</v>
      </c>
      <c r="H35" s="337">
        <f>H32-H33</f>
        <v>95</v>
      </c>
      <c r="I35" s="337">
        <v>57</v>
      </c>
      <c r="J35" s="343">
        <v>391</v>
      </c>
      <c r="K35" s="343">
        <v>440</v>
      </c>
      <c r="L35" s="337">
        <v>168</v>
      </c>
      <c r="M35" s="337">
        <v>153</v>
      </c>
      <c r="N35" s="337">
        <v>415</v>
      </c>
      <c r="O35" s="337">
        <v>439</v>
      </c>
      <c r="P35" s="115"/>
      <c r="Q35" s="115"/>
      <c r="R35" s="115"/>
      <c r="S35" s="115"/>
      <c r="T35" s="117"/>
      <c r="U35" s="117"/>
      <c r="V35" s="115"/>
      <c r="W35" s="115"/>
      <c r="X35" s="117"/>
      <c r="Y35" s="117"/>
    </row>
    <row r="36" spans="1:25" ht="15.75" customHeight="1">
      <c r="A36" s="459"/>
      <c r="B36" s="66" t="s">
        <v>49</v>
      </c>
      <c r="C36" s="69"/>
      <c r="D36" s="69"/>
      <c r="E36" s="16" t="s">
        <v>38</v>
      </c>
      <c r="F36" s="339">
        <f>SUM(F37:F38)</f>
        <v>344</v>
      </c>
      <c r="G36" s="339">
        <v>306</v>
      </c>
      <c r="H36" s="339">
        <v>217</v>
      </c>
      <c r="I36" s="339">
        <v>171</v>
      </c>
      <c r="J36" s="339">
        <v>376</v>
      </c>
      <c r="K36" s="339">
        <v>317</v>
      </c>
      <c r="L36" s="339">
        <v>1541</v>
      </c>
      <c r="M36" s="339">
        <v>1432</v>
      </c>
      <c r="N36" s="339">
        <v>574</v>
      </c>
      <c r="O36" s="339">
        <v>584</v>
      </c>
      <c r="P36" s="115"/>
      <c r="Q36" s="115"/>
      <c r="R36" s="115"/>
      <c r="S36" s="115"/>
      <c r="T36" s="115"/>
      <c r="U36" s="115"/>
      <c r="V36" s="115"/>
      <c r="W36" s="115"/>
      <c r="X36" s="117"/>
      <c r="Y36" s="117"/>
    </row>
    <row r="37" spans="1:25" ht="15.75" customHeight="1">
      <c r="A37" s="459"/>
      <c r="B37" s="14"/>
      <c r="C37" s="61" t="s">
        <v>69</v>
      </c>
      <c r="D37" s="53"/>
      <c r="E37" s="97"/>
      <c r="F37" s="236">
        <v>225</v>
      </c>
      <c r="G37" s="236">
        <v>185</v>
      </c>
      <c r="H37" s="236">
        <v>170</v>
      </c>
      <c r="I37" s="236">
        <v>128</v>
      </c>
      <c r="J37" s="236">
        <v>266</v>
      </c>
      <c r="K37" s="236">
        <v>216</v>
      </c>
      <c r="L37" s="236">
        <v>1458</v>
      </c>
      <c r="M37" s="236">
        <v>1343</v>
      </c>
      <c r="N37" s="236">
        <v>548</v>
      </c>
      <c r="O37" s="236">
        <v>548</v>
      </c>
      <c r="P37" s="115"/>
      <c r="Q37" s="115"/>
      <c r="R37" s="115"/>
      <c r="S37" s="115"/>
      <c r="T37" s="115"/>
      <c r="U37" s="115"/>
      <c r="V37" s="115"/>
      <c r="W37" s="115"/>
      <c r="X37" s="117"/>
      <c r="Y37" s="117"/>
    </row>
    <row r="38" spans="1:25" ht="15.75" customHeight="1">
      <c r="A38" s="459"/>
      <c r="B38" s="11"/>
      <c r="C38" s="61" t="s">
        <v>70</v>
      </c>
      <c r="D38" s="53"/>
      <c r="E38" s="97"/>
      <c r="F38" s="198">
        <v>119</v>
      </c>
      <c r="G38" s="198">
        <v>121</v>
      </c>
      <c r="H38" s="236">
        <v>46</v>
      </c>
      <c r="I38" s="236">
        <v>43</v>
      </c>
      <c r="J38" s="236">
        <v>110</v>
      </c>
      <c r="K38" s="236">
        <v>101</v>
      </c>
      <c r="L38" s="236">
        <v>83</v>
      </c>
      <c r="M38" s="236">
        <v>89</v>
      </c>
      <c r="N38" s="236">
        <v>26</v>
      </c>
      <c r="O38" s="236">
        <v>36</v>
      </c>
      <c r="P38" s="115"/>
      <c r="Q38" s="115"/>
      <c r="R38" s="117"/>
      <c r="S38" s="117"/>
      <c r="T38" s="115"/>
      <c r="U38" s="115"/>
      <c r="V38" s="115"/>
      <c r="W38" s="115"/>
      <c r="X38" s="117"/>
      <c r="Y38" s="117"/>
    </row>
    <row r="39" spans="1:25" ht="15.75" customHeight="1">
      <c r="A39" s="460"/>
      <c r="B39" s="6" t="s">
        <v>71</v>
      </c>
      <c r="C39" s="7"/>
      <c r="D39" s="7"/>
      <c r="E39" s="105" t="s">
        <v>199</v>
      </c>
      <c r="F39" s="237">
        <f aca="true" t="shared" si="5" ref="F39:O39">F32-F36</f>
        <v>0</v>
      </c>
      <c r="G39" s="237">
        <f t="shared" si="5"/>
        <v>0</v>
      </c>
      <c r="H39" s="237">
        <f t="shared" si="5"/>
        <v>24</v>
      </c>
      <c r="I39" s="237">
        <f t="shared" si="5"/>
        <v>27</v>
      </c>
      <c r="J39" s="237">
        <f t="shared" si="5"/>
        <v>122</v>
      </c>
      <c r="K39" s="237">
        <f t="shared" si="5"/>
        <v>214</v>
      </c>
      <c r="L39" s="237">
        <f t="shared" si="5"/>
        <v>833</v>
      </c>
      <c r="M39" s="237">
        <f t="shared" si="5"/>
        <v>868</v>
      </c>
      <c r="N39" s="237">
        <f t="shared" si="5"/>
        <v>0</v>
      </c>
      <c r="O39" s="237">
        <f t="shared" si="5"/>
        <v>0</v>
      </c>
      <c r="P39" s="115"/>
      <c r="Q39" s="115"/>
      <c r="R39" s="115"/>
      <c r="S39" s="115"/>
      <c r="T39" s="115"/>
      <c r="U39" s="115"/>
      <c r="V39" s="115"/>
      <c r="W39" s="115"/>
      <c r="X39" s="117"/>
      <c r="Y39" s="117"/>
    </row>
    <row r="40" spans="1:25" ht="15.75" customHeight="1">
      <c r="A40" s="425" t="s">
        <v>87</v>
      </c>
      <c r="B40" s="66" t="s">
        <v>72</v>
      </c>
      <c r="C40" s="69"/>
      <c r="D40" s="69"/>
      <c r="E40" s="16" t="s">
        <v>40</v>
      </c>
      <c r="F40" s="341">
        <v>954</v>
      </c>
      <c r="G40" s="341">
        <v>575</v>
      </c>
      <c r="H40" s="339">
        <v>1926</v>
      </c>
      <c r="I40" s="339">
        <v>1394</v>
      </c>
      <c r="J40" s="339">
        <v>812</v>
      </c>
      <c r="K40" s="339">
        <v>1076</v>
      </c>
      <c r="L40" s="339">
        <v>0</v>
      </c>
      <c r="M40" s="365">
        <v>0</v>
      </c>
      <c r="N40" s="339">
        <v>269</v>
      </c>
      <c r="O40" s="339">
        <v>152</v>
      </c>
      <c r="P40" s="115"/>
      <c r="Q40" s="115"/>
      <c r="R40" s="115"/>
      <c r="S40" s="115"/>
      <c r="T40" s="117"/>
      <c r="U40" s="117"/>
      <c r="V40" s="117"/>
      <c r="W40" s="117"/>
      <c r="X40" s="115"/>
      <c r="Y40" s="115"/>
    </row>
    <row r="41" spans="1:25" ht="15.75" customHeight="1">
      <c r="A41" s="426"/>
      <c r="B41" s="11"/>
      <c r="C41" s="61" t="s">
        <v>73</v>
      </c>
      <c r="D41" s="53"/>
      <c r="E41" s="97"/>
      <c r="F41" s="342">
        <v>463</v>
      </c>
      <c r="G41" s="342">
        <v>126</v>
      </c>
      <c r="H41" s="343">
        <v>593</v>
      </c>
      <c r="I41" s="343">
        <v>405</v>
      </c>
      <c r="J41" s="236">
        <v>528</v>
      </c>
      <c r="K41" s="236">
        <v>766</v>
      </c>
      <c r="L41" s="236">
        <v>0</v>
      </c>
      <c r="M41" s="232">
        <v>0</v>
      </c>
      <c r="N41" s="236">
        <v>75</v>
      </c>
      <c r="O41" s="321">
        <v>0</v>
      </c>
      <c r="P41" s="117"/>
      <c r="Q41" s="117"/>
      <c r="R41" s="117"/>
      <c r="S41" s="117"/>
      <c r="T41" s="117"/>
      <c r="U41" s="117"/>
      <c r="V41" s="117"/>
      <c r="W41" s="117"/>
      <c r="X41" s="115"/>
      <c r="Y41" s="115"/>
    </row>
    <row r="42" spans="1:25" ht="15.75" customHeight="1">
      <c r="A42" s="426"/>
      <c r="B42" s="66" t="s">
        <v>60</v>
      </c>
      <c r="C42" s="69"/>
      <c r="D42" s="69"/>
      <c r="E42" s="16" t="s">
        <v>41</v>
      </c>
      <c r="F42" s="341">
        <v>979</v>
      </c>
      <c r="G42" s="341">
        <v>616</v>
      </c>
      <c r="H42" s="339">
        <v>1996</v>
      </c>
      <c r="I42" s="339">
        <v>1389</v>
      </c>
      <c r="J42" s="339">
        <v>873</v>
      </c>
      <c r="K42" s="339">
        <v>1197</v>
      </c>
      <c r="L42" s="339">
        <v>636</v>
      </c>
      <c r="M42" s="339">
        <v>707</v>
      </c>
      <c r="N42" s="339">
        <v>269</v>
      </c>
      <c r="O42" s="339">
        <v>185</v>
      </c>
      <c r="P42" s="115"/>
      <c r="Q42" s="115"/>
      <c r="R42" s="115"/>
      <c r="S42" s="115"/>
      <c r="T42" s="117"/>
      <c r="U42" s="117"/>
      <c r="V42" s="115"/>
      <c r="W42" s="115"/>
      <c r="X42" s="115"/>
      <c r="Y42" s="115"/>
    </row>
    <row r="43" spans="1:25" ht="15.75" customHeight="1">
      <c r="A43" s="426"/>
      <c r="B43" s="11"/>
      <c r="C43" s="61" t="s">
        <v>74</v>
      </c>
      <c r="D43" s="53"/>
      <c r="E43" s="97"/>
      <c r="F43" s="198">
        <v>236</v>
      </c>
      <c r="G43" s="198">
        <v>195</v>
      </c>
      <c r="H43" s="236">
        <v>52</v>
      </c>
      <c r="I43" s="236">
        <v>55</v>
      </c>
      <c r="J43" s="343">
        <v>167</v>
      </c>
      <c r="K43" s="343">
        <v>186</v>
      </c>
      <c r="L43" s="236">
        <v>163</v>
      </c>
      <c r="M43" s="236">
        <v>200</v>
      </c>
      <c r="N43" s="236">
        <v>133</v>
      </c>
      <c r="O43" s="236">
        <v>139</v>
      </c>
      <c r="P43" s="115"/>
      <c r="Q43" s="115"/>
      <c r="R43" s="117"/>
      <c r="S43" s="115"/>
      <c r="T43" s="117"/>
      <c r="U43" s="117"/>
      <c r="V43" s="115"/>
      <c r="W43" s="115"/>
      <c r="X43" s="117"/>
      <c r="Y43" s="117"/>
    </row>
    <row r="44" spans="1:25" ht="15.75" customHeight="1">
      <c r="A44" s="427"/>
      <c r="B44" s="59" t="s">
        <v>71</v>
      </c>
      <c r="C44" s="37"/>
      <c r="D44" s="37"/>
      <c r="E44" s="105" t="s">
        <v>200</v>
      </c>
      <c r="F44" s="322">
        <f aca="true" t="shared" si="6" ref="F44:N44">F40-F42</f>
        <v>-25</v>
      </c>
      <c r="G44" s="322">
        <f t="shared" si="6"/>
        <v>-41</v>
      </c>
      <c r="H44" s="322">
        <f t="shared" si="6"/>
        <v>-70</v>
      </c>
      <c r="I44" s="322">
        <f t="shared" si="6"/>
        <v>5</v>
      </c>
      <c r="J44" s="322">
        <f t="shared" si="6"/>
        <v>-61</v>
      </c>
      <c r="K44" s="322">
        <f t="shared" si="6"/>
        <v>-121</v>
      </c>
      <c r="L44" s="322">
        <f t="shared" si="6"/>
        <v>-636</v>
      </c>
      <c r="M44" s="322">
        <f t="shared" si="6"/>
        <v>-707</v>
      </c>
      <c r="N44" s="322">
        <f t="shared" si="6"/>
        <v>0</v>
      </c>
      <c r="O44" s="322">
        <v>-34</v>
      </c>
      <c r="P44" s="117"/>
      <c r="Q44" s="117"/>
      <c r="R44" s="115"/>
      <c r="S44" s="115"/>
      <c r="T44" s="117"/>
      <c r="U44" s="117"/>
      <c r="V44" s="115"/>
      <c r="W44" s="115"/>
      <c r="X44" s="115"/>
      <c r="Y44" s="115"/>
    </row>
    <row r="45" spans="1:25" ht="15.75" customHeight="1">
      <c r="A45" s="428" t="s">
        <v>79</v>
      </c>
      <c r="B45" s="20" t="s">
        <v>75</v>
      </c>
      <c r="C45" s="9"/>
      <c r="D45" s="9"/>
      <c r="E45" s="106" t="s">
        <v>201</v>
      </c>
      <c r="F45" s="238">
        <f aca="true" t="shared" si="7" ref="F45:O45">F39+F44</f>
        <v>-25</v>
      </c>
      <c r="G45" s="238">
        <f t="shared" si="7"/>
        <v>-41</v>
      </c>
      <c r="H45" s="238">
        <f t="shared" si="7"/>
        <v>-46</v>
      </c>
      <c r="I45" s="238">
        <f t="shared" si="7"/>
        <v>32</v>
      </c>
      <c r="J45" s="238">
        <f t="shared" si="7"/>
        <v>61</v>
      </c>
      <c r="K45" s="238">
        <f t="shared" si="7"/>
        <v>93</v>
      </c>
      <c r="L45" s="238">
        <f t="shared" si="7"/>
        <v>197</v>
      </c>
      <c r="M45" s="238">
        <f t="shared" si="7"/>
        <v>161</v>
      </c>
      <c r="N45" s="238">
        <f t="shared" si="7"/>
        <v>0</v>
      </c>
      <c r="O45" s="238">
        <f t="shared" si="7"/>
        <v>-34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5.75" customHeight="1">
      <c r="A46" s="429"/>
      <c r="B46" s="52" t="s">
        <v>76</v>
      </c>
      <c r="C46" s="53"/>
      <c r="D46" s="53"/>
      <c r="E46" s="53"/>
      <c r="F46" s="342"/>
      <c r="G46" s="239" t="s">
        <v>272</v>
      </c>
      <c r="H46" s="343"/>
      <c r="I46" s="343"/>
      <c r="J46" s="343">
        <v>67</v>
      </c>
      <c r="K46" s="343">
        <v>89</v>
      </c>
      <c r="L46" s="236">
        <v>0</v>
      </c>
      <c r="M46" s="236">
        <v>0</v>
      </c>
      <c r="N46" s="343">
        <v>0</v>
      </c>
      <c r="O46" s="343">
        <v>0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5.75" customHeight="1">
      <c r="A47" s="429"/>
      <c r="B47" s="52" t="s">
        <v>77</v>
      </c>
      <c r="C47" s="53"/>
      <c r="D47" s="53"/>
      <c r="E47" s="53"/>
      <c r="F47" s="236">
        <v>3</v>
      </c>
      <c r="G47" s="236">
        <v>28</v>
      </c>
      <c r="H47" s="236">
        <v>2</v>
      </c>
      <c r="I47" s="236">
        <v>49</v>
      </c>
      <c r="J47" s="236">
        <v>0</v>
      </c>
      <c r="K47" s="236">
        <v>6</v>
      </c>
      <c r="L47" s="236">
        <v>780</v>
      </c>
      <c r="M47" s="236">
        <v>584</v>
      </c>
      <c r="N47" s="236">
        <v>0</v>
      </c>
      <c r="O47" s="236">
        <v>0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5.75" customHeight="1">
      <c r="A48" s="430"/>
      <c r="B48" s="59" t="s">
        <v>78</v>
      </c>
      <c r="C48" s="37"/>
      <c r="D48" s="37"/>
      <c r="E48" s="37"/>
      <c r="F48" s="344"/>
      <c r="G48" s="344">
        <v>0</v>
      </c>
      <c r="H48" s="344"/>
      <c r="I48" s="344">
        <v>0</v>
      </c>
      <c r="J48" s="344">
        <v>0</v>
      </c>
      <c r="K48" s="344">
        <v>0</v>
      </c>
      <c r="L48" s="344">
        <v>780</v>
      </c>
      <c r="M48" s="344">
        <v>584</v>
      </c>
      <c r="N48" s="344">
        <v>0</v>
      </c>
      <c r="O48" s="344">
        <v>0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15" ht="15.75" customHeight="1">
      <c r="A49" s="27" t="s">
        <v>202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80" zoomScaleSheetLayoutView="80" zoomScalePageLayoutView="0" workbookViewId="0" topLeftCell="A1">
      <pane xSplit="5" ySplit="7" topLeftCell="F1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27" sqref="I27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2" t="s">
        <v>263</v>
      </c>
      <c r="E1" s="44"/>
      <c r="F1" s="44"/>
      <c r="G1" s="44"/>
    </row>
    <row r="2" ht="15" customHeight="1"/>
    <row r="3" spans="1:4" ht="15" customHeight="1">
      <c r="A3" s="45" t="s">
        <v>187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259</v>
      </c>
      <c r="B5" s="37"/>
      <c r="C5" s="37"/>
      <c r="D5" s="37"/>
      <c r="K5" s="46"/>
      <c r="O5" s="46" t="s">
        <v>44</v>
      </c>
    </row>
    <row r="6" spans="1:15" ht="15.75" customHeight="1">
      <c r="A6" s="447" t="s">
        <v>45</v>
      </c>
      <c r="B6" s="448"/>
      <c r="C6" s="448"/>
      <c r="D6" s="448"/>
      <c r="E6" s="449"/>
      <c r="F6" s="415"/>
      <c r="G6" s="416"/>
      <c r="H6" s="415"/>
      <c r="I6" s="416"/>
      <c r="J6" s="415"/>
      <c r="K6" s="416"/>
      <c r="L6" s="415"/>
      <c r="M6" s="416"/>
      <c r="N6" s="415"/>
      <c r="O6" s="416"/>
    </row>
    <row r="7" spans="1:15" ht="15.75" customHeight="1">
      <c r="A7" s="450"/>
      <c r="B7" s="451"/>
      <c r="C7" s="451"/>
      <c r="D7" s="451"/>
      <c r="E7" s="452"/>
      <c r="F7" s="267" t="s">
        <v>260</v>
      </c>
      <c r="G7" s="268" t="s">
        <v>1</v>
      </c>
      <c r="H7" s="267" t="s">
        <v>260</v>
      </c>
      <c r="I7" s="268" t="s">
        <v>1</v>
      </c>
      <c r="J7" s="267" t="s">
        <v>260</v>
      </c>
      <c r="K7" s="268" t="s">
        <v>1</v>
      </c>
      <c r="L7" s="267" t="s">
        <v>260</v>
      </c>
      <c r="M7" s="268" t="s">
        <v>1</v>
      </c>
      <c r="N7" s="267" t="s">
        <v>260</v>
      </c>
      <c r="O7" s="268" t="s">
        <v>1</v>
      </c>
    </row>
    <row r="8" spans="1:25" ht="15.75" customHeight="1">
      <c r="A8" s="425" t="s">
        <v>84</v>
      </c>
      <c r="B8" s="47" t="s">
        <v>46</v>
      </c>
      <c r="C8" s="48"/>
      <c r="D8" s="48"/>
      <c r="E8" s="95" t="s">
        <v>37</v>
      </c>
      <c r="F8" s="269"/>
      <c r="G8" s="289"/>
      <c r="H8" s="269"/>
      <c r="I8" s="290"/>
      <c r="J8" s="269"/>
      <c r="K8" s="270"/>
      <c r="L8" s="269"/>
      <c r="M8" s="290"/>
      <c r="N8" s="269"/>
      <c r="O8" s="270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53"/>
      <c r="B9" s="14"/>
      <c r="C9" s="61" t="s">
        <v>47</v>
      </c>
      <c r="D9" s="53"/>
      <c r="E9" s="96" t="s">
        <v>38</v>
      </c>
      <c r="F9" s="271"/>
      <c r="G9" s="291"/>
      <c r="H9" s="271"/>
      <c r="I9" s="292"/>
      <c r="J9" s="271"/>
      <c r="K9" s="272"/>
      <c r="L9" s="271"/>
      <c r="M9" s="292"/>
      <c r="N9" s="271"/>
      <c r="O9" s="27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53"/>
      <c r="B10" s="11"/>
      <c r="C10" s="61" t="s">
        <v>48</v>
      </c>
      <c r="D10" s="53"/>
      <c r="E10" s="96" t="s">
        <v>39</v>
      </c>
      <c r="F10" s="271"/>
      <c r="G10" s="291"/>
      <c r="H10" s="271"/>
      <c r="I10" s="292"/>
      <c r="J10" s="281"/>
      <c r="K10" s="293"/>
      <c r="L10" s="271"/>
      <c r="M10" s="292"/>
      <c r="N10" s="271"/>
      <c r="O10" s="27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53"/>
      <c r="B11" s="66" t="s">
        <v>49</v>
      </c>
      <c r="C11" s="67"/>
      <c r="D11" s="67"/>
      <c r="E11" s="98" t="s">
        <v>40</v>
      </c>
      <c r="F11" s="273"/>
      <c r="G11" s="294"/>
      <c r="H11" s="273"/>
      <c r="I11" s="295"/>
      <c r="J11" s="273"/>
      <c r="K11" s="274"/>
      <c r="L11" s="273"/>
      <c r="M11" s="295"/>
      <c r="N11" s="273"/>
      <c r="O11" s="27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53"/>
      <c r="B12" s="8"/>
      <c r="C12" s="61" t="s">
        <v>50</v>
      </c>
      <c r="D12" s="53"/>
      <c r="E12" s="96" t="s">
        <v>41</v>
      </c>
      <c r="F12" s="271"/>
      <c r="G12" s="291"/>
      <c r="H12" s="273"/>
      <c r="I12" s="292"/>
      <c r="J12" s="273"/>
      <c r="K12" s="272"/>
      <c r="L12" s="271"/>
      <c r="M12" s="292"/>
      <c r="N12" s="271"/>
      <c r="O12" s="27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53"/>
      <c r="B13" s="14"/>
      <c r="C13" s="50" t="s">
        <v>51</v>
      </c>
      <c r="D13" s="68"/>
      <c r="E13" s="99" t="s">
        <v>42</v>
      </c>
      <c r="F13" s="275"/>
      <c r="G13" s="310"/>
      <c r="H13" s="281"/>
      <c r="I13" s="293"/>
      <c r="J13" s="281"/>
      <c r="K13" s="293"/>
      <c r="L13" s="275"/>
      <c r="M13" s="296"/>
      <c r="N13" s="275"/>
      <c r="O13" s="276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53"/>
      <c r="B14" s="52" t="s">
        <v>52</v>
      </c>
      <c r="C14" s="53"/>
      <c r="D14" s="53"/>
      <c r="E14" s="96" t="s">
        <v>88</v>
      </c>
      <c r="F14" s="277">
        <f>F9-F12</f>
        <v>0</v>
      </c>
      <c r="G14" s="278">
        <f aca="true" t="shared" si="0" ref="F14:O15">G9-G12</f>
        <v>0</v>
      </c>
      <c r="H14" s="277">
        <f t="shared" si="0"/>
        <v>0</v>
      </c>
      <c r="I14" s="278">
        <f t="shared" si="0"/>
        <v>0</v>
      </c>
      <c r="J14" s="277">
        <f t="shared" si="0"/>
        <v>0</v>
      </c>
      <c r="K14" s="278">
        <f t="shared" si="0"/>
        <v>0</v>
      </c>
      <c r="L14" s="277">
        <f t="shared" si="0"/>
        <v>0</v>
      </c>
      <c r="M14" s="278">
        <f t="shared" si="0"/>
        <v>0</v>
      </c>
      <c r="N14" s="277">
        <f t="shared" si="0"/>
        <v>0</v>
      </c>
      <c r="O14" s="278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53"/>
      <c r="B15" s="52" t="s">
        <v>53</v>
      </c>
      <c r="C15" s="53"/>
      <c r="D15" s="53"/>
      <c r="E15" s="96" t="s">
        <v>89</v>
      </c>
      <c r="F15" s="277">
        <f t="shared" si="0"/>
        <v>0</v>
      </c>
      <c r="G15" s="278">
        <f t="shared" si="0"/>
        <v>0</v>
      </c>
      <c r="H15" s="277">
        <f t="shared" si="0"/>
        <v>0</v>
      </c>
      <c r="I15" s="278">
        <f t="shared" si="0"/>
        <v>0</v>
      </c>
      <c r="J15" s="277">
        <f t="shared" si="0"/>
        <v>0</v>
      </c>
      <c r="K15" s="278">
        <f t="shared" si="0"/>
        <v>0</v>
      </c>
      <c r="L15" s="277">
        <f t="shared" si="0"/>
        <v>0</v>
      </c>
      <c r="M15" s="278">
        <f t="shared" si="0"/>
        <v>0</v>
      </c>
      <c r="N15" s="277">
        <f t="shared" si="0"/>
        <v>0</v>
      </c>
      <c r="O15" s="278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53"/>
      <c r="B16" s="52" t="s">
        <v>54</v>
      </c>
      <c r="C16" s="53"/>
      <c r="D16" s="53"/>
      <c r="E16" s="96" t="s">
        <v>90</v>
      </c>
      <c r="F16" s="277">
        <f aca="true" t="shared" si="1" ref="F16:O16">F8-F11</f>
        <v>0</v>
      </c>
      <c r="G16" s="278">
        <f t="shared" si="1"/>
        <v>0</v>
      </c>
      <c r="H16" s="277">
        <f t="shared" si="1"/>
        <v>0</v>
      </c>
      <c r="I16" s="278">
        <f t="shared" si="1"/>
        <v>0</v>
      </c>
      <c r="J16" s="277">
        <f t="shared" si="1"/>
        <v>0</v>
      </c>
      <c r="K16" s="278">
        <f t="shared" si="1"/>
        <v>0</v>
      </c>
      <c r="L16" s="277">
        <f t="shared" si="1"/>
        <v>0</v>
      </c>
      <c r="M16" s="278">
        <f t="shared" si="1"/>
        <v>0</v>
      </c>
      <c r="N16" s="277">
        <f t="shared" si="1"/>
        <v>0</v>
      </c>
      <c r="O16" s="278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53"/>
      <c r="B17" s="52" t="s">
        <v>55</v>
      </c>
      <c r="C17" s="53"/>
      <c r="D17" s="53"/>
      <c r="E17" s="43"/>
      <c r="F17" s="318"/>
      <c r="G17" s="319"/>
      <c r="H17" s="281"/>
      <c r="I17" s="293"/>
      <c r="J17" s="271"/>
      <c r="K17" s="272"/>
      <c r="L17" s="271"/>
      <c r="M17" s="292"/>
      <c r="N17" s="281"/>
      <c r="O17" s="282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54"/>
      <c r="B18" s="59" t="s">
        <v>56</v>
      </c>
      <c r="C18" s="37"/>
      <c r="D18" s="37"/>
      <c r="E18" s="15"/>
      <c r="F18" s="297"/>
      <c r="G18" s="298"/>
      <c r="H18" s="283"/>
      <c r="I18" s="299"/>
      <c r="J18" s="283"/>
      <c r="K18" s="299"/>
      <c r="L18" s="283"/>
      <c r="M18" s="299"/>
      <c r="N18" s="283"/>
      <c r="O18" s="28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53" t="s">
        <v>85</v>
      </c>
      <c r="B19" s="66" t="s">
        <v>57</v>
      </c>
      <c r="C19" s="69"/>
      <c r="D19" s="69"/>
      <c r="E19" s="100"/>
      <c r="F19" s="300"/>
      <c r="G19" s="301"/>
      <c r="H19" s="285"/>
      <c r="I19" s="302"/>
      <c r="J19" s="285"/>
      <c r="K19" s="286"/>
      <c r="L19" s="285"/>
      <c r="M19" s="302"/>
      <c r="N19" s="285"/>
      <c r="O19" s="286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53"/>
      <c r="B20" s="13"/>
      <c r="C20" s="61" t="s">
        <v>58</v>
      </c>
      <c r="D20" s="53"/>
      <c r="E20" s="96"/>
      <c r="F20" s="277"/>
      <c r="G20" s="278"/>
      <c r="H20" s="271"/>
      <c r="I20" s="292"/>
      <c r="J20" s="271"/>
      <c r="K20" s="293"/>
      <c r="L20" s="271"/>
      <c r="M20" s="292"/>
      <c r="N20" s="271"/>
      <c r="O20" s="27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53"/>
      <c r="B21" s="26" t="s">
        <v>59</v>
      </c>
      <c r="C21" s="67"/>
      <c r="D21" s="67"/>
      <c r="E21" s="98" t="s">
        <v>91</v>
      </c>
      <c r="F21" s="303"/>
      <c r="G21" s="304"/>
      <c r="H21" s="273"/>
      <c r="I21" s="295"/>
      <c r="J21" s="273"/>
      <c r="K21" s="274"/>
      <c r="L21" s="273"/>
      <c r="M21" s="295"/>
      <c r="N21" s="273"/>
      <c r="O21" s="27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53"/>
      <c r="B22" s="66" t="s">
        <v>60</v>
      </c>
      <c r="C22" s="69"/>
      <c r="D22" s="69"/>
      <c r="E22" s="100" t="s">
        <v>92</v>
      </c>
      <c r="F22" s="300"/>
      <c r="G22" s="301"/>
      <c r="H22" s="285"/>
      <c r="I22" s="302"/>
      <c r="J22" s="285"/>
      <c r="K22" s="286"/>
      <c r="L22" s="285"/>
      <c r="M22" s="302"/>
      <c r="N22" s="285"/>
      <c r="O22" s="286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53"/>
      <c r="B23" s="8" t="s">
        <v>61</v>
      </c>
      <c r="C23" s="50" t="s">
        <v>62</v>
      </c>
      <c r="D23" s="68"/>
      <c r="E23" s="99"/>
      <c r="F23" s="279"/>
      <c r="G23" s="280"/>
      <c r="H23" s="275"/>
      <c r="I23" s="296"/>
      <c r="J23" s="275"/>
      <c r="K23" s="276"/>
      <c r="L23" s="275"/>
      <c r="M23" s="296"/>
      <c r="N23" s="275"/>
      <c r="O23" s="276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53"/>
      <c r="B24" s="52" t="s">
        <v>93</v>
      </c>
      <c r="C24" s="53"/>
      <c r="D24" s="53"/>
      <c r="E24" s="96" t="s">
        <v>94</v>
      </c>
      <c r="F24" s="277">
        <f>F21-F22</f>
        <v>0</v>
      </c>
      <c r="G24" s="278">
        <f aca="true" t="shared" si="2" ref="G24:O24">G21-G22</f>
        <v>0</v>
      </c>
      <c r="H24" s="277">
        <f t="shared" si="2"/>
        <v>0</v>
      </c>
      <c r="I24" s="278">
        <f t="shared" si="2"/>
        <v>0</v>
      </c>
      <c r="J24" s="277">
        <f t="shared" si="2"/>
        <v>0</v>
      </c>
      <c r="K24" s="278">
        <f t="shared" si="2"/>
        <v>0</v>
      </c>
      <c r="L24" s="277">
        <f t="shared" si="2"/>
        <v>0</v>
      </c>
      <c r="M24" s="278">
        <f t="shared" si="2"/>
        <v>0</v>
      </c>
      <c r="N24" s="277">
        <f t="shared" si="2"/>
        <v>0</v>
      </c>
      <c r="O24" s="278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53"/>
      <c r="B25" s="107" t="s">
        <v>63</v>
      </c>
      <c r="C25" s="68"/>
      <c r="D25" s="68"/>
      <c r="E25" s="455" t="s">
        <v>95</v>
      </c>
      <c r="F25" s="465"/>
      <c r="G25" s="433"/>
      <c r="H25" s="431"/>
      <c r="I25" s="433"/>
      <c r="J25" s="431"/>
      <c r="K25" s="433"/>
      <c r="L25" s="431"/>
      <c r="M25" s="433"/>
      <c r="N25" s="431"/>
      <c r="O25" s="433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53"/>
      <c r="B26" s="26" t="s">
        <v>64</v>
      </c>
      <c r="C26" s="67"/>
      <c r="D26" s="67"/>
      <c r="E26" s="456"/>
      <c r="F26" s="466"/>
      <c r="G26" s="434"/>
      <c r="H26" s="432"/>
      <c r="I26" s="434"/>
      <c r="J26" s="432"/>
      <c r="K26" s="434"/>
      <c r="L26" s="432"/>
      <c r="M26" s="434"/>
      <c r="N26" s="432"/>
      <c r="O26" s="434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54"/>
      <c r="B27" s="59" t="s">
        <v>96</v>
      </c>
      <c r="C27" s="37"/>
      <c r="D27" s="37"/>
      <c r="E27" s="101" t="s">
        <v>97</v>
      </c>
      <c r="F27" s="287">
        <f aca="true" t="shared" si="3" ref="F27:O27">F24+F25</f>
        <v>0</v>
      </c>
      <c r="G27" s="288">
        <f t="shared" si="3"/>
        <v>0</v>
      </c>
      <c r="H27" s="287">
        <f t="shared" si="3"/>
        <v>0</v>
      </c>
      <c r="I27" s="288">
        <f t="shared" si="3"/>
        <v>0</v>
      </c>
      <c r="J27" s="287">
        <f t="shared" si="3"/>
        <v>0</v>
      </c>
      <c r="K27" s="288">
        <f t="shared" si="3"/>
        <v>0</v>
      </c>
      <c r="L27" s="287">
        <f t="shared" si="3"/>
        <v>0</v>
      </c>
      <c r="M27" s="288">
        <f t="shared" si="3"/>
        <v>0</v>
      </c>
      <c r="N27" s="287">
        <f t="shared" si="3"/>
        <v>0</v>
      </c>
      <c r="O27" s="288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435" t="s">
        <v>65</v>
      </c>
      <c r="B30" s="436"/>
      <c r="C30" s="436"/>
      <c r="D30" s="436"/>
      <c r="E30" s="437"/>
      <c r="F30" s="421" t="s">
        <v>326</v>
      </c>
      <c r="G30" s="418"/>
      <c r="H30" s="421" t="s">
        <v>327</v>
      </c>
      <c r="I30" s="418"/>
      <c r="J30" s="463"/>
      <c r="K30" s="464"/>
      <c r="L30" s="463"/>
      <c r="M30" s="464"/>
      <c r="N30" s="463"/>
      <c r="O30" s="464"/>
      <c r="P30" s="118"/>
      <c r="Q30" s="72"/>
      <c r="R30" s="118"/>
      <c r="S30" s="72"/>
      <c r="T30" s="118"/>
      <c r="U30" s="72"/>
      <c r="V30" s="118"/>
      <c r="W30" s="72"/>
      <c r="X30" s="118"/>
      <c r="Y30" s="72"/>
    </row>
    <row r="31" spans="1:25" ht="15.75" customHeight="1">
      <c r="A31" s="438"/>
      <c r="B31" s="439"/>
      <c r="C31" s="439"/>
      <c r="D31" s="439"/>
      <c r="E31" s="440"/>
      <c r="F31" s="134" t="s">
        <v>260</v>
      </c>
      <c r="G31" s="51" t="s">
        <v>1</v>
      </c>
      <c r="H31" s="134" t="s">
        <v>260</v>
      </c>
      <c r="I31" s="51" t="s">
        <v>1</v>
      </c>
      <c r="J31" s="267" t="s">
        <v>260</v>
      </c>
      <c r="K31" s="268" t="s">
        <v>1</v>
      </c>
      <c r="L31" s="267" t="s">
        <v>260</v>
      </c>
      <c r="M31" s="268" t="s">
        <v>1</v>
      </c>
      <c r="N31" s="267" t="s">
        <v>260</v>
      </c>
      <c r="O31" s="320" t="s">
        <v>1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1:25" ht="15.75" customHeight="1">
      <c r="A32" s="425" t="s">
        <v>86</v>
      </c>
      <c r="B32" s="47" t="s">
        <v>46</v>
      </c>
      <c r="C32" s="48"/>
      <c r="D32" s="48"/>
      <c r="E32" s="16" t="s">
        <v>37</v>
      </c>
      <c r="F32" s="339">
        <v>32</v>
      </c>
      <c r="G32" s="341">
        <v>36</v>
      </c>
      <c r="H32" s="323">
        <v>632</v>
      </c>
      <c r="I32" s="380">
        <v>678</v>
      </c>
      <c r="J32" s="371"/>
      <c r="K32" s="270"/>
      <c r="L32" s="285"/>
      <c r="M32" s="308"/>
      <c r="N32" s="269"/>
      <c r="O32" s="309"/>
      <c r="P32" s="115"/>
      <c r="Q32" s="115"/>
      <c r="R32" s="115"/>
      <c r="S32" s="115"/>
      <c r="T32" s="117"/>
      <c r="U32" s="117"/>
      <c r="V32" s="115"/>
      <c r="W32" s="115"/>
      <c r="X32" s="117"/>
      <c r="Y32" s="117"/>
    </row>
    <row r="33" spans="1:25" ht="15.75" customHeight="1">
      <c r="A33" s="459"/>
      <c r="B33" s="14"/>
      <c r="C33" s="50" t="s">
        <v>66</v>
      </c>
      <c r="D33" s="68"/>
      <c r="E33" s="103"/>
      <c r="F33" s="340">
        <v>8</v>
      </c>
      <c r="G33" s="338">
        <v>8</v>
      </c>
      <c r="H33" s="332">
        <v>525</v>
      </c>
      <c r="I33" s="381">
        <v>521</v>
      </c>
      <c r="J33" s="372"/>
      <c r="K33" s="276"/>
      <c r="L33" s="275"/>
      <c r="M33" s="310"/>
      <c r="N33" s="275"/>
      <c r="O33" s="280"/>
      <c r="P33" s="115"/>
      <c r="Q33" s="115"/>
      <c r="R33" s="115"/>
      <c r="S33" s="115"/>
      <c r="T33" s="117"/>
      <c r="U33" s="117"/>
      <c r="V33" s="115"/>
      <c r="W33" s="115"/>
      <c r="X33" s="117"/>
      <c r="Y33" s="117"/>
    </row>
    <row r="34" spans="1:25" ht="15.75" customHeight="1">
      <c r="A34" s="459"/>
      <c r="B34" s="14"/>
      <c r="C34" s="12"/>
      <c r="D34" s="61" t="s">
        <v>67</v>
      </c>
      <c r="E34" s="97"/>
      <c r="F34" s="236">
        <v>8</v>
      </c>
      <c r="G34" s="198">
        <v>8</v>
      </c>
      <c r="H34" s="321">
        <v>525</v>
      </c>
      <c r="I34" s="324">
        <v>521</v>
      </c>
      <c r="J34" s="373"/>
      <c r="K34" s="272"/>
      <c r="L34" s="271"/>
      <c r="M34" s="291"/>
      <c r="N34" s="271"/>
      <c r="O34" s="278"/>
      <c r="P34" s="115"/>
      <c r="Q34" s="115"/>
      <c r="R34" s="115"/>
      <c r="S34" s="115"/>
      <c r="T34" s="117"/>
      <c r="U34" s="117"/>
      <c r="V34" s="115"/>
      <c r="W34" s="115"/>
      <c r="X34" s="117"/>
      <c r="Y34" s="117"/>
    </row>
    <row r="35" spans="1:25" ht="15.75" customHeight="1">
      <c r="A35" s="459"/>
      <c r="B35" s="11"/>
      <c r="C35" s="31" t="s">
        <v>68</v>
      </c>
      <c r="D35" s="67"/>
      <c r="E35" s="104"/>
      <c r="F35" s="337">
        <v>24</v>
      </c>
      <c r="G35" s="370">
        <v>28</v>
      </c>
      <c r="H35" s="325">
        <v>107</v>
      </c>
      <c r="I35" s="382">
        <v>157</v>
      </c>
      <c r="J35" s="374"/>
      <c r="K35" s="312"/>
      <c r="L35" s="273"/>
      <c r="M35" s="294"/>
      <c r="N35" s="273"/>
      <c r="O35" s="304"/>
      <c r="P35" s="115"/>
      <c r="Q35" s="115"/>
      <c r="R35" s="115"/>
      <c r="S35" s="115"/>
      <c r="T35" s="117"/>
      <c r="U35" s="117"/>
      <c r="V35" s="115"/>
      <c r="W35" s="115"/>
      <c r="X35" s="117"/>
      <c r="Y35" s="117"/>
    </row>
    <row r="36" spans="1:25" ht="15.75" customHeight="1">
      <c r="A36" s="459"/>
      <c r="B36" s="66" t="s">
        <v>49</v>
      </c>
      <c r="C36" s="69"/>
      <c r="D36" s="69"/>
      <c r="E36" s="16" t="s">
        <v>38</v>
      </c>
      <c r="F36" s="339">
        <v>28</v>
      </c>
      <c r="G36" s="341">
        <v>26</v>
      </c>
      <c r="H36" s="330">
        <v>592</v>
      </c>
      <c r="I36" s="383">
        <v>524</v>
      </c>
      <c r="J36" s="375"/>
      <c r="K36" s="286"/>
      <c r="L36" s="285"/>
      <c r="M36" s="308"/>
      <c r="N36" s="285"/>
      <c r="O36" s="301"/>
      <c r="P36" s="115"/>
      <c r="Q36" s="115"/>
      <c r="R36" s="115"/>
      <c r="S36" s="115"/>
      <c r="T36" s="115"/>
      <c r="U36" s="115"/>
      <c r="V36" s="115"/>
      <c r="W36" s="115"/>
      <c r="X36" s="117"/>
      <c r="Y36" s="117"/>
    </row>
    <row r="37" spans="1:25" ht="15.75" customHeight="1">
      <c r="A37" s="459"/>
      <c r="B37" s="14"/>
      <c r="C37" s="61" t="s">
        <v>69</v>
      </c>
      <c r="D37" s="53"/>
      <c r="E37" s="97"/>
      <c r="F37" s="236">
        <v>23</v>
      </c>
      <c r="G37" s="198">
        <v>20</v>
      </c>
      <c r="H37" s="321">
        <v>485</v>
      </c>
      <c r="I37" s="324">
        <v>367</v>
      </c>
      <c r="J37" s="373"/>
      <c r="K37" s="272"/>
      <c r="L37" s="271"/>
      <c r="M37" s="291"/>
      <c r="N37" s="271"/>
      <c r="O37" s="278"/>
      <c r="P37" s="115"/>
      <c r="Q37" s="115"/>
      <c r="R37" s="115"/>
      <c r="S37" s="115"/>
      <c r="T37" s="115"/>
      <c r="U37" s="115"/>
      <c r="V37" s="115"/>
      <c r="W37" s="115"/>
      <c r="X37" s="117"/>
      <c r="Y37" s="117"/>
    </row>
    <row r="38" spans="1:25" ht="15.75" customHeight="1">
      <c r="A38" s="459"/>
      <c r="B38" s="11"/>
      <c r="C38" s="61" t="s">
        <v>70</v>
      </c>
      <c r="D38" s="53"/>
      <c r="E38" s="97"/>
      <c r="F38" s="198">
        <v>5</v>
      </c>
      <c r="G38" s="198">
        <v>6</v>
      </c>
      <c r="H38" s="321">
        <v>107</v>
      </c>
      <c r="I38" s="324">
        <v>157</v>
      </c>
      <c r="J38" s="373"/>
      <c r="K38" s="312"/>
      <c r="L38" s="271"/>
      <c r="M38" s="291"/>
      <c r="N38" s="271"/>
      <c r="O38" s="278"/>
      <c r="P38" s="115"/>
      <c r="Q38" s="115"/>
      <c r="R38" s="117"/>
      <c r="S38" s="117"/>
      <c r="T38" s="115"/>
      <c r="U38" s="115"/>
      <c r="V38" s="115"/>
      <c r="W38" s="115"/>
      <c r="X38" s="117"/>
      <c r="Y38" s="117"/>
    </row>
    <row r="39" spans="1:25" ht="15.75" customHeight="1">
      <c r="A39" s="460"/>
      <c r="B39" s="6" t="s">
        <v>71</v>
      </c>
      <c r="C39" s="7"/>
      <c r="D39" s="7"/>
      <c r="E39" s="105" t="s">
        <v>98</v>
      </c>
      <c r="F39" s="237">
        <f>F32-F36</f>
        <v>4</v>
      </c>
      <c r="G39" s="237">
        <f>G32-G36</f>
        <v>10</v>
      </c>
      <c r="H39" s="333">
        <f>H32-H36</f>
        <v>40</v>
      </c>
      <c r="I39" s="384">
        <f>I32-I36</f>
        <v>154</v>
      </c>
      <c r="J39" s="317">
        <f aca="true" t="shared" si="4" ref="J39:O39">J32-J36</f>
        <v>0</v>
      </c>
      <c r="K39" s="288">
        <f t="shared" si="4"/>
        <v>0</v>
      </c>
      <c r="L39" s="287">
        <f t="shared" si="4"/>
        <v>0</v>
      </c>
      <c r="M39" s="288">
        <f t="shared" si="4"/>
        <v>0</v>
      </c>
      <c r="N39" s="287">
        <f t="shared" si="4"/>
        <v>0</v>
      </c>
      <c r="O39" s="288">
        <f t="shared" si="4"/>
        <v>0</v>
      </c>
      <c r="P39" s="115"/>
      <c r="Q39" s="115"/>
      <c r="R39" s="115"/>
      <c r="S39" s="115"/>
      <c r="T39" s="115"/>
      <c r="U39" s="115"/>
      <c r="V39" s="115"/>
      <c r="W39" s="115"/>
      <c r="X39" s="117"/>
      <c r="Y39" s="117"/>
    </row>
    <row r="40" spans="1:25" ht="15.75" customHeight="1">
      <c r="A40" s="425" t="s">
        <v>87</v>
      </c>
      <c r="B40" s="66" t="s">
        <v>72</v>
      </c>
      <c r="C40" s="69"/>
      <c r="D40" s="69"/>
      <c r="E40" s="16" t="s">
        <v>40</v>
      </c>
      <c r="F40" s="341">
        <v>39</v>
      </c>
      <c r="G40" s="341">
        <v>39</v>
      </c>
      <c r="H40" s="330">
        <v>1329</v>
      </c>
      <c r="I40" s="383">
        <v>1457</v>
      </c>
      <c r="J40" s="375"/>
      <c r="K40" s="286"/>
      <c r="L40" s="285"/>
      <c r="M40" s="308"/>
      <c r="N40" s="285"/>
      <c r="O40" s="301"/>
      <c r="P40" s="115"/>
      <c r="Q40" s="115"/>
      <c r="R40" s="115"/>
      <c r="S40" s="115"/>
      <c r="T40" s="117"/>
      <c r="U40" s="117"/>
      <c r="V40" s="117"/>
      <c r="W40" s="117"/>
      <c r="X40" s="115"/>
      <c r="Y40" s="115"/>
    </row>
    <row r="41" spans="1:25" ht="15.75" customHeight="1">
      <c r="A41" s="426"/>
      <c r="B41" s="11"/>
      <c r="C41" s="61" t="s">
        <v>73</v>
      </c>
      <c r="D41" s="53"/>
      <c r="E41" s="97"/>
      <c r="F41" s="342" t="s">
        <v>272</v>
      </c>
      <c r="G41" s="342" t="s">
        <v>328</v>
      </c>
      <c r="H41" s="343"/>
      <c r="I41" s="378">
        <v>0</v>
      </c>
      <c r="J41" s="373"/>
      <c r="K41" s="272"/>
      <c r="L41" s="271"/>
      <c r="M41" s="291"/>
      <c r="N41" s="271"/>
      <c r="O41" s="278"/>
      <c r="P41" s="117"/>
      <c r="Q41" s="117"/>
      <c r="R41" s="117"/>
      <c r="S41" s="117"/>
      <c r="T41" s="117"/>
      <c r="U41" s="117"/>
      <c r="V41" s="117"/>
      <c r="W41" s="117"/>
      <c r="X41" s="115"/>
      <c r="Y41" s="115"/>
    </row>
    <row r="42" spans="1:25" ht="15.75" customHeight="1">
      <c r="A42" s="426"/>
      <c r="B42" s="66" t="s">
        <v>60</v>
      </c>
      <c r="C42" s="69"/>
      <c r="D42" s="69"/>
      <c r="E42" s="16" t="s">
        <v>41</v>
      </c>
      <c r="F42" s="341">
        <v>43</v>
      </c>
      <c r="G42" s="341">
        <v>49</v>
      </c>
      <c r="H42" s="330">
        <v>1390</v>
      </c>
      <c r="I42" s="383">
        <v>1614</v>
      </c>
      <c r="J42" s="375"/>
      <c r="K42" s="286"/>
      <c r="L42" s="285"/>
      <c r="M42" s="308"/>
      <c r="N42" s="285"/>
      <c r="O42" s="301"/>
      <c r="P42" s="115"/>
      <c r="Q42" s="115"/>
      <c r="R42" s="115"/>
      <c r="S42" s="115"/>
      <c r="T42" s="117"/>
      <c r="U42" s="117"/>
      <c r="V42" s="115"/>
      <c r="W42" s="115"/>
      <c r="X42" s="115"/>
      <c r="Y42" s="115"/>
    </row>
    <row r="43" spans="1:25" ht="15.75" customHeight="1">
      <c r="A43" s="426"/>
      <c r="B43" s="11"/>
      <c r="C43" s="61" t="s">
        <v>74</v>
      </c>
      <c r="D43" s="53"/>
      <c r="E43" s="97"/>
      <c r="F43" s="198">
        <v>43</v>
      </c>
      <c r="G43" s="198">
        <v>49</v>
      </c>
      <c r="H43" s="321">
        <v>1390</v>
      </c>
      <c r="I43" s="324">
        <v>1614</v>
      </c>
      <c r="J43" s="374"/>
      <c r="K43" s="312"/>
      <c r="L43" s="271"/>
      <c r="M43" s="291"/>
      <c r="N43" s="271"/>
      <c r="O43" s="278"/>
      <c r="P43" s="115"/>
      <c r="Q43" s="115"/>
      <c r="R43" s="117"/>
      <c r="S43" s="115"/>
      <c r="T43" s="117"/>
      <c r="U43" s="117"/>
      <c r="V43" s="115"/>
      <c r="W43" s="115"/>
      <c r="X43" s="117"/>
      <c r="Y43" s="117"/>
    </row>
    <row r="44" spans="1:25" ht="15.75" customHeight="1">
      <c r="A44" s="427"/>
      <c r="B44" s="59" t="s">
        <v>71</v>
      </c>
      <c r="C44" s="37"/>
      <c r="D44" s="37"/>
      <c r="E44" s="105" t="s">
        <v>99</v>
      </c>
      <c r="F44" s="322">
        <f>F40-F42</f>
        <v>-4</v>
      </c>
      <c r="G44" s="322">
        <f>G40-G42</f>
        <v>-10</v>
      </c>
      <c r="H44" s="322">
        <f>H40-H42</f>
        <v>-61</v>
      </c>
      <c r="I44" s="379">
        <f>I40-I42</f>
        <v>-157</v>
      </c>
      <c r="J44" s="299">
        <f aca="true" t="shared" si="5" ref="J44:O44">J40-J42</f>
        <v>0</v>
      </c>
      <c r="K44" s="298">
        <f t="shared" si="5"/>
        <v>0</v>
      </c>
      <c r="L44" s="297">
        <f t="shared" si="5"/>
        <v>0</v>
      </c>
      <c r="M44" s="298">
        <f t="shared" si="5"/>
        <v>0</v>
      </c>
      <c r="N44" s="297">
        <f t="shared" si="5"/>
        <v>0</v>
      </c>
      <c r="O44" s="298">
        <f t="shared" si="5"/>
        <v>0</v>
      </c>
      <c r="P44" s="117"/>
      <c r="Q44" s="117"/>
      <c r="R44" s="115"/>
      <c r="S44" s="115"/>
      <c r="T44" s="117"/>
      <c r="U44" s="117"/>
      <c r="V44" s="115"/>
      <c r="W44" s="115"/>
      <c r="X44" s="115"/>
      <c r="Y44" s="115"/>
    </row>
    <row r="45" spans="1:25" ht="15.75" customHeight="1">
      <c r="A45" s="428" t="s">
        <v>79</v>
      </c>
      <c r="B45" s="20" t="s">
        <v>75</v>
      </c>
      <c r="C45" s="9"/>
      <c r="D45" s="9"/>
      <c r="E45" s="106" t="s">
        <v>100</v>
      </c>
      <c r="F45" s="366">
        <f>F39+F44</f>
        <v>0</v>
      </c>
      <c r="G45" s="238">
        <f>G39+G44</f>
        <v>0</v>
      </c>
      <c r="H45" s="385">
        <f>H39+H44</f>
        <v>-21</v>
      </c>
      <c r="I45" s="386">
        <f>I39+I44</f>
        <v>-3</v>
      </c>
      <c r="J45" s="376">
        <f aca="true" t="shared" si="6" ref="J45:O45">J39+J44</f>
        <v>0</v>
      </c>
      <c r="K45" s="314">
        <f t="shared" si="6"/>
        <v>0</v>
      </c>
      <c r="L45" s="313">
        <f t="shared" si="6"/>
        <v>0</v>
      </c>
      <c r="M45" s="314">
        <f t="shared" si="6"/>
        <v>0</v>
      </c>
      <c r="N45" s="313">
        <f t="shared" si="6"/>
        <v>0</v>
      </c>
      <c r="O45" s="314">
        <f t="shared" si="6"/>
        <v>0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</row>
    <row r="46" spans="1:25" ht="15.75" customHeight="1">
      <c r="A46" s="429"/>
      <c r="B46" s="52" t="s">
        <v>76</v>
      </c>
      <c r="C46" s="53"/>
      <c r="D46" s="53"/>
      <c r="E46" s="53"/>
      <c r="F46" s="342" t="s">
        <v>272</v>
      </c>
      <c r="G46" s="342" t="s">
        <v>328</v>
      </c>
      <c r="H46" s="343"/>
      <c r="I46" s="378">
        <v>0</v>
      </c>
      <c r="J46" s="374"/>
      <c r="K46" s="312"/>
      <c r="L46" s="271"/>
      <c r="M46" s="291"/>
      <c r="N46" s="311"/>
      <c r="O46" s="282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1:25" ht="15.75" customHeight="1">
      <c r="A47" s="429"/>
      <c r="B47" s="52" t="s">
        <v>77</v>
      </c>
      <c r="C47" s="53"/>
      <c r="D47" s="53"/>
      <c r="E47" s="53"/>
      <c r="F47" s="232" t="s">
        <v>272</v>
      </c>
      <c r="G47" s="239" t="s">
        <v>328</v>
      </c>
      <c r="H47" s="321"/>
      <c r="I47" s="324">
        <v>0</v>
      </c>
      <c r="J47" s="373"/>
      <c r="K47" s="272"/>
      <c r="L47" s="271"/>
      <c r="M47" s="291"/>
      <c r="N47" s="271"/>
      <c r="O47" s="278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1:25" ht="15.75" customHeight="1">
      <c r="A48" s="430"/>
      <c r="B48" s="59" t="s">
        <v>78</v>
      </c>
      <c r="C48" s="37"/>
      <c r="D48" s="37"/>
      <c r="E48" s="37"/>
      <c r="F48" s="233" t="s">
        <v>272</v>
      </c>
      <c r="G48" s="388" t="s">
        <v>328</v>
      </c>
      <c r="H48" s="387"/>
      <c r="I48" s="384">
        <v>0</v>
      </c>
      <c r="J48" s="377"/>
      <c r="K48" s="316"/>
      <c r="L48" s="315"/>
      <c r="M48" s="317"/>
      <c r="N48" s="315"/>
      <c r="O48" s="288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15" ht="15.75" customHeight="1">
      <c r="A49" s="27" t="s">
        <v>83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7"/>
  <sheetViews>
    <sheetView view="pageBreakPreview" zoomScale="80" zoomScaleSheetLayoutView="80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20" sqref="I20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41" t="s">
        <v>0</v>
      </c>
      <c r="B1" s="141"/>
      <c r="C1" s="186" t="s">
        <v>262</v>
      </c>
      <c r="D1" s="187"/>
    </row>
    <row r="3" spans="1:10" ht="15" customHeight="1">
      <c r="A3" s="45" t="s">
        <v>264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188"/>
      <c r="B5" s="188" t="s">
        <v>265</v>
      </c>
      <c r="C5" s="188"/>
      <c r="D5" s="188"/>
      <c r="H5" s="46"/>
      <c r="L5" s="46"/>
      <c r="N5" s="46" t="s">
        <v>203</v>
      </c>
    </row>
    <row r="6" spans="1:14" ht="15" customHeight="1">
      <c r="A6" s="189"/>
      <c r="B6" s="190"/>
      <c r="C6" s="190"/>
      <c r="D6" s="190"/>
      <c r="E6" s="467" t="s">
        <v>266</v>
      </c>
      <c r="F6" s="468"/>
      <c r="G6" s="469" t="s">
        <v>267</v>
      </c>
      <c r="H6" s="470"/>
      <c r="I6" s="469" t="s">
        <v>268</v>
      </c>
      <c r="J6" s="470"/>
      <c r="K6" s="469" t="s">
        <v>269</v>
      </c>
      <c r="L6" s="470"/>
      <c r="M6" s="467" t="s">
        <v>270</v>
      </c>
      <c r="N6" s="468"/>
    </row>
    <row r="7" spans="1:14" ht="15" customHeight="1">
      <c r="A7" s="191"/>
      <c r="B7" s="192"/>
      <c r="C7" s="192"/>
      <c r="D7" s="192"/>
      <c r="E7" s="193" t="s">
        <v>271</v>
      </c>
      <c r="F7" s="35" t="s">
        <v>1</v>
      </c>
      <c r="G7" s="193" t="s">
        <v>271</v>
      </c>
      <c r="H7" s="35" t="s">
        <v>1</v>
      </c>
      <c r="I7" s="193" t="s">
        <v>271</v>
      </c>
      <c r="J7" s="35" t="s">
        <v>1</v>
      </c>
      <c r="K7" s="193" t="s">
        <v>271</v>
      </c>
      <c r="L7" s="35" t="s">
        <v>1</v>
      </c>
      <c r="M7" s="193" t="s">
        <v>271</v>
      </c>
      <c r="N7" s="355" t="s">
        <v>1</v>
      </c>
    </row>
    <row r="8" spans="1:14" ht="18" customHeight="1">
      <c r="A8" s="471" t="s">
        <v>204</v>
      </c>
      <c r="B8" s="194" t="s">
        <v>205</v>
      </c>
      <c r="C8" s="195"/>
      <c r="D8" s="195"/>
      <c r="E8" s="229">
        <v>1</v>
      </c>
      <c r="F8" s="215">
        <v>1</v>
      </c>
      <c r="G8" s="229">
        <v>1</v>
      </c>
      <c r="H8" s="215">
        <v>1</v>
      </c>
      <c r="I8" s="229">
        <v>9</v>
      </c>
      <c r="J8" s="215"/>
      <c r="K8" s="229">
        <v>33</v>
      </c>
      <c r="L8" s="215"/>
      <c r="M8" s="229">
        <v>2</v>
      </c>
      <c r="N8" s="356"/>
    </row>
    <row r="9" spans="1:14" ht="18" customHeight="1">
      <c r="A9" s="406"/>
      <c r="B9" s="471" t="s">
        <v>206</v>
      </c>
      <c r="C9" s="159" t="s">
        <v>207</v>
      </c>
      <c r="D9" s="160"/>
      <c r="E9" s="230">
        <v>20</v>
      </c>
      <c r="F9" s="216">
        <v>20</v>
      </c>
      <c r="G9" s="230">
        <v>10</v>
      </c>
      <c r="H9" s="216">
        <v>10</v>
      </c>
      <c r="I9" s="230">
        <v>90</v>
      </c>
      <c r="J9" s="216">
        <v>90</v>
      </c>
      <c r="K9" s="230">
        <v>3495</v>
      </c>
      <c r="L9" s="216">
        <v>3495</v>
      </c>
      <c r="M9" s="230">
        <v>40</v>
      </c>
      <c r="N9" s="357">
        <v>40</v>
      </c>
    </row>
    <row r="10" spans="1:14" ht="18" customHeight="1">
      <c r="A10" s="406"/>
      <c r="B10" s="406"/>
      <c r="C10" s="52" t="s">
        <v>208</v>
      </c>
      <c r="D10" s="53"/>
      <c r="E10" s="231">
        <v>20</v>
      </c>
      <c r="F10" s="217">
        <v>20</v>
      </c>
      <c r="G10" s="231">
        <v>10</v>
      </c>
      <c r="H10" s="217">
        <v>10</v>
      </c>
      <c r="I10" s="231">
        <v>54</v>
      </c>
      <c r="J10" s="217">
        <v>54</v>
      </c>
      <c r="K10" s="231">
        <v>2040</v>
      </c>
      <c r="L10" s="217">
        <v>2040</v>
      </c>
      <c r="M10" s="231">
        <v>22</v>
      </c>
      <c r="N10" s="358">
        <v>22</v>
      </c>
    </row>
    <row r="11" spans="1:14" ht="18" customHeight="1">
      <c r="A11" s="406"/>
      <c r="B11" s="406"/>
      <c r="C11" s="52" t="s">
        <v>209</v>
      </c>
      <c r="D11" s="53"/>
      <c r="E11" s="232" t="s">
        <v>272</v>
      </c>
      <c r="F11" s="217">
        <v>0</v>
      </c>
      <c r="G11" s="231">
        <v>0</v>
      </c>
      <c r="H11" s="217">
        <v>0</v>
      </c>
      <c r="I11" s="231"/>
      <c r="J11" s="217"/>
      <c r="K11" s="231"/>
      <c r="L11" s="218"/>
      <c r="M11" s="231"/>
      <c r="N11" s="358"/>
    </row>
    <row r="12" spans="1:14" ht="18" customHeight="1">
      <c r="A12" s="406"/>
      <c r="B12" s="406"/>
      <c r="C12" s="52" t="s">
        <v>210</v>
      </c>
      <c r="D12" s="53"/>
      <c r="E12" s="232" t="s">
        <v>272</v>
      </c>
      <c r="F12" s="217">
        <v>0</v>
      </c>
      <c r="G12" s="231">
        <v>0</v>
      </c>
      <c r="H12" s="217">
        <v>0</v>
      </c>
      <c r="I12" s="231"/>
      <c r="J12" s="217"/>
      <c r="K12" s="231"/>
      <c r="L12" s="217"/>
      <c r="M12" s="231"/>
      <c r="N12" s="358"/>
    </row>
    <row r="13" spans="1:14" ht="18" customHeight="1">
      <c r="A13" s="406"/>
      <c r="B13" s="406"/>
      <c r="C13" s="52" t="s">
        <v>211</v>
      </c>
      <c r="D13" s="53"/>
      <c r="E13" s="232" t="s">
        <v>272</v>
      </c>
      <c r="F13" s="217">
        <v>0</v>
      </c>
      <c r="G13" s="231">
        <v>0</v>
      </c>
      <c r="H13" s="217">
        <v>0</v>
      </c>
      <c r="I13" s="231"/>
      <c r="J13" s="217"/>
      <c r="K13" s="231"/>
      <c r="L13" s="218"/>
      <c r="M13" s="231"/>
      <c r="N13" s="359"/>
    </row>
    <row r="14" spans="1:14" ht="18" customHeight="1">
      <c r="A14" s="407"/>
      <c r="B14" s="407"/>
      <c r="C14" s="59" t="s">
        <v>79</v>
      </c>
      <c r="D14" s="37"/>
      <c r="E14" s="233" t="s">
        <v>272</v>
      </c>
      <c r="F14" s="219">
        <v>0</v>
      </c>
      <c r="G14" s="234">
        <v>0</v>
      </c>
      <c r="H14" s="219">
        <v>0</v>
      </c>
      <c r="I14" s="234"/>
      <c r="J14" s="219"/>
      <c r="K14" s="234"/>
      <c r="L14" s="218"/>
      <c r="M14" s="234"/>
      <c r="N14" s="359"/>
    </row>
    <row r="15" spans="1:14" ht="18" customHeight="1">
      <c r="A15" s="405" t="s">
        <v>212</v>
      </c>
      <c r="B15" s="471" t="s">
        <v>213</v>
      </c>
      <c r="C15" s="159" t="s">
        <v>214</v>
      </c>
      <c r="D15" s="160"/>
      <c r="E15" s="235">
        <v>13868</v>
      </c>
      <c r="F15" s="220">
        <v>15798</v>
      </c>
      <c r="G15" s="235">
        <v>3507</v>
      </c>
      <c r="H15" s="220">
        <v>3344</v>
      </c>
      <c r="I15" s="235">
        <v>638</v>
      </c>
      <c r="J15" s="220">
        <v>650</v>
      </c>
      <c r="K15" s="235">
        <v>1081</v>
      </c>
      <c r="L15" s="220">
        <v>966</v>
      </c>
      <c r="M15" s="235">
        <v>169</v>
      </c>
      <c r="N15" s="360">
        <v>190</v>
      </c>
    </row>
    <row r="16" spans="1:14" ht="18" customHeight="1">
      <c r="A16" s="406"/>
      <c r="B16" s="406"/>
      <c r="C16" s="52" t="s">
        <v>215</v>
      </c>
      <c r="D16" s="53"/>
      <c r="E16" s="236">
        <v>9</v>
      </c>
      <c r="F16" s="221">
        <v>20</v>
      </c>
      <c r="G16" s="236">
        <v>15015</v>
      </c>
      <c r="H16" s="221">
        <v>15822</v>
      </c>
      <c r="I16" s="236">
        <v>22</v>
      </c>
      <c r="J16" s="221">
        <v>20</v>
      </c>
      <c r="K16" s="236">
        <v>12297</v>
      </c>
      <c r="L16" s="221">
        <v>12825</v>
      </c>
      <c r="M16" s="236">
        <v>51</v>
      </c>
      <c r="N16" s="359">
        <v>31</v>
      </c>
    </row>
    <row r="17" spans="1:14" ht="18" customHeight="1">
      <c r="A17" s="406"/>
      <c r="B17" s="406"/>
      <c r="C17" s="52" t="s">
        <v>216</v>
      </c>
      <c r="D17" s="53"/>
      <c r="E17" s="232" t="s">
        <v>273</v>
      </c>
      <c r="F17" s="362" t="s">
        <v>274</v>
      </c>
      <c r="G17" s="236">
        <v>0</v>
      </c>
      <c r="H17" s="221">
        <v>0</v>
      </c>
      <c r="I17" s="236">
        <v>0</v>
      </c>
      <c r="J17" s="221">
        <v>0</v>
      </c>
      <c r="K17" s="236">
        <v>0</v>
      </c>
      <c r="L17" s="221">
        <v>0</v>
      </c>
      <c r="M17" s="236">
        <v>0</v>
      </c>
      <c r="N17" s="359">
        <v>0</v>
      </c>
    </row>
    <row r="18" spans="1:14" ht="18" customHeight="1">
      <c r="A18" s="406"/>
      <c r="B18" s="407"/>
      <c r="C18" s="59" t="s">
        <v>217</v>
      </c>
      <c r="D18" s="37"/>
      <c r="E18" s="237">
        <v>13878</v>
      </c>
      <c r="F18" s="222">
        <v>15817</v>
      </c>
      <c r="G18" s="237">
        <v>18523</v>
      </c>
      <c r="H18" s="222">
        <v>19166</v>
      </c>
      <c r="I18" s="237">
        <v>659</v>
      </c>
      <c r="J18" s="222">
        <v>670</v>
      </c>
      <c r="K18" s="237">
        <v>13378</v>
      </c>
      <c r="L18" s="222">
        <v>13791</v>
      </c>
      <c r="M18" s="237">
        <v>220</v>
      </c>
      <c r="N18" s="223">
        <v>221</v>
      </c>
    </row>
    <row r="19" spans="1:14" ht="18" customHeight="1">
      <c r="A19" s="406"/>
      <c r="B19" s="471" t="s">
        <v>218</v>
      </c>
      <c r="C19" s="159" t="s">
        <v>219</v>
      </c>
      <c r="D19" s="160"/>
      <c r="E19" s="238">
        <v>19</v>
      </c>
      <c r="F19" s="224">
        <v>2041</v>
      </c>
      <c r="G19" s="238">
        <v>3667</v>
      </c>
      <c r="H19" s="224">
        <v>4171</v>
      </c>
      <c r="I19" s="238">
        <v>175</v>
      </c>
      <c r="J19" s="224">
        <v>205</v>
      </c>
      <c r="K19" s="238">
        <v>885</v>
      </c>
      <c r="L19" s="224">
        <v>975</v>
      </c>
      <c r="M19" s="238">
        <v>24</v>
      </c>
      <c r="N19" s="360">
        <v>30</v>
      </c>
    </row>
    <row r="20" spans="1:14" ht="18" customHeight="1">
      <c r="A20" s="406"/>
      <c r="B20" s="406"/>
      <c r="C20" s="52" t="s">
        <v>220</v>
      </c>
      <c r="D20" s="53"/>
      <c r="E20" s="198">
        <v>13000</v>
      </c>
      <c r="F20" s="218">
        <v>13000</v>
      </c>
      <c r="G20" s="198">
        <v>9650</v>
      </c>
      <c r="H20" s="218">
        <v>9966</v>
      </c>
      <c r="I20" s="198">
        <v>20</v>
      </c>
      <c r="J20" s="218">
        <v>18</v>
      </c>
      <c r="K20" s="198">
        <v>9876</v>
      </c>
      <c r="L20" s="218">
        <v>10298</v>
      </c>
      <c r="M20" s="198">
        <v>1</v>
      </c>
      <c r="N20" s="359">
        <v>1</v>
      </c>
    </row>
    <row r="21" spans="1:14" s="199" customFormat="1" ht="18" customHeight="1">
      <c r="A21" s="406"/>
      <c r="B21" s="406"/>
      <c r="C21" s="196" t="s">
        <v>221</v>
      </c>
      <c r="D21" s="197"/>
      <c r="E21" s="198">
        <v>0</v>
      </c>
      <c r="F21" s="218">
        <v>0</v>
      </c>
      <c r="G21" s="198">
        <v>0</v>
      </c>
      <c r="H21" s="218">
        <v>0</v>
      </c>
      <c r="I21" s="198">
        <v>0</v>
      </c>
      <c r="J21" s="218">
        <v>0</v>
      </c>
      <c r="K21" s="198">
        <v>0</v>
      </c>
      <c r="L21" s="218">
        <v>0</v>
      </c>
      <c r="M21" s="198">
        <v>0</v>
      </c>
      <c r="N21" s="359">
        <v>0</v>
      </c>
    </row>
    <row r="22" spans="1:14" ht="18" customHeight="1">
      <c r="A22" s="406"/>
      <c r="B22" s="407"/>
      <c r="C22" s="6" t="s">
        <v>222</v>
      </c>
      <c r="D22" s="7"/>
      <c r="E22" s="237">
        <v>13019</v>
      </c>
      <c r="F22" s="222">
        <v>15041</v>
      </c>
      <c r="G22" s="237">
        <v>13316</v>
      </c>
      <c r="H22" s="222">
        <v>14137</v>
      </c>
      <c r="I22" s="237">
        <v>195</v>
      </c>
      <c r="J22" s="222">
        <v>224</v>
      </c>
      <c r="K22" s="237">
        <v>10760</v>
      </c>
      <c r="L22" s="222">
        <v>11273</v>
      </c>
      <c r="M22" s="237">
        <v>25</v>
      </c>
      <c r="N22" s="223">
        <v>31</v>
      </c>
    </row>
    <row r="23" spans="1:14" ht="18" customHeight="1">
      <c r="A23" s="406"/>
      <c r="B23" s="471" t="s">
        <v>223</v>
      </c>
      <c r="C23" s="159" t="s">
        <v>224</v>
      </c>
      <c r="D23" s="160"/>
      <c r="E23" s="238">
        <v>20</v>
      </c>
      <c r="F23" s="224">
        <v>20</v>
      </c>
      <c r="G23" s="238">
        <v>10</v>
      </c>
      <c r="H23" s="224">
        <v>10</v>
      </c>
      <c r="I23" s="238">
        <v>90</v>
      </c>
      <c r="J23" s="224">
        <v>90</v>
      </c>
      <c r="K23" s="238">
        <v>3495</v>
      </c>
      <c r="L23" s="224">
        <v>3495</v>
      </c>
      <c r="M23" s="238">
        <v>40</v>
      </c>
      <c r="N23" s="360">
        <v>40</v>
      </c>
    </row>
    <row r="24" spans="1:14" ht="18" customHeight="1">
      <c r="A24" s="406"/>
      <c r="B24" s="406"/>
      <c r="C24" s="52" t="s">
        <v>225</v>
      </c>
      <c r="D24" s="53"/>
      <c r="E24" s="239" t="s">
        <v>273</v>
      </c>
      <c r="F24" s="363" t="s">
        <v>274</v>
      </c>
      <c r="G24" s="198">
        <v>5196</v>
      </c>
      <c r="H24" s="218">
        <v>5018</v>
      </c>
      <c r="I24" s="198">
        <v>374</v>
      </c>
      <c r="J24" s="218">
        <v>357</v>
      </c>
      <c r="K24" s="198">
        <v>-877</v>
      </c>
      <c r="L24" s="218">
        <v>-977</v>
      </c>
      <c r="M24" s="198">
        <v>183</v>
      </c>
      <c r="N24" s="359">
        <v>179</v>
      </c>
    </row>
    <row r="25" spans="1:14" ht="18" customHeight="1">
      <c r="A25" s="406"/>
      <c r="B25" s="406"/>
      <c r="C25" s="52" t="s">
        <v>226</v>
      </c>
      <c r="D25" s="53"/>
      <c r="E25" s="198">
        <v>839</v>
      </c>
      <c r="F25" s="218">
        <v>2096</v>
      </c>
      <c r="G25" s="198">
        <v>0</v>
      </c>
      <c r="H25" s="218">
        <v>0</v>
      </c>
      <c r="I25" s="198">
        <v>0</v>
      </c>
      <c r="J25" s="218">
        <v>0</v>
      </c>
      <c r="K25" s="198">
        <v>0</v>
      </c>
      <c r="L25" s="218">
        <v>0</v>
      </c>
      <c r="M25" s="198">
        <v>0</v>
      </c>
      <c r="N25" s="359">
        <v>0</v>
      </c>
    </row>
    <row r="26" spans="1:14" ht="18" customHeight="1">
      <c r="A26" s="406"/>
      <c r="B26" s="407"/>
      <c r="C26" s="57" t="s">
        <v>227</v>
      </c>
      <c r="D26" s="58"/>
      <c r="E26" s="240">
        <v>859</v>
      </c>
      <c r="F26" s="225">
        <v>776</v>
      </c>
      <c r="G26" s="240">
        <v>5206</v>
      </c>
      <c r="H26" s="361">
        <v>5028</v>
      </c>
      <c r="I26" s="364">
        <v>464</v>
      </c>
      <c r="J26" s="225">
        <v>447</v>
      </c>
      <c r="K26" s="240">
        <v>2618</v>
      </c>
      <c r="L26" s="225">
        <v>2518</v>
      </c>
      <c r="M26" s="240">
        <v>195</v>
      </c>
      <c r="N26" s="361">
        <v>190</v>
      </c>
    </row>
    <row r="27" spans="1:14" ht="18" customHeight="1">
      <c r="A27" s="407"/>
      <c r="B27" s="59" t="s">
        <v>228</v>
      </c>
      <c r="C27" s="37"/>
      <c r="D27" s="37"/>
      <c r="E27" s="241">
        <v>13878</v>
      </c>
      <c r="F27" s="226">
        <v>15817</v>
      </c>
      <c r="G27" s="237">
        <v>18523</v>
      </c>
      <c r="H27" s="226">
        <v>19166</v>
      </c>
      <c r="I27" s="241">
        <v>659</v>
      </c>
      <c r="J27" s="226">
        <v>670</v>
      </c>
      <c r="K27" s="237">
        <v>13378</v>
      </c>
      <c r="L27" s="226">
        <v>13791</v>
      </c>
      <c r="M27" s="237">
        <v>220</v>
      </c>
      <c r="N27" s="227">
        <v>221</v>
      </c>
    </row>
    <row r="28" spans="1:14" ht="18" customHeight="1">
      <c r="A28" s="471" t="s">
        <v>229</v>
      </c>
      <c r="B28" s="471" t="s">
        <v>230</v>
      </c>
      <c r="C28" s="159" t="s">
        <v>231</v>
      </c>
      <c r="D28" s="200" t="s">
        <v>37</v>
      </c>
      <c r="E28" s="238">
        <v>1457</v>
      </c>
      <c r="F28" s="224">
        <v>1703</v>
      </c>
      <c r="G28" s="238">
        <v>8077</v>
      </c>
      <c r="H28" s="224">
        <v>8460</v>
      </c>
      <c r="I28" s="238">
        <v>852</v>
      </c>
      <c r="J28" s="224">
        <v>840</v>
      </c>
      <c r="K28" s="238">
        <v>1245</v>
      </c>
      <c r="L28" s="224">
        <v>1146</v>
      </c>
      <c r="M28" s="238">
        <v>261</v>
      </c>
      <c r="N28" s="360">
        <v>279</v>
      </c>
    </row>
    <row r="29" spans="1:14" ht="18" customHeight="1">
      <c r="A29" s="406"/>
      <c r="B29" s="406"/>
      <c r="C29" s="52" t="s">
        <v>232</v>
      </c>
      <c r="D29" s="201" t="s">
        <v>38</v>
      </c>
      <c r="E29" s="198">
        <v>1367</v>
      </c>
      <c r="F29" s="218">
        <v>1505</v>
      </c>
      <c r="G29" s="198">
        <v>7657</v>
      </c>
      <c r="H29" s="218">
        <v>8116</v>
      </c>
      <c r="I29" s="198">
        <v>345</v>
      </c>
      <c r="J29" s="218">
        <v>326</v>
      </c>
      <c r="K29" s="198">
        <v>123</v>
      </c>
      <c r="L29" s="218">
        <v>111</v>
      </c>
      <c r="M29" s="198">
        <v>224</v>
      </c>
      <c r="N29" s="359">
        <v>247</v>
      </c>
    </row>
    <row r="30" spans="1:14" ht="18" customHeight="1">
      <c r="A30" s="406"/>
      <c r="B30" s="406"/>
      <c r="C30" s="52" t="s">
        <v>233</v>
      </c>
      <c r="D30" s="201" t="s">
        <v>275</v>
      </c>
      <c r="E30" s="198">
        <v>5</v>
      </c>
      <c r="F30" s="218">
        <v>5</v>
      </c>
      <c r="G30" s="236">
        <v>197</v>
      </c>
      <c r="H30" s="221">
        <v>172</v>
      </c>
      <c r="I30" s="198">
        <v>486</v>
      </c>
      <c r="J30" s="218">
        <v>481</v>
      </c>
      <c r="K30" s="198">
        <v>1287</v>
      </c>
      <c r="L30" s="218">
        <v>1328</v>
      </c>
      <c r="M30" s="198">
        <v>34</v>
      </c>
      <c r="N30" s="359">
        <v>35</v>
      </c>
    </row>
    <row r="31" spans="1:15" ht="18" customHeight="1">
      <c r="A31" s="406"/>
      <c r="B31" s="406"/>
      <c r="C31" s="6" t="s">
        <v>234</v>
      </c>
      <c r="D31" s="202" t="s">
        <v>276</v>
      </c>
      <c r="E31" s="237">
        <f aca="true" t="shared" si="0" ref="E31:N31">E28-E29-E30</f>
        <v>85</v>
      </c>
      <c r="F31" s="222">
        <f t="shared" si="0"/>
        <v>193</v>
      </c>
      <c r="G31" s="237">
        <f>G28-G29-G30-1</f>
        <v>222</v>
      </c>
      <c r="H31" s="222">
        <f t="shared" si="0"/>
        <v>172</v>
      </c>
      <c r="I31" s="237">
        <f>I28-I29-I30-1</f>
        <v>20</v>
      </c>
      <c r="J31" s="222">
        <f t="shared" si="0"/>
        <v>33</v>
      </c>
      <c r="K31" s="237">
        <f>K28-K29-K30-1</f>
        <v>-166</v>
      </c>
      <c r="L31" s="222">
        <f t="shared" si="0"/>
        <v>-293</v>
      </c>
      <c r="M31" s="237">
        <f t="shared" si="0"/>
        <v>3</v>
      </c>
      <c r="N31" s="223">
        <f t="shared" si="0"/>
        <v>-3</v>
      </c>
      <c r="O31" s="14"/>
    </row>
    <row r="32" spans="1:14" ht="18" customHeight="1">
      <c r="A32" s="406"/>
      <c r="B32" s="406"/>
      <c r="C32" s="159" t="s">
        <v>235</v>
      </c>
      <c r="D32" s="200" t="s">
        <v>277</v>
      </c>
      <c r="E32" s="238">
        <v>1</v>
      </c>
      <c r="F32" s="224">
        <v>1</v>
      </c>
      <c r="G32" s="238">
        <v>44</v>
      </c>
      <c r="H32" s="224">
        <v>51</v>
      </c>
      <c r="I32" s="238">
        <v>6</v>
      </c>
      <c r="J32" s="224">
        <v>6</v>
      </c>
      <c r="K32" s="238">
        <v>346</v>
      </c>
      <c r="L32" s="224">
        <v>421</v>
      </c>
      <c r="M32" s="238">
        <v>1</v>
      </c>
      <c r="N32" s="360">
        <v>1</v>
      </c>
    </row>
    <row r="33" spans="1:14" ht="18" customHeight="1">
      <c r="A33" s="406"/>
      <c r="B33" s="406"/>
      <c r="C33" s="52" t="s">
        <v>236</v>
      </c>
      <c r="D33" s="201" t="s">
        <v>278</v>
      </c>
      <c r="E33" s="198">
        <v>0</v>
      </c>
      <c r="F33" s="218">
        <v>0</v>
      </c>
      <c r="G33" s="198">
        <v>58</v>
      </c>
      <c r="H33" s="218">
        <v>53</v>
      </c>
      <c r="I33" s="198">
        <v>0</v>
      </c>
      <c r="J33" s="218">
        <v>0</v>
      </c>
      <c r="K33" s="198">
        <v>27</v>
      </c>
      <c r="L33" s="218">
        <v>31</v>
      </c>
      <c r="M33" s="198">
        <v>0</v>
      </c>
      <c r="N33" s="359"/>
    </row>
    <row r="34" spans="1:14" ht="18" customHeight="1">
      <c r="A34" s="406"/>
      <c r="B34" s="407"/>
      <c r="C34" s="6" t="s">
        <v>237</v>
      </c>
      <c r="D34" s="202" t="s">
        <v>279</v>
      </c>
      <c r="E34" s="237">
        <f aca="true" t="shared" si="1" ref="E34:N34">E31+E32-E33</f>
        <v>86</v>
      </c>
      <c r="F34" s="222">
        <f t="shared" si="1"/>
        <v>194</v>
      </c>
      <c r="G34" s="237">
        <f>G31+G32-G33+1</f>
        <v>209</v>
      </c>
      <c r="H34" s="222">
        <f t="shared" si="1"/>
        <v>170</v>
      </c>
      <c r="I34" s="237">
        <f>I31+I32-I33</f>
        <v>26</v>
      </c>
      <c r="J34" s="222">
        <f t="shared" si="1"/>
        <v>39</v>
      </c>
      <c r="K34" s="237">
        <f>K31+K32-K33</f>
        <v>153</v>
      </c>
      <c r="L34" s="222">
        <f t="shared" si="1"/>
        <v>97</v>
      </c>
      <c r="M34" s="237">
        <f>M31+M32-M33+1</f>
        <v>5</v>
      </c>
      <c r="N34" s="223">
        <f t="shared" si="1"/>
        <v>-2</v>
      </c>
    </row>
    <row r="35" spans="1:14" ht="18" customHeight="1">
      <c r="A35" s="406"/>
      <c r="B35" s="471" t="s">
        <v>238</v>
      </c>
      <c r="C35" s="159" t="s">
        <v>239</v>
      </c>
      <c r="D35" s="200" t="s">
        <v>280</v>
      </c>
      <c r="E35" s="238">
        <v>0</v>
      </c>
      <c r="F35" s="224">
        <v>0</v>
      </c>
      <c r="G35" s="238">
        <v>171</v>
      </c>
      <c r="H35" s="224">
        <v>118</v>
      </c>
      <c r="I35" s="238">
        <v>0</v>
      </c>
      <c r="J35" s="224">
        <v>0</v>
      </c>
      <c r="K35" s="238">
        <v>0</v>
      </c>
      <c r="L35" s="224">
        <v>0</v>
      </c>
      <c r="M35" s="238">
        <v>0</v>
      </c>
      <c r="N35" s="360">
        <v>0</v>
      </c>
    </row>
    <row r="36" spans="1:14" ht="18" customHeight="1">
      <c r="A36" s="406"/>
      <c r="B36" s="406"/>
      <c r="C36" s="52" t="s">
        <v>240</v>
      </c>
      <c r="D36" s="201" t="s">
        <v>281</v>
      </c>
      <c r="E36" s="198">
        <v>3</v>
      </c>
      <c r="F36" s="218">
        <v>1534</v>
      </c>
      <c r="G36" s="198">
        <v>202</v>
      </c>
      <c r="H36" s="218">
        <v>6</v>
      </c>
      <c r="I36" s="198">
        <v>0</v>
      </c>
      <c r="J36" s="218">
        <v>0</v>
      </c>
      <c r="K36" s="198">
        <v>0</v>
      </c>
      <c r="L36" s="218">
        <v>4</v>
      </c>
      <c r="M36" s="198">
        <v>0</v>
      </c>
      <c r="N36" s="359">
        <v>0</v>
      </c>
    </row>
    <row r="37" spans="1:14" ht="18" customHeight="1">
      <c r="A37" s="406"/>
      <c r="B37" s="406"/>
      <c r="C37" s="52" t="s">
        <v>241</v>
      </c>
      <c r="D37" s="201" t="s">
        <v>282</v>
      </c>
      <c r="E37" s="198">
        <f aca="true" t="shared" si="2" ref="E37:N37">E34+E35-E36</f>
        <v>83</v>
      </c>
      <c r="F37" s="218">
        <f t="shared" si="2"/>
        <v>-1340</v>
      </c>
      <c r="G37" s="198">
        <f t="shared" si="2"/>
        <v>178</v>
      </c>
      <c r="H37" s="218">
        <f t="shared" si="2"/>
        <v>282</v>
      </c>
      <c r="I37" s="198">
        <f t="shared" si="2"/>
        <v>26</v>
      </c>
      <c r="J37" s="218">
        <f t="shared" si="2"/>
        <v>39</v>
      </c>
      <c r="K37" s="198">
        <f t="shared" si="2"/>
        <v>153</v>
      </c>
      <c r="L37" s="218">
        <f t="shared" si="2"/>
        <v>93</v>
      </c>
      <c r="M37" s="198">
        <f t="shared" si="2"/>
        <v>5</v>
      </c>
      <c r="N37" s="359">
        <f t="shared" si="2"/>
        <v>-2</v>
      </c>
    </row>
    <row r="38" spans="1:14" ht="18" customHeight="1">
      <c r="A38" s="406"/>
      <c r="B38" s="406"/>
      <c r="C38" s="52" t="s">
        <v>242</v>
      </c>
      <c r="D38" s="201" t="s">
        <v>283</v>
      </c>
      <c r="E38" s="198">
        <v>0</v>
      </c>
      <c r="F38" s="218">
        <v>0</v>
      </c>
      <c r="G38" s="198">
        <v>0</v>
      </c>
      <c r="H38" s="218">
        <v>0</v>
      </c>
      <c r="I38" s="198">
        <v>0</v>
      </c>
      <c r="J38" s="218">
        <v>0</v>
      </c>
      <c r="K38" s="198">
        <v>0</v>
      </c>
      <c r="L38" s="218">
        <v>0</v>
      </c>
      <c r="M38" s="198">
        <v>0</v>
      </c>
      <c r="N38" s="359">
        <v>0</v>
      </c>
    </row>
    <row r="39" spans="1:14" ht="18" customHeight="1">
      <c r="A39" s="406"/>
      <c r="B39" s="406"/>
      <c r="C39" s="52" t="s">
        <v>243</v>
      </c>
      <c r="D39" s="201" t="s">
        <v>284</v>
      </c>
      <c r="E39" s="198">
        <v>0</v>
      </c>
      <c r="F39" s="218">
        <v>0</v>
      </c>
      <c r="G39" s="198">
        <v>0</v>
      </c>
      <c r="H39" s="218">
        <v>0</v>
      </c>
      <c r="I39" s="198">
        <v>0</v>
      </c>
      <c r="J39" s="218">
        <v>0</v>
      </c>
      <c r="K39" s="198">
        <v>0</v>
      </c>
      <c r="L39" s="218">
        <v>0</v>
      </c>
      <c r="M39" s="198">
        <v>0</v>
      </c>
      <c r="N39" s="359">
        <v>0</v>
      </c>
    </row>
    <row r="40" spans="1:14" ht="18" customHeight="1">
      <c r="A40" s="406"/>
      <c r="B40" s="406"/>
      <c r="C40" s="52" t="s">
        <v>244</v>
      </c>
      <c r="D40" s="201" t="s">
        <v>285</v>
      </c>
      <c r="E40" s="198">
        <v>0</v>
      </c>
      <c r="F40" s="218">
        <v>0</v>
      </c>
      <c r="G40" s="198">
        <v>0</v>
      </c>
      <c r="H40" s="218">
        <v>0</v>
      </c>
      <c r="I40" s="198">
        <v>8</v>
      </c>
      <c r="J40" s="218">
        <v>13</v>
      </c>
      <c r="K40" s="198">
        <v>53</v>
      </c>
      <c r="L40" s="218">
        <v>36</v>
      </c>
      <c r="M40" s="198">
        <v>0</v>
      </c>
      <c r="N40" s="359">
        <v>0</v>
      </c>
    </row>
    <row r="41" spans="1:14" ht="18" customHeight="1">
      <c r="A41" s="406"/>
      <c r="B41" s="406"/>
      <c r="C41" s="170" t="s">
        <v>245</v>
      </c>
      <c r="D41" s="201" t="s">
        <v>286</v>
      </c>
      <c r="E41" s="198">
        <f aca="true" t="shared" si="3" ref="E41:N41">E34+E35-E36-E40</f>
        <v>83</v>
      </c>
      <c r="F41" s="218">
        <f t="shared" si="3"/>
        <v>-1340</v>
      </c>
      <c r="G41" s="198">
        <f t="shared" si="3"/>
        <v>178</v>
      </c>
      <c r="H41" s="218">
        <f t="shared" si="3"/>
        <v>282</v>
      </c>
      <c r="I41" s="198">
        <f t="shared" si="3"/>
        <v>18</v>
      </c>
      <c r="J41" s="218">
        <f t="shared" si="3"/>
        <v>26</v>
      </c>
      <c r="K41" s="198">
        <f t="shared" si="3"/>
        <v>100</v>
      </c>
      <c r="L41" s="218">
        <f t="shared" si="3"/>
        <v>57</v>
      </c>
      <c r="M41" s="198">
        <f>M34+M35-M36-M40-1</f>
        <v>4</v>
      </c>
      <c r="N41" s="359">
        <f t="shared" si="3"/>
        <v>-2</v>
      </c>
    </row>
    <row r="42" spans="1:14" ht="18" customHeight="1">
      <c r="A42" s="406"/>
      <c r="B42" s="406"/>
      <c r="C42" s="472" t="s">
        <v>246</v>
      </c>
      <c r="D42" s="473"/>
      <c r="E42" s="236">
        <f aca="true" t="shared" si="4" ref="E42:N42">E37+E38-E39-E40</f>
        <v>83</v>
      </c>
      <c r="F42" s="221">
        <f t="shared" si="4"/>
        <v>-1340</v>
      </c>
      <c r="G42" s="236">
        <f t="shared" si="4"/>
        <v>178</v>
      </c>
      <c r="H42" s="221">
        <f t="shared" si="4"/>
        <v>282</v>
      </c>
      <c r="I42" s="236">
        <f t="shared" si="4"/>
        <v>18</v>
      </c>
      <c r="J42" s="221">
        <f t="shared" si="4"/>
        <v>26</v>
      </c>
      <c r="K42" s="236">
        <f t="shared" si="4"/>
        <v>100</v>
      </c>
      <c r="L42" s="221">
        <f t="shared" si="4"/>
        <v>57</v>
      </c>
      <c r="M42" s="236">
        <f>M37+M38-M39-M40-1</f>
        <v>4</v>
      </c>
      <c r="N42" s="359">
        <f t="shared" si="4"/>
        <v>-2</v>
      </c>
    </row>
    <row r="43" spans="1:14" ht="18" customHeight="1">
      <c r="A43" s="406"/>
      <c r="B43" s="406"/>
      <c r="C43" s="52" t="s">
        <v>247</v>
      </c>
      <c r="D43" s="201" t="s">
        <v>287</v>
      </c>
      <c r="E43" s="198"/>
      <c r="F43" s="218"/>
      <c r="G43" s="198"/>
      <c r="H43" s="218"/>
      <c r="I43" s="198"/>
      <c r="J43" s="218"/>
      <c r="K43" s="198"/>
      <c r="L43" s="218"/>
      <c r="M43" s="198"/>
      <c r="N43" s="359"/>
    </row>
    <row r="44" spans="1:14" ht="18" customHeight="1">
      <c r="A44" s="407"/>
      <c r="B44" s="407"/>
      <c r="C44" s="6" t="s">
        <v>248</v>
      </c>
      <c r="D44" s="105" t="s">
        <v>288</v>
      </c>
      <c r="E44" s="237">
        <f aca="true" t="shared" si="5" ref="E44:N44">E41+E43</f>
        <v>83</v>
      </c>
      <c r="F44" s="222">
        <f t="shared" si="5"/>
        <v>-1340</v>
      </c>
      <c r="G44" s="237">
        <f t="shared" si="5"/>
        <v>178</v>
      </c>
      <c r="H44" s="222">
        <f t="shared" si="5"/>
        <v>282</v>
      </c>
      <c r="I44" s="237">
        <f>I41+I43</f>
        <v>18</v>
      </c>
      <c r="J44" s="222">
        <f>J41+J43</f>
        <v>26</v>
      </c>
      <c r="K44" s="237">
        <f t="shared" si="5"/>
        <v>100</v>
      </c>
      <c r="L44" s="222">
        <f t="shared" si="5"/>
        <v>57</v>
      </c>
      <c r="M44" s="237">
        <f t="shared" si="5"/>
        <v>4</v>
      </c>
      <c r="N44" s="223">
        <f t="shared" si="5"/>
        <v>-2</v>
      </c>
    </row>
    <row r="45" ht="13.5" customHeight="1">
      <c r="A45" s="228" t="s">
        <v>289</v>
      </c>
    </row>
    <row r="46" ht="13.5" customHeight="1">
      <c r="A46" s="27"/>
    </row>
    <row r="47" ht="13.5">
      <c r="A47" s="203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I6:J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600" verticalDpi="600" orientation="landscape" paperSize="9" scale="77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三宅　信吉</cp:lastModifiedBy>
  <cp:lastPrinted>2016-09-26T06:34:58Z</cp:lastPrinted>
  <dcterms:created xsi:type="dcterms:W3CDTF">1999-07-06T05:17:05Z</dcterms:created>
  <dcterms:modified xsi:type="dcterms:W3CDTF">2016-09-27T04:16:32Z</dcterms:modified>
  <cp:category/>
  <cp:version/>
  <cp:contentType/>
  <cp:contentStatus/>
</cp:coreProperties>
</file>