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20" tabRatio="663" activeTab="0"/>
  </bookViews>
  <sheets>
    <sheet name="1.普通会計予算" sheetId="1" r:id="rId1"/>
    <sheet name="2.公営企業会計予算" sheetId="2" r:id="rId2"/>
    <sheet name="3.(1)普通会計決算" sheetId="3" r:id="rId3"/>
    <sheet name="3.(2)財政指標等" sheetId="4" r:id="rId4"/>
    <sheet name="4.公営企業会計決算" sheetId="5" r:id="rId5"/>
    <sheet name="5.三セク決算" sheetId="6" r:id="rId6"/>
  </sheets>
  <definedNames>
    <definedName name="_xlnm.Print_Area" localSheetId="0">'1.普通会計予算'!$A$1:$I$47</definedName>
    <definedName name="_xlnm.Print_Area" localSheetId="1">'2.公営企業会計予算'!$A$1:$O$49</definedName>
    <definedName name="_xlnm.Print_Area" localSheetId="2">'3.(1)普通会計決算'!$A$1:$I$47</definedName>
    <definedName name="_xlnm.Print_Area" localSheetId="3">'3.(2)財政指標等'!$A$1:$I$35</definedName>
    <definedName name="_xlnm.Print_Area" localSheetId="4">'4.公営企業会計決算'!$A$1:$Q$49</definedName>
    <definedName name="_xlnm.Print_Area" localSheetId="5">'5.三セク決算'!$A$1:$N$46</definedName>
  </definedNames>
  <calcPr fullCalcOnLoad="1"/>
</workbook>
</file>

<file path=xl/sharedStrings.xml><?xml version="1.0" encoding="utf-8"?>
<sst xmlns="http://schemas.openxmlformats.org/spreadsheetml/2006/main" count="446" uniqueCount="271">
  <si>
    <t>団体名</t>
  </si>
  <si>
    <t>（単位：百万円、％）</t>
  </si>
  <si>
    <t>前年度</t>
  </si>
  <si>
    <t>構成比</t>
  </si>
  <si>
    <t>地方税</t>
  </si>
  <si>
    <t>地方譲与税</t>
  </si>
  <si>
    <t>地方交付税</t>
  </si>
  <si>
    <t>国庫支出金</t>
  </si>
  <si>
    <t>地方債</t>
  </si>
  <si>
    <t>その他の収入</t>
  </si>
  <si>
    <t>歳　入　合　計</t>
  </si>
  <si>
    <t>義務的経費</t>
  </si>
  <si>
    <t>うち人件費</t>
  </si>
  <si>
    <t>　　公債費</t>
  </si>
  <si>
    <t>その他の経費</t>
  </si>
  <si>
    <t>うち物件費</t>
  </si>
  <si>
    <t>　　積立金</t>
  </si>
  <si>
    <t>投資的経費</t>
  </si>
  <si>
    <t>うち普通建設事業費</t>
  </si>
  <si>
    <t>歳　出　合  計</t>
  </si>
  <si>
    <t>（注１）原則として表示単位未満を四捨五入して端数調整していないため、合計等と一致しない場合がある。</t>
  </si>
  <si>
    <t>（注２）構成比は表内計数により計算している。</t>
  </si>
  <si>
    <t>対前年度
伸び率</t>
  </si>
  <si>
    <t>うち都道府県民税</t>
  </si>
  <si>
    <t>うち所得割</t>
  </si>
  <si>
    <t>　　法人税割</t>
  </si>
  <si>
    <t>　　利子割</t>
  </si>
  <si>
    <t>うち事業税</t>
  </si>
  <si>
    <t>うち個人分</t>
  </si>
  <si>
    <t>　　法人分</t>
  </si>
  <si>
    <t>うち地方消費税</t>
  </si>
  <si>
    <t>使用料・手数料</t>
  </si>
  <si>
    <t>財産収入</t>
  </si>
  <si>
    <t>　　扶助費</t>
  </si>
  <si>
    <t>　　維持補修費</t>
  </si>
  <si>
    <t>　　補助費等</t>
  </si>
  <si>
    <t>　　繰出金</t>
  </si>
  <si>
    <t>　　投資・出資・貸付金</t>
  </si>
  <si>
    <t>　　単独事業</t>
  </si>
  <si>
    <t>うち災害復旧事業費</t>
  </si>
  <si>
    <t>　　失業対策事業費</t>
  </si>
  <si>
    <t>(a)</t>
  </si>
  <si>
    <t>(b)</t>
  </si>
  <si>
    <t>(c)</t>
  </si>
  <si>
    <t>(d)</t>
  </si>
  <si>
    <t>(e)</t>
  </si>
  <si>
    <t>(f)</t>
  </si>
  <si>
    <t>2.公営企業会計の状況</t>
  </si>
  <si>
    <t>　　　　　　（単位：百万円）</t>
  </si>
  <si>
    <t>法適用企業</t>
  </si>
  <si>
    <t>総収益</t>
  </si>
  <si>
    <t>うち経常収益</t>
  </si>
  <si>
    <t xml:space="preserve">    特別利益</t>
  </si>
  <si>
    <t>総費用</t>
  </si>
  <si>
    <t>うち経常費用</t>
  </si>
  <si>
    <t xml:space="preserve">    特別損失</t>
  </si>
  <si>
    <t xml:space="preserve">経常損益 </t>
  </si>
  <si>
    <t xml:space="preserve">特別損益 </t>
  </si>
  <si>
    <t xml:space="preserve">純損益   </t>
  </si>
  <si>
    <t>累積欠損金</t>
  </si>
  <si>
    <t>不良債務</t>
  </si>
  <si>
    <t>資本的収入</t>
  </si>
  <si>
    <t>うち企業債</t>
  </si>
  <si>
    <t>資本的収入（純計） 　</t>
  </si>
  <si>
    <t>資本的支出</t>
  </si>
  <si>
    <t>　</t>
  </si>
  <si>
    <t>うち企業債償還金</t>
  </si>
  <si>
    <t>資本的収入が資本的支出に</t>
  </si>
  <si>
    <t xml:space="preserve">不足する額の補てん財源　 </t>
  </si>
  <si>
    <t>法非適用企業</t>
  </si>
  <si>
    <t>うち営業収益</t>
  </si>
  <si>
    <t>うち料金収入</t>
  </si>
  <si>
    <t>うち営業外収益</t>
  </si>
  <si>
    <t>うち営業費用</t>
  </si>
  <si>
    <t>　　営業外費用</t>
  </si>
  <si>
    <t>収支差引</t>
  </si>
  <si>
    <t>資本的収入　</t>
  </si>
  <si>
    <t>うち地方債</t>
  </si>
  <si>
    <t>うち地方債償還金</t>
  </si>
  <si>
    <t>収支再差引</t>
  </si>
  <si>
    <t>積立金</t>
  </si>
  <si>
    <t>形式収支</t>
  </si>
  <si>
    <t>実質収支</t>
  </si>
  <si>
    <t>損益収支</t>
  </si>
  <si>
    <t>資本収支</t>
  </si>
  <si>
    <t>収益的収支</t>
  </si>
  <si>
    <t>資本的収支</t>
  </si>
  <si>
    <t>その他</t>
  </si>
  <si>
    <t>普　　　通　　　会　　　計</t>
  </si>
  <si>
    <t>歳　　　出</t>
  </si>
  <si>
    <t>歳　　　入</t>
  </si>
  <si>
    <t>予算額</t>
  </si>
  <si>
    <t>うち補助事業(国直轄事業負担金を含む)</t>
  </si>
  <si>
    <t>1.普通会計の状況</t>
  </si>
  <si>
    <t>うち不動産取得税</t>
  </si>
  <si>
    <t>うち固定資産税</t>
  </si>
  <si>
    <t xml:space="preserve"> </t>
  </si>
  <si>
    <t>(b-e)</t>
  </si>
  <si>
    <t>(c-f)</t>
  </si>
  <si>
    <t>(a-d)</t>
  </si>
  <si>
    <t>(g)</t>
  </si>
  <si>
    <t>(h)</t>
  </si>
  <si>
    <t>差引不足額 (▲)</t>
  </si>
  <si>
    <t>(i=g-h)</t>
  </si>
  <si>
    <t>(j)</t>
  </si>
  <si>
    <t>補てん財源不足額(▲)</t>
  </si>
  <si>
    <t>(i+j)</t>
  </si>
  <si>
    <t>　　　　　　（単位：百万円）</t>
  </si>
  <si>
    <t>(c=a-b)</t>
  </si>
  <si>
    <t>(f=d-e)</t>
  </si>
  <si>
    <t>(g=c+f)</t>
  </si>
  <si>
    <t>（注）原則として表示単位未満を四捨五入して端数調整していないため、合計等と一致しない場合がある。</t>
  </si>
  <si>
    <t>３.普通会計の状況</t>
  </si>
  <si>
    <t>決算額</t>
  </si>
  <si>
    <t>（2）最近の普通会計決算及び財政指標等の状況</t>
  </si>
  <si>
    <t>(単位:百万円、％)</t>
  </si>
  <si>
    <t>区分</t>
  </si>
  <si>
    <t>決　算　規　模　・　財　政　指　標　等</t>
  </si>
  <si>
    <t xml:space="preserve">歳入総額    </t>
  </si>
  <si>
    <t>(a)</t>
  </si>
  <si>
    <t>うち一般財源総額</t>
  </si>
  <si>
    <t>歳出総額</t>
  </si>
  <si>
    <t>歳入歳出差引</t>
  </si>
  <si>
    <t>翌年度への繰越財源</t>
  </si>
  <si>
    <t>実質収支</t>
  </si>
  <si>
    <t>単年度収支</t>
  </si>
  <si>
    <t>繰上償還金</t>
  </si>
  <si>
    <t>実質単年度収支</t>
  </si>
  <si>
    <t>積立金現在高</t>
  </si>
  <si>
    <t>債務負担行為（翌年度以降支出予定額）</t>
  </si>
  <si>
    <t>地方債現在高</t>
  </si>
  <si>
    <t>後年度財政負担</t>
  </si>
  <si>
    <t>(f=d+e-c)</t>
  </si>
  <si>
    <t>地方債現在高の一般財源総額比</t>
  </si>
  <si>
    <t>(e/b)</t>
  </si>
  <si>
    <t>後年度財政負担の一般財源総額比</t>
  </si>
  <si>
    <t>(f/b)</t>
  </si>
  <si>
    <t>一人あたり地方債現在高</t>
  </si>
  <si>
    <t>(e/g、円)</t>
  </si>
  <si>
    <t>一人あたり後年度財政負担</t>
  </si>
  <si>
    <t>(f/g、円)</t>
  </si>
  <si>
    <t>人口　（注 1）</t>
  </si>
  <si>
    <t>(g、人)</t>
  </si>
  <si>
    <t xml:space="preserve">標準財政規模  </t>
  </si>
  <si>
    <t>財政力指数</t>
  </si>
  <si>
    <t>実質収支比率</t>
  </si>
  <si>
    <t>経常収支比率</t>
  </si>
  <si>
    <t>自主財源比率</t>
  </si>
  <si>
    <t>健全化判断比率</t>
  </si>
  <si>
    <t>実質赤字比率</t>
  </si>
  <si>
    <t>連結実質赤字比率</t>
  </si>
  <si>
    <t>実質公債費比率</t>
  </si>
  <si>
    <t>将来負担比率</t>
  </si>
  <si>
    <t>４.公営企業会計の状況</t>
  </si>
  <si>
    <t>(b-e)</t>
  </si>
  <si>
    <t>(c-f)</t>
  </si>
  <si>
    <t>(a-d)</t>
  </si>
  <si>
    <t>(g)</t>
  </si>
  <si>
    <t>(h)</t>
  </si>
  <si>
    <t>差引不足額 (▲)</t>
  </si>
  <si>
    <t>(i=g-h)</t>
  </si>
  <si>
    <t>(j)</t>
  </si>
  <si>
    <t>補てん財源不足額(▲)</t>
  </si>
  <si>
    <t>(i+j)</t>
  </si>
  <si>
    <t>(c=a-b)</t>
  </si>
  <si>
    <t>(f=d-e)</t>
  </si>
  <si>
    <t>(g=c+f)</t>
  </si>
  <si>
    <t>（注）原則として表示単位未満を四捨五入して端数調整していないため、合計等と一致しない場合がある。</t>
  </si>
  <si>
    <t>５.第三セクター(公社・株式会社形態の三セク)の状況</t>
  </si>
  <si>
    <t>　（単位：百万円）</t>
  </si>
  <si>
    <t>出資状況</t>
  </si>
  <si>
    <t>出資団体数</t>
  </si>
  <si>
    <t>出資金額</t>
  </si>
  <si>
    <t>総額</t>
  </si>
  <si>
    <t>当該団体</t>
  </si>
  <si>
    <t>その他団体</t>
  </si>
  <si>
    <t>民間</t>
  </si>
  <si>
    <t>国</t>
  </si>
  <si>
    <t>その他</t>
  </si>
  <si>
    <t>貸借対照表</t>
  </si>
  <si>
    <t>資産</t>
  </si>
  <si>
    <t>流動資産</t>
  </si>
  <si>
    <t>固定資産</t>
  </si>
  <si>
    <t>繰延資産</t>
  </si>
  <si>
    <t>資産合計</t>
  </si>
  <si>
    <t>負債</t>
  </si>
  <si>
    <t>流動負債</t>
  </si>
  <si>
    <t>固定負債</t>
  </si>
  <si>
    <t>特別法上の引当金等</t>
  </si>
  <si>
    <t>負債合計</t>
  </si>
  <si>
    <t>資本</t>
  </si>
  <si>
    <t>資本金</t>
  </si>
  <si>
    <t>剰余金</t>
  </si>
  <si>
    <t>法定準備金</t>
  </si>
  <si>
    <t>資本合計</t>
  </si>
  <si>
    <t>負債・資本合計</t>
  </si>
  <si>
    <t>損益計算書</t>
  </si>
  <si>
    <t>事業・経常損益</t>
  </si>
  <si>
    <t>営業収益</t>
  </si>
  <si>
    <t>営業費用</t>
  </si>
  <si>
    <t>一般管理費</t>
  </si>
  <si>
    <t>(c)</t>
  </si>
  <si>
    <t xml:space="preserve">営業利益          </t>
  </si>
  <si>
    <t>(d=a-b-c)</t>
  </si>
  <si>
    <t>営業外収益</t>
  </si>
  <si>
    <t>(e)</t>
  </si>
  <si>
    <t>営業外費用</t>
  </si>
  <si>
    <t>(f)</t>
  </si>
  <si>
    <t xml:space="preserve">経常利益      </t>
  </si>
  <si>
    <t>(g=d+e-f)</t>
  </si>
  <si>
    <t>特別損失</t>
  </si>
  <si>
    <t>特別利益</t>
  </si>
  <si>
    <t>(h)</t>
  </si>
  <si>
    <t>特別損失</t>
  </si>
  <si>
    <t>(i)</t>
  </si>
  <si>
    <t>特定準備金計上前利益</t>
  </si>
  <si>
    <t>(j=g+h-i)</t>
  </si>
  <si>
    <t>特定準備金取崩</t>
  </si>
  <si>
    <t>(k)</t>
  </si>
  <si>
    <t>特定準備金繰入</t>
  </si>
  <si>
    <t>(l)</t>
  </si>
  <si>
    <t>法人税等</t>
  </si>
  <si>
    <t>(m)</t>
  </si>
  <si>
    <t xml:space="preserve">当期利益  </t>
  </si>
  <si>
    <t>(ｎ=g+h-i-m)</t>
  </si>
  <si>
    <t>（注１）住宅供給公社については（n=j+k-l-m）</t>
  </si>
  <si>
    <t>前期繰越利益</t>
  </si>
  <si>
    <t>(o)</t>
  </si>
  <si>
    <t xml:space="preserve">当期未処分利益    </t>
  </si>
  <si>
    <t>(p=n+o)</t>
  </si>
  <si>
    <t>（注１）住宅供給公社については14年度から新公社会計基準を適用しているため、一般管理費、特定準備金計上前利益、特定準備金取崩・繰入額を計上している。</t>
  </si>
  <si>
    <t>（注２）原則として表示単位未満を四捨五入して端数調整していないため、合計等と一致しない場合がある。</t>
  </si>
  <si>
    <t>23年度</t>
  </si>
  <si>
    <t>24年度</t>
  </si>
  <si>
    <t>25年度</t>
  </si>
  <si>
    <t>26年度</t>
  </si>
  <si>
    <t>（1）平成29年度普通会計予算の状況</t>
  </si>
  <si>
    <t>平成29年度</t>
  </si>
  <si>
    <t>(平成29年度予算ﾍﾞｰｽ）</t>
  </si>
  <si>
    <t>29年度</t>
  </si>
  <si>
    <t>29年度</t>
  </si>
  <si>
    <t>（1）平成27年度普通会計決算の状況</t>
  </si>
  <si>
    <t>平成27年度</t>
  </si>
  <si>
    <t>(平成27年度決算ﾍﾞｰｽ）</t>
  </si>
  <si>
    <t>27年度</t>
  </si>
  <si>
    <t>27年度</t>
  </si>
  <si>
    <t>(平成27年度決算額）</t>
  </si>
  <si>
    <t>27年度</t>
  </si>
  <si>
    <t>27年度</t>
  </si>
  <si>
    <t>（注1）平成23年度～26年度は平成22年国勢調査、平成27年度は平成27年度国勢調査を基に計上している。</t>
  </si>
  <si>
    <t>秋田県</t>
  </si>
  <si>
    <t>工業用水道事業</t>
  </si>
  <si>
    <t>電気事業</t>
  </si>
  <si>
    <t>宅地（臨海土地造成事業）</t>
  </si>
  <si>
    <t>宅地（その他造成事業）</t>
  </si>
  <si>
    <t>流域下水道事業</t>
  </si>
  <si>
    <t>特定環境保全公共下水道事業</t>
  </si>
  <si>
    <t>港湾整備事業</t>
  </si>
  <si>
    <t>病院事業（脳血管研究センター）</t>
  </si>
  <si>
    <t>病院事業（リハビリテーション・精神医療センター）</t>
  </si>
  <si>
    <t>港湾整備事業</t>
  </si>
  <si>
    <t>宅地（臨海土地造成事業）</t>
  </si>
  <si>
    <t>宅地（その他造成事業）</t>
  </si>
  <si>
    <t>流域下水道事業</t>
  </si>
  <si>
    <t>特定環境保全公共下水道事業</t>
  </si>
  <si>
    <t>（株）玉川サービス</t>
  </si>
  <si>
    <t>（株）ふるさと村</t>
  </si>
  <si>
    <t>（株）男鹿水族館</t>
  </si>
  <si>
    <t>（株）秋田県分析化学センター</t>
  </si>
  <si>
    <t>秋田県土地開発公社</t>
  </si>
  <si>
    <t>市場事業</t>
  </si>
</sst>
</file>

<file path=xl/styles.xml><?xml version="1.0" encoding="utf-8"?>
<styleSheet xmlns="http://schemas.openxmlformats.org/spreadsheetml/2006/main">
  <numFmts count="6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0"/>
    <numFmt numFmtId="178" formatCode="#,##0.0"/>
    <numFmt numFmtId="179" formatCode="0.000"/>
    <numFmt numFmtId="180" formatCode="0.0000"/>
    <numFmt numFmtId="181" formatCode="#,##0.0;[Red]\-#,##0.0"/>
    <numFmt numFmtId="182" formatCode="0_ "/>
    <numFmt numFmtId="183" formatCode="#,##0.0_ "/>
    <numFmt numFmtId="184" formatCode="#,##0.000;[Red]\-#,##0.000"/>
    <numFmt numFmtId="185" formatCode="#,##0.0000;[Red]\-#,##0.0000"/>
    <numFmt numFmtId="186" formatCode="#,##0.00000;[Red]\-#,##0.00000"/>
    <numFmt numFmtId="187" formatCode="#,##0.000000;[Red]\-#,##0.000000"/>
    <numFmt numFmtId="188" formatCode="#,##0.0000000;[Red]\-#,##0.0000000"/>
    <numFmt numFmtId="189" formatCode="#,##0.00000000;[Red]\-#,##0.00000000"/>
    <numFmt numFmtId="190" formatCode="#,##0.000000000;[Red]\-#,##0.000000000"/>
    <numFmt numFmtId="191" formatCode="#,##0.0000000000;[Red]\-#,##0.0000000000"/>
    <numFmt numFmtId="192" formatCode="#,##0.00000000000;[Red]\-#,##0.00000000000"/>
    <numFmt numFmtId="193" formatCode="#,##0.000000000000;[Red]\-#,##0.000000000000"/>
    <numFmt numFmtId="194" formatCode="#,##0.0000000000000;[Red]\-#,##0.0000000000000"/>
    <numFmt numFmtId="195" formatCode="#,##0.00000000000000;[Red]\-#,##0.00000000000000"/>
    <numFmt numFmtId="196" formatCode="#,##0.000000000000000;[Red]\-#,##0.000000000000000"/>
    <numFmt numFmtId="197" formatCode="#,##0.0000000000000000;[Red]\-#,##0.0000000000000000"/>
    <numFmt numFmtId="198" formatCode="#,##0.00000000000000000;[Red]\-#,##0.00000000000000000"/>
    <numFmt numFmtId="199" formatCode="#,##0.000000000000000000;[Red]\-#,##0.000000000000000000"/>
    <numFmt numFmtId="200" formatCode="0.00000000"/>
    <numFmt numFmtId="201" formatCode="0.0000000"/>
    <numFmt numFmtId="202" formatCode="0.000000"/>
    <numFmt numFmtId="203" formatCode="#,##0;&quot;△ &quot;#,##0"/>
    <numFmt numFmtId="204" formatCode="#,##0.0;&quot;△ &quot;#,##0.0"/>
    <numFmt numFmtId="205" formatCode="#,##0.000;&quot;△ &quot;#,##0.000"/>
    <numFmt numFmtId="206" formatCode="0;&quot;△ &quot;0"/>
    <numFmt numFmtId="207" formatCode="0.0;&quot;△ &quot;0.0"/>
    <numFmt numFmtId="208" formatCode="_ * #,##0.0_ ;_ * \-#,##0.0_ ;_ * &quot;-&quot;_ ;_ @_ "/>
    <numFmt numFmtId="209" formatCode="_ * #,##0_ ;_ * \-#,##0_ ;_ * &quot;&quot;_ ;_ @_ "/>
    <numFmt numFmtId="210" formatCode="_ * #,##0.00_ ;_ * \-#,##0.00_ ;_ * &quot;-&quot;_ ;_ @_ "/>
    <numFmt numFmtId="211" formatCode="General;&quot;&quot;"/>
    <numFmt numFmtId="212" formatCode="_ * #,##0.0_ ;_ * \-#,##0.0_ ;_ * &quot;-&quot;??_ ;_ @_ "/>
    <numFmt numFmtId="213" formatCode="_ * #,##0.000_ ;_ * \-#,##0.000_ ;_ * &quot;-&quot;_ ;_ @_ "/>
    <numFmt numFmtId="214" formatCode="_ * #,##0_ ;_ * &quot;△&quot;#,##0_ ;_ * &quot;&quot;_ ;_ @_ "/>
    <numFmt numFmtId="215" formatCode="#,##0_ "/>
    <numFmt numFmtId="216" formatCode="_ * #,##0_ ;_ * &quot;▲ &quot;#,##0_ ;_ * &quot;-&quot;_ ;_ @_ "/>
    <numFmt numFmtId="217" formatCode="_ * #,##0_ ;_ * &quot;▲ &quot;#,##0_ ;_ * &quot;－&quot;_ ;_ @_ "/>
    <numFmt numFmtId="218" formatCode="_ * #,##0.0_ ;_ * &quot;▲ &quot;#,##0.0_ ;_ * &quot;－&quot;_ ;_ @_ "/>
    <numFmt numFmtId="219" formatCode="_ * #,##0_ ;_ * \-#,##0_ ;_ * &quot;-&quot;??_ ;_ @_ "/>
    <numFmt numFmtId="220" formatCode="#,##0.0_);[Red]\(#,##0.0\)"/>
    <numFmt numFmtId="221" formatCode="#,##0.0;&quot;▲ &quot;#,##0.0"/>
    <numFmt numFmtId="222" formatCode="#,##0;&quot;▲ &quot;#,##0"/>
    <numFmt numFmtId="223" formatCode="0;&quot;▲ &quot;0"/>
    <numFmt numFmtId="224" formatCode="#,##0;[Red]&quot;△&quot;#,##0"/>
    <numFmt numFmtId="225" formatCode="_ * #,##0.00_ ;_ * &quot;▲ &quot;#,##0.00_ ;_ * &quot;－&quot;_ ;_ @_ "/>
    <numFmt numFmtId="226" formatCode="_ * #,##0.000_ ;_ * &quot;▲ &quot;#,##0.000_ ;_ * &quot;－&quot;_ ;_ @_ "/>
  </numFmts>
  <fonts count="51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b/>
      <sz val="12"/>
      <name val="明朝"/>
      <family val="1"/>
    </font>
    <font>
      <u val="single"/>
      <sz val="11"/>
      <name val="明朝"/>
      <family val="1"/>
    </font>
    <font>
      <sz val="11"/>
      <name val="ＭＳ ゴシック"/>
      <family val="3"/>
    </font>
    <font>
      <b/>
      <sz val="12"/>
      <name val="ＭＳ ゴシック"/>
      <family val="3"/>
    </font>
    <font>
      <b/>
      <sz val="12"/>
      <name val="ｺﾞｼｯｸ"/>
      <family val="3"/>
    </font>
    <font>
      <sz val="10"/>
      <name val="明朝"/>
      <family val="1"/>
    </font>
    <font>
      <sz val="6"/>
      <name val="ＭＳ Ｐ明朝"/>
      <family val="1"/>
    </font>
    <font>
      <sz val="9"/>
      <name val="明朝"/>
      <family val="1"/>
    </font>
    <font>
      <sz val="14"/>
      <name val="ＭＳ 明朝"/>
      <family val="1"/>
    </font>
    <font>
      <sz val="11"/>
      <name val="ｺﾞｼｯｸ"/>
      <family val="3"/>
    </font>
    <font>
      <sz val="11"/>
      <name val="ＭＳ Ｐゴシック"/>
      <family val="3"/>
    </font>
    <font>
      <sz val="6"/>
      <name val="明朝"/>
      <family val="3"/>
    </font>
    <font>
      <sz val="11"/>
      <name val="ＭＳ 明朝"/>
      <family val="1"/>
    </font>
    <font>
      <sz val="8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39985370636"/>
        <bgColor indexed="64"/>
      </patternFill>
    </fill>
    <fill>
      <patternFill patternType="solid">
        <fgColor theme="5" tint="0.599839985370636"/>
        <bgColor indexed="64"/>
      </patternFill>
    </fill>
    <fill>
      <patternFill patternType="solid">
        <fgColor theme="6" tint="0.599839985370636"/>
        <bgColor indexed="64"/>
      </patternFill>
    </fill>
    <fill>
      <patternFill patternType="solid">
        <fgColor theme="7" tint="0.599839985370636"/>
        <bgColor indexed="64"/>
      </patternFill>
    </fill>
    <fill>
      <patternFill patternType="solid">
        <fgColor theme="8" tint="0.599839985370636"/>
        <bgColor indexed="64"/>
      </patternFill>
    </fill>
    <fill>
      <patternFill patternType="solid">
        <fgColor theme="9" tint="0.5998399853706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30007553100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 style="hair"/>
      <bottom style="thin"/>
    </border>
    <border>
      <left style="hair"/>
      <right style="thin"/>
      <top>
        <color indexed="63"/>
      </top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50" fillId="32" borderId="0" applyNumberFormat="0" applyBorder="0" applyAlignment="0" applyProtection="0"/>
  </cellStyleXfs>
  <cellXfs count="295">
    <xf numFmtId="0" fontId="0" fillId="0" borderId="0" xfId="0" applyAlignment="1">
      <alignment/>
    </xf>
    <xf numFmtId="217" fontId="0" fillId="0" borderId="10" xfId="48" applyNumberFormat="1" applyFont="1" applyFill="1" applyBorder="1" applyAlignment="1">
      <alignment horizontal="right" vertical="center"/>
    </xf>
    <xf numFmtId="218" fontId="0" fillId="0" borderId="11" xfId="48" applyNumberFormat="1" applyFont="1" applyFill="1" applyBorder="1" applyAlignment="1">
      <alignment vertical="center"/>
    </xf>
    <xf numFmtId="218" fontId="0" fillId="0" borderId="0" xfId="48" applyNumberFormat="1" applyFont="1" applyFill="1" applyBorder="1" applyAlignment="1">
      <alignment vertical="center"/>
    </xf>
    <xf numFmtId="41" fontId="0" fillId="0" borderId="12" xfId="0" applyNumberFormat="1" applyFill="1" applyBorder="1" applyAlignment="1">
      <alignment horizontal="left" vertical="center"/>
    </xf>
    <xf numFmtId="41" fontId="0" fillId="0" borderId="13" xfId="0" applyNumberFormat="1" applyFill="1" applyBorder="1" applyAlignment="1">
      <alignment horizontal="left" vertical="center"/>
    </xf>
    <xf numFmtId="217" fontId="0" fillId="0" borderId="12" xfId="48" applyNumberFormat="1" applyFont="1" applyFill="1" applyBorder="1" applyAlignment="1">
      <alignment vertical="center"/>
    </xf>
    <xf numFmtId="217" fontId="0" fillId="0" borderId="14" xfId="48" applyNumberFormat="1" applyFont="1" applyFill="1" applyBorder="1" applyAlignment="1">
      <alignment vertical="center"/>
    </xf>
    <xf numFmtId="41" fontId="0" fillId="0" borderId="0" xfId="0" applyNumberFormat="1" applyFill="1" applyAlignment="1">
      <alignment vertical="center"/>
    </xf>
    <xf numFmtId="41" fontId="4" fillId="0" borderId="15" xfId="0" applyNumberFormat="1" applyFont="1" applyFill="1" applyBorder="1" applyAlignment="1">
      <alignment horizontal="centerContinuous" vertical="center"/>
    </xf>
    <xf numFmtId="0" fontId="4" fillId="0" borderId="15" xfId="0" applyNumberFormat="1" applyFont="1" applyFill="1" applyBorder="1" applyAlignment="1">
      <alignment horizontal="distributed" vertical="center"/>
    </xf>
    <xf numFmtId="41" fontId="5" fillId="0" borderId="0" xfId="0" applyNumberFormat="1" applyFont="1" applyFill="1" applyBorder="1" applyAlignment="1">
      <alignment vertical="center"/>
    </xf>
    <xf numFmtId="41" fontId="8" fillId="0" borderId="0" xfId="0" applyNumberFormat="1" applyFont="1" applyFill="1" applyAlignment="1">
      <alignment vertical="center"/>
    </xf>
    <xf numFmtId="41" fontId="6" fillId="0" borderId="0" xfId="0" applyNumberFormat="1" applyFont="1" applyFill="1" applyAlignment="1">
      <alignment horizontal="left" vertical="center"/>
    </xf>
    <xf numFmtId="41" fontId="4" fillId="0" borderId="0" xfId="0" applyNumberFormat="1" applyFont="1" applyFill="1" applyAlignment="1">
      <alignment vertical="center"/>
    </xf>
    <xf numFmtId="41" fontId="0" fillId="0" borderId="0" xfId="0" applyNumberFormat="1" applyFill="1" applyAlignment="1" quotePrefix="1">
      <alignment vertical="center"/>
    </xf>
    <xf numFmtId="41" fontId="0" fillId="0" borderId="0" xfId="0" applyNumberFormat="1" applyFill="1" applyAlignment="1">
      <alignment horizontal="right" vertical="center"/>
    </xf>
    <xf numFmtId="41" fontId="4" fillId="0" borderId="16" xfId="0" applyNumberFormat="1" applyFont="1" applyFill="1" applyBorder="1" applyAlignment="1">
      <alignment vertical="center"/>
    </xf>
    <xf numFmtId="41" fontId="0" fillId="0" borderId="17" xfId="0" applyNumberFormat="1" applyFill="1" applyBorder="1" applyAlignment="1">
      <alignment vertical="center"/>
    </xf>
    <xf numFmtId="0" fontId="0" fillId="0" borderId="18" xfId="0" applyNumberFormat="1" applyFill="1" applyBorder="1" applyAlignment="1">
      <alignment horizontal="centerContinuous" vertical="center"/>
    </xf>
    <xf numFmtId="0" fontId="0" fillId="0" borderId="19" xfId="0" applyNumberFormat="1" applyFill="1" applyBorder="1" applyAlignment="1">
      <alignment horizontal="centerContinuous" vertical="center"/>
    </xf>
    <xf numFmtId="0" fontId="0" fillId="0" borderId="20" xfId="0" applyNumberFormat="1" applyFill="1" applyBorder="1" applyAlignment="1">
      <alignment horizontal="centerContinuous" vertical="center"/>
    </xf>
    <xf numFmtId="0" fontId="0" fillId="0" borderId="21" xfId="0" applyNumberFormat="1" applyFont="1" applyFill="1" applyBorder="1" applyAlignment="1">
      <alignment horizontal="centerContinuous" vertical="center" wrapText="1"/>
    </xf>
    <xf numFmtId="41" fontId="0" fillId="0" borderId="22" xfId="0" applyNumberFormat="1" applyFill="1" applyBorder="1" applyAlignment="1">
      <alignment horizontal="centerContinuous" vertical="center"/>
    </xf>
    <xf numFmtId="41" fontId="0" fillId="0" borderId="15" xfId="0" applyNumberFormat="1" applyFill="1" applyBorder="1" applyAlignment="1">
      <alignment horizontal="centerContinuous" vertical="center"/>
    </xf>
    <xf numFmtId="0" fontId="0" fillId="0" borderId="22" xfId="0" applyNumberFormat="1" applyFill="1" applyBorder="1" applyAlignment="1">
      <alignment horizontal="center" vertical="center"/>
    </xf>
    <xf numFmtId="0" fontId="0" fillId="0" borderId="23" xfId="0" applyNumberFormat="1" applyFill="1" applyBorder="1" applyAlignment="1">
      <alignment horizontal="center" vertical="center"/>
    </xf>
    <xf numFmtId="0" fontId="0" fillId="0" borderId="24" xfId="0" applyNumberFormat="1" applyFill="1" applyBorder="1" applyAlignment="1">
      <alignment vertical="center"/>
    </xf>
    <xf numFmtId="0" fontId="0" fillId="0" borderId="25" xfId="0" applyNumberFormat="1" applyFill="1" applyBorder="1" applyAlignment="1">
      <alignment vertical="center"/>
    </xf>
    <xf numFmtId="0" fontId="0" fillId="0" borderId="26" xfId="0" applyFill="1" applyBorder="1" applyAlignment="1">
      <alignment horizontal="center" vertical="center" textRotation="255"/>
    </xf>
    <xf numFmtId="41" fontId="0" fillId="0" borderId="16" xfId="0" applyNumberFormat="1" applyFill="1" applyBorder="1" applyAlignment="1">
      <alignment horizontal="left" vertical="center"/>
    </xf>
    <xf numFmtId="41" fontId="0" fillId="0" borderId="17" xfId="0" applyNumberFormat="1" applyFill="1" applyBorder="1" applyAlignment="1">
      <alignment horizontal="left" vertical="center"/>
    </xf>
    <xf numFmtId="217" fontId="0" fillId="0" borderId="27" xfId="48" applyNumberFormat="1" applyFont="1" applyFill="1" applyBorder="1" applyAlignment="1">
      <alignment vertical="center"/>
    </xf>
    <xf numFmtId="218" fontId="0" fillId="0" borderId="28" xfId="48" applyNumberFormat="1" applyFont="1" applyFill="1" applyBorder="1" applyAlignment="1">
      <alignment vertical="center"/>
    </xf>
    <xf numFmtId="217" fontId="0" fillId="0" borderId="29" xfId="48" applyNumberFormat="1" applyFont="1" applyFill="1" applyBorder="1" applyAlignment="1">
      <alignment vertical="center"/>
    </xf>
    <xf numFmtId="218" fontId="0" fillId="0" borderId="30" xfId="48" applyNumberFormat="1" applyFont="1" applyFill="1" applyBorder="1" applyAlignment="1">
      <alignment vertical="center"/>
    </xf>
    <xf numFmtId="221" fontId="0" fillId="0" borderId="0" xfId="0" applyNumberFormat="1" applyFill="1" applyAlignment="1">
      <alignment vertical="center"/>
    </xf>
    <xf numFmtId="0" fontId="0" fillId="0" borderId="31" xfId="0" applyFill="1" applyBorder="1" applyAlignment="1">
      <alignment horizontal="center" vertical="center" textRotation="255"/>
    </xf>
    <xf numFmtId="41" fontId="0" fillId="0" borderId="27" xfId="0" applyNumberFormat="1" applyFill="1" applyBorder="1" applyAlignment="1">
      <alignment vertical="center"/>
    </xf>
    <xf numFmtId="41" fontId="0" fillId="0" borderId="32" xfId="0" applyNumberFormat="1" applyFill="1" applyBorder="1" applyAlignment="1">
      <alignment horizontal="left" vertical="center"/>
    </xf>
    <xf numFmtId="41" fontId="0" fillId="0" borderId="33" xfId="0" applyNumberFormat="1" applyFill="1" applyBorder="1" applyAlignment="1">
      <alignment horizontal="left" vertical="center"/>
    </xf>
    <xf numFmtId="217" fontId="0" fillId="0" borderId="34" xfId="48" applyNumberFormat="1" applyFont="1" applyFill="1" applyBorder="1" applyAlignment="1">
      <alignment vertical="center"/>
    </xf>
    <xf numFmtId="218" fontId="0" fillId="0" borderId="32" xfId="48" applyNumberFormat="1" applyFont="1" applyFill="1" applyBorder="1" applyAlignment="1">
      <alignment vertical="center"/>
    </xf>
    <xf numFmtId="217" fontId="0" fillId="0" borderId="35" xfId="48" applyNumberFormat="1" applyFont="1" applyFill="1" applyBorder="1" applyAlignment="1">
      <alignment vertical="center"/>
    </xf>
    <xf numFmtId="218" fontId="0" fillId="0" borderId="36" xfId="48" applyNumberFormat="1" applyFont="1" applyFill="1" applyBorder="1" applyAlignment="1">
      <alignment vertical="center"/>
    </xf>
    <xf numFmtId="41" fontId="0" fillId="0" borderId="28" xfId="0" applyNumberFormat="1" applyFill="1" applyBorder="1" applyAlignment="1">
      <alignment vertical="center"/>
    </xf>
    <xf numFmtId="41" fontId="0" fillId="0" borderId="37" xfId="0" applyNumberFormat="1" applyFill="1" applyBorder="1" applyAlignment="1">
      <alignment vertical="center"/>
    </xf>
    <xf numFmtId="218" fontId="0" fillId="0" borderId="37" xfId="48" applyNumberFormat="1" applyFont="1" applyFill="1" applyBorder="1" applyAlignment="1">
      <alignment vertical="center"/>
    </xf>
    <xf numFmtId="217" fontId="0" fillId="0" borderId="38" xfId="48" applyNumberFormat="1" applyFont="1" applyFill="1" applyBorder="1" applyAlignment="1">
      <alignment vertical="center"/>
    </xf>
    <xf numFmtId="218" fontId="0" fillId="0" borderId="39" xfId="48" applyNumberFormat="1" applyFont="1" applyFill="1" applyBorder="1" applyAlignment="1">
      <alignment vertical="center"/>
    </xf>
    <xf numFmtId="41" fontId="0" fillId="0" borderId="40" xfId="0" applyNumberFormat="1" applyFill="1" applyBorder="1" applyAlignment="1">
      <alignment vertical="center"/>
    </xf>
    <xf numFmtId="41" fontId="0" fillId="0" borderId="28" xfId="0" applyNumberFormat="1" applyFill="1" applyBorder="1" applyAlignment="1">
      <alignment horizontal="left" vertical="center"/>
    </xf>
    <xf numFmtId="41" fontId="0" fillId="0" borderId="0" xfId="0" applyNumberFormat="1" applyFill="1" applyBorder="1" applyAlignment="1">
      <alignment horizontal="left" vertical="center"/>
    </xf>
    <xf numFmtId="218" fontId="0" fillId="0" borderId="41" xfId="48" applyNumberFormat="1" applyFont="1" applyFill="1" applyBorder="1" applyAlignment="1">
      <alignment vertical="center"/>
    </xf>
    <xf numFmtId="41" fontId="0" fillId="0" borderId="32" xfId="0" applyNumberFormat="1" applyFill="1" applyBorder="1" applyAlignment="1">
      <alignment vertical="center"/>
    </xf>
    <xf numFmtId="41" fontId="14" fillId="0" borderId="0" xfId="0" applyNumberFormat="1" applyFont="1" applyFill="1" applyAlignment="1">
      <alignment vertical="center"/>
    </xf>
    <xf numFmtId="41" fontId="0" fillId="0" borderId="32" xfId="0" applyNumberFormat="1" applyFill="1" applyBorder="1" applyAlignment="1">
      <alignment horizontal="left" vertical="center"/>
    </xf>
    <xf numFmtId="0" fontId="0" fillId="0" borderId="36" xfId="0" applyFill="1" applyBorder="1" applyAlignment="1">
      <alignment horizontal="left" vertical="center"/>
    </xf>
    <xf numFmtId="41" fontId="0" fillId="0" borderId="37" xfId="0" applyNumberFormat="1" applyFill="1" applyBorder="1" applyAlignment="1">
      <alignment horizontal="left" vertical="center"/>
    </xf>
    <xf numFmtId="0" fontId="0" fillId="0" borderId="39" xfId="0" applyFill="1" applyBorder="1" applyAlignment="1">
      <alignment vertical="center"/>
    </xf>
    <xf numFmtId="41" fontId="0" fillId="0" borderId="42" xfId="0" applyNumberFormat="1" applyFill="1" applyBorder="1" applyAlignment="1">
      <alignment vertical="center"/>
    </xf>
    <xf numFmtId="41" fontId="0" fillId="0" borderId="43" xfId="0" applyNumberFormat="1" applyFill="1" applyBorder="1" applyAlignment="1">
      <alignment horizontal="left" vertical="center"/>
    </xf>
    <xf numFmtId="41" fontId="0" fillId="0" borderId="44" xfId="0" applyNumberFormat="1" applyFill="1" applyBorder="1" applyAlignment="1">
      <alignment horizontal="left" vertical="center"/>
    </xf>
    <xf numFmtId="217" fontId="0" fillId="0" borderId="43" xfId="48" applyNumberFormat="1" applyFont="1" applyFill="1" applyBorder="1" applyAlignment="1">
      <alignment vertical="center"/>
    </xf>
    <xf numFmtId="218" fontId="0" fillId="0" borderId="45" xfId="48" applyNumberFormat="1" applyFont="1" applyFill="1" applyBorder="1" applyAlignment="1">
      <alignment vertical="center"/>
    </xf>
    <xf numFmtId="217" fontId="0" fillId="0" borderId="46" xfId="48" applyNumberFormat="1" applyFont="1" applyFill="1" applyBorder="1" applyAlignment="1">
      <alignment vertical="center"/>
    </xf>
    <xf numFmtId="218" fontId="0" fillId="0" borderId="47" xfId="48" applyNumberFormat="1" applyFont="1" applyFill="1" applyBorder="1" applyAlignment="1">
      <alignment vertical="center"/>
    </xf>
    <xf numFmtId="0" fontId="0" fillId="0" borderId="48" xfId="0" applyFill="1" applyBorder="1" applyAlignment="1">
      <alignment horizontal="center" vertical="center" textRotation="255"/>
    </xf>
    <xf numFmtId="41" fontId="0" fillId="0" borderId="22" xfId="0" applyNumberFormat="1" applyFill="1" applyBorder="1" applyAlignment="1">
      <alignment horizontal="left" vertical="center"/>
    </xf>
    <xf numFmtId="41" fontId="0" fillId="0" borderId="15" xfId="0" applyNumberFormat="1" applyFill="1" applyBorder="1" applyAlignment="1">
      <alignment horizontal="left" vertical="center"/>
    </xf>
    <xf numFmtId="217" fontId="0" fillId="0" borderId="22" xfId="48" applyNumberFormat="1" applyFont="1" applyFill="1" applyBorder="1" applyAlignment="1">
      <alignment vertical="center"/>
    </xf>
    <xf numFmtId="218" fontId="0" fillId="0" borderId="23" xfId="48" applyNumberFormat="1" applyFont="1" applyFill="1" applyBorder="1" applyAlignment="1">
      <alignment vertical="center"/>
    </xf>
    <xf numFmtId="218" fontId="0" fillId="0" borderId="49" xfId="48" applyNumberFormat="1" applyFont="1" applyFill="1" applyBorder="1" applyAlignment="1">
      <alignment vertical="center"/>
    </xf>
    <xf numFmtId="218" fontId="0" fillId="0" borderId="50" xfId="48" applyNumberFormat="1" applyFont="1" applyFill="1" applyBorder="1" applyAlignment="1">
      <alignment vertical="center"/>
    </xf>
    <xf numFmtId="41" fontId="0" fillId="0" borderId="37" xfId="0" applyNumberFormat="1" applyFill="1" applyBorder="1" applyAlignment="1">
      <alignment horizontal="left" vertical="center"/>
    </xf>
    <xf numFmtId="218" fontId="0" fillId="0" borderId="14" xfId="48" applyNumberFormat="1" applyFont="1" applyFill="1" applyBorder="1" applyAlignment="1">
      <alignment vertical="center"/>
    </xf>
    <xf numFmtId="41" fontId="0" fillId="0" borderId="51" xfId="0" applyNumberFormat="1" applyFill="1" applyBorder="1" applyAlignment="1">
      <alignment vertical="center"/>
    </xf>
    <xf numFmtId="41" fontId="0" fillId="0" borderId="27" xfId="0" applyNumberFormat="1" applyFill="1" applyBorder="1" applyAlignment="1">
      <alignment horizontal="left" vertical="center"/>
    </xf>
    <xf numFmtId="218" fontId="0" fillId="0" borderId="52" xfId="48" applyNumberFormat="1" applyFont="1" applyFill="1" applyBorder="1" applyAlignment="1">
      <alignment vertical="center"/>
    </xf>
    <xf numFmtId="41" fontId="11" fillId="0" borderId="14" xfId="0" applyNumberFormat="1" applyFont="1" applyFill="1" applyBorder="1" applyAlignment="1">
      <alignment vertical="center"/>
    </xf>
    <xf numFmtId="218" fontId="0" fillId="0" borderId="14" xfId="0" applyNumberFormat="1" applyFill="1" applyBorder="1" applyAlignment="1">
      <alignment vertical="center"/>
    </xf>
    <xf numFmtId="41" fontId="0" fillId="0" borderId="14" xfId="0" applyNumberFormat="1" applyFill="1" applyBorder="1" applyAlignment="1">
      <alignment vertical="center"/>
    </xf>
    <xf numFmtId="41" fontId="0" fillId="0" borderId="39" xfId="0" applyNumberFormat="1" applyFill="1" applyBorder="1" applyAlignment="1">
      <alignment horizontal="left" vertical="center"/>
    </xf>
    <xf numFmtId="41" fontId="0" fillId="0" borderId="22" xfId="0" applyNumberFormat="1" applyFill="1" applyBorder="1" applyAlignment="1">
      <alignment vertical="center"/>
    </xf>
    <xf numFmtId="41" fontId="0" fillId="0" borderId="23" xfId="0" applyNumberFormat="1" applyFill="1" applyBorder="1" applyAlignment="1">
      <alignment horizontal="left" vertical="center"/>
    </xf>
    <xf numFmtId="41" fontId="0" fillId="0" borderId="53" xfId="0" applyNumberFormat="1" applyFill="1" applyBorder="1" applyAlignment="1">
      <alignment horizontal="left" vertical="center"/>
    </xf>
    <xf numFmtId="41" fontId="0" fillId="0" borderId="15" xfId="0" applyNumberFormat="1" applyFill="1" applyBorder="1" applyAlignment="1">
      <alignment vertical="center"/>
    </xf>
    <xf numFmtId="217" fontId="0" fillId="0" borderId="24" xfId="48" applyNumberFormat="1" applyFont="1" applyFill="1" applyBorder="1" applyAlignment="1">
      <alignment vertical="center"/>
    </xf>
    <xf numFmtId="41" fontId="9" fillId="0" borderId="0" xfId="0" applyNumberFormat="1" applyFont="1" applyFill="1" applyAlignment="1">
      <alignment vertical="center"/>
    </xf>
    <xf numFmtId="41" fontId="9" fillId="0" borderId="0" xfId="0" applyNumberFormat="1" applyFont="1" applyFill="1" applyAlignment="1">
      <alignment horizontal="left" vertical="center"/>
    </xf>
    <xf numFmtId="41" fontId="0" fillId="0" borderId="0" xfId="0" applyNumberFormat="1" applyFill="1" applyBorder="1" applyAlignment="1">
      <alignment vertical="center"/>
    </xf>
    <xf numFmtId="0" fontId="4" fillId="0" borderId="15" xfId="0" applyNumberFormat="1" applyFont="1" applyFill="1" applyBorder="1" applyAlignment="1">
      <alignment vertical="center"/>
    </xf>
    <xf numFmtId="0" fontId="1" fillId="0" borderId="15" xfId="0" applyNumberFormat="1" applyFont="1" applyFill="1" applyBorder="1" applyAlignment="1">
      <alignment horizontal="distributed" vertical="center"/>
    </xf>
    <xf numFmtId="41" fontId="1" fillId="0" borderId="0" xfId="0" applyNumberFormat="1" applyFont="1" applyFill="1" applyBorder="1" applyAlignment="1">
      <alignment horizontal="distributed" vertical="center"/>
    </xf>
    <xf numFmtId="41" fontId="7" fillId="0" borderId="0" xfId="0" applyNumberFormat="1" applyFont="1" applyFill="1" applyAlignment="1">
      <alignment horizontal="left" vertical="center"/>
    </xf>
    <xf numFmtId="41" fontId="0" fillId="0" borderId="0" xfId="0" applyNumberFormat="1" applyFill="1" applyAlignment="1" quotePrefix="1">
      <alignment horizontal="right" vertical="center"/>
    </xf>
    <xf numFmtId="0" fontId="13" fillId="0" borderId="16" xfId="60" applyNumberFormat="1" applyFont="1" applyFill="1" applyBorder="1" applyAlignment="1">
      <alignment horizontal="distributed" vertical="center"/>
      <protection/>
    </xf>
    <xf numFmtId="0" fontId="13" fillId="0" borderId="17" xfId="0" applyFont="1" applyFill="1" applyBorder="1" applyAlignment="1">
      <alignment horizontal="distributed" vertical="center"/>
    </xf>
    <xf numFmtId="0" fontId="13" fillId="0" borderId="30" xfId="0" applyFont="1" applyFill="1" applyBorder="1" applyAlignment="1">
      <alignment horizontal="distributed" vertical="center"/>
    </xf>
    <xf numFmtId="0" fontId="0" fillId="0" borderId="18" xfId="0" applyNumberFormat="1" applyFont="1" applyFill="1" applyBorder="1" applyAlignment="1">
      <alignment horizontal="center" vertical="center"/>
    </xf>
    <xf numFmtId="0" fontId="0" fillId="0" borderId="54" xfId="0" applyNumberFormat="1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horizontal="distributed" vertical="center"/>
    </xf>
    <xf numFmtId="0" fontId="13" fillId="0" borderId="15" xfId="0" applyFont="1" applyFill="1" applyBorder="1" applyAlignment="1">
      <alignment horizontal="distributed" vertical="center"/>
    </xf>
    <xf numFmtId="0" fontId="13" fillId="0" borderId="53" xfId="0" applyFont="1" applyFill="1" applyBorder="1" applyAlignment="1">
      <alignment horizontal="distributed" vertical="center"/>
    </xf>
    <xf numFmtId="0" fontId="0" fillId="0" borderId="24" xfId="0" applyNumberFormat="1" applyFill="1" applyBorder="1" applyAlignment="1">
      <alignment horizontal="center" vertical="center"/>
    </xf>
    <xf numFmtId="0" fontId="0" fillId="0" borderId="23" xfId="0" applyNumberFormat="1" applyFont="1" applyFill="1" applyBorder="1" applyAlignment="1">
      <alignment horizontal="center" vertical="center"/>
    </xf>
    <xf numFmtId="0" fontId="0" fillId="0" borderId="25" xfId="0" applyNumberFormat="1" applyFont="1" applyFill="1" applyBorder="1" applyAlignment="1">
      <alignment horizontal="center" vertical="center"/>
    </xf>
    <xf numFmtId="224" fontId="16" fillId="0" borderId="26" xfId="48" applyNumberFormat="1" applyFont="1" applyFill="1" applyBorder="1" applyAlignment="1">
      <alignment vertical="center" textRotation="255"/>
    </xf>
    <xf numFmtId="41" fontId="0" fillId="0" borderId="30" xfId="0" applyNumberFormat="1" applyFill="1" applyBorder="1" applyAlignment="1">
      <alignment horizontal="right" vertical="center"/>
    </xf>
    <xf numFmtId="217" fontId="0" fillId="0" borderId="20" xfId="48" applyNumberFormat="1" applyFont="1" applyFill="1" applyBorder="1" applyAlignment="1">
      <alignment vertical="center"/>
    </xf>
    <xf numFmtId="217" fontId="0" fillId="0" borderId="17" xfId="48" applyNumberFormat="1" applyFont="1" applyFill="1" applyBorder="1" applyAlignment="1">
      <alignment vertical="center"/>
    </xf>
    <xf numFmtId="217" fontId="0" fillId="0" borderId="55" xfId="48" applyNumberFormat="1" applyFont="1" applyFill="1" applyBorder="1" applyAlignment="1">
      <alignment vertical="center"/>
    </xf>
    <xf numFmtId="217" fontId="0" fillId="0" borderId="30" xfId="48" applyNumberFormat="1" applyFont="1" applyFill="1" applyBorder="1" applyAlignment="1">
      <alignment vertical="center"/>
    </xf>
    <xf numFmtId="203" fontId="0" fillId="0" borderId="0" xfId="0" applyNumberFormat="1" applyFill="1" applyAlignment="1">
      <alignment vertical="center"/>
    </xf>
    <xf numFmtId="224" fontId="16" fillId="0" borderId="31" xfId="48" applyNumberFormat="1" applyFont="1" applyFill="1" applyBorder="1" applyAlignment="1">
      <alignment vertical="center" textRotation="255"/>
    </xf>
    <xf numFmtId="41" fontId="0" fillId="0" borderId="39" xfId="0" applyNumberFormat="1" applyFill="1" applyBorder="1" applyAlignment="1">
      <alignment horizontal="right" vertical="center"/>
    </xf>
    <xf numFmtId="217" fontId="0" fillId="0" borderId="13" xfId="48" applyNumberFormat="1" applyFont="1" applyFill="1" applyBorder="1" applyAlignment="1">
      <alignment vertical="center"/>
    </xf>
    <xf numFmtId="217" fontId="0" fillId="0" borderId="37" xfId="48" applyNumberFormat="1" applyFont="1" applyFill="1" applyBorder="1" applyAlignment="1">
      <alignment vertical="center"/>
    </xf>
    <xf numFmtId="217" fontId="0" fillId="0" borderId="39" xfId="48" applyNumberFormat="1" applyFont="1" applyFill="1" applyBorder="1" applyAlignment="1">
      <alignment vertical="center"/>
    </xf>
    <xf numFmtId="217" fontId="0" fillId="0" borderId="38" xfId="0" applyNumberFormat="1" applyFill="1" applyBorder="1" applyAlignment="1" quotePrefix="1">
      <alignment horizontal="right" vertical="center"/>
    </xf>
    <xf numFmtId="217" fontId="0" fillId="0" borderId="13" xfId="0" applyNumberFormat="1" applyFill="1" applyBorder="1" applyAlignment="1" quotePrefix="1">
      <alignment horizontal="right" vertical="center"/>
    </xf>
    <xf numFmtId="41" fontId="0" fillId="0" borderId="56" xfId="0" applyNumberFormat="1" applyFill="1" applyBorder="1" applyAlignment="1">
      <alignment horizontal="left" vertical="center"/>
    </xf>
    <xf numFmtId="41" fontId="0" fillId="0" borderId="57" xfId="0" applyNumberFormat="1" applyFill="1" applyBorder="1" applyAlignment="1">
      <alignment horizontal="right" vertical="center"/>
    </xf>
    <xf numFmtId="217" fontId="0" fillId="0" borderId="51" xfId="48" applyNumberFormat="1" applyFont="1" applyFill="1" applyBorder="1" applyAlignment="1">
      <alignment vertical="center"/>
    </xf>
    <xf numFmtId="217" fontId="0" fillId="0" borderId="56" xfId="48" applyNumberFormat="1" applyFont="1" applyFill="1" applyBorder="1" applyAlignment="1">
      <alignment vertical="center"/>
    </xf>
    <xf numFmtId="217" fontId="0" fillId="0" borderId="58" xfId="48" applyNumberFormat="1" applyFont="1" applyFill="1" applyBorder="1" applyAlignment="1">
      <alignment vertical="center"/>
    </xf>
    <xf numFmtId="217" fontId="0" fillId="0" borderId="57" xfId="48" applyNumberFormat="1" applyFont="1" applyFill="1" applyBorder="1" applyAlignment="1">
      <alignment vertical="center"/>
    </xf>
    <xf numFmtId="41" fontId="0" fillId="0" borderId="36" xfId="0" applyNumberFormat="1" applyFill="1" applyBorder="1" applyAlignment="1">
      <alignment horizontal="right" vertical="center"/>
    </xf>
    <xf numFmtId="217" fontId="0" fillId="0" borderId="52" xfId="48" applyNumberFormat="1" applyFont="1" applyFill="1" applyBorder="1" applyAlignment="1">
      <alignment vertical="center"/>
    </xf>
    <xf numFmtId="217" fontId="0" fillId="0" borderId="32" xfId="48" applyNumberFormat="1" applyFont="1" applyFill="1" applyBorder="1" applyAlignment="1">
      <alignment vertical="center"/>
    </xf>
    <xf numFmtId="217" fontId="0" fillId="0" borderId="36" xfId="48" applyNumberFormat="1" applyFont="1" applyFill="1" applyBorder="1" applyAlignment="1">
      <alignment vertical="center"/>
    </xf>
    <xf numFmtId="0" fontId="0" fillId="0" borderId="39" xfId="0" applyNumberFormat="1" applyFill="1" applyBorder="1" applyAlignment="1">
      <alignment horizontal="center" vertical="center"/>
    </xf>
    <xf numFmtId="217" fontId="0" fillId="0" borderId="39" xfId="48" applyNumberFormat="1" applyFont="1" applyFill="1" applyBorder="1" applyAlignment="1" quotePrefix="1">
      <alignment horizontal="right" vertical="center"/>
    </xf>
    <xf numFmtId="224" fontId="16" fillId="0" borderId="48" xfId="48" applyNumberFormat="1" applyFont="1" applyFill="1" applyBorder="1" applyAlignment="1">
      <alignment vertical="center" textRotation="255"/>
    </xf>
    <xf numFmtId="0" fontId="0" fillId="0" borderId="53" xfId="0" applyNumberFormat="1" applyFill="1" applyBorder="1" applyAlignment="1">
      <alignment horizontal="center" vertical="center"/>
    </xf>
    <xf numFmtId="217" fontId="0" fillId="0" borderId="22" xfId="48" applyNumberFormat="1" applyFont="1" applyFill="1" applyBorder="1" applyAlignment="1" quotePrefix="1">
      <alignment horizontal="right" vertical="center"/>
    </xf>
    <xf numFmtId="217" fontId="0" fillId="0" borderId="25" xfId="48" applyNumberFormat="1" applyFont="1" applyFill="1" applyBorder="1" applyAlignment="1" quotePrefix="1">
      <alignment horizontal="right" vertical="center"/>
    </xf>
    <xf numFmtId="217" fontId="0" fillId="0" borderId="24" xfId="48" applyNumberFormat="1" applyFont="1" applyFill="1" applyBorder="1" applyAlignment="1" quotePrefix="1">
      <alignment horizontal="right" vertical="center"/>
    </xf>
    <xf numFmtId="217" fontId="0" fillId="0" borderId="15" xfId="48" applyNumberFormat="1" applyFont="1" applyFill="1" applyBorder="1" applyAlignment="1" quotePrefix="1">
      <alignment horizontal="right" vertical="center"/>
    </xf>
    <xf numFmtId="217" fontId="0" fillId="0" borderId="59" xfId="48" applyNumberFormat="1" applyFont="1" applyFill="1" applyBorder="1" applyAlignment="1" quotePrefix="1">
      <alignment horizontal="right" vertical="center"/>
    </xf>
    <xf numFmtId="41" fontId="0" fillId="0" borderId="41" xfId="0" applyNumberFormat="1" applyFill="1" applyBorder="1" applyAlignment="1">
      <alignment horizontal="right" vertical="center"/>
    </xf>
    <xf numFmtId="217" fontId="0" fillId="0" borderId="50" xfId="48" applyNumberFormat="1" applyFont="1" applyFill="1" applyBorder="1" applyAlignment="1">
      <alignment vertical="center"/>
    </xf>
    <xf numFmtId="217" fontId="0" fillId="0" borderId="28" xfId="48" applyNumberFormat="1" applyFont="1" applyFill="1" applyBorder="1" applyAlignment="1">
      <alignment vertical="center"/>
    </xf>
    <xf numFmtId="217" fontId="0" fillId="0" borderId="41" xfId="48" applyNumberFormat="1" applyFont="1" applyFill="1" applyBorder="1" applyAlignment="1">
      <alignment vertical="center"/>
    </xf>
    <xf numFmtId="41" fontId="0" fillId="0" borderId="42" xfId="0" applyNumberFormat="1" applyFill="1" applyBorder="1" applyAlignment="1">
      <alignment horizontal="left" vertical="center"/>
    </xf>
    <xf numFmtId="217" fontId="0" fillId="0" borderId="42" xfId="48" applyNumberFormat="1" applyFont="1" applyFill="1" applyBorder="1" applyAlignment="1">
      <alignment vertical="center"/>
    </xf>
    <xf numFmtId="217" fontId="0" fillId="0" borderId="60" xfId="48" applyNumberFormat="1" applyFont="1" applyFill="1" applyBorder="1" applyAlignment="1">
      <alignment vertical="center"/>
    </xf>
    <xf numFmtId="41" fontId="0" fillId="0" borderId="34" xfId="0" applyNumberFormat="1" applyFill="1" applyBorder="1" applyAlignment="1">
      <alignment horizontal="left" vertical="center"/>
    </xf>
    <xf numFmtId="41" fontId="0" fillId="0" borderId="36" xfId="0" applyNumberFormat="1" applyFill="1" applyBorder="1" applyAlignment="1">
      <alignment horizontal="right" vertical="center"/>
    </xf>
    <xf numFmtId="217" fontId="0" fillId="0" borderId="34" xfId="48" applyNumberFormat="1" applyFont="1" applyFill="1" applyBorder="1" applyAlignment="1">
      <alignment vertical="center"/>
    </xf>
    <xf numFmtId="217" fontId="0" fillId="0" borderId="52" xfId="48" applyNumberFormat="1" applyFont="1" applyFill="1" applyBorder="1" applyAlignment="1">
      <alignment vertical="center"/>
    </xf>
    <xf numFmtId="217" fontId="0" fillId="0" borderId="35" xfId="48" applyNumberFormat="1" applyFont="1" applyFill="1" applyBorder="1" applyAlignment="1">
      <alignment vertical="center"/>
    </xf>
    <xf numFmtId="0" fontId="0" fillId="0" borderId="57" xfId="0" applyFill="1" applyBorder="1" applyAlignment="1">
      <alignment horizontal="right" vertical="center"/>
    </xf>
    <xf numFmtId="217" fontId="0" fillId="0" borderId="42" xfId="0" applyNumberFormat="1" applyFill="1" applyBorder="1" applyAlignment="1">
      <alignment vertical="center"/>
    </xf>
    <xf numFmtId="217" fontId="0" fillId="0" borderId="60" xfId="0" applyNumberFormat="1" applyFill="1" applyBorder="1" applyAlignment="1">
      <alignment vertical="center"/>
    </xf>
    <xf numFmtId="217" fontId="0" fillId="0" borderId="51" xfId="0" applyNumberFormat="1" applyFill="1" applyBorder="1" applyAlignment="1">
      <alignment vertical="center"/>
    </xf>
    <xf numFmtId="41" fontId="0" fillId="0" borderId="53" xfId="0" applyNumberFormat="1" applyFill="1" applyBorder="1" applyAlignment="1">
      <alignment horizontal="right" vertical="center"/>
    </xf>
    <xf numFmtId="217" fontId="0" fillId="0" borderId="25" xfId="48" applyNumberFormat="1" applyFont="1" applyFill="1" applyBorder="1" applyAlignment="1">
      <alignment vertical="center"/>
    </xf>
    <xf numFmtId="41" fontId="0" fillId="0" borderId="0" xfId="0" applyNumberFormat="1" applyFont="1" applyFill="1" applyAlignment="1">
      <alignment vertical="center"/>
    </xf>
    <xf numFmtId="203" fontId="0" fillId="0" borderId="0" xfId="0" applyNumberFormat="1" applyFill="1" applyBorder="1" applyAlignment="1">
      <alignment vertical="center"/>
    </xf>
    <xf numFmtId="203" fontId="0" fillId="0" borderId="0" xfId="0" applyNumberFormat="1" applyFill="1" applyAlignment="1" quotePrefix="1">
      <alignment horizontal="right" vertical="center"/>
    </xf>
    <xf numFmtId="0" fontId="13" fillId="0" borderId="16" xfId="0" applyNumberFormat="1" applyFont="1" applyFill="1" applyBorder="1" applyAlignment="1">
      <alignment horizontal="distributed" vertical="center"/>
    </xf>
    <xf numFmtId="0" fontId="13" fillId="0" borderId="17" xfId="0" applyNumberFormat="1" applyFont="1" applyFill="1" applyBorder="1" applyAlignment="1">
      <alignment horizontal="distributed" vertical="center"/>
    </xf>
    <xf numFmtId="0" fontId="13" fillId="0" borderId="30" xfId="0" applyNumberFormat="1" applyFont="1" applyFill="1" applyBorder="1" applyAlignment="1">
      <alignment horizontal="distributed" vertical="center"/>
    </xf>
    <xf numFmtId="203" fontId="0" fillId="0" borderId="18" xfId="0" applyNumberFormat="1" applyFont="1" applyFill="1" applyBorder="1" applyAlignment="1">
      <alignment horizontal="center" vertical="center"/>
    </xf>
    <xf numFmtId="203" fontId="0" fillId="0" borderId="54" xfId="0" applyNumberFormat="1" applyFont="1" applyFill="1" applyBorder="1" applyAlignment="1">
      <alignment horizontal="center" vertical="center"/>
    </xf>
    <xf numFmtId="203" fontId="0" fillId="0" borderId="0" xfId="0" applyNumberFormat="1" applyFont="1" applyFill="1" applyBorder="1" applyAlignment="1">
      <alignment vertical="center"/>
    </xf>
    <xf numFmtId="0" fontId="13" fillId="0" borderId="22" xfId="0" applyNumberFormat="1" applyFont="1" applyFill="1" applyBorder="1" applyAlignment="1">
      <alignment horizontal="distributed" vertical="center"/>
    </xf>
    <xf numFmtId="0" fontId="13" fillId="0" borderId="15" xfId="0" applyNumberFormat="1" applyFont="1" applyFill="1" applyBorder="1" applyAlignment="1">
      <alignment horizontal="distributed" vertical="center"/>
    </xf>
    <xf numFmtId="0" fontId="13" fillId="0" borderId="53" xfId="0" applyNumberFormat="1" applyFont="1" applyFill="1" applyBorder="1" applyAlignment="1">
      <alignment horizontal="distributed" vertical="center"/>
    </xf>
    <xf numFmtId="203" fontId="0" fillId="0" borderId="23" xfId="0" applyNumberFormat="1" applyFont="1" applyFill="1" applyBorder="1" applyAlignment="1">
      <alignment horizontal="center" vertical="center"/>
    </xf>
    <xf numFmtId="203" fontId="0" fillId="0" borderId="53" xfId="0" applyNumberFormat="1" applyFont="1" applyFill="1" applyBorder="1" applyAlignment="1">
      <alignment horizontal="center" vertical="center"/>
    </xf>
    <xf numFmtId="203" fontId="0" fillId="0" borderId="25" xfId="0" applyNumberFormat="1" applyFont="1" applyFill="1" applyBorder="1" applyAlignment="1">
      <alignment horizontal="center" vertical="center"/>
    </xf>
    <xf numFmtId="203" fontId="0" fillId="0" borderId="0" xfId="0" applyNumberFormat="1" applyFont="1" applyFill="1" applyBorder="1" applyAlignment="1">
      <alignment horizontal="center" vertical="center"/>
    </xf>
    <xf numFmtId="41" fontId="0" fillId="0" borderId="0" xfId="0" applyNumberFormat="1" applyFill="1" applyBorder="1" applyAlignment="1">
      <alignment horizontal="right" vertical="center"/>
    </xf>
    <xf numFmtId="217" fontId="0" fillId="0" borderId="0" xfId="48" applyNumberFormat="1" applyFont="1" applyFill="1" applyBorder="1" applyAlignment="1">
      <alignment vertical="center"/>
    </xf>
    <xf numFmtId="217" fontId="0" fillId="0" borderId="21" xfId="48" applyNumberFormat="1" applyFont="1" applyFill="1" applyBorder="1" applyAlignment="1">
      <alignment vertical="center"/>
    </xf>
    <xf numFmtId="217" fontId="0" fillId="0" borderId="0" xfId="48" applyNumberFormat="1" applyFont="1" applyFill="1" applyBorder="1" applyAlignment="1" quotePrefix="1">
      <alignment horizontal="right" vertical="center"/>
    </xf>
    <xf numFmtId="0" fontId="14" fillId="0" borderId="31" xfId="61" applyFont="1" applyFill="1" applyBorder="1" applyAlignment="1">
      <alignment vertical="center" textRotation="255"/>
      <protection/>
    </xf>
    <xf numFmtId="41" fontId="0" fillId="0" borderId="33" xfId="0" applyNumberFormat="1" applyFill="1" applyBorder="1" applyAlignment="1">
      <alignment horizontal="right" vertical="center"/>
    </xf>
    <xf numFmtId="217" fontId="0" fillId="0" borderId="33" xfId="48" applyNumberFormat="1" applyFont="1" applyFill="1" applyBorder="1" applyAlignment="1">
      <alignment vertical="center"/>
    </xf>
    <xf numFmtId="41" fontId="0" fillId="0" borderId="58" xfId="0" applyNumberFormat="1" applyFill="1" applyBorder="1" applyAlignment="1">
      <alignment vertical="center"/>
    </xf>
    <xf numFmtId="41" fontId="0" fillId="0" borderId="13" xfId="0" applyNumberFormat="1" applyFill="1" applyBorder="1" applyAlignment="1">
      <alignment horizontal="right" vertical="center"/>
    </xf>
    <xf numFmtId="41" fontId="0" fillId="0" borderId="58" xfId="0" applyNumberFormat="1" applyFill="1" applyBorder="1" applyAlignment="1">
      <alignment horizontal="left" vertical="center"/>
    </xf>
    <xf numFmtId="41" fontId="0" fillId="0" borderId="56" xfId="0" applyNumberFormat="1" applyFill="1" applyBorder="1" applyAlignment="1">
      <alignment horizontal="right" vertical="center"/>
    </xf>
    <xf numFmtId="217" fontId="0" fillId="0" borderId="38" xfId="48" applyNumberFormat="1" applyFont="1" applyFill="1" applyBorder="1" applyAlignment="1" quotePrefix="1">
      <alignment horizontal="right" vertical="center"/>
    </xf>
    <xf numFmtId="217" fontId="0" fillId="0" borderId="13" xfId="48" applyNumberFormat="1" applyFont="1" applyFill="1" applyBorder="1" applyAlignment="1" quotePrefix="1">
      <alignment horizontal="right" vertical="center"/>
    </xf>
    <xf numFmtId="0" fontId="14" fillId="0" borderId="48" xfId="61" applyFont="1" applyFill="1" applyBorder="1" applyAlignment="1">
      <alignment vertical="center" textRotation="255"/>
      <protection/>
    </xf>
    <xf numFmtId="41" fontId="0" fillId="0" borderId="15" xfId="0" applyNumberFormat="1" applyFill="1" applyBorder="1" applyAlignment="1">
      <alignment horizontal="right" vertical="center"/>
    </xf>
    <xf numFmtId="0" fontId="14" fillId="0" borderId="31" xfId="61" applyFont="1" applyFill="1" applyBorder="1" applyAlignment="1">
      <alignment vertical="center"/>
      <protection/>
    </xf>
    <xf numFmtId="217" fontId="0" fillId="0" borderId="12" xfId="48" applyNumberFormat="1" applyFont="1" applyFill="1" applyBorder="1" applyAlignment="1" quotePrefix="1">
      <alignment horizontal="right" vertical="center"/>
    </xf>
    <xf numFmtId="217" fontId="0" fillId="0" borderId="14" xfId="48" applyNumberFormat="1" applyFont="1" applyFill="1" applyBorder="1" applyAlignment="1" quotePrefix="1">
      <alignment horizontal="right" vertical="center"/>
    </xf>
    <xf numFmtId="0" fontId="14" fillId="0" borderId="48" xfId="61" applyFont="1" applyFill="1" applyBorder="1" applyAlignment="1">
      <alignment vertical="center"/>
      <protection/>
    </xf>
    <xf numFmtId="224" fontId="16" fillId="0" borderId="27" xfId="48" applyNumberFormat="1" applyFont="1" applyFill="1" applyBorder="1" applyAlignment="1">
      <alignment vertical="center" textRotation="255"/>
    </xf>
    <xf numFmtId="41" fontId="0" fillId="0" borderId="18" xfId="0" applyNumberFormat="1" applyFill="1" applyBorder="1" applyAlignment="1">
      <alignment vertical="center"/>
    </xf>
    <xf numFmtId="41" fontId="0" fillId="0" borderId="19" xfId="0" applyNumberFormat="1" applyFill="1" applyBorder="1" applyAlignment="1">
      <alignment vertical="center"/>
    </xf>
    <xf numFmtId="41" fontId="0" fillId="0" borderId="19" xfId="0" applyNumberFormat="1" applyFill="1" applyBorder="1" applyAlignment="1">
      <alignment horizontal="right" vertical="center"/>
    </xf>
    <xf numFmtId="217" fontId="0" fillId="0" borderId="18" xfId="48" applyNumberFormat="1" applyFont="1" applyFill="1" applyBorder="1" applyAlignment="1">
      <alignment vertical="center"/>
    </xf>
    <xf numFmtId="217" fontId="0" fillId="0" borderId="61" xfId="48" applyNumberFormat="1" applyFont="1" applyFill="1" applyBorder="1" applyAlignment="1">
      <alignment vertical="center"/>
    </xf>
    <xf numFmtId="0" fontId="14" fillId="0" borderId="27" xfId="61" applyFont="1" applyFill="1" applyBorder="1" applyAlignment="1">
      <alignment vertical="center"/>
      <protection/>
    </xf>
    <xf numFmtId="0" fontId="14" fillId="0" borderId="22" xfId="61" applyFont="1" applyFill="1" applyBorder="1" applyAlignment="1">
      <alignment vertical="center"/>
      <protection/>
    </xf>
    <xf numFmtId="217" fontId="0" fillId="0" borderId="15" xfId="48" applyNumberFormat="1" applyFont="1" applyFill="1" applyBorder="1" applyAlignment="1">
      <alignment vertical="center"/>
    </xf>
    <xf numFmtId="217" fontId="0" fillId="0" borderId="23" xfId="48" applyNumberFormat="1" applyFont="1" applyFill="1" applyBorder="1" applyAlignment="1">
      <alignment vertical="center"/>
    </xf>
    <xf numFmtId="217" fontId="0" fillId="0" borderId="53" xfId="48" applyNumberFormat="1" applyFont="1" applyFill="1" applyBorder="1" applyAlignment="1">
      <alignment vertical="center"/>
    </xf>
    <xf numFmtId="0" fontId="0" fillId="0" borderId="39" xfId="0" applyFill="1" applyBorder="1" applyAlignment="1">
      <alignment horizontal="left" vertical="center"/>
    </xf>
    <xf numFmtId="218" fontId="0" fillId="0" borderId="52" xfId="0" applyNumberFormat="1" applyFill="1" applyBorder="1" applyAlignment="1">
      <alignment vertical="center"/>
    </xf>
    <xf numFmtId="218" fontId="0" fillId="0" borderId="25" xfId="48" applyNumberFormat="1" applyFont="1" applyFill="1" applyBorder="1" applyAlignment="1">
      <alignment vertical="center"/>
    </xf>
    <xf numFmtId="0" fontId="4" fillId="0" borderId="15" xfId="0" applyNumberFormat="1" applyFont="1" applyFill="1" applyBorder="1" applyAlignment="1">
      <alignment horizontal="centerContinuous" vertical="center"/>
    </xf>
    <xf numFmtId="41" fontId="4" fillId="0" borderId="0" xfId="0" applyNumberFormat="1" applyFont="1" applyFill="1" applyBorder="1" applyAlignment="1">
      <alignment horizontal="distributed" vertical="center"/>
    </xf>
    <xf numFmtId="41" fontId="6" fillId="0" borderId="0" xfId="0" applyNumberFormat="1" applyFont="1" applyFill="1" applyAlignment="1">
      <alignment vertical="center"/>
    </xf>
    <xf numFmtId="41" fontId="0" fillId="0" borderId="62" xfId="0" applyNumberFormat="1" applyFill="1" applyBorder="1" applyAlignment="1">
      <alignment horizontal="centerContinuous" vertical="center"/>
    </xf>
    <xf numFmtId="0" fontId="0" fillId="0" borderId="63" xfId="0" applyFill="1" applyBorder="1" applyAlignment="1">
      <alignment horizontal="centerContinuous" vertical="center"/>
    </xf>
    <xf numFmtId="0" fontId="0" fillId="0" borderId="64" xfId="0" applyFill="1" applyBorder="1" applyAlignment="1">
      <alignment horizontal="centerContinuous" vertical="center"/>
    </xf>
    <xf numFmtId="41" fontId="0" fillId="0" borderId="65" xfId="0" applyNumberFormat="1" applyFill="1" applyBorder="1" applyAlignment="1">
      <alignment horizontal="center" vertical="center"/>
    </xf>
    <xf numFmtId="41" fontId="0" fillId="0" borderId="0" xfId="0" applyNumberFormat="1" applyFill="1" applyAlignment="1">
      <alignment horizontal="center" vertical="center"/>
    </xf>
    <xf numFmtId="0" fontId="0" fillId="0" borderId="26" xfId="0" applyNumberFormat="1" applyFill="1" applyBorder="1" applyAlignment="1">
      <alignment horizontal="center" vertical="center" textRotation="255"/>
    </xf>
    <xf numFmtId="41" fontId="0" fillId="0" borderId="66" xfId="0" applyNumberFormat="1" applyFill="1" applyBorder="1" applyAlignment="1">
      <alignment horizontal="center" vertical="center" shrinkToFit="1"/>
    </xf>
    <xf numFmtId="41" fontId="0" fillId="0" borderId="66" xfId="0" applyNumberFormat="1" applyFill="1" applyBorder="1" applyAlignment="1">
      <alignment horizontal="center" vertical="center"/>
    </xf>
    <xf numFmtId="217" fontId="0" fillId="0" borderId="10" xfId="0" applyNumberFormat="1" applyFill="1" applyBorder="1" applyAlignment="1">
      <alignment vertical="center"/>
    </xf>
    <xf numFmtId="217" fontId="0" fillId="0" borderId="67" xfId="0" applyNumberFormat="1" applyFill="1" applyBorder="1" applyAlignment="1">
      <alignment vertical="center"/>
    </xf>
    <xf numFmtId="217" fontId="0" fillId="0" borderId="67" xfId="48" applyNumberFormat="1" applyFont="1" applyFill="1" applyBorder="1" applyAlignment="1">
      <alignment horizontal="right" vertical="center"/>
    </xf>
    <xf numFmtId="217" fontId="0" fillId="0" borderId="68" xfId="0" applyNumberFormat="1" applyFill="1" applyBorder="1" applyAlignment="1">
      <alignment vertical="center"/>
    </xf>
    <xf numFmtId="217" fontId="0" fillId="0" borderId="68" xfId="48" applyNumberFormat="1" applyFont="1" applyFill="1" applyBorder="1" applyAlignment="1">
      <alignment horizontal="right" vertical="center"/>
    </xf>
    <xf numFmtId="41" fontId="0" fillId="0" borderId="44" xfId="0" applyNumberFormat="1" applyFill="1" applyBorder="1" applyAlignment="1">
      <alignment horizontal="right" vertical="center"/>
    </xf>
    <xf numFmtId="217" fontId="0" fillId="0" borderId="11" xfId="0" applyNumberFormat="1" applyFill="1" applyBorder="1" applyAlignment="1">
      <alignment vertical="center"/>
    </xf>
    <xf numFmtId="217" fontId="0" fillId="0" borderId="11" xfId="48" applyNumberFormat="1" applyFont="1" applyFill="1" applyBorder="1" applyAlignment="1">
      <alignment horizontal="right" vertical="center"/>
    </xf>
    <xf numFmtId="41" fontId="0" fillId="0" borderId="18" xfId="0" applyNumberFormat="1" applyFill="1" applyBorder="1" applyAlignment="1">
      <alignment horizontal="left" vertical="center"/>
    </xf>
    <xf numFmtId="41" fontId="0" fillId="0" borderId="19" xfId="0" applyNumberFormat="1" applyFill="1" applyBorder="1" applyAlignment="1">
      <alignment horizontal="left" vertical="center"/>
    </xf>
    <xf numFmtId="41" fontId="0" fillId="0" borderId="54" xfId="0" applyNumberFormat="1" applyFill="1" applyBorder="1" applyAlignment="1">
      <alignment horizontal="right" vertical="center"/>
    </xf>
    <xf numFmtId="217" fontId="0" fillId="0" borderId="66" xfId="0" applyNumberFormat="1" applyFill="1" applyBorder="1" applyAlignment="1">
      <alignment vertical="center"/>
    </xf>
    <xf numFmtId="217" fontId="0" fillId="0" borderId="66" xfId="48" applyNumberFormat="1" applyFont="1" applyFill="1" applyBorder="1" applyAlignment="1">
      <alignment horizontal="right" vertical="center"/>
    </xf>
    <xf numFmtId="225" fontId="0" fillId="0" borderId="67" xfId="0" applyNumberFormat="1" applyFill="1" applyBorder="1" applyAlignment="1">
      <alignment vertical="center"/>
    </xf>
    <xf numFmtId="41" fontId="0" fillId="0" borderId="43" xfId="0" applyNumberFormat="1" applyFont="1" applyFill="1" applyBorder="1" applyAlignment="1">
      <alignment horizontal="left" vertical="center"/>
    </xf>
    <xf numFmtId="0" fontId="11" fillId="0" borderId="44" xfId="0" applyFont="1" applyFill="1" applyBorder="1" applyAlignment="1">
      <alignment horizontal="left" vertical="center"/>
    </xf>
    <xf numFmtId="41" fontId="0" fillId="0" borderId="47" xfId="0" applyNumberFormat="1" applyFill="1" applyBorder="1" applyAlignment="1">
      <alignment horizontal="right" vertical="center"/>
    </xf>
    <xf numFmtId="41" fontId="0" fillId="0" borderId="56" xfId="0" applyNumberFormat="1" applyFill="1" applyBorder="1" applyAlignment="1">
      <alignment vertical="center"/>
    </xf>
    <xf numFmtId="41" fontId="0" fillId="0" borderId="57" xfId="0" applyNumberFormat="1" applyFill="1" applyBorder="1" applyAlignment="1">
      <alignment vertical="center"/>
    </xf>
    <xf numFmtId="217" fontId="0" fillId="0" borderId="10" xfId="48" applyNumberFormat="1" applyFont="1" applyFill="1" applyBorder="1" applyAlignment="1">
      <alignment vertical="center"/>
    </xf>
    <xf numFmtId="41" fontId="0" fillId="0" borderId="12" xfId="0" applyNumberFormat="1" applyFill="1" applyBorder="1" applyAlignment="1">
      <alignment vertical="center"/>
    </xf>
    <xf numFmtId="41" fontId="0" fillId="0" borderId="13" xfId="0" applyNumberFormat="1" applyFill="1" applyBorder="1" applyAlignment="1">
      <alignment vertical="center"/>
    </xf>
    <xf numFmtId="41" fontId="0" fillId="0" borderId="39" xfId="0" applyNumberFormat="1" applyFill="1" applyBorder="1" applyAlignment="1">
      <alignment vertical="center"/>
    </xf>
    <xf numFmtId="226" fontId="0" fillId="0" borderId="67" xfId="0" applyNumberFormat="1" applyFill="1" applyBorder="1" applyAlignment="1">
      <alignment vertical="center"/>
    </xf>
    <xf numFmtId="226" fontId="0" fillId="0" borderId="67" xfId="48" applyNumberFormat="1" applyFont="1" applyFill="1" applyBorder="1" applyAlignment="1">
      <alignment vertical="center"/>
    </xf>
    <xf numFmtId="218" fontId="0" fillId="0" borderId="67" xfId="0" applyNumberFormat="1" applyFill="1" applyBorder="1" applyAlignment="1">
      <alignment vertical="center"/>
    </xf>
    <xf numFmtId="218" fontId="0" fillId="0" borderId="67" xfId="48" applyNumberFormat="1" applyFont="1" applyFill="1" applyBorder="1" applyAlignment="1">
      <alignment vertical="center"/>
    </xf>
    <xf numFmtId="41" fontId="0" fillId="0" borderId="43" xfId="0" applyNumberFormat="1" applyFill="1" applyBorder="1" applyAlignment="1">
      <alignment vertical="center"/>
    </xf>
    <xf numFmtId="41" fontId="0" fillId="0" borderId="44" xfId="0" applyNumberFormat="1" applyFill="1" applyBorder="1" applyAlignment="1">
      <alignment vertical="center"/>
    </xf>
    <xf numFmtId="41" fontId="0" fillId="0" borderId="47" xfId="0" applyNumberFormat="1" applyFill="1" applyBorder="1" applyAlignment="1">
      <alignment vertical="center"/>
    </xf>
    <xf numFmtId="218" fontId="0" fillId="0" borderId="11" xfId="0" applyNumberFormat="1" applyFill="1" applyBorder="1" applyAlignment="1">
      <alignment vertical="center"/>
    </xf>
    <xf numFmtId="41" fontId="0" fillId="0" borderId="54" xfId="0" applyNumberFormat="1" applyFill="1" applyBorder="1" applyAlignment="1">
      <alignment vertical="center"/>
    </xf>
    <xf numFmtId="218" fontId="0" fillId="0" borderId="66" xfId="0" applyNumberFormat="1" applyFill="1" applyBorder="1" applyAlignment="1">
      <alignment vertical="center"/>
    </xf>
    <xf numFmtId="218" fontId="0" fillId="0" borderId="66" xfId="48" applyNumberFormat="1" applyFont="1" applyFill="1" applyBorder="1" applyAlignment="1">
      <alignment vertical="center"/>
    </xf>
    <xf numFmtId="218" fontId="0" fillId="0" borderId="0" xfId="0" applyNumberFormat="1" applyFill="1" applyBorder="1" applyAlignment="1">
      <alignment vertical="center"/>
    </xf>
    <xf numFmtId="41" fontId="0" fillId="0" borderId="0" xfId="0" applyNumberFormat="1" applyFont="1" applyFill="1" applyAlignment="1">
      <alignment horizontal="left"/>
    </xf>
    <xf numFmtId="0" fontId="0" fillId="0" borderId="18" xfId="0" applyNumberFormat="1" applyFont="1" applyFill="1" applyBorder="1" applyAlignment="1">
      <alignment horizontal="center" vertical="center" shrinkToFit="1"/>
    </xf>
    <xf numFmtId="0" fontId="0" fillId="0" borderId="54" xfId="0" applyNumberFormat="1" applyFont="1" applyFill="1" applyBorder="1" applyAlignment="1">
      <alignment horizontal="center" vertical="center" shrinkToFit="1"/>
    </xf>
    <xf numFmtId="217" fontId="0" fillId="0" borderId="37" xfId="0" applyNumberFormat="1" applyFill="1" applyBorder="1" applyAlignment="1" quotePrefix="1">
      <alignment horizontal="right" vertical="center"/>
    </xf>
    <xf numFmtId="217" fontId="0" fillId="0" borderId="14" xfId="0" applyNumberFormat="1" applyFill="1" applyBorder="1" applyAlignment="1" quotePrefix="1">
      <alignment horizontal="right" vertical="center"/>
    </xf>
    <xf numFmtId="0" fontId="0" fillId="0" borderId="59" xfId="0" applyNumberFormat="1" applyFont="1" applyFill="1" applyBorder="1" applyAlignment="1">
      <alignment horizontal="center" vertical="center"/>
    </xf>
    <xf numFmtId="41" fontId="4" fillId="0" borderId="15" xfId="0" applyNumberFormat="1" applyFont="1" applyFill="1" applyBorder="1" applyAlignment="1">
      <alignment horizontal="distributed" vertical="center"/>
    </xf>
    <xf numFmtId="0" fontId="4" fillId="0" borderId="0" xfId="0" applyNumberFormat="1" applyFont="1" applyFill="1" applyBorder="1" applyAlignment="1">
      <alignment horizontal="distributed" vertical="center"/>
    </xf>
    <xf numFmtId="41" fontId="6" fillId="0" borderId="15" xfId="0" applyNumberFormat="1" applyFont="1" applyFill="1" applyBorder="1" applyAlignment="1">
      <alignment horizontal="left" vertical="center"/>
    </xf>
    <xf numFmtId="41" fontId="0" fillId="0" borderId="16" xfId="0" applyNumberFormat="1" applyFill="1" applyBorder="1" applyAlignment="1">
      <alignment horizontal="centerContinuous" vertical="center"/>
    </xf>
    <xf numFmtId="41" fontId="0" fillId="0" borderId="17" xfId="0" applyNumberFormat="1" applyFill="1" applyBorder="1" applyAlignment="1">
      <alignment horizontal="centerContinuous" vertical="center"/>
    </xf>
    <xf numFmtId="41" fontId="0" fillId="0" borderId="18" xfId="0" applyNumberFormat="1" applyFill="1" applyBorder="1" applyAlignment="1">
      <alignment horizontal="center" vertical="center"/>
    </xf>
    <xf numFmtId="41" fontId="0" fillId="0" borderId="54" xfId="0" applyNumberFormat="1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41" fontId="0" fillId="0" borderId="29" xfId="0" applyNumberFormat="1" applyFill="1" applyBorder="1" applyAlignment="1">
      <alignment horizontal="center" vertical="center"/>
    </xf>
    <xf numFmtId="41" fontId="0" fillId="0" borderId="28" xfId="0" applyNumberFormat="1" applyFill="1" applyBorder="1" applyAlignment="1">
      <alignment horizontal="center" vertical="center"/>
    </xf>
    <xf numFmtId="41" fontId="0" fillId="0" borderId="50" xfId="0" applyNumberFormat="1" applyFill="1" applyBorder="1" applyAlignment="1">
      <alignment horizontal="center" vertical="center"/>
    </xf>
    <xf numFmtId="41" fontId="0" fillId="0" borderId="62" xfId="0" applyNumberFormat="1" applyFont="1" applyFill="1" applyBorder="1" applyAlignment="1">
      <alignment vertical="center"/>
    </xf>
    <xf numFmtId="0" fontId="0" fillId="0" borderId="63" xfId="0" applyFill="1" applyBorder="1" applyAlignment="1">
      <alignment horizontal="distributed" vertical="center"/>
    </xf>
    <xf numFmtId="217" fontId="0" fillId="0" borderId="69" xfId="48" applyNumberFormat="1" applyFont="1" applyFill="1" applyBorder="1" applyAlignment="1">
      <alignment horizontal="center" vertical="center"/>
    </xf>
    <xf numFmtId="217" fontId="0" fillId="0" borderId="70" xfId="48" applyNumberFormat="1" applyFont="1" applyFill="1" applyBorder="1" applyAlignment="1">
      <alignment horizontal="center" vertical="center"/>
    </xf>
    <xf numFmtId="217" fontId="0" fillId="0" borderId="49" xfId="48" applyNumberFormat="1" applyFont="1" applyFill="1" applyBorder="1" applyAlignment="1">
      <alignment horizontal="center" vertical="center"/>
    </xf>
    <xf numFmtId="217" fontId="0" fillId="0" borderId="51" xfId="48" applyNumberFormat="1" applyFont="1" applyFill="1" applyBorder="1" applyAlignment="1">
      <alignment horizontal="center" vertical="center"/>
    </xf>
    <xf numFmtId="217" fontId="0" fillId="0" borderId="58" xfId="48" applyNumberFormat="1" applyFont="1" applyFill="1" applyBorder="1" applyAlignment="1">
      <alignment horizontal="center" vertical="center"/>
    </xf>
    <xf numFmtId="217" fontId="0" fillId="0" borderId="60" xfId="48" applyNumberFormat="1" applyFont="1" applyFill="1" applyBorder="1" applyAlignment="1">
      <alignment horizontal="center" vertical="center"/>
    </xf>
    <xf numFmtId="217" fontId="0" fillId="0" borderId="38" xfId="48" applyNumberFormat="1" applyFont="1" applyFill="1" applyBorder="1" applyAlignment="1">
      <alignment horizontal="center" vertical="center"/>
    </xf>
    <xf numFmtId="217" fontId="0" fillId="0" borderId="37" xfId="48" applyNumberFormat="1" applyFont="1" applyFill="1" applyBorder="1" applyAlignment="1">
      <alignment horizontal="center" vertical="center"/>
    </xf>
    <xf numFmtId="217" fontId="0" fillId="0" borderId="14" xfId="48" applyNumberFormat="1" applyFont="1" applyFill="1" applyBorder="1" applyAlignment="1">
      <alignment horizontal="center" vertical="center"/>
    </xf>
    <xf numFmtId="217" fontId="0" fillId="0" borderId="24" xfId="48" applyNumberFormat="1" applyFont="1" applyFill="1" applyBorder="1" applyAlignment="1">
      <alignment horizontal="center" vertical="center"/>
    </xf>
    <xf numFmtId="217" fontId="0" fillId="0" borderId="23" xfId="48" applyNumberFormat="1" applyFont="1" applyFill="1" applyBorder="1" applyAlignment="1">
      <alignment horizontal="center" vertical="center"/>
    </xf>
    <xf numFmtId="217" fontId="0" fillId="0" borderId="25" xfId="48" applyNumberFormat="1" applyFont="1" applyFill="1" applyBorder="1" applyAlignment="1">
      <alignment horizontal="center" vertical="center"/>
    </xf>
    <xf numFmtId="217" fontId="0" fillId="0" borderId="71" xfId="48" applyNumberFormat="1" applyFont="1" applyFill="1" applyBorder="1" applyAlignment="1">
      <alignment vertical="center"/>
    </xf>
    <xf numFmtId="217" fontId="0" fillId="0" borderId="72" xfId="48" applyNumberFormat="1" applyFont="1" applyFill="1" applyBorder="1" applyAlignment="1">
      <alignment vertical="center"/>
    </xf>
    <xf numFmtId="217" fontId="0" fillId="0" borderId="59" xfId="48" applyNumberFormat="1" applyFont="1" applyFill="1" applyBorder="1" applyAlignment="1">
      <alignment vertical="center"/>
    </xf>
    <xf numFmtId="217" fontId="0" fillId="0" borderId="62" xfId="48" applyNumberFormat="1" applyFont="1" applyFill="1" applyBorder="1" applyAlignment="1">
      <alignment vertical="center"/>
    </xf>
    <xf numFmtId="41" fontId="0" fillId="0" borderId="19" xfId="0" applyNumberFormat="1" applyFill="1" applyBorder="1" applyAlignment="1" quotePrefix="1">
      <alignment horizontal="right" vertical="center"/>
    </xf>
    <xf numFmtId="41" fontId="0" fillId="0" borderId="13" xfId="0" applyNumberFormat="1" applyFill="1" applyBorder="1" applyAlignment="1" quotePrefix="1">
      <alignment horizontal="right" vertical="center"/>
    </xf>
    <xf numFmtId="41" fontId="0" fillId="0" borderId="15" xfId="0" applyNumberFormat="1" applyFill="1" applyBorder="1" applyAlignment="1" quotePrefix="1">
      <alignment horizontal="right" vertical="center"/>
    </xf>
    <xf numFmtId="217" fontId="0" fillId="0" borderId="45" xfId="48" applyNumberFormat="1" applyFont="1" applyFill="1" applyBorder="1" applyAlignment="1">
      <alignment vertical="center"/>
    </xf>
    <xf numFmtId="41" fontId="17" fillId="0" borderId="12" xfId="0" applyNumberFormat="1" applyFont="1" applyFill="1" applyBorder="1" applyAlignment="1">
      <alignment horizontal="right" vertical="center"/>
    </xf>
    <xf numFmtId="41" fontId="17" fillId="0" borderId="39" xfId="0" applyNumberFormat="1" applyFont="1" applyFill="1" applyBorder="1" applyAlignment="1">
      <alignment horizontal="right" vertical="center"/>
    </xf>
    <xf numFmtId="41" fontId="0" fillId="0" borderId="0" xfId="0" applyNumberFormat="1" applyFont="1" applyFill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Ｈ１０決算ベース" xfId="60"/>
    <cellStyle name="標準_地方債公営企業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5581650" y="10334625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5581650" y="10334625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8"/>
  <sheetViews>
    <sheetView tabSelected="1" view="pageBreakPreview" zoomScaleSheetLayoutView="100" zoomScalePageLayoutView="0" workbookViewId="0" topLeftCell="A1">
      <pane xSplit="5" ySplit="8" topLeftCell="F9" activePane="bottomRight" state="frozen"/>
      <selection pane="topLeft" activeCell="A1" sqref="A1"/>
      <selection pane="topRight" activeCell="F1" sqref="F1"/>
      <selection pane="bottomLeft" activeCell="A9" sqref="A9"/>
      <selection pane="bottomRight" activeCell="F16" sqref="F16"/>
    </sheetView>
  </sheetViews>
  <sheetFormatPr defaultColWidth="8.796875" defaultRowHeight="14.25"/>
  <cols>
    <col min="1" max="2" width="3.59765625" style="8" customWidth="1"/>
    <col min="3" max="4" width="1.59765625" style="8" customWidth="1"/>
    <col min="5" max="5" width="32.59765625" style="8" customWidth="1"/>
    <col min="6" max="6" width="15.59765625" style="8" customWidth="1"/>
    <col min="7" max="7" width="10.59765625" style="8" customWidth="1"/>
    <col min="8" max="8" width="15.59765625" style="8" customWidth="1"/>
    <col min="9" max="9" width="10.59765625" style="8" customWidth="1"/>
    <col min="10" max="11" width="9" style="8" customWidth="1"/>
    <col min="12" max="12" width="9.8984375" style="8" customWidth="1"/>
    <col min="13" max="16384" width="9" style="8" customWidth="1"/>
  </cols>
  <sheetData>
    <row r="1" spans="1:6" ht="33.75" customHeight="1">
      <c r="A1" s="9" t="s">
        <v>0</v>
      </c>
      <c r="B1" s="9"/>
      <c r="C1" s="9"/>
      <c r="D1" s="9"/>
      <c r="E1" s="10" t="s">
        <v>250</v>
      </c>
      <c r="F1" s="11"/>
    </row>
    <row r="3" ht="14.25">
      <c r="A3" s="12" t="s">
        <v>93</v>
      </c>
    </row>
    <row r="5" spans="1:5" ht="13.5">
      <c r="A5" s="13" t="s">
        <v>236</v>
      </c>
      <c r="B5" s="13"/>
      <c r="C5" s="13"/>
      <c r="D5" s="13"/>
      <c r="E5" s="13"/>
    </row>
    <row r="6" spans="1:9" ht="14.25">
      <c r="A6" s="14"/>
      <c r="H6" s="15"/>
      <c r="I6" s="16" t="s">
        <v>1</v>
      </c>
    </row>
    <row r="7" spans="1:9" ht="27" customHeight="1">
      <c r="A7" s="17"/>
      <c r="B7" s="18"/>
      <c r="C7" s="18"/>
      <c r="D7" s="18"/>
      <c r="E7" s="18"/>
      <c r="F7" s="19" t="s">
        <v>237</v>
      </c>
      <c r="G7" s="20"/>
      <c r="H7" s="21" t="s">
        <v>2</v>
      </c>
      <c r="I7" s="22" t="s">
        <v>22</v>
      </c>
    </row>
    <row r="8" spans="1:9" ht="16.5" customHeight="1">
      <c r="A8" s="23"/>
      <c r="B8" s="24"/>
      <c r="C8" s="24"/>
      <c r="D8" s="24"/>
      <c r="E8" s="24"/>
      <c r="F8" s="25" t="s">
        <v>91</v>
      </c>
      <c r="G8" s="26" t="s">
        <v>3</v>
      </c>
      <c r="H8" s="27"/>
      <c r="I8" s="28"/>
    </row>
    <row r="9" spans="1:11" ht="18" customHeight="1">
      <c r="A9" s="29" t="s">
        <v>88</v>
      </c>
      <c r="B9" s="29" t="s">
        <v>90</v>
      </c>
      <c r="C9" s="30" t="s">
        <v>4</v>
      </c>
      <c r="D9" s="31"/>
      <c r="E9" s="31"/>
      <c r="F9" s="32">
        <v>91533</v>
      </c>
      <c r="G9" s="33">
        <f>F9/$F$27*100</f>
        <v>15.360824050237799</v>
      </c>
      <c r="H9" s="34">
        <v>91008</v>
      </c>
      <c r="I9" s="35">
        <f>(F9/H9-1)*100</f>
        <v>0.5768723628692074</v>
      </c>
      <c r="K9" s="36"/>
    </row>
    <row r="10" spans="1:9" ht="18" customHeight="1">
      <c r="A10" s="37"/>
      <c r="B10" s="37"/>
      <c r="C10" s="38"/>
      <c r="D10" s="39" t="s">
        <v>23</v>
      </c>
      <c r="E10" s="40"/>
      <c r="F10" s="41">
        <v>29832</v>
      </c>
      <c r="G10" s="42">
        <f aca="true" t="shared" si="0" ref="G10:G27">F10/$F$27*100</f>
        <v>5.006326713498891</v>
      </c>
      <c r="H10" s="43">
        <v>28480</v>
      </c>
      <c r="I10" s="44">
        <f aca="true" t="shared" si="1" ref="I10:I27">(F10/H10-1)*100</f>
        <v>4.747191011235952</v>
      </c>
    </row>
    <row r="11" spans="1:9" ht="18" customHeight="1">
      <c r="A11" s="37"/>
      <c r="B11" s="37"/>
      <c r="C11" s="38"/>
      <c r="D11" s="45"/>
      <c r="E11" s="46" t="s">
        <v>24</v>
      </c>
      <c r="F11" s="6">
        <v>25498</v>
      </c>
      <c r="G11" s="47">
        <f t="shared" si="0"/>
        <v>4.2790063871277395</v>
      </c>
      <c r="H11" s="48">
        <v>24142</v>
      </c>
      <c r="I11" s="49">
        <f t="shared" si="1"/>
        <v>5.616767459199745</v>
      </c>
    </row>
    <row r="12" spans="1:9" ht="18" customHeight="1">
      <c r="A12" s="37"/>
      <c r="B12" s="37"/>
      <c r="C12" s="38"/>
      <c r="D12" s="45"/>
      <c r="E12" s="46" t="s">
        <v>25</v>
      </c>
      <c r="F12" s="6">
        <v>3239</v>
      </c>
      <c r="G12" s="47">
        <f t="shared" si="0"/>
        <v>0.5435603454352007</v>
      </c>
      <c r="H12" s="48">
        <v>3151</v>
      </c>
      <c r="I12" s="49">
        <f t="shared" si="1"/>
        <v>2.7927642018406917</v>
      </c>
    </row>
    <row r="13" spans="1:9" ht="18" customHeight="1">
      <c r="A13" s="37"/>
      <c r="B13" s="37"/>
      <c r="C13" s="38"/>
      <c r="D13" s="50"/>
      <c r="E13" s="46" t="s">
        <v>26</v>
      </c>
      <c r="F13" s="6">
        <v>256</v>
      </c>
      <c r="G13" s="47">
        <f t="shared" si="0"/>
        <v>0.042961237552149235</v>
      </c>
      <c r="H13" s="48">
        <v>184</v>
      </c>
      <c r="I13" s="49">
        <f t="shared" si="1"/>
        <v>39.13043478260869</v>
      </c>
    </row>
    <row r="14" spans="1:9" ht="18" customHeight="1">
      <c r="A14" s="37"/>
      <c r="B14" s="37"/>
      <c r="C14" s="38"/>
      <c r="D14" s="51" t="s">
        <v>27</v>
      </c>
      <c r="E14" s="52"/>
      <c r="F14" s="32">
        <v>18579</v>
      </c>
      <c r="G14" s="33">
        <f t="shared" si="0"/>
        <v>3.117878251880393</v>
      </c>
      <c r="H14" s="34">
        <v>18490</v>
      </c>
      <c r="I14" s="53">
        <f t="shared" si="1"/>
        <v>0.4813412655489513</v>
      </c>
    </row>
    <row r="15" spans="1:9" ht="18" customHeight="1">
      <c r="A15" s="37"/>
      <c r="B15" s="37"/>
      <c r="C15" s="38"/>
      <c r="D15" s="45"/>
      <c r="E15" s="46" t="s">
        <v>28</v>
      </c>
      <c r="F15" s="6">
        <v>768</v>
      </c>
      <c r="G15" s="47">
        <f t="shared" si="0"/>
        <v>0.1288837126564477</v>
      </c>
      <c r="H15" s="48">
        <v>770</v>
      </c>
      <c r="I15" s="49">
        <f t="shared" si="1"/>
        <v>-0.2597402597402598</v>
      </c>
    </row>
    <row r="16" spans="1:11" ht="18" customHeight="1">
      <c r="A16" s="37"/>
      <c r="B16" s="37"/>
      <c r="C16" s="38"/>
      <c r="D16" s="45"/>
      <c r="E16" s="54" t="s">
        <v>29</v>
      </c>
      <c r="F16" s="41">
        <v>17811</v>
      </c>
      <c r="G16" s="42">
        <f t="shared" si="0"/>
        <v>2.9889945392239454</v>
      </c>
      <c r="H16" s="43">
        <v>17720</v>
      </c>
      <c r="I16" s="44">
        <f t="shared" si="1"/>
        <v>0.5135440180586981</v>
      </c>
      <c r="K16" s="55"/>
    </row>
    <row r="17" spans="1:9" ht="18" customHeight="1">
      <c r="A17" s="37"/>
      <c r="B17" s="37"/>
      <c r="C17" s="38"/>
      <c r="D17" s="56" t="s">
        <v>30</v>
      </c>
      <c r="E17" s="57"/>
      <c r="F17" s="41">
        <v>16264</v>
      </c>
      <c r="G17" s="42">
        <f t="shared" si="0"/>
        <v>2.729381123234981</v>
      </c>
      <c r="H17" s="43">
        <v>17220</v>
      </c>
      <c r="I17" s="44">
        <f t="shared" si="1"/>
        <v>-5.551684088269459</v>
      </c>
    </row>
    <row r="18" spans="1:9" ht="18" customHeight="1">
      <c r="A18" s="37"/>
      <c r="B18" s="37"/>
      <c r="C18" s="38"/>
      <c r="D18" s="58" t="s">
        <v>94</v>
      </c>
      <c r="E18" s="59"/>
      <c r="F18" s="6">
        <v>1669</v>
      </c>
      <c r="G18" s="47">
        <f t="shared" si="0"/>
        <v>0.28008713075991043</v>
      </c>
      <c r="H18" s="48">
        <v>1606</v>
      </c>
      <c r="I18" s="49">
        <f t="shared" si="1"/>
        <v>3.922789539227889</v>
      </c>
    </row>
    <row r="19" spans="1:26" ht="18" customHeight="1">
      <c r="A19" s="37"/>
      <c r="B19" s="37"/>
      <c r="C19" s="60"/>
      <c r="D19" s="58" t="s">
        <v>95</v>
      </c>
      <c r="E19" s="59"/>
      <c r="F19" s="6">
        <v>0</v>
      </c>
      <c r="G19" s="47">
        <f t="shared" si="0"/>
        <v>0</v>
      </c>
      <c r="H19" s="48">
        <v>0</v>
      </c>
      <c r="I19" s="49" t="e">
        <f t="shared" si="1"/>
        <v>#DIV/0!</v>
      </c>
      <c r="Z19" s="8" t="s">
        <v>96</v>
      </c>
    </row>
    <row r="20" spans="1:9" ht="18" customHeight="1">
      <c r="A20" s="37"/>
      <c r="B20" s="37"/>
      <c r="C20" s="4" t="s">
        <v>5</v>
      </c>
      <c r="D20" s="5"/>
      <c r="E20" s="5"/>
      <c r="F20" s="6">
        <v>18153</v>
      </c>
      <c r="G20" s="47">
        <f t="shared" si="0"/>
        <v>3.04638806751627</v>
      </c>
      <c r="H20" s="48">
        <v>17405</v>
      </c>
      <c r="I20" s="49">
        <f t="shared" si="1"/>
        <v>4.2976156276931965</v>
      </c>
    </row>
    <row r="21" spans="1:9" ht="18" customHeight="1">
      <c r="A21" s="37"/>
      <c r="B21" s="37"/>
      <c r="C21" s="4" t="s">
        <v>6</v>
      </c>
      <c r="D21" s="5"/>
      <c r="E21" s="5"/>
      <c r="F21" s="6">
        <v>195297</v>
      </c>
      <c r="G21" s="47">
        <f t="shared" si="0"/>
        <v>32.77422191493004</v>
      </c>
      <c r="H21" s="48">
        <v>195230</v>
      </c>
      <c r="I21" s="49">
        <f t="shared" si="1"/>
        <v>0.03431849613275695</v>
      </c>
    </row>
    <row r="22" spans="1:9" ht="18" customHeight="1">
      <c r="A22" s="37"/>
      <c r="B22" s="37"/>
      <c r="C22" s="4" t="s">
        <v>31</v>
      </c>
      <c r="D22" s="5"/>
      <c r="E22" s="5"/>
      <c r="F22" s="6">
        <v>6892</v>
      </c>
      <c r="G22" s="47">
        <f t="shared" si="0"/>
        <v>1.1565970672242676</v>
      </c>
      <c r="H22" s="48">
        <v>6934</v>
      </c>
      <c r="I22" s="49">
        <f t="shared" si="1"/>
        <v>-0.6057109893279455</v>
      </c>
    </row>
    <row r="23" spans="1:9" ht="18" customHeight="1">
      <c r="A23" s="37"/>
      <c r="B23" s="37"/>
      <c r="C23" s="4" t="s">
        <v>7</v>
      </c>
      <c r="D23" s="5"/>
      <c r="E23" s="5"/>
      <c r="F23" s="6">
        <v>66983</v>
      </c>
      <c r="G23" s="47">
        <f t="shared" si="0"/>
        <v>11.240908495920362</v>
      </c>
      <c r="H23" s="48">
        <v>64743</v>
      </c>
      <c r="I23" s="49">
        <f t="shared" si="1"/>
        <v>3.4598334955130206</v>
      </c>
    </row>
    <row r="24" spans="1:9" ht="18" customHeight="1">
      <c r="A24" s="37"/>
      <c r="B24" s="37"/>
      <c r="C24" s="4" t="s">
        <v>32</v>
      </c>
      <c r="D24" s="5"/>
      <c r="E24" s="5"/>
      <c r="F24" s="6">
        <v>1238</v>
      </c>
      <c r="G24" s="47">
        <f t="shared" si="0"/>
        <v>0.2077578597248467</v>
      </c>
      <c r="H24" s="48">
        <v>1142</v>
      </c>
      <c r="I24" s="49">
        <f t="shared" si="1"/>
        <v>8.406304728546399</v>
      </c>
    </row>
    <row r="25" spans="1:9" ht="18" customHeight="1">
      <c r="A25" s="37"/>
      <c r="B25" s="37"/>
      <c r="C25" s="4" t="s">
        <v>8</v>
      </c>
      <c r="D25" s="5"/>
      <c r="E25" s="5"/>
      <c r="F25" s="6">
        <v>69800</v>
      </c>
      <c r="G25" s="47">
        <f t="shared" si="0"/>
        <v>11.71364992632819</v>
      </c>
      <c r="H25" s="48">
        <v>74157</v>
      </c>
      <c r="I25" s="49">
        <f t="shared" si="1"/>
        <v>-5.8753725204633405</v>
      </c>
    </row>
    <row r="26" spans="1:9" ht="18" customHeight="1">
      <c r="A26" s="37"/>
      <c r="B26" s="37"/>
      <c r="C26" s="61" t="s">
        <v>9</v>
      </c>
      <c r="D26" s="62"/>
      <c r="E26" s="62"/>
      <c r="F26" s="63">
        <v>145990</v>
      </c>
      <c r="G26" s="64">
        <f t="shared" si="0"/>
        <v>24.49965261811823</v>
      </c>
      <c r="H26" s="65">
        <v>160972</v>
      </c>
      <c r="I26" s="66">
        <f t="shared" si="1"/>
        <v>-9.307208707104342</v>
      </c>
    </row>
    <row r="27" spans="1:9" ht="18" customHeight="1">
      <c r="A27" s="37"/>
      <c r="B27" s="67"/>
      <c r="C27" s="68" t="s">
        <v>10</v>
      </c>
      <c r="D27" s="69"/>
      <c r="E27" s="69"/>
      <c r="F27" s="70">
        <f>SUM(F9,F20:F26)</f>
        <v>595886</v>
      </c>
      <c r="G27" s="71">
        <f t="shared" si="0"/>
        <v>100</v>
      </c>
      <c r="H27" s="70">
        <f>SUM(H9,H20:H26)</f>
        <v>611591</v>
      </c>
      <c r="I27" s="72">
        <f t="shared" si="1"/>
        <v>-2.567892594887755</v>
      </c>
    </row>
    <row r="28" spans="1:9" ht="18" customHeight="1">
      <c r="A28" s="37"/>
      <c r="B28" s="29" t="s">
        <v>89</v>
      </c>
      <c r="C28" s="30" t="s">
        <v>11</v>
      </c>
      <c r="D28" s="31"/>
      <c r="E28" s="31"/>
      <c r="F28" s="32">
        <v>253486</v>
      </c>
      <c r="G28" s="33">
        <f>F28/$F$45*100</f>
        <v>42.5393447740004</v>
      </c>
      <c r="H28" s="32">
        <v>253067</v>
      </c>
      <c r="I28" s="73">
        <f>(F28/H28-1)*100</f>
        <v>0.16556880193783208</v>
      </c>
    </row>
    <row r="29" spans="1:9" ht="18" customHeight="1">
      <c r="A29" s="37"/>
      <c r="B29" s="37"/>
      <c r="C29" s="38"/>
      <c r="D29" s="74" t="s">
        <v>12</v>
      </c>
      <c r="E29" s="5"/>
      <c r="F29" s="6">
        <v>140369</v>
      </c>
      <c r="G29" s="47">
        <f aca="true" t="shared" si="2" ref="G29:G45">F29/$F$45*100</f>
        <v>23.556351382647016</v>
      </c>
      <c r="H29" s="6">
        <v>139806</v>
      </c>
      <c r="I29" s="75">
        <f aca="true" t="shared" si="3" ref="I29:I45">(F29/H29-1)*100</f>
        <v>0.4027008855127745</v>
      </c>
    </row>
    <row r="30" spans="1:9" ht="18" customHeight="1">
      <c r="A30" s="37"/>
      <c r="B30" s="37"/>
      <c r="C30" s="38"/>
      <c r="D30" s="74" t="s">
        <v>33</v>
      </c>
      <c r="E30" s="5"/>
      <c r="F30" s="6">
        <v>9902</v>
      </c>
      <c r="G30" s="47">
        <f t="shared" si="2"/>
        <v>1.6617272431303973</v>
      </c>
      <c r="H30" s="6">
        <v>9762</v>
      </c>
      <c r="I30" s="75">
        <f t="shared" si="3"/>
        <v>1.4341323499282854</v>
      </c>
    </row>
    <row r="31" spans="1:9" ht="18" customHeight="1">
      <c r="A31" s="37"/>
      <c r="B31" s="37"/>
      <c r="C31" s="76"/>
      <c r="D31" s="74" t="s">
        <v>13</v>
      </c>
      <c r="E31" s="5"/>
      <c r="F31" s="6">
        <v>103215</v>
      </c>
      <c r="G31" s="47">
        <f t="shared" si="2"/>
        <v>17.321266148222982</v>
      </c>
      <c r="H31" s="6">
        <v>103499</v>
      </c>
      <c r="I31" s="75">
        <f t="shared" si="3"/>
        <v>-0.2743987864617048</v>
      </c>
    </row>
    <row r="32" spans="1:9" ht="18" customHeight="1">
      <c r="A32" s="37"/>
      <c r="B32" s="37"/>
      <c r="C32" s="77" t="s">
        <v>14</v>
      </c>
      <c r="D32" s="52"/>
      <c r="E32" s="52"/>
      <c r="F32" s="32">
        <v>241706</v>
      </c>
      <c r="G32" s="33">
        <f t="shared" si="2"/>
        <v>40.562456577264776</v>
      </c>
      <c r="H32" s="32">
        <v>260341</v>
      </c>
      <c r="I32" s="73">
        <f t="shared" si="3"/>
        <v>-7.157919805178592</v>
      </c>
    </row>
    <row r="33" spans="1:9" ht="18" customHeight="1">
      <c r="A33" s="37"/>
      <c r="B33" s="37"/>
      <c r="C33" s="38"/>
      <c r="D33" s="74" t="s">
        <v>15</v>
      </c>
      <c r="E33" s="5"/>
      <c r="F33" s="6">
        <v>21840</v>
      </c>
      <c r="G33" s="47">
        <f t="shared" si="2"/>
        <v>3.6651305786677315</v>
      </c>
      <c r="H33" s="6">
        <v>19801</v>
      </c>
      <c r="I33" s="75">
        <f t="shared" si="3"/>
        <v>10.297459724256353</v>
      </c>
    </row>
    <row r="34" spans="1:9" ht="18" customHeight="1">
      <c r="A34" s="37"/>
      <c r="B34" s="37"/>
      <c r="C34" s="38"/>
      <c r="D34" s="74" t="s">
        <v>34</v>
      </c>
      <c r="E34" s="5"/>
      <c r="F34" s="6">
        <v>2834</v>
      </c>
      <c r="G34" s="47">
        <f t="shared" si="2"/>
        <v>0.47559432508902705</v>
      </c>
      <c r="H34" s="6">
        <v>2789</v>
      </c>
      <c r="I34" s="75">
        <f t="shared" si="3"/>
        <v>1.613481534600214</v>
      </c>
    </row>
    <row r="35" spans="1:9" ht="18" customHeight="1">
      <c r="A35" s="37"/>
      <c r="B35" s="37"/>
      <c r="C35" s="38"/>
      <c r="D35" s="74" t="s">
        <v>35</v>
      </c>
      <c r="E35" s="5"/>
      <c r="F35" s="6">
        <v>141009</v>
      </c>
      <c r="G35" s="47">
        <f t="shared" si="2"/>
        <v>23.66375447652739</v>
      </c>
      <c r="H35" s="6">
        <v>143170</v>
      </c>
      <c r="I35" s="75">
        <f t="shared" si="3"/>
        <v>-1.5093944262066117</v>
      </c>
    </row>
    <row r="36" spans="1:9" ht="18" customHeight="1">
      <c r="A36" s="37"/>
      <c r="B36" s="37"/>
      <c r="C36" s="38"/>
      <c r="D36" s="74" t="s">
        <v>36</v>
      </c>
      <c r="E36" s="5"/>
      <c r="F36" s="6">
        <v>2147</v>
      </c>
      <c r="G36" s="47">
        <f t="shared" si="2"/>
        <v>0.3603038165018141</v>
      </c>
      <c r="H36" s="6">
        <v>3136</v>
      </c>
      <c r="I36" s="75">
        <f t="shared" si="3"/>
        <v>-31.53698979591837</v>
      </c>
    </row>
    <row r="37" spans="1:9" ht="18" customHeight="1">
      <c r="A37" s="37"/>
      <c r="B37" s="37"/>
      <c r="C37" s="38"/>
      <c r="D37" s="74" t="s">
        <v>16</v>
      </c>
      <c r="E37" s="5"/>
      <c r="F37" s="6">
        <v>2691</v>
      </c>
      <c r="G37" s="47">
        <f t="shared" si="2"/>
        <v>0.45159644630013124</v>
      </c>
      <c r="H37" s="6">
        <v>4418</v>
      </c>
      <c r="I37" s="75">
        <f t="shared" si="3"/>
        <v>-39.09008601177003</v>
      </c>
    </row>
    <row r="38" spans="1:9" ht="18" customHeight="1">
      <c r="A38" s="37"/>
      <c r="B38" s="37"/>
      <c r="C38" s="76"/>
      <c r="D38" s="74" t="s">
        <v>37</v>
      </c>
      <c r="E38" s="5"/>
      <c r="F38" s="6">
        <v>70674</v>
      </c>
      <c r="G38" s="47">
        <f t="shared" si="2"/>
        <v>11.860322276408574</v>
      </c>
      <c r="H38" s="6">
        <v>86380</v>
      </c>
      <c r="I38" s="75">
        <f t="shared" si="3"/>
        <v>-18.182449641120634</v>
      </c>
    </row>
    <row r="39" spans="1:9" ht="18" customHeight="1">
      <c r="A39" s="37"/>
      <c r="B39" s="37"/>
      <c r="C39" s="77" t="s">
        <v>17</v>
      </c>
      <c r="D39" s="52"/>
      <c r="E39" s="52"/>
      <c r="F39" s="32">
        <v>100696</v>
      </c>
      <c r="G39" s="33">
        <f t="shared" si="2"/>
        <v>16.8985342834032</v>
      </c>
      <c r="H39" s="32">
        <v>98183</v>
      </c>
      <c r="I39" s="73">
        <f t="shared" si="3"/>
        <v>2.5595062281657643</v>
      </c>
    </row>
    <row r="40" spans="1:9" ht="18" customHeight="1">
      <c r="A40" s="37"/>
      <c r="B40" s="37"/>
      <c r="C40" s="38"/>
      <c r="D40" s="39" t="s">
        <v>18</v>
      </c>
      <c r="E40" s="40"/>
      <c r="F40" s="41">
        <v>95353</v>
      </c>
      <c r="G40" s="42">
        <f t="shared" si="2"/>
        <v>16.001886266836273</v>
      </c>
      <c r="H40" s="41">
        <v>92535</v>
      </c>
      <c r="I40" s="78">
        <f t="shared" si="3"/>
        <v>3.0453341978710746</v>
      </c>
    </row>
    <row r="41" spans="1:9" ht="18" customHeight="1">
      <c r="A41" s="37"/>
      <c r="B41" s="37"/>
      <c r="C41" s="38"/>
      <c r="D41" s="45"/>
      <c r="E41" s="79" t="s">
        <v>92</v>
      </c>
      <c r="F41" s="6">
        <v>59277</v>
      </c>
      <c r="G41" s="47">
        <f t="shared" si="2"/>
        <v>9.947708118666993</v>
      </c>
      <c r="H41" s="6">
        <v>54667</v>
      </c>
      <c r="I41" s="80">
        <f t="shared" si="3"/>
        <v>8.432875409296292</v>
      </c>
    </row>
    <row r="42" spans="1:9" ht="18" customHeight="1">
      <c r="A42" s="37"/>
      <c r="B42" s="37"/>
      <c r="C42" s="38"/>
      <c r="D42" s="50"/>
      <c r="E42" s="81" t="s">
        <v>38</v>
      </c>
      <c r="F42" s="6">
        <v>36076</v>
      </c>
      <c r="G42" s="47">
        <f t="shared" si="2"/>
        <v>6.054178148169281</v>
      </c>
      <c r="H42" s="6">
        <v>37867</v>
      </c>
      <c r="I42" s="80">
        <f t="shared" si="3"/>
        <v>-4.729711886339027</v>
      </c>
    </row>
    <row r="43" spans="1:9" ht="18" customHeight="1">
      <c r="A43" s="37"/>
      <c r="B43" s="37"/>
      <c r="C43" s="38"/>
      <c r="D43" s="74" t="s">
        <v>39</v>
      </c>
      <c r="E43" s="82"/>
      <c r="F43" s="6">
        <v>5343</v>
      </c>
      <c r="G43" s="47">
        <f t="shared" si="2"/>
        <v>0.8966480165669273</v>
      </c>
      <c r="H43" s="6">
        <v>5648</v>
      </c>
      <c r="I43" s="80">
        <f t="shared" si="3"/>
        <v>-5.400141643059486</v>
      </c>
    </row>
    <row r="44" spans="1:9" ht="18" customHeight="1">
      <c r="A44" s="37"/>
      <c r="B44" s="37"/>
      <c r="C44" s="83"/>
      <c r="D44" s="84" t="s">
        <v>40</v>
      </c>
      <c r="E44" s="85"/>
      <c r="F44" s="70">
        <v>0</v>
      </c>
      <c r="G44" s="71">
        <f t="shared" si="2"/>
        <v>0</v>
      </c>
      <c r="H44" s="65">
        <v>0</v>
      </c>
      <c r="I44" s="66" t="e">
        <f t="shared" si="3"/>
        <v>#DIV/0!</v>
      </c>
    </row>
    <row r="45" spans="1:9" ht="18" customHeight="1">
      <c r="A45" s="67"/>
      <c r="B45" s="67"/>
      <c r="C45" s="83" t="s">
        <v>19</v>
      </c>
      <c r="D45" s="86"/>
      <c r="E45" s="86"/>
      <c r="F45" s="87">
        <f>SUM(F28,F32,F39)-2</f>
        <v>595886</v>
      </c>
      <c r="G45" s="72">
        <f t="shared" si="2"/>
        <v>100</v>
      </c>
      <c r="H45" s="87">
        <f>SUM(H28,H32,H39)</f>
        <v>611591</v>
      </c>
      <c r="I45" s="72">
        <f t="shared" si="3"/>
        <v>-2.567892594887755</v>
      </c>
    </row>
    <row r="46" ht="13.5">
      <c r="A46" s="88" t="s">
        <v>20</v>
      </c>
    </row>
    <row r="47" ht="13.5">
      <c r="A47" s="89" t="s">
        <v>21</v>
      </c>
    </row>
    <row r="48" ht="13.5">
      <c r="A48" s="89"/>
    </row>
    <row r="57" ht="13.5">
      <c r="I57" s="90"/>
    </row>
    <row r="58" ht="13.5">
      <c r="I58" s="90"/>
    </row>
  </sheetData>
  <sheetProtection/>
  <mergeCells count="6">
    <mergeCell ref="A9:A45"/>
    <mergeCell ref="B9:B27"/>
    <mergeCell ref="B28:B45"/>
    <mergeCell ref="D17:E17"/>
    <mergeCell ref="D18:E18"/>
    <mergeCell ref="D19:E19"/>
  </mergeCells>
  <printOptions horizontalCentered="1" verticalCentered="1"/>
  <pageMargins left="0" right="0" top="0.2" bottom="0.1968503937007874" header="0.2" footer="0.31"/>
  <pageSetup firstPageNumber="1" useFirstPageNumber="1" horizontalDpi="600" verticalDpi="600" orientation="portrait" paperSize="9" r:id="rId2"/>
  <headerFooter alignWithMargins="0">
    <oddHeader>&amp;R&amp;"明朝,斜体"&amp;9都道府県－&amp;P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50"/>
  <sheetViews>
    <sheetView view="pageBreakPreview" zoomScale="94" zoomScaleSheetLayoutView="94" zoomScalePageLayoutView="0" workbookViewId="0" topLeftCell="A1">
      <pane xSplit="5" ySplit="7" topLeftCell="F8" activePane="bottomRight" state="frozen"/>
      <selection pane="topLeft" activeCell="L8" sqref="L8"/>
      <selection pane="topRight" activeCell="L8" sqref="L8"/>
      <selection pane="bottomLeft" activeCell="L8" sqref="L8"/>
      <selection pane="bottomRight" activeCell="A1" sqref="A1:IV16384"/>
    </sheetView>
  </sheetViews>
  <sheetFormatPr defaultColWidth="8.796875" defaultRowHeight="14.25"/>
  <cols>
    <col min="1" max="1" width="3.59765625" style="8" customWidth="1"/>
    <col min="2" max="3" width="1.59765625" style="8" customWidth="1"/>
    <col min="4" max="4" width="22.59765625" style="8" customWidth="1"/>
    <col min="5" max="5" width="10.59765625" style="8" customWidth="1"/>
    <col min="6" max="11" width="13.59765625" style="8" customWidth="1"/>
    <col min="12" max="12" width="13.59765625" style="90" customWidth="1"/>
    <col min="13" max="21" width="13.59765625" style="8" customWidth="1"/>
    <col min="22" max="25" width="12" style="8" customWidth="1"/>
    <col min="26" max="16384" width="9" style="8" customWidth="1"/>
  </cols>
  <sheetData>
    <row r="1" spans="1:7" ht="33.75" customHeight="1">
      <c r="A1" s="91" t="s">
        <v>0</v>
      </c>
      <c r="B1" s="10"/>
      <c r="C1" s="10"/>
      <c r="D1" s="92" t="s">
        <v>250</v>
      </c>
      <c r="E1" s="93"/>
      <c r="F1" s="93"/>
      <c r="G1" s="93"/>
    </row>
    <row r="2" ht="15" customHeight="1"/>
    <row r="3" spans="1:4" ht="15" customHeight="1">
      <c r="A3" s="94" t="s">
        <v>47</v>
      </c>
      <c r="B3" s="94"/>
      <c r="C3" s="94"/>
      <c r="D3" s="94"/>
    </row>
    <row r="4" spans="1:4" ht="15" customHeight="1">
      <c r="A4" s="94"/>
      <c r="B4" s="94"/>
      <c r="C4" s="94"/>
      <c r="D4" s="94"/>
    </row>
    <row r="5" spans="1:15" ht="15.75" customHeight="1">
      <c r="A5" s="69" t="s">
        <v>238</v>
      </c>
      <c r="B5" s="69"/>
      <c r="C5" s="69"/>
      <c r="D5" s="69"/>
      <c r="K5" s="95"/>
      <c r="O5" s="95" t="s">
        <v>48</v>
      </c>
    </row>
    <row r="6" spans="1:15" ht="15.75" customHeight="1">
      <c r="A6" s="96" t="s">
        <v>49</v>
      </c>
      <c r="B6" s="97"/>
      <c r="C6" s="97"/>
      <c r="D6" s="97"/>
      <c r="E6" s="98"/>
      <c r="F6" s="99" t="s">
        <v>251</v>
      </c>
      <c r="G6" s="100"/>
      <c r="H6" s="99" t="s">
        <v>252</v>
      </c>
      <c r="I6" s="100"/>
      <c r="J6" s="99"/>
      <c r="K6" s="100"/>
      <c r="L6" s="99"/>
      <c r="M6" s="100"/>
      <c r="N6" s="99"/>
      <c r="O6" s="100"/>
    </row>
    <row r="7" spans="1:15" ht="15.75" customHeight="1">
      <c r="A7" s="101"/>
      <c r="B7" s="102"/>
      <c r="C7" s="102"/>
      <c r="D7" s="102"/>
      <c r="E7" s="103"/>
      <c r="F7" s="104" t="s">
        <v>240</v>
      </c>
      <c r="G7" s="105" t="s">
        <v>2</v>
      </c>
      <c r="H7" s="104" t="s">
        <v>239</v>
      </c>
      <c r="I7" s="105" t="s">
        <v>2</v>
      </c>
      <c r="J7" s="104" t="s">
        <v>239</v>
      </c>
      <c r="K7" s="105" t="s">
        <v>2</v>
      </c>
      <c r="L7" s="104" t="s">
        <v>239</v>
      </c>
      <c r="M7" s="105" t="s">
        <v>2</v>
      </c>
      <c r="N7" s="104" t="s">
        <v>239</v>
      </c>
      <c r="O7" s="106" t="s">
        <v>2</v>
      </c>
    </row>
    <row r="8" spans="1:25" ht="15.75" customHeight="1">
      <c r="A8" s="107" t="s">
        <v>83</v>
      </c>
      <c r="B8" s="30" t="s">
        <v>50</v>
      </c>
      <c r="C8" s="31"/>
      <c r="D8" s="31"/>
      <c r="E8" s="108" t="s">
        <v>41</v>
      </c>
      <c r="F8" s="109">
        <v>1058</v>
      </c>
      <c r="G8" s="110">
        <v>1076</v>
      </c>
      <c r="H8" s="109">
        <v>3444</v>
      </c>
      <c r="I8" s="111">
        <v>3701</v>
      </c>
      <c r="J8" s="109"/>
      <c r="K8" s="112"/>
      <c r="L8" s="109"/>
      <c r="M8" s="111"/>
      <c r="N8" s="109"/>
      <c r="O8" s="112"/>
      <c r="P8" s="113"/>
      <c r="Q8" s="113"/>
      <c r="R8" s="113"/>
      <c r="S8" s="113"/>
      <c r="T8" s="113"/>
      <c r="U8" s="113"/>
      <c r="V8" s="113"/>
      <c r="W8" s="113"/>
      <c r="X8" s="113"/>
      <c r="Y8" s="113"/>
    </row>
    <row r="9" spans="1:25" ht="15.75" customHeight="1">
      <c r="A9" s="114"/>
      <c r="B9" s="90"/>
      <c r="C9" s="74" t="s">
        <v>51</v>
      </c>
      <c r="D9" s="5"/>
      <c r="E9" s="115" t="s">
        <v>42</v>
      </c>
      <c r="F9" s="48">
        <v>1058</v>
      </c>
      <c r="G9" s="116">
        <v>1076</v>
      </c>
      <c r="H9" s="48">
        <v>3444</v>
      </c>
      <c r="I9" s="117">
        <v>3701</v>
      </c>
      <c r="J9" s="48"/>
      <c r="K9" s="118"/>
      <c r="L9" s="48"/>
      <c r="M9" s="117"/>
      <c r="N9" s="48"/>
      <c r="O9" s="118"/>
      <c r="P9" s="113"/>
      <c r="Q9" s="113"/>
      <c r="R9" s="113"/>
      <c r="S9" s="113"/>
      <c r="T9" s="113"/>
      <c r="U9" s="113"/>
      <c r="V9" s="113"/>
      <c r="W9" s="113"/>
      <c r="X9" s="113"/>
      <c r="Y9" s="113"/>
    </row>
    <row r="10" spans="1:25" ht="15.75" customHeight="1">
      <c r="A10" s="114"/>
      <c r="B10" s="60"/>
      <c r="C10" s="74" t="s">
        <v>52</v>
      </c>
      <c r="D10" s="5"/>
      <c r="E10" s="115" t="s">
        <v>43</v>
      </c>
      <c r="F10" s="48">
        <v>0</v>
      </c>
      <c r="G10" s="116">
        <v>0</v>
      </c>
      <c r="H10" s="48">
        <v>0</v>
      </c>
      <c r="I10" s="117">
        <v>0</v>
      </c>
      <c r="J10" s="119"/>
      <c r="K10" s="120"/>
      <c r="L10" s="48"/>
      <c r="M10" s="117"/>
      <c r="N10" s="48"/>
      <c r="O10" s="118"/>
      <c r="P10" s="113"/>
      <c r="Q10" s="113"/>
      <c r="R10" s="113"/>
      <c r="S10" s="113"/>
      <c r="T10" s="113"/>
      <c r="U10" s="113"/>
      <c r="V10" s="113"/>
      <c r="W10" s="113"/>
      <c r="X10" s="113"/>
      <c r="Y10" s="113"/>
    </row>
    <row r="11" spans="1:25" ht="15.75" customHeight="1">
      <c r="A11" s="114"/>
      <c r="B11" s="77" t="s">
        <v>53</v>
      </c>
      <c r="C11" s="121"/>
      <c r="D11" s="121"/>
      <c r="E11" s="122" t="s">
        <v>44</v>
      </c>
      <c r="F11" s="123">
        <v>965</v>
      </c>
      <c r="G11" s="124">
        <v>792</v>
      </c>
      <c r="H11" s="123">
        <v>3291</v>
      </c>
      <c r="I11" s="125">
        <v>3218</v>
      </c>
      <c r="J11" s="123"/>
      <c r="K11" s="126"/>
      <c r="L11" s="123"/>
      <c r="M11" s="125"/>
      <c r="N11" s="123"/>
      <c r="O11" s="126"/>
      <c r="P11" s="113"/>
      <c r="Q11" s="113"/>
      <c r="R11" s="113"/>
      <c r="S11" s="113"/>
      <c r="T11" s="113"/>
      <c r="U11" s="113"/>
      <c r="V11" s="113"/>
      <c r="W11" s="113"/>
      <c r="X11" s="113"/>
      <c r="Y11" s="113"/>
    </row>
    <row r="12" spans="1:25" ht="15.75" customHeight="1">
      <c r="A12" s="114"/>
      <c r="B12" s="38"/>
      <c r="C12" s="74" t="s">
        <v>54</v>
      </c>
      <c r="D12" s="5"/>
      <c r="E12" s="115" t="s">
        <v>45</v>
      </c>
      <c r="F12" s="48">
        <v>965</v>
      </c>
      <c r="G12" s="116">
        <v>792</v>
      </c>
      <c r="H12" s="123">
        <v>3291</v>
      </c>
      <c r="I12" s="117">
        <v>3218</v>
      </c>
      <c r="J12" s="123"/>
      <c r="K12" s="118"/>
      <c r="L12" s="48"/>
      <c r="M12" s="117"/>
      <c r="N12" s="48"/>
      <c r="O12" s="118"/>
      <c r="P12" s="113"/>
      <c r="Q12" s="113"/>
      <c r="R12" s="113"/>
      <c r="S12" s="113"/>
      <c r="T12" s="113"/>
      <c r="U12" s="113"/>
      <c r="V12" s="113"/>
      <c r="W12" s="113"/>
      <c r="X12" s="113"/>
      <c r="Y12" s="113"/>
    </row>
    <row r="13" spans="1:25" ht="15.75" customHeight="1">
      <c r="A13" s="114"/>
      <c r="B13" s="90"/>
      <c r="C13" s="39" t="s">
        <v>55</v>
      </c>
      <c r="D13" s="40"/>
      <c r="E13" s="127" t="s">
        <v>46</v>
      </c>
      <c r="F13" s="41">
        <v>0</v>
      </c>
      <c r="G13" s="128">
        <v>0</v>
      </c>
      <c r="H13" s="119">
        <v>0</v>
      </c>
      <c r="I13" s="120">
        <v>0</v>
      </c>
      <c r="J13" s="119"/>
      <c r="K13" s="120"/>
      <c r="L13" s="43"/>
      <c r="M13" s="129"/>
      <c r="N13" s="43"/>
      <c r="O13" s="130"/>
      <c r="P13" s="113"/>
      <c r="Q13" s="113"/>
      <c r="R13" s="113"/>
      <c r="S13" s="113"/>
      <c r="T13" s="113"/>
      <c r="U13" s="113"/>
      <c r="V13" s="113"/>
      <c r="W13" s="113"/>
      <c r="X13" s="113"/>
      <c r="Y13" s="113"/>
    </row>
    <row r="14" spans="1:25" ht="15.75" customHeight="1">
      <c r="A14" s="114"/>
      <c r="B14" s="4" t="s">
        <v>56</v>
      </c>
      <c r="C14" s="5"/>
      <c r="D14" s="5"/>
      <c r="E14" s="115" t="s">
        <v>97</v>
      </c>
      <c r="F14" s="6">
        <f aca="true" t="shared" si="0" ref="F14:O14">F9-F12</f>
        <v>93</v>
      </c>
      <c r="G14" s="7">
        <f t="shared" si="0"/>
        <v>284</v>
      </c>
      <c r="H14" s="6">
        <f t="shared" si="0"/>
        <v>153</v>
      </c>
      <c r="I14" s="7">
        <f t="shared" si="0"/>
        <v>483</v>
      </c>
      <c r="J14" s="6">
        <f t="shared" si="0"/>
        <v>0</v>
      </c>
      <c r="K14" s="7">
        <f t="shared" si="0"/>
        <v>0</v>
      </c>
      <c r="L14" s="6">
        <f t="shared" si="0"/>
        <v>0</v>
      </c>
      <c r="M14" s="7">
        <f t="shared" si="0"/>
        <v>0</v>
      </c>
      <c r="N14" s="6">
        <f t="shared" si="0"/>
        <v>0</v>
      </c>
      <c r="O14" s="7">
        <f t="shared" si="0"/>
        <v>0</v>
      </c>
      <c r="P14" s="113"/>
      <c r="Q14" s="113"/>
      <c r="R14" s="113"/>
      <c r="S14" s="113"/>
      <c r="T14" s="113"/>
      <c r="U14" s="113"/>
      <c r="V14" s="113"/>
      <c r="W14" s="113"/>
      <c r="X14" s="113"/>
      <c r="Y14" s="113"/>
    </row>
    <row r="15" spans="1:25" ht="15.75" customHeight="1">
      <c r="A15" s="114"/>
      <c r="B15" s="4" t="s">
        <v>57</v>
      </c>
      <c r="C15" s="5"/>
      <c r="D15" s="5"/>
      <c r="E15" s="115" t="s">
        <v>98</v>
      </c>
      <c r="F15" s="6">
        <f aca="true" t="shared" si="1" ref="F15:O15">F10-F13</f>
        <v>0</v>
      </c>
      <c r="G15" s="7">
        <f t="shared" si="1"/>
        <v>0</v>
      </c>
      <c r="H15" s="6">
        <f t="shared" si="1"/>
        <v>0</v>
      </c>
      <c r="I15" s="7">
        <f t="shared" si="1"/>
        <v>0</v>
      </c>
      <c r="J15" s="6">
        <f t="shared" si="1"/>
        <v>0</v>
      </c>
      <c r="K15" s="7">
        <f t="shared" si="1"/>
        <v>0</v>
      </c>
      <c r="L15" s="6">
        <f t="shared" si="1"/>
        <v>0</v>
      </c>
      <c r="M15" s="7">
        <f t="shared" si="1"/>
        <v>0</v>
      </c>
      <c r="N15" s="6">
        <f t="shared" si="1"/>
        <v>0</v>
      </c>
      <c r="O15" s="7">
        <f t="shared" si="1"/>
        <v>0</v>
      </c>
      <c r="P15" s="113"/>
      <c r="Q15" s="113"/>
      <c r="R15" s="113"/>
      <c r="S15" s="113"/>
      <c r="T15" s="113"/>
      <c r="U15" s="113"/>
      <c r="V15" s="113"/>
      <c r="W15" s="113"/>
      <c r="X15" s="113"/>
      <c r="Y15" s="113"/>
    </row>
    <row r="16" spans="1:25" ht="15.75" customHeight="1">
      <c r="A16" s="114"/>
      <c r="B16" s="4" t="s">
        <v>58</v>
      </c>
      <c r="C16" s="5"/>
      <c r="D16" s="5"/>
      <c r="E16" s="115" t="s">
        <v>99</v>
      </c>
      <c r="F16" s="41">
        <f aca="true" t="shared" si="2" ref="F16:O16">F8-F11</f>
        <v>93</v>
      </c>
      <c r="G16" s="128">
        <f t="shared" si="2"/>
        <v>284</v>
      </c>
      <c r="H16" s="41">
        <f t="shared" si="2"/>
        <v>153</v>
      </c>
      <c r="I16" s="128">
        <f t="shared" si="2"/>
        <v>483</v>
      </c>
      <c r="J16" s="41">
        <f t="shared" si="2"/>
        <v>0</v>
      </c>
      <c r="K16" s="128">
        <f t="shared" si="2"/>
        <v>0</v>
      </c>
      <c r="L16" s="41">
        <f t="shared" si="2"/>
        <v>0</v>
      </c>
      <c r="M16" s="128">
        <f t="shared" si="2"/>
        <v>0</v>
      </c>
      <c r="N16" s="41">
        <f t="shared" si="2"/>
        <v>0</v>
      </c>
      <c r="O16" s="128">
        <f t="shared" si="2"/>
        <v>0</v>
      </c>
      <c r="P16" s="113"/>
      <c r="Q16" s="113"/>
      <c r="R16" s="113"/>
      <c r="S16" s="113"/>
      <c r="T16" s="113"/>
      <c r="U16" s="113"/>
      <c r="V16" s="113"/>
      <c r="W16" s="113"/>
      <c r="X16" s="113"/>
      <c r="Y16" s="113"/>
    </row>
    <row r="17" spans="1:25" ht="15.75" customHeight="1">
      <c r="A17" s="114"/>
      <c r="B17" s="4" t="s">
        <v>59</v>
      </c>
      <c r="C17" s="5"/>
      <c r="D17" s="5"/>
      <c r="E17" s="131"/>
      <c r="F17" s="6">
        <v>0</v>
      </c>
      <c r="G17" s="7">
        <v>0</v>
      </c>
      <c r="H17" s="119">
        <v>0</v>
      </c>
      <c r="I17" s="120">
        <v>0</v>
      </c>
      <c r="J17" s="48"/>
      <c r="K17" s="118"/>
      <c r="L17" s="48"/>
      <c r="M17" s="117"/>
      <c r="N17" s="119"/>
      <c r="O17" s="132"/>
      <c r="P17" s="113"/>
      <c r="Q17" s="113"/>
      <c r="R17" s="113"/>
      <c r="S17" s="113"/>
      <c r="T17" s="113"/>
      <c r="U17" s="113"/>
      <c r="V17" s="113"/>
      <c r="W17" s="113"/>
      <c r="X17" s="113"/>
      <c r="Y17" s="113"/>
    </row>
    <row r="18" spans="1:25" ht="15.75" customHeight="1">
      <c r="A18" s="133"/>
      <c r="B18" s="68" t="s">
        <v>60</v>
      </c>
      <c r="C18" s="69"/>
      <c r="D18" s="69"/>
      <c r="E18" s="134"/>
      <c r="F18" s="135">
        <v>0</v>
      </c>
      <c r="G18" s="136">
        <v>0</v>
      </c>
      <c r="H18" s="137">
        <v>0</v>
      </c>
      <c r="I18" s="138">
        <v>0</v>
      </c>
      <c r="J18" s="137"/>
      <c r="K18" s="138"/>
      <c r="L18" s="137"/>
      <c r="M18" s="138"/>
      <c r="N18" s="137"/>
      <c r="O18" s="139"/>
      <c r="P18" s="113"/>
      <c r="Q18" s="113"/>
      <c r="R18" s="113"/>
      <c r="S18" s="113"/>
      <c r="T18" s="113"/>
      <c r="U18" s="113"/>
      <c r="V18" s="113"/>
      <c r="W18" s="113"/>
      <c r="X18" s="113"/>
      <c r="Y18" s="113"/>
    </row>
    <row r="19" spans="1:25" ht="15.75" customHeight="1">
      <c r="A19" s="114" t="s">
        <v>84</v>
      </c>
      <c r="B19" s="77" t="s">
        <v>61</v>
      </c>
      <c r="C19" s="52"/>
      <c r="D19" s="52"/>
      <c r="E19" s="140"/>
      <c r="F19" s="32">
        <v>0</v>
      </c>
      <c r="G19" s="141">
        <v>634</v>
      </c>
      <c r="H19" s="34">
        <v>458</v>
      </c>
      <c r="I19" s="142">
        <v>1745</v>
      </c>
      <c r="J19" s="34"/>
      <c r="K19" s="143"/>
      <c r="L19" s="34"/>
      <c r="M19" s="142"/>
      <c r="N19" s="34"/>
      <c r="O19" s="143"/>
      <c r="P19" s="113"/>
      <c r="Q19" s="113"/>
      <c r="R19" s="113"/>
      <c r="S19" s="113"/>
      <c r="T19" s="113"/>
      <c r="U19" s="113"/>
      <c r="V19" s="113"/>
      <c r="W19" s="113"/>
      <c r="X19" s="113"/>
      <c r="Y19" s="113"/>
    </row>
    <row r="20" spans="1:25" ht="15.75" customHeight="1">
      <c r="A20" s="114"/>
      <c r="B20" s="76"/>
      <c r="C20" s="74" t="s">
        <v>62</v>
      </c>
      <c r="D20" s="5"/>
      <c r="E20" s="115"/>
      <c r="F20" s="6">
        <v>0</v>
      </c>
      <c r="G20" s="7">
        <v>634</v>
      </c>
      <c r="H20" s="48">
        <v>454</v>
      </c>
      <c r="I20" s="117">
        <v>737</v>
      </c>
      <c r="J20" s="48"/>
      <c r="K20" s="120"/>
      <c r="L20" s="48"/>
      <c r="M20" s="117"/>
      <c r="N20" s="48"/>
      <c r="O20" s="118"/>
      <c r="P20" s="113"/>
      <c r="Q20" s="113"/>
      <c r="R20" s="113"/>
      <c r="S20" s="113"/>
      <c r="T20" s="113"/>
      <c r="U20" s="113"/>
      <c r="V20" s="113"/>
      <c r="W20" s="113"/>
      <c r="X20" s="113"/>
      <c r="Y20" s="113"/>
    </row>
    <row r="21" spans="1:25" ht="15.75" customHeight="1">
      <c r="A21" s="114"/>
      <c r="B21" s="144" t="s">
        <v>63</v>
      </c>
      <c r="C21" s="121"/>
      <c r="D21" s="121"/>
      <c r="E21" s="122" t="s">
        <v>100</v>
      </c>
      <c r="F21" s="145">
        <v>0</v>
      </c>
      <c r="G21" s="146">
        <v>634</v>
      </c>
      <c r="H21" s="123">
        <v>458</v>
      </c>
      <c r="I21" s="125">
        <v>1745</v>
      </c>
      <c r="J21" s="123"/>
      <c r="K21" s="126"/>
      <c r="L21" s="123"/>
      <c r="M21" s="125"/>
      <c r="N21" s="123"/>
      <c r="O21" s="126"/>
      <c r="P21" s="113"/>
      <c r="Q21" s="113"/>
      <c r="R21" s="113"/>
      <c r="S21" s="113"/>
      <c r="T21" s="113"/>
      <c r="U21" s="113"/>
      <c r="V21" s="113"/>
      <c r="W21" s="113"/>
      <c r="X21" s="113"/>
      <c r="Y21" s="113"/>
    </row>
    <row r="22" spans="1:25" ht="15.75" customHeight="1">
      <c r="A22" s="114"/>
      <c r="B22" s="77" t="s">
        <v>64</v>
      </c>
      <c r="C22" s="52"/>
      <c r="D22" s="52"/>
      <c r="E22" s="140" t="s">
        <v>101</v>
      </c>
      <c r="F22" s="32">
        <v>219</v>
      </c>
      <c r="G22" s="141">
        <v>1412</v>
      </c>
      <c r="H22" s="34">
        <v>2646</v>
      </c>
      <c r="I22" s="142">
        <v>1812</v>
      </c>
      <c r="J22" s="34"/>
      <c r="K22" s="143"/>
      <c r="L22" s="34"/>
      <c r="M22" s="142"/>
      <c r="N22" s="34"/>
      <c r="O22" s="143"/>
      <c r="P22" s="113"/>
      <c r="Q22" s="113"/>
      <c r="R22" s="113"/>
      <c r="S22" s="113"/>
      <c r="T22" s="113"/>
      <c r="U22" s="113"/>
      <c r="V22" s="113"/>
      <c r="W22" s="113"/>
      <c r="X22" s="113"/>
      <c r="Y22" s="113"/>
    </row>
    <row r="23" spans="1:25" ht="15.75" customHeight="1">
      <c r="A23" s="114"/>
      <c r="B23" s="38" t="s">
        <v>65</v>
      </c>
      <c r="C23" s="39" t="s">
        <v>66</v>
      </c>
      <c r="D23" s="40"/>
      <c r="E23" s="127"/>
      <c r="F23" s="41">
        <v>120</v>
      </c>
      <c r="G23" s="128">
        <v>112</v>
      </c>
      <c r="H23" s="43">
        <v>318</v>
      </c>
      <c r="I23" s="129">
        <v>349</v>
      </c>
      <c r="J23" s="43"/>
      <c r="K23" s="130"/>
      <c r="L23" s="43"/>
      <c r="M23" s="129"/>
      <c r="N23" s="43"/>
      <c r="O23" s="130"/>
      <c r="P23" s="113"/>
      <c r="Q23" s="113"/>
      <c r="R23" s="113"/>
      <c r="S23" s="113"/>
      <c r="T23" s="113"/>
      <c r="U23" s="113"/>
      <c r="V23" s="113"/>
      <c r="W23" s="113"/>
      <c r="X23" s="113"/>
      <c r="Y23" s="113"/>
    </row>
    <row r="24" spans="1:25" ht="15.75" customHeight="1">
      <c r="A24" s="114"/>
      <c r="B24" s="4" t="s">
        <v>102</v>
      </c>
      <c r="C24" s="5"/>
      <c r="D24" s="5"/>
      <c r="E24" s="115" t="s">
        <v>103</v>
      </c>
      <c r="F24" s="6">
        <f aca="true" t="shared" si="3" ref="F24:O24">F21-F22</f>
        <v>-219</v>
      </c>
      <c r="G24" s="7">
        <f t="shared" si="3"/>
        <v>-778</v>
      </c>
      <c r="H24" s="6">
        <f t="shared" si="3"/>
        <v>-2188</v>
      </c>
      <c r="I24" s="7">
        <f t="shared" si="3"/>
        <v>-67</v>
      </c>
      <c r="J24" s="6">
        <f t="shared" si="3"/>
        <v>0</v>
      </c>
      <c r="K24" s="7">
        <f t="shared" si="3"/>
        <v>0</v>
      </c>
      <c r="L24" s="6">
        <f t="shared" si="3"/>
        <v>0</v>
      </c>
      <c r="M24" s="7">
        <f t="shared" si="3"/>
        <v>0</v>
      </c>
      <c r="N24" s="6">
        <f t="shared" si="3"/>
        <v>0</v>
      </c>
      <c r="O24" s="7">
        <f t="shared" si="3"/>
        <v>0</v>
      </c>
      <c r="P24" s="113"/>
      <c r="Q24" s="113"/>
      <c r="R24" s="113"/>
      <c r="S24" s="113"/>
      <c r="T24" s="113"/>
      <c r="U24" s="113"/>
      <c r="V24" s="113"/>
      <c r="W24" s="113"/>
      <c r="X24" s="113"/>
      <c r="Y24" s="113"/>
    </row>
    <row r="25" spans="1:25" ht="15.75" customHeight="1">
      <c r="A25" s="114"/>
      <c r="B25" s="147" t="s">
        <v>67</v>
      </c>
      <c r="C25" s="40"/>
      <c r="D25" s="40"/>
      <c r="E25" s="148" t="s">
        <v>104</v>
      </c>
      <c r="F25" s="149">
        <v>219</v>
      </c>
      <c r="G25" s="150">
        <v>778</v>
      </c>
      <c r="H25" s="151">
        <v>2188</v>
      </c>
      <c r="I25" s="150">
        <v>67</v>
      </c>
      <c r="J25" s="151"/>
      <c r="K25" s="150"/>
      <c r="L25" s="151"/>
      <c r="M25" s="150"/>
      <c r="N25" s="151"/>
      <c r="O25" s="150"/>
      <c r="P25" s="113"/>
      <c r="Q25" s="113"/>
      <c r="R25" s="113"/>
      <c r="S25" s="113"/>
      <c r="T25" s="113"/>
      <c r="U25" s="113"/>
      <c r="V25" s="113"/>
      <c r="W25" s="113"/>
      <c r="X25" s="113"/>
      <c r="Y25" s="113"/>
    </row>
    <row r="26" spans="1:25" ht="15.75" customHeight="1">
      <c r="A26" s="114"/>
      <c r="B26" s="144" t="s">
        <v>68</v>
      </c>
      <c r="C26" s="121"/>
      <c r="D26" s="121"/>
      <c r="E26" s="152"/>
      <c r="F26" s="153"/>
      <c r="G26" s="154"/>
      <c r="H26" s="155"/>
      <c r="I26" s="154"/>
      <c r="J26" s="155"/>
      <c r="K26" s="154"/>
      <c r="L26" s="155"/>
      <c r="M26" s="154"/>
      <c r="N26" s="155"/>
      <c r="O26" s="154"/>
      <c r="P26" s="113"/>
      <c r="Q26" s="113"/>
      <c r="R26" s="113"/>
      <c r="S26" s="113"/>
      <c r="T26" s="113"/>
      <c r="U26" s="113"/>
      <c r="V26" s="113"/>
      <c r="W26" s="113"/>
      <c r="X26" s="113"/>
      <c r="Y26" s="113"/>
    </row>
    <row r="27" spans="1:25" ht="15.75" customHeight="1">
      <c r="A27" s="133"/>
      <c r="B27" s="68" t="s">
        <v>105</v>
      </c>
      <c r="C27" s="69"/>
      <c r="D27" s="69"/>
      <c r="E27" s="156" t="s">
        <v>106</v>
      </c>
      <c r="F27" s="70">
        <f aca="true" t="shared" si="4" ref="F27:O27">F24+F25</f>
        <v>0</v>
      </c>
      <c r="G27" s="157">
        <f t="shared" si="4"/>
        <v>0</v>
      </c>
      <c r="H27" s="70">
        <f t="shared" si="4"/>
        <v>0</v>
      </c>
      <c r="I27" s="157">
        <f t="shared" si="4"/>
        <v>0</v>
      </c>
      <c r="J27" s="70">
        <f t="shared" si="4"/>
        <v>0</v>
      </c>
      <c r="K27" s="157">
        <f t="shared" si="4"/>
        <v>0</v>
      </c>
      <c r="L27" s="70">
        <f t="shared" si="4"/>
        <v>0</v>
      </c>
      <c r="M27" s="157">
        <f t="shared" si="4"/>
        <v>0</v>
      </c>
      <c r="N27" s="70">
        <f t="shared" si="4"/>
        <v>0</v>
      </c>
      <c r="O27" s="157">
        <f t="shared" si="4"/>
        <v>0</v>
      </c>
      <c r="P27" s="113"/>
      <c r="Q27" s="113"/>
      <c r="R27" s="113"/>
      <c r="S27" s="113"/>
      <c r="T27" s="113"/>
      <c r="U27" s="113"/>
      <c r="V27" s="113"/>
      <c r="W27" s="113"/>
      <c r="X27" s="113"/>
      <c r="Y27" s="113"/>
    </row>
    <row r="28" spans="1:25" ht="15.75" customHeight="1">
      <c r="A28" s="158"/>
      <c r="F28" s="113"/>
      <c r="G28" s="113"/>
      <c r="H28" s="113"/>
      <c r="I28" s="113"/>
      <c r="J28" s="113"/>
      <c r="K28" s="113"/>
      <c r="L28" s="159"/>
      <c r="M28" s="113"/>
      <c r="N28" s="113"/>
      <c r="O28" s="113"/>
      <c r="P28" s="113"/>
      <c r="Q28" s="113"/>
      <c r="R28" s="113"/>
      <c r="S28" s="113"/>
      <c r="T28" s="113"/>
      <c r="U28" s="113"/>
      <c r="V28" s="113"/>
      <c r="W28" s="113"/>
      <c r="X28" s="113"/>
      <c r="Y28" s="113"/>
    </row>
    <row r="29" spans="1:25" ht="15.75" customHeight="1">
      <c r="A29" s="69"/>
      <c r="F29" s="113"/>
      <c r="G29" s="113"/>
      <c r="H29" s="113"/>
      <c r="I29" s="113"/>
      <c r="J29" s="160"/>
      <c r="K29" s="160"/>
      <c r="L29" s="159"/>
      <c r="M29" s="113"/>
      <c r="N29" s="113"/>
      <c r="O29" s="160" t="s">
        <v>107</v>
      </c>
      <c r="P29" s="113"/>
      <c r="Q29" s="113"/>
      <c r="R29" s="113"/>
      <c r="S29" s="113"/>
      <c r="T29" s="113"/>
      <c r="U29" s="113"/>
      <c r="V29" s="113"/>
      <c r="W29" s="113"/>
      <c r="X29" s="113"/>
      <c r="Y29" s="160"/>
    </row>
    <row r="30" spans="1:25" ht="15.75" customHeight="1">
      <c r="A30" s="161" t="s">
        <v>69</v>
      </c>
      <c r="B30" s="162"/>
      <c r="C30" s="162"/>
      <c r="D30" s="162"/>
      <c r="E30" s="163"/>
      <c r="F30" s="164" t="s">
        <v>257</v>
      </c>
      <c r="G30" s="165"/>
      <c r="H30" s="164" t="s">
        <v>253</v>
      </c>
      <c r="I30" s="165"/>
      <c r="J30" s="164" t="s">
        <v>254</v>
      </c>
      <c r="K30" s="165"/>
      <c r="L30" s="164" t="s">
        <v>255</v>
      </c>
      <c r="M30" s="165"/>
      <c r="N30" s="164" t="s">
        <v>256</v>
      </c>
      <c r="O30" s="165"/>
      <c r="P30" s="166"/>
      <c r="Q30" s="159"/>
      <c r="R30" s="166"/>
      <c r="S30" s="159"/>
      <c r="T30" s="166"/>
      <c r="U30" s="159"/>
      <c r="V30" s="166"/>
      <c r="W30" s="159"/>
      <c r="X30" s="166"/>
      <c r="Y30" s="159"/>
    </row>
    <row r="31" spans="1:25" ht="15.75" customHeight="1">
      <c r="A31" s="167"/>
      <c r="B31" s="168"/>
      <c r="C31" s="168"/>
      <c r="D31" s="168"/>
      <c r="E31" s="169"/>
      <c r="F31" s="104" t="s">
        <v>239</v>
      </c>
      <c r="G31" s="170" t="s">
        <v>2</v>
      </c>
      <c r="H31" s="104" t="s">
        <v>239</v>
      </c>
      <c r="I31" s="170" t="s">
        <v>2</v>
      </c>
      <c r="J31" s="104" t="s">
        <v>239</v>
      </c>
      <c r="K31" s="171" t="s">
        <v>2</v>
      </c>
      <c r="L31" s="104" t="s">
        <v>239</v>
      </c>
      <c r="M31" s="170" t="s">
        <v>2</v>
      </c>
      <c r="N31" s="104" t="s">
        <v>239</v>
      </c>
      <c r="O31" s="172" t="s">
        <v>2</v>
      </c>
      <c r="P31" s="173"/>
      <c r="Q31" s="173"/>
      <c r="R31" s="173"/>
      <c r="S31" s="173"/>
      <c r="T31" s="173"/>
      <c r="U31" s="173"/>
      <c r="V31" s="173"/>
      <c r="W31" s="173"/>
      <c r="X31" s="173"/>
      <c r="Y31" s="173"/>
    </row>
    <row r="32" spans="1:25" ht="15.75" customHeight="1">
      <c r="A32" s="107" t="s">
        <v>85</v>
      </c>
      <c r="B32" s="30" t="s">
        <v>50</v>
      </c>
      <c r="C32" s="31"/>
      <c r="D32" s="31"/>
      <c r="E32" s="174" t="s">
        <v>41</v>
      </c>
      <c r="F32" s="34">
        <v>512</v>
      </c>
      <c r="G32" s="175">
        <v>506</v>
      </c>
      <c r="H32" s="109">
        <v>16</v>
      </c>
      <c r="I32" s="111">
        <v>9</v>
      </c>
      <c r="J32" s="109">
        <v>212</v>
      </c>
      <c r="K32" s="112">
        <v>468</v>
      </c>
      <c r="L32" s="34">
        <v>2416</v>
      </c>
      <c r="M32" s="175">
        <v>2369</v>
      </c>
      <c r="N32" s="109">
        <v>90</v>
      </c>
      <c r="O32" s="176">
        <v>90</v>
      </c>
      <c r="P32" s="175"/>
      <c r="Q32" s="175"/>
      <c r="R32" s="175"/>
      <c r="S32" s="175"/>
      <c r="T32" s="177"/>
      <c r="U32" s="177"/>
      <c r="V32" s="175"/>
      <c r="W32" s="175"/>
      <c r="X32" s="177"/>
      <c r="Y32" s="177"/>
    </row>
    <row r="33" spans="1:25" ht="15.75" customHeight="1">
      <c r="A33" s="178"/>
      <c r="B33" s="90"/>
      <c r="C33" s="39" t="s">
        <v>70</v>
      </c>
      <c r="D33" s="40"/>
      <c r="E33" s="179"/>
      <c r="F33" s="43">
        <v>386</v>
      </c>
      <c r="G33" s="180">
        <v>375</v>
      </c>
      <c r="H33" s="43">
        <v>0</v>
      </c>
      <c r="I33" s="129">
        <v>0</v>
      </c>
      <c r="J33" s="43">
        <v>148</v>
      </c>
      <c r="K33" s="130">
        <v>365</v>
      </c>
      <c r="L33" s="43">
        <v>2106</v>
      </c>
      <c r="M33" s="180">
        <v>2019</v>
      </c>
      <c r="N33" s="43">
        <v>11</v>
      </c>
      <c r="O33" s="128">
        <v>12</v>
      </c>
      <c r="P33" s="175"/>
      <c r="Q33" s="175"/>
      <c r="R33" s="175"/>
      <c r="S33" s="175"/>
      <c r="T33" s="177"/>
      <c r="U33" s="177"/>
      <c r="V33" s="175"/>
      <c r="W33" s="175"/>
      <c r="X33" s="177"/>
      <c r="Y33" s="177"/>
    </row>
    <row r="34" spans="1:25" ht="15.75" customHeight="1">
      <c r="A34" s="178"/>
      <c r="B34" s="90"/>
      <c r="C34" s="181"/>
      <c r="D34" s="74" t="s">
        <v>71</v>
      </c>
      <c r="E34" s="182"/>
      <c r="F34" s="48">
        <v>386</v>
      </c>
      <c r="G34" s="116">
        <v>375</v>
      </c>
      <c r="H34" s="48">
        <v>0</v>
      </c>
      <c r="I34" s="117">
        <v>0</v>
      </c>
      <c r="J34" s="48">
        <v>148</v>
      </c>
      <c r="K34" s="118">
        <v>103</v>
      </c>
      <c r="L34" s="48">
        <v>0</v>
      </c>
      <c r="M34" s="116">
        <v>0</v>
      </c>
      <c r="N34" s="48">
        <v>11</v>
      </c>
      <c r="O34" s="7">
        <v>12</v>
      </c>
      <c r="P34" s="175"/>
      <c r="Q34" s="175"/>
      <c r="R34" s="175"/>
      <c r="S34" s="175"/>
      <c r="T34" s="177"/>
      <c r="U34" s="177"/>
      <c r="V34" s="175"/>
      <c r="W34" s="175"/>
      <c r="X34" s="177"/>
      <c r="Y34" s="177"/>
    </row>
    <row r="35" spans="1:25" ht="15.75" customHeight="1">
      <c r="A35" s="178"/>
      <c r="B35" s="60"/>
      <c r="C35" s="183" t="s">
        <v>72</v>
      </c>
      <c r="D35" s="121"/>
      <c r="E35" s="184"/>
      <c r="F35" s="123">
        <v>129</v>
      </c>
      <c r="G35" s="124">
        <v>131</v>
      </c>
      <c r="H35" s="123">
        <v>16</v>
      </c>
      <c r="I35" s="125">
        <v>9</v>
      </c>
      <c r="J35" s="185">
        <v>64</v>
      </c>
      <c r="K35" s="186">
        <v>0</v>
      </c>
      <c r="L35" s="123">
        <v>310</v>
      </c>
      <c r="M35" s="124">
        <v>350</v>
      </c>
      <c r="N35" s="123">
        <v>79</v>
      </c>
      <c r="O35" s="146">
        <v>78</v>
      </c>
      <c r="P35" s="175"/>
      <c r="Q35" s="175"/>
      <c r="R35" s="175"/>
      <c r="S35" s="175"/>
      <c r="T35" s="177"/>
      <c r="U35" s="177"/>
      <c r="V35" s="175"/>
      <c r="W35" s="175"/>
      <c r="X35" s="177"/>
      <c r="Y35" s="177"/>
    </row>
    <row r="36" spans="1:25" ht="15.75" customHeight="1">
      <c r="A36" s="178"/>
      <c r="B36" s="77" t="s">
        <v>53</v>
      </c>
      <c r="C36" s="52"/>
      <c r="D36" s="52"/>
      <c r="E36" s="174" t="s">
        <v>42</v>
      </c>
      <c r="F36" s="32">
        <v>370</v>
      </c>
      <c r="G36" s="128">
        <v>454</v>
      </c>
      <c r="H36" s="34">
        <v>16</v>
      </c>
      <c r="I36" s="142">
        <v>20</v>
      </c>
      <c r="J36" s="34">
        <v>65</v>
      </c>
      <c r="K36" s="143">
        <v>54</v>
      </c>
      <c r="L36" s="34">
        <v>2416</v>
      </c>
      <c r="M36" s="175">
        <v>2369</v>
      </c>
      <c r="N36" s="34">
        <v>90</v>
      </c>
      <c r="O36" s="141">
        <v>90</v>
      </c>
      <c r="P36" s="175"/>
      <c r="Q36" s="175"/>
      <c r="R36" s="175"/>
      <c r="S36" s="175"/>
      <c r="T36" s="175"/>
      <c r="U36" s="175"/>
      <c r="V36" s="175"/>
      <c r="W36" s="175"/>
      <c r="X36" s="177"/>
      <c r="Y36" s="177"/>
    </row>
    <row r="37" spans="1:25" ht="15.75" customHeight="1">
      <c r="A37" s="178"/>
      <c r="B37" s="90"/>
      <c r="C37" s="74" t="s">
        <v>73</v>
      </c>
      <c r="D37" s="5"/>
      <c r="E37" s="182"/>
      <c r="F37" s="6">
        <v>292</v>
      </c>
      <c r="G37" s="7">
        <v>352</v>
      </c>
      <c r="H37" s="48">
        <v>16</v>
      </c>
      <c r="I37" s="117">
        <v>0</v>
      </c>
      <c r="J37" s="48">
        <v>63</v>
      </c>
      <c r="K37" s="118">
        <v>52</v>
      </c>
      <c r="L37" s="48">
        <v>2106</v>
      </c>
      <c r="M37" s="116">
        <v>2042</v>
      </c>
      <c r="N37" s="48">
        <v>81</v>
      </c>
      <c r="O37" s="7">
        <v>79</v>
      </c>
      <c r="P37" s="175"/>
      <c r="Q37" s="175"/>
      <c r="R37" s="175"/>
      <c r="S37" s="175"/>
      <c r="T37" s="175"/>
      <c r="U37" s="175"/>
      <c r="V37" s="175"/>
      <c r="W37" s="175"/>
      <c r="X37" s="177"/>
      <c r="Y37" s="177"/>
    </row>
    <row r="38" spans="1:25" ht="15.75" customHeight="1">
      <c r="A38" s="178"/>
      <c r="B38" s="60"/>
      <c r="C38" s="74" t="s">
        <v>74</v>
      </c>
      <c r="D38" s="5"/>
      <c r="E38" s="182"/>
      <c r="F38" s="6">
        <v>78</v>
      </c>
      <c r="G38" s="7">
        <v>102</v>
      </c>
      <c r="H38" s="48">
        <v>0</v>
      </c>
      <c r="I38" s="117">
        <v>9</v>
      </c>
      <c r="J38" s="48">
        <v>2</v>
      </c>
      <c r="K38" s="186">
        <v>2</v>
      </c>
      <c r="L38" s="48">
        <v>310</v>
      </c>
      <c r="M38" s="116">
        <v>327</v>
      </c>
      <c r="N38" s="48">
        <v>9</v>
      </c>
      <c r="O38" s="7">
        <v>11</v>
      </c>
      <c r="P38" s="175"/>
      <c r="Q38" s="175"/>
      <c r="R38" s="177"/>
      <c r="S38" s="177"/>
      <c r="T38" s="175"/>
      <c r="U38" s="175"/>
      <c r="V38" s="175"/>
      <c r="W38" s="175"/>
      <c r="X38" s="177"/>
      <c r="Y38" s="177"/>
    </row>
    <row r="39" spans="1:25" ht="15.75" customHeight="1">
      <c r="A39" s="187"/>
      <c r="B39" s="83" t="s">
        <v>75</v>
      </c>
      <c r="C39" s="86"/>
      <c r="D39" s="86"/>
      <c r="E39" s="188" t="s">
        <v>108</v>
      </c>
      <c r="F39" s="70">
        <f>F32-F36</f>
        <v>142</v>
      </c>
      <c r="G39" s="157">
        <f aca="true" t="shared" si="5" ref="G39:O39">G32-G36</f>
        <v>52</v>
      </c>
      <c r="H39" s="70">
        <f t="shared" si="5"/>
        <v>0</v>
      </c>
      <c r="I39" s="157">
        <f t="shared" si="5"/>
        <v>-11</v>
      </c>
      <c r="J39" s="70">
        <f t="shared" si="5"/>
        <v>147</v>
      </c>
      <c r="K39" s="157">
        <f t="shared" si="5"/>
        <v>414</v>
      </c>
      <c r="L39" s="70">
        <f t="shared" si="5"/>
        <v>0</v>
      </c>
      <c r="M39" s="157">
        <f t="shared" si="5"/>
        <v>0</v>
      </c>
      <c r="N39" s="70">
        <f t="shared" si="5"/>
        <v>0</v>
      </c>
      <c r="O39" s="157">
        <f t="shared" si="5"/>
        <v>0</v>
      </c>
      <c r="P39" s="175"/>
      <c r="Q39" s="175"/>
      <c r="R39" s="175"/>
      <c r="S39" s="175"/>
      <c r="T39" s="175"/>
      <c r="U39" s="175"/>
      <c r="V39" s="175"/>
      <c r="W39" s="175"/>
      <c r="X39" s="177"/>
      <c r="Y39" s="177"/>
    </row>
    <row r="40" spans="1:25" ht="15.75" customHeight="1">
      <c r="A40" s="107" t="s">
        <v>86</v>
      </c>
      <c r="B40" s="77" t="s">
        <v>76</v>
      </c>
      <c r="C40" s="52"/>
      <c r="D40" s="52"/>
      <c r="E40" s="174" t="s">
        <v>44</v>
      </c>
      <c r="F40" s="32">
        <v>1381</v>
      </c>
      <c r="G40" s="141">
        <v>1411</v>
      </c>
      <c r="H40" s="34">
        <v>5511</v>
      </c>
      <c r="I40" s="142">
        <v>4749</v>
      </c>
      <c r="J40" s="34">
        <v>605</v>
      </c>
      <c r="K40" s="143">
        <v>701</v>
      </c>
      <c r="L40" s="34">
        <v>4130</v>
      </c>
      <c r="M40" s="175">
        <v>4446</v>
      </c>
      <c r="N40" s="34">
        <v>74</v>
      </c>
      <c r="O40" s="141">
        <v>123</v>
      </c>
      <c r="P40" s="175"/>
      <c r="Q40" s="175"/>
      <c r="R40" s="175"/>
      <c r="S40" s="175"/>
      <c r="T40" s="177"/>
      <c r="U40" s="177"/>
      <c r="V40" s="177"/>
      <c r="W40" s="177"/>
      <c r="X40" s="175"/>
      <c r="Y40" s="175"/>
    </row>
    <row r="41" spans="1:25" ht="15.75" customHeight="1">
      <c r="A41" s="189"/>
      <c r="B41" s="60"/>
      <c r="C41" s="74" t="s">
        <v>77</v>
      </c>
      <c r="D41" s="5"/>
      <c r="E41" s="182"/>
      <c r="F41" s="190">
        <v>1088</v>
      </c>
      <c r="G41" s="191">
        <v>1141</v>
      </c>
      <c r="H41" s="185">
        <v>0</v>
      </c>
      <c r="I41" s="186">
        <v>0</v>
      </c>
      <c r="J41" s="48">
        <v>605</v>
      </c>
      <c r="K41" s="118">
        <v>701</v>
      </c>
      <c r="L41" s="48">
        <v>594</v>
      </c>
      <c r="M41" s="116">
        <v>716</v>
      </c>
      <c r="N41" s="48">
        <v>14</v>
      </c>
      <c r="O41" s="7">
        <v>37</v>
      </c>
      <c r="P41" s="177"/>
      <c r="Q41" s="177"/>
      <c r="R41" s="177"/>
      <c r="S41" s="177"/>
      <c r="T41" s="177"/>
      <c r="U41" s="177"/>
      <c r="V41" s="177"/>
      <c r="W41" s="177"/>
      <c r="X41" s="175"/>
      <c r="Y41" s="175"/>
    </row>
    <row r="42" spans="1:25" ht="15.75" customHeight="1">
      <c r="A42" s="189"/>
      <c r="B42" s="77" t="s">
        <v>64</v>
      </c>
      <c r="C42" s="52"/>
      <c r="D42" s="52"/>
      <c r="E42" s="174" t="s">
        <v>45</v>
      </c>
      <c r="F42" s="32">
        <v>1523</v>
      </c>
      <c r="G42" s="141">
        <v>1463</v>
      </c>
      <c r="H42" s="34">
        <v>5511</v>
      </c>
      <c r="I42" s="142">
        <v>4738</v>
      </c>
      <c r="J42" s="34">
        <v>941</v>
      </c>
      <c r="K42" s="143">
        <v>1102</v>
      </c>
      <c r="L42" s="34">
        <v>4130</v>
      </c>
      <c r="M42" s="175">
        <v>4446</v>
      </c>
      <c r="N42" s="34">
        <v>74</v>
      </c>
      <c r="O42" s="141">
        <v>123</v>
      </c>
      <c r="P42" s="175"/>
      <c r="Q42" s="175"/>
      <c r="R42" s="175"/>
      <c r="S42" s="175"/>
      <c r="T42" s="177"/>
      <c r="U42" s="177"/>
      <c r="V42" s="175"/>
      <c r="W42" s="175"/>
      <c r="X42" s="175"/>
      <c r="Y42" s="175"/>
    </row>
    <row r="43" spans="1:25" ht="15.75" customHeight="1">
      <c r="A43" s="189"/>
      <c r="B43" s="60"/>
      <c r="C43" s="74" t="s">
        <v>78</v>
      </c>
      <c r="D43" s="5"/>
      <c r="E43" s="182"/>
      <c r="F43" s="6">
        <v>495</v>
      </c>
      <c r="G43" s="7">
        <v>400</v>
      </c>
      <c r="H43" s="48">
        <v>55</v>
      </c>
      <c r="I43" s="117">
        <v>196</v>
      </c>
      <c r="J43" s="185">
        <v>113</v>
      </c>
      <c r="K43" s="186">
        <v>101</v>
      </c>
      <c r="L43" s="48">
        <v>1031</v>
      </c>
      <c r="M43" s="116">
        <v>1073</v>
      </c>
      <c r="N43" s="48">
        <v>48</v>
      </c>
      <c r="O43" s="7">
        <v>50</v>
      </c>
      <c r="P43" s="175"/>
      <c r="Q43" s="175"/>
      <c r="R43" s="177"/>
      <c r="S43" s="175"/>
      <c r="T43" s="177"/>
      <c r="U43" s="177"/>
      <c r="V43" s="175"/>
      <c r="W43" s="175"/>
      <c r="X43" s="177"/>
      <c r="Y43" s="177"/>
    </row>
    <row r="44" spans="1:25" ht="15.75" customHeight="1">
      <c r="A44" s="192"/>
      <c r="B44" s="68" t="s">
        <v>75</v>
      </c>
      <c r="C44" s="69"/>
      <c r="D44" s="69"/>
      <c r="E44" s="188" t="s">
        <v>109</v>
      </c>
      <c r="F44" s="135">
        <f>F40-F42</f>
        <v>-142</v>
      </c>
      <c r="G44" s="136">
        <f aca="true" t="shared" si="6" ref="G44:O44">G40-G42</f>
        <v>-52</v>
      </c>
      <c r="H44" s="135">
        <f t="shared" si="6"/>
        <v>0</v>
      </c>
      <c r="I44" s="136">
        <f t="shared" si="6"/>
        <v>11</v>
      </c>
      <c r="J44" s="135">
        <f t="shared" si="6"/>
        <v>-336</v>
      </c>
      <c r="K44" s="136">
        <f t="shared" si="6"/>
        <v>-401</v>
      </c>
      <c r="L44" s="135">
        <f t="shared" si="6"/>
        <v>0</v>
      </c>
      <c r="M44" s="136">
        <f t="shared" si="6"/>
        <v>0</v>
      </c>
      <c r="N44" s="135">
        <f t="shared" si="6"/>
        <v>0</v>
      </c>
      <c r="O44" s="136">
        <f t="shared" si="6"/>
        <v>0</v>
      </c>
      <c r="P44" s="177"/>
      <c r="Q44" s="177"/>
      <c r="R44" s="175"/>
      <c r="S44" s="175"/>
      <c r="T44" s="177"/>
      <c r="U44" s="177"/>
      <c r="V44" s="175"/>
      <c r="W44" s="175"/>
      <c r="X44" s="175"/>
      <c r="Y44" s="175"/>
    </row>
    <row r="45" spans="1:25" ht="15.75" customHeight="1">
      <c r="A45" s="193" t="s">
        <v>87</v>
      </c>
      <c r="B45" s="194" t="s">
        <v>79</v>
      </c>
      <c r="C45" s="195"/>
      <c r="D45" s="195"/>
      <c r="E45" s="196" t="s">
        <v>110</v>
      </c>
      <c r="F45" s="197">
        <f>F39+F44</f>
        <v>0</v>
      </c>
      <c r="G45" s="198">
        <f aca="true" t="shared" si="7" ref="G45:O45">G39+G44</f>
        <v>0</v>
      </c>
      <c r="H45" s="197">
        <f t="shared" si="7"/>
        <v>0</v>
      </c>
      <c r="I45" s="198">
        <f t="shared" si="7"/>
        <v>0</v>
      </c>
      <c r="J45" s="197">
        <f t="shared" si="7"/>
        <v>-189</v>
      </c>
      <c r="K45" s="198">
        <f t="shared" si="7"/>
        <v>13</v>
      </c>
      <c r="L45" s="197">
        <f t="shared" si="7"/>
        <v>0</v>
      </c>
      <c r="M45" s="198">
        <f t="shared" si="7"/>
        <v>0</v>
      </c>
      <c r="N45" s="197">
        <f t="shared" si="7"/>
        <v>0</v>
      </c>
      <c r="O45" s="198">
        <f t="shared" si="7"/>
        <v>0</v>
      </c>
      <c r="P45" s="175"/>
      <c r="Q45" s="175"/>
      <c r="R45" s="175"/>
      <c r="S45" s="175"/>
      <c r="T45" s="175"/>
      <c r="U45" s="175"/>
      <c r="V45" s="175"/>
      <c r="W45" s="175"/>
      <c r="X45" s="175"/>
      <c r="Y45" s="175"/>
    </row>
    <row r="46" spans="1:25" ht="15.75" customHeight="1">
      <c r="A46" s="199"/>
      <c r="B46" s="4" t="s">
        <v>80</v>
      </c>
      <c r="C46" s="5"/>
      <c r="D46" s="5"/>
      <c r="E46" s="5"/>
      <c r="F46" s="190"/>
      <c r="G46" s="191"/>
      <c r="H46" s="185"/>
      <c r="I46" s="186"/>
      <c r="J46" s="185"/>
      <c r="K46" s="186"/>
      <c r="L46" s="48"/>
      <c r="M46" s="116"/>
      <c r="N46" s="185"/>
      <c r="O46" s="132"/>
      <c r="P46" s="177"/>
      <c r="Q46" s="177"/>
      <c r="R46" s="177"/>
      <c r="S46" s="177"/>
      <c r="T46" s="177"/>
      <c r="U46" s="177"/>
      <c r="V46" s="177"/>
      <c r="W46" s="177"/>
      <c r="X46" s="177"/>
      <c r="Y46" s="177"/>
    </row>
    <row r="47" spans="1:25" ht="15.75" customHeight="1">
      <c r="A47" s="199"/>
      <c r="B47" s="4" t="s">
        <v>81</v>
      </c>
      <c r="C47" s="5"/>
      <c r="D47" s="5"/>
      <c r="E47" s="5"/>
      <c r="F47" s="6"/>
      <c r="G47" s="7"/>
      <c r="H47" s="48"/>
      <c r="I47" s="117"/>
      <c r="J47" s="48"/>
      <c r="K47" s="118"/>
      <c r="L47" s="48"/>
      <c r="M47" s="116"/>
      <c r="N47" s="48"/>
      <c r="O47" s="7"/>
      <c r="P47" s="175"/>
      <c r="Q47" s="175"/>
      <c r="R47" s="175"/>
      <c r="S47" s="175"/>
      <c r="T47" s="175"/>
      <c r="U47" s="175"/>
      <c r="V47" s="175"/>
      <c r="W47" s="175"/>
      <c r="X47" s="175"/>
      <c r="Y47" s="175"/>
    </row>
    <row r="48" spans="1:25" ht="15.75" customHeight="1">
      <c r="A48" s="200"/>
      <c r="B48" s="68" t="s">
        <v>82</v>
      </c>
      <c r="C48" s="69"/>
      <c r="D48" s="69"/>
      <c r="E48" s="69"/>
      <c r="F48" s="87"/>
      <c r="G48" s="201"/>
      <c r="H48" s="87"/>
      <c r="I48" s="202"/>
      <c r="J48" s="87"/>
      <c r="K48" s="203"/>
      <c r="L48" s="87"/>
      <c r="M48" s="201"/>
      <c r="N48" s="87"/>
      <c r="O48" s="157"/>
      <c r="P48" s="175"/>
      <c r="Q48" s="175"/>
      <c r="R48" s="175"/>
      <c r="S48" s="175"/>
      <c r="T48" s="175"/>
      <c r="U48" s="175"/>
      <c r="V48" s="175"/>
      <c r="W48" s="175"/>
      <c r="X48" s="175"/>
      <c r="Y48" s="175"/>
    </row>
    <row r="49" spans="1:16" ht="15.75" customHeight="1">
      <c r="A49" s="158" t="s">
        <v>111</v>
      </c>
      <c r="O49" s="90"/>
      <c r="P49" s="90"/>
    </row>
    <row r="50" spans="1:16" ht="15.75" customHeight="1">
      <c r="A50" s="158"/>
      <c r="O50" s="90"/>
      <c r="P50" s="90"/>
    </row>
  </sheetData>
  <sheetProtection/>
  <mergeCells count="28">
    <mergeCell ref="F6:G6"/>
    <mergeCell ref="H6:I6"/>
    <mergeCell ref="A45:A48"/>
    <mergeCell ref="A6:E7"/>
    <mergeCell ref="A30:E31"/>
    <mergeCell ref="A8:A18"/>
    <mergeCell ref="A19:A27"/>
    <mergeCell ref="E25:E26"/>
    <mergeCell ref="N6:O6"/>
    <mergeCell ref="L6:M6"/>
    <mergeCell ref="A32:A39"/>
    <mergeCell ref="A40:A44"/>
    <mergeCell ref="J25:J26"/>
    <mergeCell ref="K25:K26"/>
    <mergeCell ref="F25:F26"/>
    <mergeCell ref="G25:G26"/>
    <mergeCell ref="H25:H26"/>
    <mergeCell ref="I25:I26"/>
    <mergeCell ref="J6:K6"/>
    <mergeCell ref="N30:O30"/>
    <mergeCell ref="F30:G30"/>
    <mergeCell ref="H30:I30"/>
    <mergeCell ref="J30:K30"/>
    <mergeCell ref="L30:M30"/>
    <mergeCell ref="L25:L26"/>
    <mergeCell ref="M25:M26"/>
    <mergeCell ref="N25:N26"/>
    <mergeCell ref="O25:O26"/>
  </mergeCells>
  <printOptions horizontalCentered="1"/>
  <pageMargins left="0.7874015748031497" right="0.27" top="0.38" bottom="0.34" header="0.1968503937007874" footer="0.1968503937007874"/>
  <pageSetup horizontalDpi="600" verticalDpi="600" orientation="landscape" paperSize="9" scale="73" r:id="rId1"/>
  <headerFooter alignWithMargins="0">
    <oddHeader>&amp;R&amp;"明朝,斜体"&amp;9都道府県－2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58"/>
  <sheetViews>
    <sheetView view="pageBreakPreview" zoomScaleSheetLayoutView="100" zoomScalePageLayoutView="0" workbookViewId="0" topLeftCell="A1">
      <pane xSplit="5" ySplit="8" topLeftCell="F9" activePane="bottomRight" state="frozen"/>
      <selection pane="topLeft" activeCell="L8" sqref="L8"/>
      <selection pane="topRight" activeCell="L8" sqref="L8"/>
      <selection pane="bottomLeft" activeCell="L8" sqref="L8"/>
      <selection pane="bottomRight" activeCell="A1" sqref="A1:IV16384"/>
    </sheetView>
  </sheetViews>
  <sheetFormatPr defaultColWidth="8.796875" defaultRowHeight="14.25"/>
  <cols>
    <col min="1" max="2" width="3.59765625" style="8" customWidth="1"/>
    <col min="3" max="4" width="1.59765625" style="8" customWidth="1"/>
    <col min="5" max="5" width="32.59765625" style="8" customWidth="1"/>
    <col min="6" max="6" width="15.59765625" style="8" customWidth="1"/>
    <col min="7" max="7" width="10.59765625" style="8" customWidth="1"/>
    <col min="8" max="8" width="15.59765625" style="8" customWidth="1"/>
    <col min="9" max="9" width="10.59765625" style="8" customWidth="1"/>
    <col min="10" max="11" width="9" style="8" customWidth="1"/>
    <col min="12" max="12" width="9.8984375" style="8" customWidth="1"/>
    <col min="13" max="16384" width="9" style="8" customWidth="1"/>
  </cols>
  <sheetData>
    <row r="1" spans="1:6" ht="33.75" customHeight="1">
      <c r="A1" s="9" t="s">
        <v>0</v>
      </c>
      <c r="B1" s="9"/>
      <c r="C1" s="9"/>
      <c r="D1" s="9"/>
      <c r="E1" s="10" t="s">
        <v>250</v>
      </c>
      <c r="F1" s="11"/>
    </row>
    <row r="3" ht="14.25">
      <c r="A3" s="12" t="s">
        <v>112</v>
      </c>
    </row>
    <row r="5" spans="1:5" ht="13.5">
      <c r="A5" s="13" t="s">
        <v>241</v>
      </c>
      <c r="B5" s="13"/>
      <c r="C5" s="13"/>
      <c r="D5" s="13"/>
      <c r="E5" s="13"/>
    </row>
    <row r="6" spans="1:9" ht="14.25">
      <c r="A6" s="14"/>
      <c r="H6" s="15"/>
      <c r="I6" s="16" t="s">
        <v>1</v>
      </c>
    </row>
    <row r="7" spans="1:9" ht="27" customHeight="1">
      <c r="A7" s="17"/>
      <c r="B7" s="18"/>
      <c r="C7" s="18"/>
      <c r="D7" s="18"/>
      <c r="E7" s="18"/>
      <c r="F7" s="19" t="s">
        <v>242</v>
      </c>
      <c r="G7" s="20"/>
      <c r="H7" s="21" t="s">
        <v>2</v>
      </c>
      <c r="I7" s="22" t="s">
        <v>22</v>
      </c>
    </row>
    <row r="8" spans="1:9" ht="16.5" customHeight="1">
      <c r="A8" s="23"/>
      <c r="B8" s="24"/>
      <c r="C8" s="24"/>
      <c r="D8" s="24"/>
      <c r="E8" s="24"/>
      <c r="F8" s="25" t="s">
        <v>113</v>
      </c>
      <c r="G8" s="26" t="s">
        <v>3</v>
      </c>
      <c r="H8" s="27"/>
      <c r="I8" s="28"/>
    </row>
    <row r="9" spans="1:9" ht="18" customHeight="1">
      <c r="A9" s="29" t="s">
        <v>88</v>
      </c>
      <c r="B9" s="29" t="s">
        <v>90</v>
      </c>
      <c r="C9" s="30" t="s">
        <v>4</v>
      </c>
      <c r="D9" s="31"/>
      <c r="E9" s="31"/>
      <c r="F9" s="32">
        <v>114129</v>
      </c>
      <c r="G9" s="33">
        <f>F9/$F$27*100</f>
        <v>18.69021592276892</v>
      </c>
      <c r="H9" s="34">
        <v>97341</v>
      </c>
      <c r="I9" s="35">
        <f aca="true" t="shared" si="0" ref="I9:I45">(F9/H9-1)*100</f>
        <v>17.246586741455296</v>
      </c>
    </row>
    <row r="10" spans="1:9" ht="18" customHeight="1">
      <c r="A10" s="37"/>
      <c r="B10" s="37"/>
      <c r="C10" s="38"/>
      <c r="D10" s="39" t="s">
        <v>23</v>
      </c>
      <c r="E10" s="40"/>
      <c r="F10" s="41">
        <v>29698</v>
      </c>
      <c r="G10" s="42">
        <f aca="true" t="shared" si="1" ref="G10:G27">F10/$F$27*100</f>
        <v>4.863461806152611</v>
      </c>
      <c r="H10" s="43">
        <v>30057</v>
      </c>
      <c r="I10" s="44">
        <f t="shared" si="0"/>
        <v>-1.1943973117742979</v>
      </c>
    </row>
    <row r="11" spans="1:9" ht="18" customHeight="1">
      <c r="A11" s="37"/>
      <c r="B11" s="37"/>
      <c r="C11" s="38"/>
      <c r="D11" s="45"/>
      <c r="E11" s="46" t="s">
        <v>24</v>
      </c>
      <c r="F11" s="6">
        <v>23411</v>
      </c>
      <c r="G11" s="47">
        <f t="shared" si="1"/>
        <v>3.8338778484692164</v>
      </c>
      <c r="H11" s="48">
        <v>23321</v>
      </c>
      <c r="I11" s="49">
        <f t="shared" si="0"/>
        <v>0.38591827108613863</v>
      </c>
    </row>
    <row r="12" spans="1:9" ht="18" customHeight="1">
      <c r="A12" s="37"/>
      <c r="B12" s="37"/>
      <c r="C12" s="38"/>
      <c r="D12" s="45"/>
      <c r="E12" s="46" t="s">
        <v>25</v>
      </c>
      <c r="F12" s="6">
        <v>2680</v>
      </c>
      <c r="G12" s="47">
        <f t="shared" si="1"/>
        <v>0.4388873877193413</v>
      </c>
      <c r="H12" s="48">
        <v>2977</v>
      </c>
      <c r="I12" s="49">
        <f t="shared" si="0"/>
        <v>-9.976486395700368</v>
      </c>
    </row>
    <row r="13" spans="1:9" ht="18" customHeight="1">
      <c r="A13" s="37"/>
      <c r="B13" s="37"/>
      <c r="C13" s="38"/>
      <c r="D13" s="50"/>
      <c r="E13" s="46" t="s">
        <v>26</v>
      </c>
      <c r="F13" s="6">
        <v>327</v>
      </c>
      <c r="G13" s="47">
        <f t="shared" si="1"/>
        <v>0.05355081185978531</v>
      </c>
      <c r="H13" s="48">
        <v>355</v>
      </c>
      <c r="I13" s="49">
        <f t="shared" si="0"/>
        <v>-7.887323943661972</v>
      </c>
    </row>
    <row r="14" spans="1:9" ht="18" customHeight="1">
      <c r="A14" s="37"/>
      <c r="B14" s="37"/>
      <c r="C14" s="38"/>
      <c r="D14" s="51" t="s">
        <v>27</v>
      </c>
      <c r="E14" s="52"/>
      <c r="F14" s="32">
        <v>15893</v>
      </c>
      <c r="G14" s="33">
        <f t="shared" si="1"/>
        <v>2.602700467546079</v>
      </c>
      <c r="H14" s="34">
        <v>14504</v>
      </c>
      <c r="I14" s="53">
        <f t="shared" si="0"/>
        <v>9.576668505239926</v>
      </c>
    </row>
    <row r="15" spans="1:9" ht="18" customHeight="1">
      <c r="A15" s="37"/>
      <c r="B15" s="37"/>
      <c r="C15" s="38"/>
      <c r="D15" s="45"/>
      <c r="E15" s="46" t="s">
        <v>28</v>
      </c>
      <c r="F15" s="6">
        <v>761</v>
      </c>
      <c r="G15" s="47">
        <f t="shared" si="1"/>
        <v>0.12462436643821595</v>
      </c>
      <c r="H15" s="48">
        <v>749</v>
      </c>
      <c r="I15" s="49">
        <f t="shared" si="0"/>
        <v>1.602136181575431</v>
      </c>
    </row>
    <row r="16" spans="1:9" ht="18" customHeight="1">
      <c r="A16" s="37"/>
      <c r="B16" s="37"/>
      <c r="C16" s="38"/>
      <c r="D16" s="45"/>
      <c r="E16" s="54" t="s">
        <v>29</v>
      </c>
      <c r="F16" s="41">
        <v>15132</v>
      </c>
      <c r="G16" s="42">
        <f t="shared" si="1"/>
        <v>2.478076101107863</v>
      </c>
      <c r="H16" s="43">
        <v>13755</v>
      </c>
      <c r="I16" s="44">
        <f t="shared" si="0"/>
        <v>10.010905125408943</v>
      </c>
    </row>
    <row r="17" spans="1:9" ht="18" customHeight="1">
      <c r="A17" s="37"/>
      <c r="B17" s="37"/>
      <c r="C17" s="38"/>
      <c r="D17" s="58" t="s">
        <v>30</v>
      </c>
      <c r="E17" s="204"/>
      <c r="F17" s="41">
        <v>17579</v>
      </c>
      <c r="G17" s="42">
        <f t="shared" si="1"/>
        <v>2.8788064883277245</v>
      </c>
      <c r="H17" s="43">
        <v>10253</v>
      </c>
      <c r="I17" s="44">
        <f t="shared" si="0"/>
        <v>71.45225787574367</v>
      </c>
    </row>
    <row r="18" spans="1:9" ht="18" customHeight="1">
      <c r="A18" s="37"/>
      <c r="B18" s="37"/>
      <c r="C18" s="38"/>
      <c r="D18" s="58" t="s">
        <v>94</v>
      </c>
      <c r="E18" s="59"/>
      <c r="F18" s="6">
        <v>1625</v>
      </c>
      <c r="G18" s="47">
        <f t="shared" si="1"/>
        <v>0.2661164197925111</v>
      </c>
      <c r="H18" s="48">
        <v>1666</v>
      </c>
      <c r="I18" s="49">
        <f t="shared" si="0"/>
        <v>-2.4609843937575038</v>
      </c>
    </row>
    <row r="19" spans="1:9" ht="18" customHeight="1">
      <c r="A19" s="37"/>
      <c r="B19" s="37"/>
      <c r="C19" s="60"/>
      <c r="D19" s="58" t="s">
        <v>95</v>
      </c>
      <c r="E19" s="59"/>
      <c r="F19" s="6">
        <v>0</v>
      </c>
      <c r="G19" s="47">
        <f t="shared" si="1"/>
        <v>0</v>
      </c>
      <c r="H19" s="48">
        <v>0</v>
      </c>
      <c r="I19" s="49" t="e">
        <f t="shared" si="0"/>
        <v>#DIV/0!</v>
      </c>
    </row>
    <row r="20" spans="1:9" ht="18" customHeight="1">
      <c r="A20" s="37"/>
      <c r="B20" s="37"/>
      <c r="C20" s="4" t="s">
        <v>5</v>
      </c>
      <c r="D20" s="5"/>
      <c r="E20" s="5"/>
      <c r="F20" s="6">
        <v>20245</v>
      </c>
      <c r="G20" s="47">
        <f t="shared" si="1"/>
        <v>3.315401180738084</v>
      </c>
      <c r="H20" s="48">
        <v>21960</v>
      </c>
      <c r="I20" s="49">
        <f t="shared" si="0"/>
        <v>-7.80965391621129</v>
      </c>
    </row>
    <row r="21" spans="1:9" ht="18" customHeight="1">
      <c r="A21" s="37"/>
      <c r="B21" s="37"/>
      <c r="C21" s="4" t="s">
        <v>6</v>
      </c>
      <c r="D21" s="5"/>
      <c r="E21" s="5"/>
      <c r="F21" s="6">
        <v>193802</v>
      </c>
      <c r="G21" s="47">
        <f t="shared" si="1"/>
        <v>31.737781162232757</v>
      </c>
      <c r="H21" s="48">
        <v>198247</v>
      </c>
      <c r="I21" s="49">
        <f t="shared" si="0"/>
        <v>-2.2421524663677084</v>
      </c>
    </row>
    <row r="22" spans="1:9" ht="18" customHeight="1">
      <c r="A22" s="37"/>
      <c r="B22" s="37"/>
      <c r="C22" s="4" t="s">
        <v>31</v>
      </c>
      <c r="D22" s="5"/>
      <c r="E22" s="5"/>
      <c r="F22" s="6">
        <v>6394</v>
      </c>
      <c r="G22" s="47">
        <f t="shared" si="1"/>
        <v>1.0471067004020405</v>
      </c>
      <c r="H22" s="48">
        <v>5744</v>
      </c>
      <c r="I22" s="49">
        <f t="shared" si="0"/>
        <v>11.316155988857934</v>
      </c>
    </row>
    <row r="23" spans="1:9" ht="18" customHeight="1">
      <c r="A23" s="37"/>
      <c r="B23" s="37"/>
      <c r="C23" s="4" t="s">
        <v>7</v>
      </c>
      <c r="D23" s="5"/>
      <c r="E23" s="5"/>
      <c r="F23" s="6">
        <v>70116</v>
      </c>
      <c r="G23" s="47">
        <f t="shared" si="1"/>
        <v>11.482473163182588</v>
      </c>
      <c r="H23" s="48">
        <v>68832</v>
      </c>
      <c r="I23" s="49">
        <f t="shared" si="0"/>
        <v>1.8654114365411534</v>
      </c>
    </row>
    <row r="24" spans="1:9" ht="18" customHeight="1">
      <c r="A24" s="37"/>
      <c r="B24" s="37"/>
      <c r="C24" s="4" t="s">
        <v>32</v>
      </c>
      <c r="D24" s="5"/>
      <c r="E24" s="5"/>
      <c r="F24" s="6">
        <v>1431</v>
      </c>
      <c r="G24" s="47">
        <f t="shared" si="1"/>
        <v>0.2343462133680513</v>
      </c>
      <c r="H24" s="48">
        <v>1726</v>
      </c>
      <c r="I24" s="49">
        <f t="shared" si="0"/>
        <v>-17.091541135573586</v>
      </c>
    </row>
    <row r="25" spans="1:9" ht="18" customHeight="1">
      <c r="A25" s="37"/>
      <c r="B25" s="37"/>
      <c r="C25" s="4" t="s">
        <v>8</v>
      </c>
      <c r="D25" s="5"/>
      <c r="E25" s="5"/>
      <c r="F25" s="6">
        <v>79698</v>
      </c>
      <c r="G25" s="47">
        <f t="shared" si="1"/>
        <v>13.051659338229877</v>
      </c>
      <c r="H25" s="48">
        <v>82579</v>
      </c>
      <c r="I25" s="49">
        <f t="shared" si="0"/>
        <v>-3.488780440547834</v>
      </c>
    </row>
    <row r="26" spans="1:9" ht="18" customHeight="1">
      <c r="A26" s="37"/>
      <c r="B26" s="37"/>
      <c r="C26" s="61" t="s">
        <v>9</v>
      </c>
      <c r="D26" s="62"/>
      <c r="E26" s="62"/>
      <c r="F26" s="63">
        <v>124820</v>
      </c>
      <c r="G26" s="64">
        <f t="shared" si="1"/>
        <v>20.441016319077683</v>
      </c>
      <c r="H26" s="65">
        <v>157408</v>
      </c>
      <c r="I26" s="66">
        <f t="shared" si="0"/>
        <v>-20.70288676560277</v>
      </c>
    </row>
    <row r="27" spans="1:9" ht="18" customHeight="1">
      <c r="A27" s="37"/>
      <c r="B27" s="67"/>
      <c r="C27" s="68" t="s">
        <v>10</v>
      </c>
      <c r="D27" s="69"/>
      <c r="E27" s="69"/>
      <c r="F27" s="70">
        <f>SUM(F9,F20:F26)</f>
        <v>610635</v>
      </c>
      <c r="G27" s="71">
        <f t="shared" si="1"/>
        <v>100</v>
      </c>
      <c r="H27" s="70">
        <f>SUM(H9,H20:H26)</f>
        <v>633837</v>
      </c>
      <c r="I27" s="72">
        <f t="shared" si="0"/>
        <v>-3.6605625736585323</v>
      </c>
    </row>
    <row r="28" spans="1:9" ht="18" customHeight="1">
      <c r="A28" s="37"/>
      <c r="B28" s="29" t="s">
        <v>89</v>
      </c>
      <c r="C28" s="30" t="s">
        <v>11</v>
      </c>
      <c r="D28" s="31"/>
      <c r="E28" s="31"/>
      <c r="F28" s="32">
        <v>246143</v>
      </c>
      <c r="G28" s="33">
        <f aca="true" t="shared" si="2" ref="G28:G45">F28/$F$45*100</f>
        <v>40.95830005324814</v>
      </c>
      <c r="H28" s="32">
        <v>246624</v>
      </c>
      <c r="I28" s="73">
        <f t="shared" si="0"/>
        <v>-0.19503373556507553</v>
      </c>
    </row>
    <row r="29" spans="1:9" ht="18" customHeight="1">
      <c r="A29" s="37"/>
      <c r="B29" s="37"/>
      <c r="C29" s="38"/>
      <c r="D29" s="74" t="s">
        <v>12</v>
      </c>
      <c r="E29" s="5"/>
      <c r="F29" s="6">
        <v>138361</v>
      </c>
      <c r="G29" s="47">
        <f t="shared" si="2"/>
        <v>23.02332933972311</v>
      </c>
      <c r="H29" s="6">
        <v>140372</v>
      </c>
      <c r="I29" s="75">
        <f t="shared" si="0"/>
        <v>-1.4326218904054944</v>
      </c>
    </row>
    <row r="30" spans="1:9" ht="18" customHeight="1">
      <c r="A30" s="37"/>
      <c r="B30" s="37"/>
      <c r="C30" s="38"/>
      <c r="D30" s="74" t="s">
        <v>33</v>
      </c>
      <c r="E30" s="5"/>
      <c r="F30" s="6">
        <v>6827</v>
      </c>
      <c r="G30" s="47">
        <f t="shared" si="2"/>
        <v>1.136015708200213</v>
      </c>
      <c r="H30" s="6">
        <v>6848</v>
      </c>
      <c r="I30" s="75">
        <f t="shared" si="0"/>
        <v>-0.3066588785046731</v>
      </c>
    </row>
    <row r="31" spans="1:9" ht="18" customHeight="1">
      <c r="A31" s="37"/>
      <c r="B31" s="37"/>
      <c r="C31" s="76"/>
      <c r="D31" s="74" t="s">
        <v>13</v>
      </c>
      <c r="E31" s="5"/>
      <c r="F31" s="6">
        <v>100954</v>
      </c>
      <c r="G31" s="47">
        <f t="shared" si="2"/>
        <v>16.798788604898828</v>
      </c>
      <c r="H31" s="6">
        <v>99405</v>
      </c>
      <c r="I31" s="75">
        <f t="shared" si="0"/>
        <v>1.5582717167144544</v>
      </c>
    </row>
    <row r="32" spans="1:9" ht="18" customHeight="1">
      <c r="A32" s="37"/>
      <c r="B32" s="37"/>
      <c r="C32" s="77" t="s">
        <v>14</v>
      </c>
      <c r="D32" s="52"/>
      <c r="E32" s="52"/>
      <c r="F32" s="32">
        <v>247549</v>
      </c>
      <c r="G32" s="33">
        <f t="shared" si="2"/>
        <v>41.192259052183175</v>
      </c>
      <c r="H32" s="32">
        <v>256717</v>
      </c>
      <c r="I32" s="73">
        <f t="shared" si="0"/>
        <v>-3.571247716356918</v>
      </c>
    </row>
    <row r="33" spans="1:9" ht="18" customHeight="1">
      <c r="A33" s="37"/>
      <c r="B33" s="37"/>
      <c r="C33" s="38"/>
      <c r="D33" s="74" t="s">
        <v>15</v>
      </c>
      <c r="E33" s="5"/>
      <c r="F33" s="6">
        <v>19097</v>
      </c>
      <c r="G33" s="47">
        <f t="shared" si="2"/>
        <v>3.1777489350372736</v>
      </c>
      <c r="H33" s="6">
        <v>17774</v>
      </c>
      <c r="I33" s="75">
        <f t="shared" si="0"/>
        <v>7.4434567345560865</v>
      </c>
    </row>
    <row r="34" spans="1:9" ht="18" customHeight="1">
      <c r="A34" s="37"/>
      <c r="B34" s="37"/>
      <c r="C34" s="38"/>
      <c r="D34" s="74" t="s">
        <v>34</v>
      </c>
      <c r="E34" s="5"/>
      <c r="F34" s="6">
        <v>2608</v>
      </c>
      <c r="G34" s="47">
        <f t="shared" si="2"/>
        <v>0.4339723109691161</v>
      </c>
      <c r="H34" s="6">
        <v>2638</v>
      </c>
      <c r="I34" s="75">
        <f t="shared" si="0"/>
        <v>-1.1372251705837777</v>
      </c>
    </row>
    <row r="35" spans="1:9" ht="18" customHeight="1">
      <c r="A35" s="37"/>
      <c r="B35" s="37"/>
      <c r="C35" s="38"/>
      <c r="D35" s="74" t="s">
        <v>35</v>
      </c>
      <c r="E35" s="5"/>
      <c r="F35" s="6">
        <v>125422</v>
      </c>
      <c r="G35" s="47">
        <f t="shared" si="2"/>
        <v>20.870274227902026</v>
      </c>
      <c r="H35" s="6">
        <v>113332</v>
      </c>
      <c r="I35" s="75">
        <f t="shared" si="0"/>
        <v>10.66777256203013</v>
      </c>
    </row>
    <row r="36" spans="1:9" ht="18" customHeight="1">
      <c r="A36" s="37"/>
      <c r="B36" s="37"/>
      <c r="C36" s="38"/>
      <c r="D36" s="74" t="s">
        <v>36</v>
      </c>
      <c r="E36" s="5"/>
      <c r="F36" s="6">
        <v>3503</v>
      </c>
      <c r="G36" s="47">
        <f t="shared" si="2"/>
        <v>0.5829006922257721</v>
      </c>
      <c r="H36" s="6">
        <v>3472</v>
      </c>
      <c r="I36" s="75">
        <f t="shared" si="0"/>
        <v>0.8928571428571397</v>
      </c>
    </row>
    <row r="37" spans="1:9" ht="18" customHeight="1">
      <c r="A37" s="37"/>
      <c r="B37" s="37"/>
      <c r="C37" s="38"/>
      <c r="D37" s="74" t="s">
        <v>16</v>
      </c>
      <c r="E37" s="5"/>
      <c r="F37" s="6">
        <v>14575</v>
      </c>
      <c r="G37" s="47">
        <f t="shared" si="2"/>
        <v>2.4252862087326945</v>
      </c>
      <c r="H37" s="6">
        <v>22692</v>
      </c>
      <c r="I37" s="75">
        <f t="shared" si="0"/>
        <v>-35.7703155297021</v>
      </c>
    </row>
    <row r="38" spans="1:9" ht="18" customHeight="1">
      <c r="A38" s="37"/>
      <c r="B38" s="37"/>
      <c r="C38" s="76"/>
      <c r="D38" s="74" t="s">
        <v>37</v>
      </c>
      <c r="E38" s="5"/>
      <c r="F38" s="6">
        <v>82343</v>
      </c>
      <c r="G38" s="47">
        <f t="shared" si="2"/>
        <v>13.701910276890308</v>
      </c>
      <c r="H38" s="6">
        <v>96809</v>
      </c>
      <c r="I38" s="75">
        <f t="shared" si="0"/>
        <v>-14.942825563738904</v>
      </c>
    </row>
    <row r="39" spans="1:9" ht="18" customHeight="1">
      <c r="A39" s="37"/>
      <c r="B39" s="37"/>
      <c r="C39" s="77" t="s">
        <v>17</v>
      </c>
      <c r="D39" s="52"/>
      <c r="E39" s="52"/>
      <c r="F39" s="32">
        <v>107268</v>
      </c>
      <c r="G39" s="33">
        <f t="shared" si="2"/>
        <v>17.84944089456869</v>
      </c>
      <c r="H39" s="32">
        <v>120987</v>
      </c>
      <c r="I39" s="73">
        <f t="shared" si="0"/>
        <v>-11.339234793820818</v>
      </c>
    </row>
    <row r="40" spans="1:9" ht="18" customHeight="1">
      <c r="A40" s="37"/>
      <c r="B40" s="37"/>
      <c r="C40" s="38"/>
      <c r="D40" s="39" t="s">
        <v>18</v>
      </c>
      <c r="E40" s="40"/>
      <c r="F40" s="41">
        <v>104728</v>
      </c>
      <c r="G40" s="42">
        <f t="shared" si="2"/>
        <v>17.42678381256656</v>
      </c>
      <c r="H40" s="41">
        <v>114799</v>
      </c>
      <c r="I40" s="78">
        <f t="shared" si="0"/>
        <v>-8.772724501084506</v>
      </c>
    </row>
    <row r="41" spans="1:9" ht="18" customHeight="1">
      <c r="A41" s="37"/>
      <c r="B41" s="37"/>
      <c r="C41" s="38"/>
      <c r="D41" s="45"/>
      <c r="E41" s="79" t="s">
        <v>92</v>
      </c>
      <c r="F41" s="6">
        <v>64721</v>
      </c>
      <c r="G41" s="47">
        <f t="shared" si="2"/>
        <v>10.769601970181043</v>
      </c>
      <c r="H41" s="6">
        <v>73228</v>
      </c>
      <c r="I41" s="80">
        <f t="shared" si="0"/>
        <v>-11.617140984322937</v>
      </c>
    </row>
    <row r="42" spans="1:9" ht="18" customHeight="1">
      <c r="A42" s="37"/>
      <c r="B42" s="37"/>
      <c r="C42" s="38"/>
      <c r="D42" s="50"/>
      <c r="E42" s="81" t="s">
        <v>38</v>
      </c>
      <c r="F42" s="6">
        <v>39862</v>
      </c>
      <c r="G42" s="47">
        <f t="shared" si="2"/>
        <v>6.633053780617678</v>
      </c>
      <c r="H42" s="6">
        <v>41405</v>
      </c>
      <c r="I42" s="80">
        <f t="shared" si="0"/>
        <v>-3.726603067262413</v>
      </c>
    </row>
    <row r="43" spans="1:9" ht="18" customHeight="1">
      <c r="A43" s="37"/>
      <c r="B43" s="37"/>
      <c r="C43" s="38"/>
      <c r="D43" s="74" t="s">
        <v>39</v>
      </c>
      <c r="E43" s="82"/>
      <c r="F43" s="6">
        <v>2540</v>
      </c>
      <c r="G43" s="47">
        <f t="shared" si="2"/>
        <v>0.42265708200212987</v>
      </c>
      <c r="H43" s="41">
        <v>6188</v>
      </c>
      <c r="I43" s="205">
        <f t="shared" si="0"/>
        <v>-58.95281189398837</v>
      </c>
    </row>
    <row r="44" spans="1:9" ht="18" customHeight="1">
      <c r="A44" s="37"/>
      <c r="B44" s="37"/>
      <c r="C44" s="83"/>
      <c r="D44" s="84" t="s">
        <v>40</v>
      </c>
      <c r="E44" s="85"/>
      <c r="F44" s="70">
        <v>0</v>
      </c>
      <c r="G44" s="71">
        <f t="shared" si="2"/>
        <v>0</v>
      </c>
      <c r="H44" s="65">
        <v>0</v>
      </c>
      <c r="I44" s="66" t="e">
        <f t="shared" si="0"/>
        <v>#DIV/0!</v>
      </c>
    </row>
    <row r="45" spans="1:9" ht="18" customHeight="1">
      <c r="A45" s="67"/>
      <c r="B45" s="67"/>
      <c r="C45" s="83" t="s">
        <v>19</v>
      </c>
      <c r="D45" s="86"/>
      <c r="E45" s="86"/>
      <c r="F45" s="87">
        <f>SUM(F28,F32,F39)</f>
        <v>600960</v>
      </c>
      <c r="G45" s="71">
        <f t="shared" si="2"/>
        <v>100</v>
      </c>
      <c r="H45" s="87">
        <f>SUM(H28,H32,H39)+1</f>
        <v>624329</v>
      </c>
      <c r="I45" s="206">
        <f t="shared" si="0"/>
        <v>-3.7430585476567635</v>
      </c>
    </row>
    <row r="46" ht="13.5">
      <c r="A46" s="88" t="s">
        <v>20</v>
      </c>
    </row>
    <row r="47" ht="13.5">
      <c r="A47" s="89" t="s">
        <v>21</v>
      </c>
    </row>
    <row r="57" ht="13.5">
      <c r="I57" s="90"/>
    </row>
    <row r="58" ht="13.5">
      <c r="I58" s="90"/>
    </row>
  </sheetData>
  <sheetProtection/>
  <mergeCells count="6">
    <mergeCell ref="A9:A45"/>
    <mergeCell ref="B9:B27"/>
    <mergeCell ref="D17:E17"/>
    <mergeCell ref="D18:E18"/>
    <mergeCell ref="D19:E19"/>
    <mergeCell ref="B28:B45"/>
  </mergeCells>
  <printOptions horizontalCentered="1" verticalCentered="1"/>
  <pageMargins left="0" right="0" top="0.1968503937007874" bottom="0.1968503937007874" header="0.1968503937007874" footer="0.31496062992125984"/>
  <pageSetup firstPageNumber="1" useFirstPageNumber="1" horizontalDpi="600" verticalDpi="600" orientation="portrait" paperSize="9" r:id="rId2"/>
  <headerFooter alignWithMargins="0">
    <oddHeader>&amp;R&amp;"明朝,斜体"&amp;9都道府県－3-1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6"/>
  <sheetViews>
    <sheetView view="pageBreakPreview" zoomScale="85" zoomScaleSheetLayoutView="85" zoomScalePageLayoutView="0" workbookViewId="0" topLeftCell="A1">
      <pane xSplit="4" ySplit="6" topLeftCell="E7" activePane="bottomRight" state="frozen"/>
      <selection pane="topLeft" activeCell="L8" sqref="L8"/>
      <selection pane="topRight" activeCell="L8" sqref="L8"/>
      <selection pane="bottomLeft" activeCell="L8" sqref="L8"/>
      <selection pane="bottomRight" activeCell="D3" sqref="D3"/>
    </sheetView>
  </sheetViews>
  <sheetFormatPr defaultColWidth="8.796875" defaultRowHeight="14.25"/>
  <cols>
    <col min="1" max="1" width="5.3984375" style="8" customWidth="1"/>
    <col min="2" max="2" width="3.09765625" style="8" customWidth="1"/>
    <col min="3" max="3" width="34.69921875" style="8" customWidth="1"/>
    <col min="4" max="9" width="11.8984375" style="8" customWidth="1"/>
    <col min="10" max="16384" width="9" style="8" customWidth="1"/>
  </cols>
  <sheetData>
    <row r="1" spans="1:5" ht="33.75" customHeight="1">
      <c r="A1" s="207" t="s">
        <v>0</v>
      </c>
      <c r="B1" s="207"/>
      <c r="C1" s="10" t="s">
        <v>250</v>
      </c>
      <c r="D1" s="208"/>
      <c r="E1" s="208"/>
    </row>
    <row r="4" ht="13.5">
      <c r="A4" s="209" t="s">
        <v>114</v>
      </c>
    </row>
    <row r="5" ht="13.5">
      <c r="I5" s="16" t="s">
        <v>115</v>
      </c>
    </row>
    <row r="6" spans="1:9" s="214" customFormat="1" ht="29.25" customHeight="1">
      <c r="A6" s="210" t="s">
        <v>116</v>
      </c>
      <c r="B6" s="211"/>
      <c r="C6" s="211"/>
      <c r="D6" s="212"/>
      <c r="E6" s="213" t="s">
        <v>232</v>
      </c>
      <c r="F6" s="213" t="s">
        <v>233</v>
      </c>
      <c r="G6" s="213" t="s">
        <v>234</v>
      </c>
      <c r="H6" s="213" t="s">
        <v>235</v>
      </c>
      <c r="I6" s="213" t="s">
        <v>248</v>
      </c>
    </row>
    <row r="7" spans="1:9" ht="27" customHeight="1">
      <c r="A7" s="215" t="s">
        <v>117</v>
      </c>
      <c r="B7" s="30" t="s">
        <v>118</v>
      </c>
      <c r="C7" s="31"/>
      <c r="D7" s="108" t="s">
        <v>119</v>
      </c>
      <c r="E7" s="216">
        <v>664774</v>
      </c>
      <c r="F7" s="217">
        <v>626309</v>
      </c>
      <c r="G7" s="217">
        <v>645325</v>
      </c>
      <c r="H7" s="217">
        <v>633837</v>
      </c>
      <c r="I7" s="217">
        <v>610635</v>
      </c>
    </row>
    <row r="8" spans="1:9" ht="27" customHeight="1">
      <c r="A8" s="37"/>
      <c r="B8" s="144"/>
      <c r="C8" s="74" t="s">
        <v>120</v>
      </c>
      <c r="D8" s="115" t="s">
        <v>42</v>
      </c>
      <c r="E8" s="218">
        <v>310649</v>
      </c>
      <c r="F8" s="218">
        <v>310573</v>
      </c>
      <c r="G8" s="218">
        <v>309840</v>
      </c>
      <c r="H8" s="218">
        <v>317809</v>
      </c>
      <c r="I8" s="1">
        <v>328444</v>
      </c>
    </row>
    <row r="9" spans="1:9" ht="27" customHeight="1">
      <c r="A9" s="37"/>
      <c r="B9" s="4" t="s">
        <v>121</v>
      </c>
      <c r="C9" s="5"/>
      <c r="D9" s="182"/>
      <c r="E9" s="219">
        <v>654637</v>
      </c>
      <c r="F9" s="219">
        <v>614774</v>
      </c>
      <c r="G9" s="219">
        <v>634074</v>
      </c>
      <c r="H9" s="219">
        <v>624329</v>
      </c>
      <c r="I9" s="220">
        <v>600960</v>
      </c>
    </row>
    <row r="10" spans="1:9" ht="27" customHeight="1">
      <c r="A10" s="37"/>
      <c r="B10" s="4" t="s">
        <v>122</v>
      </c>
      <c r="C10" s="5"/>
      <c r="D10" s="182"/>
      <c r="E10" s="219">
        <v>10137</v>
      </c>
      <c r="F10" s="219">
        <v>11534</v>
      </c>
      <c r="G10" s="219">
        <v>11251</v>
      </c>
      <c r="H10" s="219">
        <v>9508</v>
      </c>
      <c r="I10" s="220">
        <v>9675</v>
      </c>
    </row>
    <row r="11" spans="1:9" ht="27" customHeight="1">
      <c r="A11" s="37"/>
      <c r="B11" s="4" t="s">
        <v>123</v>
      </c>
      <c r="C11" s="5"/>
      <c r="D11" s="182"/>
      <c r="E11" s="219">
        <v>6503</v>
      </c>
      <c r="F11" s="219">
        <v>6622</v>
      </c>
      <c r="G11" s="219">
        <v>10466</v>
      </c>
      <c r="H11" s="219">
        <v>8138</v>
      </c>
      <c r="I11" s="220">
        <v>5347</v>
      </c>
    </row>
    <row r="12" spans="1:9" ht="27" customHeight="1">
      <c r="A12" s="37"/>
      <c r="B12" s="4" t="s">
        <v>124</v>
      </c>
      <c r="C12" s="5"/>
      <c r="D12" s="182"/>
      <c r="E12" s="219">
        <v>3634</v>
      </c>
      <c r="F12" s="219">
        <v>4912</v>
      </c>
      <c r="G12" s="219">
        <v>785</v>
      </c>
      <c r="H12" s="219">
        <v>1370</v>
      </c>
      <c r="I12" s="220">
        <v>4327</v>
      </c>
    </row>
    <row r="13" spans="1:9" ht="27" customHeight="1">
      <c r="A13" s="37"/>
      <c r="B13" s="4" t="s">
        <v>125</v>
      </c>
      <c r="C13" s="5"/>
      <c r="D13" s="179"/>
      <c r="E13" s="221">
        <v>487</v>
      </c>
      <c r="F13" s="221">
        <v>1278</v>
      </c>
      <c r="G13" s="221">
        <v>-4127</v>
      </c>
      <c r="H13" s="221">
        <v>585</v>
      </c>
      <c r="I13" s="222">
        <v>2957</v>
      </c>
    </row>
    <row r="14" spans="1:9" ht="27" customHeight="1">
      <c r="A14" s="37"/>
      <c r="B14" s="147" t="s">
        <v>126</v>
      </c>
      <c r="C14" s="40"/>
      <c r="D14" s="179"/>
      <c r="E14" s="221">
        <v>0</v>
      </c>
      <c r="F14" s="221">
        <v>366</v>
      </c>
      <c r="G14" s="221">
        <v>0</v>
      </c>
      <c r="H14" s="221">
        <v>0</v>
      </c>
      <c r="I14" s="222">
        <v>0</v>
      </c>
    </row>
    <row r="15" spans="1:9" ht="27" customHeight="1">
      <c r="A15" s="37"/>
      <c r="B15" s="61" t="s">
        <v>127</v>
      </c>
      <c r="C15" s="62"/>
      <c r="D15" s="223"/>
      <c r="E15" s="224">
        <v>493</v>
      </c>
      <c r="F15" s="224">
        <v>2129</v>
      </c>
      <c r="G15" s="224">
        <v>-694</v>
      </c>
      <c r="H15" s="224">
        <v>1151</v>
      </c>
      <c r="I15" s="225">
        <v>3151</v>
      </c>
    </row>
    <row r="16" spans="1:9" ht="27" customHeight="1">
      <c r="A16" s="37"/>
      <c r="B16" s="226" t="s">
        <v>128</v>
      </c>
      <c r="C16" s="227"/>
      <c r="D16" s="228" t="s">
        <v>43</v>
      </c>
      <c r="E16" s="229">
        <v>109724</v>
      </c>
      <c r="F16" s="229">
        <v>99991</v>
      </c>
      <c r="G16" s="229">
        <v>95428</v>
      </c>
      <c r="H16" s="229">
        <v>81346</v>
      </c>
      <c r="I16" s="230">
        <v>74439</v>
      </c>
    </row>
    <row r="17" spans="1:9" ht="27" customHeight="1">
      <c r="A17" s="37"/>
      <c r="B17" s="4" t="s">
        <v>129</v>
      </c>
      <c r="C17" s="5"/>
      <c r="D17" s="115" t="s">
        <v>44</v>
      </c>
      <c r="E17" s="219">
        <v>41318</v>
      </c>
      <c r="F17" s="219">
        <v>34666</v>
      </c>
      <c r="G17" s="219">
        <v>31180</v>
      </c>
      <c r="H17" s="219">
        <v>26127</v>
      </c>
      <c r="I17" s="220">
        <v>36706</v>
      </c>
    </row>
    <row r="18" spans="1:9" ht="27" customHeight="1">
      <c r="A18" s="37"/>
      <c r="B18" s="4" t="s">
        <v>130</v>
      </c>
      <c r="C18" s="5"/>
      <c r="D18" s="115" t="s">
        <v>45</v>
      </c>
      <c r="E18" s="219">
        <v>1293263</v>
      </c>
      <c r="F18" s="219">
        <v>1296292</v>
      </c>
      <c r="G18" s="219">
        <v>1293313</v>
      </c>
      <c r="H18" s="219">
        <v>1290694</v>
      </c>
      <c r="I18" s="220">
        <v>1282318</v>
      </c>
    </row>
    <row r="19" spans="1:9" ht="27" customHeight="1">
      <c r="A19" s="37"/>
      <c r="B19" s="4" t="s">
        <v>131</v>
      </c>
      <c r="C19" s="5"/>
      <c r="D19" s="115" t="s">
        <v>132</v>
      </c>
      <c r="E19" s="219">
        <f>E17+E18-E16</f>
        <v>1224857</v>
      </c>
      <c r="F19" s="219">
        <f>F17+F18-F16</f>
        <v>1230967</v>
      </c>
      <c r="G19" s="219">
        <f>G17+G18-G16</f>
        <v>1229065</v>
      </c>
      <c r="H19" s="219">
        <f>H17+H18-H16</f>
        <v>1235475</v>
      </c>
      <c r="I19" s="219">
        <f>I17+I18-I16</f>
        <v>1244585</v>
      </c>
    </row>
    <row r="20" spans="1:9" ht="27" customHeight="1">
      <c r="A20" s="37"/>
      <c r="B20" s="4" t="s">
        <v>133</v>
      </c>
      <c r="C20" s="5"/>
      <c r="D20" s="182" t="s">
        <v>134</v>
      </c>
      <c r="E20" s="231">
        <f>E18/E8</f>
        <v>4.163100476743849</v>
      </c>
      <c r="F20" s="231">
        <f>F18/F8</f>
        <v>4.173872165320231</v>
      </c>
      <c r="G20" s="231">
        <f>G18/G8</f>
        <v>4.174131809966434</v>
      </c>
      <c r="H20" s="231">
        <f>H18/H8</f>
        <v>4.061225453023671</v>
      </c>
      <c r="I20" s="231">
        <f>I18/I8</f>
        <v>3.9042211153195066</v>
      </c>
    </row>
    <row r="21" spans="1:9" ht="27" customHeight="1">
      <c r="A21" s="37"/>
      <c r="B21" s="4" t="s">
        <v>135</v>
      </c>
      <c r="C21" s="5"/>
      <c r="D21" s="182" t="s">
        <v>136</v>
      </c>
      <c r="E21" s="231">
        <f>E19/E8</f>
        <v>3.942896967316811</v>
      </c>
      <c r="F21" s="231">
        <f>F19/F8</f>
        <v>3.963535143106452</v>
      </c>
      <c r="G21" s="231">
        <f>G19/G8</f>
        <v>3.96677317325071</v>
      </c>
      <c r="H21" s="231">
        <f>H19/H8</f>
        <v>3.8874764402518496</v>
      </c>
      <c r="I21" s="231">
        <f>I19/I8</f>
        <v>3.789336995043295</v>
      </c>
    </row>
    <row r="22" spans="1:9" ht="27" customHeight="1">
      <c r="A22" s="37"/>
      <c r="B22" s="4" t="s">
        <v>137</v>
      </c>
      <c r="C22" s="5"/>
      <c r="D22" s="182" t="s">
        <v>138</v>
      </c>
      <c r="E22" s="219">
        <f>E18/E24*1000000</f>
        <v>1190853.1975686857</v>
      </c>
      <c r="F22" s="219">
        <f>F18/F24*1000000</f>
        <v>1193642.339711804</v>
      </c>
      <c r="G22" s="219">
        <f>G18/G24*1000000</f>
        <v>1190899.2382115235</v>
      </c>
      <c r="H22" s="219">
        <f>H18/H24*1000000</f>
        <v>1188487.629339676</v>
      </c>
      <c r="I22" s="219">
        <f>I18/I24*1000000</f>
        <v>1253341.986611528</v>
      </c>
    </row>
    <row r="23" spans="1:9" ht="27" customHeight="1">
      <c r="A23" s="37"/>
      <c r="B23" s="4" t="s">
        <v>139</v>
      </c>
      <c r="C23" s="5"/>
      <c r="D23" s="182" t="s">
        <v>140</v>
      </c>
      <c r="E23" s="219">
        <f>E19/E24*1000000</f>
        <v>1127864.0732893369</v>
      </c>
      <c r="F23" s="219">
        <f>F19/F24*1000000</f>
        <v>1133490.239844125</v>
      </c>
      <c r="G23" s="219">
        <f>G19/G24*1000000</f>
        <v>1131738.8537905721</v>
      </c>
      <c r="H23" s="219">
        <f>H19/H24*1000000</f>
        <v>1137641.2642023873</v>
      </c>
      <c r="I23" s="219">
        <f>I19/I24*1000000</f>
        <v>1216461.6237211898</v>
      </c>
    </row>
    <row r="24" spans="1:9" ht="27" customHeight="1">
      <c r="A24" s="37"/>
      <c r="B24" s="232" t="s">
        <v>141</v>
      </c>
      <c r="C24" s="233"/>
      <c r="D24" s="234" t="s">
        <v>142</v>
      </c>
      <c r="E24" s="224">
        <v>1085997</v>
      </c>
      <c r="F24" s="224">
        <f>E24</f>
        <v>1085997</v>
      </c>
      <c r="G24" s="224">
        <v>1085997</v>
      </c>
      <c r="H24" s="225">
        <f>G24</f>
        <v>1085997</v>
      </c>
      <c r="I24" s="225">
        <v>1023119</v>
      </c>
    </row>
    <row r="25" spans="1:9" ht="27" customHeight="1">
      <c r="A25" s="37"/>
      <c r="B25" s="60" t="s">
        <v>143</v>
      </c>
      <c r="C25" s="235"/>
      <c r="D25" s="236"/>
      <c r="E25" s="218">
        <v>334789</v>
      </c>
      <c r="F25" s="218">
        <v>332911</v>
      </c>
      <c r="G25" s="218">
        <v>330177</v>
      </c>
      <c r="H25" s="218">
        <v>331012</v>
      </c>
      <c r="I25" s="237">
        <v>334603</v>
      </c>
    </row>
    <row r="26" spans="1:9" ht="27" customHeight="1">
      <c r="A26" s="37"/>
      <c r="B26" s="238" t="s">
        <v>144</v>
      </c>
      <c r="C26" s="239"/>
      <c r="D26" s="240"/>
      <c r="E26" s="241">
        <v>0.275</v>
      </c>
      <c r="F26" s="241">
        <v>0.266</v>
      </c>
      <c r="G26" s="241">
        <v>0.273</v>
      </c>
      <c r="H26" s="241">
        <v>0.28</v>
      </c>
      <c r="I26" s="242">
        <v>0.299</v>
      </c>
    </row>
    <row r="27" spans="1:9" ht="27" customHeight="1">
      <c r="A27" s="37"/>
      <c r="B27" s="238" t="s">
        <v>145</v>
      </c>
      <c r="C27" s="239"/>
      <c r="D27" s="240"/>
      <c r="E27" s="243">
        <v>1.1</v>
      </c>
      <c r="F27" s="243">
        <v>1.5</v>
      </c>
      <c r="G27" s="243">
        <v>0.2</v>
      </c>
      <c r="H27" s="243">
        <v>0.4</v>
      </c>
      <c r="I27" s="244">
        <v>1.3</v>
      </c>
    </row>
    <row r="28" spans="1:9" ht="27" customHeight="1">
      <c r="A28" s="37"/>
      <c r="B28" s="238" t="s">
        <v>146</v>
      </c>
      <c r="C28" s="239"/>
      <c r="D28" s="240"/>
      <c r="E28" s="243">
        <v>89.8</v>
      </c>
      <c r="F28" s="243">
        <v>92.3</v>
      </c>
      <c r="G28" s="243">
        <v>91.1</v>
      </c>
      <c r="H28" s="243">
        <v>91.2</v>
      </c>
      <c r="I28" s="244">
        <v>92.2</v>
      </c>
    </row>
    <row r="29" spans="1:9" ht="27" customHeight="1">
      <c r="A29" s="37"/>
      <c r="B29" s="245" t="s">
        <v>147</v>
      </c>
      <c r="C29" s="246"/>
      <c r="D29" s="247"/>
      <c r="E29" s="248">
        <v>40.3</v>
      </c>
      <c r="F29" s="248">
        <v>40.3</v>
      </c>
      <c r="G29" s="248">
        <v>40.3</v>
      </c>
      <c r="H29" s="248">
        <v>41.3</v>
      </c>
      <c r="I29" s="2">
        <v>38.8</v>
      </c>
    </row>
    <row r="30" spans="1:9" ht="27" customHeight="1">
      <c r="A30" s="37"/>
      <c r="B30" s="215" t="s">
        <v>148</v>
      </c>
      <c r="C30" s="194" t="s">
        <v>149</v>
      </c>
      <c r="D30" s="249"/>
      <c r="E30" s="250">
        <v>0</v>
      </c>
      <c r="F30" s="250">
        <v>0</v>
      </c>
      <c r="G30" s="250">
        <v>0</v>
      </c>
      <c r="H30" s="250">
        <v>0</v>
      </c>
      <c r="I30" s="251">
        <v>0</v>
      </c>
    </row>
    <row r="31" spans="1:9" ht="27" customHeight="1">
      <c r="A31" s="37"/>
      <c r="B31" s="37"/>
      <c r="C31" s="238" t="s">
        <v>150</v>
      </c>
      <c r="D31" s="240"/>
      <c r="E31" s="243">
        <v>0</v>
      </c>
      <c r="F31" s="243">
        <v>0</v>
      </c>
      <c r="G31" s="243">
        <v>0</v>
      </c>
      <c r="H31" s="243">
        <v>0</v>
      </c>
      <c r="I31" s="244">
        <v>0</v>
      </c>
    </row>
    <row r="32" spans="1:9" ht="27" customHeight="1">
      <c r="A32" s="37"/>
      <c r="B32" s="37"/>
      <c r="C32" s="238" t="s">
        <v>151</v>
      </c>
      <c r="D32" s="240"/>
      <c r="E32" s="243">
        <v>15.2</v>
      </c>
      <c r="F32" s="243">
        <v>15.4</v>
      </c>
      <c r="G32" s="243">
        <v>15.4</v>
      </c>
      <c r="H32" s="243">
        <v>14.6</v>
      </c>
      <c r="I32" s="244">
        <v>14.1</v>
      </c>
    </row>
    <row r="33" spans="1:9" ht="27" customHeight="1">
      <c r="A33" s="67"/>
      <c r="B33" s="67"/>
      <c r="C33" s="245" t="s">
        <v>152</v>
      </c>
      <c r="D33" s="247"/>
      <c r="E33" s="248">
        <v>237.3</v>
      </c>
      <c r="F33" s="248">
        <v>240</v>
      </c>
      <c r="G33" s="248">
        <v>238.4</v>
      </c>
      <c r="H33" s="248">
        <v>241.2</v>
      </c>
      <c r="I33" s="2">
        <v>238.3</v>
      </c>
    </row>
    <row r="34" spans="1:9" ht="27" customHeight="1">
      <c r="A34" s="8" t="s">
        <v>249</v>
      </c>
      <c r="B34" s="90"/>
      <c r="C34" s="90"/>
      <c r="D34" s="90"/>
      <c r="E34" s="252"/>
      <c r="F34" s="252"/>
      <c r="G34" s="252"/>
      <c r="H34" s="252"/>
      <c r="I34" s="3"/>
    </row>
    <row r="35" ht="27" customHeight="1">
      <c r="A35" s="158" t="s">
        <v>111</v>
      </c>
    </row>
    <row r="36" ht="13.5">
      <c r="A36" s="253"/>
    </row>
  </sheetData>
  <sheetProtection/>
  <mergeCells count="2">
    <mergeCell ref="A7:A33"/>
    <mergeCell ref="B30:B33"/>
  </mergeCells>
  <printOptions/>
  <pageMargins left="0.31496062992125984" right="0.1968503937007874" top="0.984251968503937" bottom="0.984251968503937" header="0.5118110236220472" footer="0.5118110236220472"/>
  <pageSetup firstPageNumber="2" useFirstPageNumber="1" horizontalDpi="300" verticalDpi="300" orientation="portrait" paperSize="9" scale="85" r:id="rId1"/>
  <headerFooter alignWithMargins="0">
    <oddHeader>&amp;R&amp;"明朝,斜体"&amp;9都道府県－3-2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Y50"/>
  <sheetViews>
    <sheetView view="pageBreakPreview" zoomScale="85" zoomScaleSheetLayoutView="85" zoomScalePageLayoutView="0" workbookViewId="0" topLeftCell="A1">
      <pane xSplit="5" ySplit="7" topLeftCell="F27" activePane="bottomRight" state="frozen"/>
      <selection pane="topLeft" activeCell="L8" sqref="L8"/>
      <selection pane="topRight" activeCell="L8" sqref="L8"/>
      <selection pane="bottomLeft" activeCell="L8" sqref="L8"/>
      <selection pane="bottomRight" activeCell="A1" sqref="A1:IV16384"/>
    </sheetView>
  </sheetViews>
  <sheetFormatPr defaultColWidth="8.796875" defaultRowHeight="14.25"/>
  <cols>
    <col min="1" max="1" width="3.59765625" style="8" customWidth="1"/>
    <col min="2" max="3" width="1.59765625" style="8" customWidth="1"/>
    <col min="4" max="4" width="22.59765625" style="8" customWidth="1"/>
    <col min="5" max="5" width="10.59765625" style="8" customWidth="1"/>
    <col min="6" max="11" width="13.59765625" style="8" customWidth="1"/>
    <col min="12" max="12" width="13.59765625" style="90" customWidth="1"/>
    <col min="13" max="19" width="13.59765625" style="8" customWidth="1"/>
    <col min="20" max="23" width="12" style="8" customWidth="1"/>
    <col min="24" max="16384" width="9" style="8" customWidth="1"/>
  </cols>
  <sheetData>
    <row r="1" spans="1:7" ht="33.75" customHeight="1">
      <c r="A1" s="91" t="s">
        <v>0</v>
      </c>
      <c r="B1" s="10"/>
      <c r="C1" s="10"/>
      <c r="D1" s="92" t="s">
        <v>250</v>
      </c>
      <c r="E1" s="93"/>
      <c r="F1" s="93"/>
      <c r="G1" s="93"/>
    </row>
    <row r="2" ht="15" customHeight="1"/>
    <row r="3" spans="1:4" ht="15" customHeight="1">
      <c r="A3" s="94" t="s">
        <v>153</v>
      </c>
      <c r="B3" s="94"/>
      <c r="C3" s="94"/>
      <c r="D3" s="94"/>
    </row>
    <row r="4" spans="1:4" ht="15" customHeight="1">
      <c r="A4" s="94"/>
      <c r="B4" s="94"/>
      <c r="C4" s="94"/>
      <c r="D4" s="94"/>
    </row>
    <row r="5" spans="1:15" ht="15.75" customHeight="1">
      <c r="A5" s="69" t="s">
        <v>243</v>
      </c>
      <c r="B5" s="69"/>
      <c r="C5" s="69"/>
      <c r="D5" s="69"/>
      <c r="K5" s="95"/>
      <c r="O5" s="95" t="s">
        <v>48</v>
      </c>
    </row>
    <row r="6" spans="1:15" ht="15.75" customHeight="1">
      <c r="A6" s="96" t="s">
        <v>49</v>
      </c>
      <c r="B6" s="97"/>
      <c r="C6" s="97"/>
      <c r="D6" s="97"/>
      <c r="E6" s="98"/>
      <c r="F6" s="99" t="s">
        <v>251</v>
      </c>
      <c r="G6" s="100"/>
      <c r="H6" s="99" t="s">
        <v>252</v>
      </c>
      <c r="I6" s="100"/>
      <c r="J6" s="99" t="s">
        <v>258</v>
      </c>
      <c r="K6" s="100"/>
      <c r="L6" s="254" t="s">
        <v>259</v>
      </c>
      <c r="M6" s="255"/>
      <c r="N6" s="99"/>
      <c r="O6" s="100"/>
    </row>
    <row r="7" spans="1:15" ht="15.75" customHeight="1">
      <c r="A7" s="101"/>
      <c r="B7" s="102"/>
      <c r="C7" s="102"/>
      <c r="D7" s="102"/>
      <c r="E7" s="103"/>
      <c r="F7" s="104" t="s">
        <v>245</v>
      </c>
      <c r="G7" s="105" t="s">
        <v>2</v>
      </c>
      <c r="H7" s="104" t="s">
        <v>244</v>
      </c>
      <c r="I7" s="105" t="s">
        <v>2</v>
      </c>
      <c r="J7" s="104" t="s">
        <v>244</v>
      </c>
      <c r="K7" s="105" t="s">
        <v>2</v>
      </c>
      <c r="L7" s="104" t="s">
        <v>244</v>
      </c>
      <c r="M7" s="105" t="s">
        <v>2</v>
      </c>
      <c r="N7" s="104" t="s">
        <v>244</v>
      </c>
      <c r="O7" s="106" t="s">
        <v>2</v>
      </c>
    </row>
    <row r="8" spans="1:23" ht="15.75" customHeight="1">
      <c r="A8" s="107" t="s">
        <v>83</v>
      </c>
      <c r="B8" s="30" t="s">
        <v>50</v>
      </c>
      <c r="C8" s="31"/>
      <c r="D8" s="31"/>
      <c r="E8" s="108" t="s">
        <v>41</v>
      </c>
      <c r="F8" s="109">
        <v>943</v>
      </c>
      <c r="G8" s="110">
        <v>940</v>
      </c>
      <c r="H8" s="109">
        <v>3409</v>
      </c>
      <c r="I8" s="111">
        <v>4174</v>
      </c>
      <c r="J8" s="109">
        <v>2</v>
      </c>
      <c r="K8" s="112">
        <v>3</v>
      </c>
      <c r="L8" s="109">
        <v>192</v>
      </c>
      <c r="M8" s="111">
        <v>207</v>
      </c>
      <c r="N8" s="109"/>
      <c r="O8" s="112"/>
      <c r="P8" s="113"/>
      <c r="Q8" s="113"/>
      <c r="R8" s="113"/>
      <c r="S8" s="113"/>
      <c r="T8" s="113"/>
      <c r="U8" s="113"/>
      <c r="V8" s="113"/>
      <c r="W8" s="113"/>
    </row>
    <row r="9" spans="1:23" ht="15.75" customHeight="1">
      <c r="A9" s="114"/>
      <c r="B9" s="90"/>
      <c r="C9" s="74" t="s">
        <v>51</v>
      </c>
      <c r="D9" s="5"/>
      <c r="E9" s="115" t="s">
        <v>42</v>
      </c>
      <c r="F9" s="48">
        <v>943</v>
      </c>
      <c r="G9" s="116">
        <v>940</v>
      </c>
      <c r="H9" s="48">
        <v>3397</v>
      </c>
      <c r="I9" s="117">
        <v>3759</v>
      </c>
      <c r="J9" s="48">
        <v>2</v>
      </c>
      <c r="K9" s="118">
        <v>3</v>
      </c>
      <c r="L9" s="48">
        <v>192</v>
      </c>
      <c r="M9" s="117">
        <v>207</v>
      </c>
      <c r="N9" s="48"/>
      <c r="O9" s="118"/>
      <c r="P9" s="113"/>
      <c r="Q9" s="113"/>
      <c r="R9" s="113"/>
      <c r="S9" s="113"/>
      <c r="T9" s="113"/>
      <c r="U9" s="113"/>
      <c r="V9" s="113"/>
      <c r="W9" s="113"/>
    </row>
    <row r="10" spans="1:23" ht="15.75" customHeight="1">
      <c r="A10" s="114"/>
      <c r="B10" s="60"/>
      <c r="C10" s="74" t="s">
        <v>52</v>
      </c>
      <c r="D10" s="5"/>
      <c r="E10" s="115" t="s">
        <v>43</v>
      </c>
      <c r="F10" s="48">
        <v>0</v>
      </c>
      <c r="G10" s="116">
        <v>0</v>
      </c>
      <c r="H10" s="48">
        <v>12</v>
      </c>
      <c r="I10" s="117">
        <v>415</v>
      </c>
      <c r="J10" s="119">
        <v>0</v>
      </c>
      <c r="K10" s="120">
        <v>0</v>
      </c>
      <c r="L10" s="48">
        <v>0</v>
      </c>
      <c r="M10" s="117">
        <v>0</v>
      </c>
      <c r="N10" s="48"/>
      <c r="O10" s="118"/>
      <c r="P10" s="113"/>
      <c r="Q10" s="113"/>
      <c r="R10" s="113"/>
      <c r="S10" s="113"/>
      <c r="T10" s="113"/>
      <c r="U10" s="113"/>
      <c r="V10" s="113"/>
      <c r="W10" s="113"/>
    </row>
    <row r="11" spans="1:23" ht="15.75" customHeight="1">
      <c r="A11" s="114"/>
      <c r="B11" s="77" t="s">
        <v>53</v>
      </c>
      <c r="C11" s="121"/>
      <c r="D11" s="121"/>
      <c r="E11" s="122" t="s">
        <v>44</v>
      </c>
      <c r="F11" s="123">
        <v>776</v>
      </c>
      <c r="G11" s="124">
        <v>823</v>
      </c>
      <c r="H11" s="123">
        <v>2447</v>
      </c>
      <c r="I11" s="125">
        <v>3266</v>
      </c>
      <c r="J11" s="123">
        <v>2</v>
      </c>
      <c r="K11" s="126">
        <v>3</v>
      </c>
      <c r="L11" s="123">
        <v>192</v>
      </c>
      <c r="M11" s="125">
        <v>207</v>
      </c>
      <c r="N11" s="123"/>
      <c r="O11" s="126"/>
      <c r="P11" s="113"/>
      <c r="Q11" s="113"/>
      <c r="R11" s="113"/>
      <c r="S11" s="113"/>
      <c r="T11" s="113"/>
      <c r="U11" s="113"/>
      <c r="V11" s="113"/>
      <c r="W11" s="113"/>
    </row>
    <row r="12" spans="1:23" ht="15.75" customHeight="1">
      <c r="A12" s="114"/>
      <c r="B12" s="38"/>
      <c r="C12" s="74" t="s">
        <v>54</v>
      </c>
      <c r="D12" s="5"/>
      <c r="E12" s="115" t="s">
        <v>45</v>
      </c>
      <c r="F12" s="48">
        <v>776</v>
      </c>
      <c r="G12" s="116">
        <v>799</v>
      </c>
      <c r="H12" s="123">
        <v>2447</v>
      </c>
      <c r="I12" s="117">
        <v>3035</v>
      </c>
      <c r="J12" s="123">
        <v>2</v>
      </c>
      <c r="K12" s="118">
        <v>3</v>
      </c>
      <c r="L12" s="48">
        <v>192</v>
      </c>
      <c r="M12" s="117">
        <v>207</v>
      </c>
      <c r="N12" s="48"/>
      <c r="O12" s="118"/>
      <c r="P12" s="113"/>
      <c r="Q12" s="113"/>
      <c r="R12" s="113"/>
      <c r="S12" s="113"/>
      <c r="T12" s="113"/>
      <c r="U12" s="113"/>
      <c r="V12" s="113"/>
      <c r="W12" s="113"/>
    </row>
    <row r="13" spans="1:23" ht="15.75" customHeight="1">
      <c r="A13" s="114"/>
      <c r="B13" s="90"/>
      <c r="C13" s="39" t="s">
        <v>55</v>
      </c>
      <c r="D13" s="40"/>
      <c r="E13" s="127" t="s">
        <v>46</v>
      </c>
      <c r="F13" s="43">
        <v>0</v>
      </c>
      <c r="G13" s="180">
        <v>24</v>
      </c>
      <c r="H13" s="119">
        <v>0</v>
      </c>
      <c r="I13" s="120">
        <v>231</v>
      </c>
      <c r="J13" s="119">
        <v>0</v>
      </c>
      <c r="K13" s="120">
        <v>0</v>
      </c>
      <c r="L13" s="43">
        <v>0</v>
      </c>
      <c r="M13" s="129">
        <v>0</v>
      </c>
      <c r="N13" s="43"/>
      <c r="O13" s="130"/>
      <c r="P13" s="113"/>
      <c r="Q13" s="113"/>
      <c r="R13" s="113"/>
      <c r="S13" s="113"/>
      <c r="T13" s="113"/>
      <c r="U13" s="113"/>
      <c r="V13" s="113"/>
      <c r="W13" s="113"/>
    </row>
    <row r="14" spans="1:23" ht="15.75" customHeight="1">
      <c r="A14" s="114"/>
      <c r="B14" s="4" t="s">
        <v>56</v>
      </c>
      <c r="C14" s="5"/>
      <c r="D14" s="5"/>
      <c r="E14" s="115" t="s">
        <v>154</v>
      </c>
      <c r="F14" s="6">
        <f aca="true" t="shared" si="0" ref="F14:O15">F9-F12</f>
        <v>167</v>
      </c>
      <c r="G14" s="7">
        <f t="shared" si="0"/>
        <v>141</v>
      </c>
      <c r="H14" s="6">
        <f t="shared" si="0"/>
        <v>950</v>
      </c>
      <c r="I14" s="7">
        <f t="shared" si="0"/>
        <v>724</v>
      </c>
      <c r="J14" s="6">
        <f t="shared" si="0"/>
        <v>0</v>
      </c>
      <c r="K14" s="7">
        <f t="shared" si="0"/>
        <v>0</v>
      </c>
      <c r="L14" s="6">
        <f t="shared" si="0"/>
        <v>0</v>
      </c>
      <c r="M14" s="7">
        <f t="shared" si="0"/>
        <v>0</v>
      </c>
      <c r="N14" s="6">
        <f t="shared" si="0"/>
        <v>0</v>
      </c>
      <c r="O14" s="7">
        <f t="shared" si="0"/>
        <v>0</v>
      </c>
      <c r="P14" s="113"/>
      <c r="Q14" s="113"/>
      <c r="R14" s="113"/>
      <c r="S14" s="113"/>
      <c r="T14" s="113"/>
      <c r="U14" s="113"/>
      <c r="V14" s="113"/>
      <c r="W14" s="113"/>
    </row>
    <row r="15" spans="1:23" ht="15.75" customHeight="1">
      <c r="A15" s="114"/>
      <c r="B15" s="4" t="s">
        <v>57</v>
      </c>
      <c r="C15" s="5"/>
      <c r="D15" s="5"/>
      <c r="E15" s="115" t="s">
        <v>155</v>
      </c>
      <c r="F15" s="6">
        <f t="shared" si="0"/>
        <v>0</v>
      </c>
      <c r="G15" s="7">
        <f t="shared" si="0"/>
        <v>-24</v>
      </c>
      <c r="H15" s="6">
        <f t="shared" si="0"/>
        <v>12</v>
      </c>
      <c r="I15" s="7">
        <f t="shared" si="0"/>
        <v>184</v>
      </c>
      <c r="J15" s="6">
        <f t="shared" si="0"/>
        <v>0</v>
      </c>
      <c r="K15" s="7">
        <f t="shared" si="0"/>
        <v>0</v>
      </c>
      <c r="L15" s="6">
        <f t="shared" si="0"/>
        <v>0</v>
      </c>
      <c r="M15" s="7">
        <f t="shared" si="0"/>
        <v>0</v>
      </c>
      <c r="N15" s="6">
        <f t="shared" si="0"/>
        <v>0</v>
      </c>
      <c r="O15" s="7">
        <f t="shared" si="0"/>
        <v>0</v>
      </c>
      <c r="P15" s="113"/>
      <c r="Q15" s="113"/>
      <c r="R15" s="113"/>
      <c r="S15" s="113"/>
      <c r="T15" s="113"/>
      <c r="U15" s="113"/>
      <c r="V15" s="113"/>
      <c r="W15" s="113"/>
    </row>
    <row r="16" spans="1:23" ht="15.75" customHeight="1">
      <c r="A16" s="114"/>
      <c r="B16" s="4" t="s">
        <v>58</v>
      </c>
      <c r="C16" s="5"/>
      <c r="D16" s="5"/>
      <c r="E16" s="115" t="s">
        <v>156</v>
      </c>
      <c r="F16" s="6">
        <f aca="true" t="shared" si="1" ref="F16:O16">F8-F11</f>
        <v>167</v>
      </c>
      <c r="G16" s="7">
        <f t="shared" si="1"/>
        <v>117</v>
      </c>
      <c r="H16" s="6">
        <f t="shared" si="1"/>
        <v>962</v>
      </c>
      <c r="I16" s="7">
        <f t="shared" si="1"/>
        <v>908</v>
      </c>
      <c r="J16" s="6">
        <f t="shared" si="1"/>
        <v>0</v>
      </c>
      <c r="K16" s="7">
        <f t="shared" si="1"/>
        <v>0</v>
      </c>
      <c r="L16" s="6">
        <f t="shared" si="1"/>
        <v>0</v>
      </c>
      <c r="M16" s="7">
        <f t="shared" si="1"/>
        <v>0</v>
      </c>
      <c r="N16" s="6">
        <f t="shared" si="1"/>
        <v>0</v>
      </c>
      <c r="O16" s="7">
        <f t="shared" si="1"/>
        <v>0</v>
      </c>
      <c r="P16" s="113"/>
      <c r="Q16" s="113"/>
      <c r="R16" s="113"/>
      <c r="S16" s="113"/>
      <c r="T16" s="113"/>
      <c r="U16" s="113"/>
      <c r="V16" s="113"/>
      <c r="W16" s="113"/>
    </row>
    <row r="17" spans="1:23" ht="15.75" customHeight="1">
      <c r="A17" s="114"/>
      <c r="B17" s="4" t="s">
        <v>59</v>
      </c>
      <c r="C17" s="5"/>
      <c r="D17" s="5"/>
      <c r="E17" s="131"/>
      <c r="F17" s="256">
        <v>0</v>
      </c>
      <c r="G17" s="257">
        <v>0</v>
      </c>
      <c r="H17" s="119">
        <v>0</v>
      </c>
      <c r="I17" s="120">
        <v>0</v>
      </c>
      <c r="J17" s="48">
        <v>0</v>
      </c>
      <c r="K17" s="118">
        <v>0</v>
      </c>
      <c r="L17" s="48">
        <v>0</v>
      </c>
      <c r="M17" s="117">
        <v>0</v>
      </c>
      <c r="N17" s="119"/>
      <c r="O17" s="132"/>
      <c r="P17" s="113"/>
      <c r="Q17" s="113"/>
      <c r="R17" s="113"/>
      <c r="S17" s="113"/>
      <c r="T17" s="113"/>
      <c r="U17" s="113"/>
      <c r="V17" s="113"/>
      <c r="W17" s="113"/>
    </row>
    <row r="18" spans="1:23" ht="15.75" customHeight="1">
      <c r="A18" s="133"/>
      <c r="B18" s="68" t="s">
        <v>60</v>
      </c>
      <c r="C18" s="69"/>
      <c r="D18" s="69"/>
      <c r="E18" s="134"/>
      <c r="F18" s="135">
        <v>0</v>
      </c>
      <c r="G18" s="136">
        <v>0</v>
      </c>
      <c r="H18" s="137">
        <v>0</v>
      </c>
      <c r="I18" s="138">
        <v>0</v>
      </c>
      <c r="J18" s="137">
        <v>0</v>
      </c>
      <c r="K18" s="138">
        <v>0</v>
      </c>
      <c r="L18" s="137">
        <v>0</v>
      </c>
      <c r="M18" s="138">
        <v>0</v>
      </c>
      <c r="N18" s="137"/>
      <c r="O18" s="139"/>
      <c r="P18" s="113"/>
      <c r="Q18" s="113"/>
      <c r="R18" s="113"/>
      <c r="S18" s="113"/>
      <c r="T18" s="113"/>
      <c r="U18" s="113"/>
      <c r="V18" s="113"/>
      <c r="W18" s="113"/>
    </row>
    <row r="19" spans="1:23" ht="15.75" customHeight="1">
      <c r="A19" s="114" t="s">
        <v>84</v>
      </c>
      <c r="B19" s="77" t="s">
        <v>61</v>
      </c>
      <c r="C19" s="52"/>
      <c r="D19" s="52"/>
      <c r="E19" s="140"/>
      <c r="F19" s="32">
        <v>260</v>
      </c>
      <c r="G19" s="141">
        <v>400</v>
      </c>
      <c r="H19" s="34">
        <v>10</v>
      </c>
      <c r="I19" s="142">
        <v>3</v>
      </c>
      <c r="J19" s="34">
        <v>16</v>
      </c>
      <c r="K19" s="143">
        <v>64</v>
      </c>
      <c r="L19" s="34">
        <v>522</v>
      </c>
      <c r="M19" s="142">
        <v>507</v>
      </c>
      <c r="N19" s="34"/>
      <c r="O19" s="143"/>
      <c r="P19" s="113"/>
      <c r="Q19" s="113"/>
      <c r="R19" s="113"/>
      <c r="S19" s="113"/>
      <c r="T19" s="113"/>
      <c r="U19" s="113"/>
      <c r="V19" s="113"/>
      <c r="W19" s="113"/>
    </row>
    <row r="20" spans="1:23" ht="15.75" customHeight="1">
      <c r="A20" s="114"/>
      <c r="B20" s="76"/>
      <c r="C20" s="74" t="s">
        <v>62</v>
      </c>
      <c r="D20" s="5"/>
      <c r="E20" s="115"/>
      <c r="F20" s="6">
        <v>0</v>
      </c>
      <c r="G20" s="7">
        <v>0</v>
      </c>
      <c r="H20" s="48">
        <v>0</v>
      </c>
      <c r="I20" s="117">
        <v>0</v>
      </c>
      <c r="J20" s="48">
        <v>0</v>
      </c>
      <c r="K20" s="120">
        <v>0</v>
      </c>
      <c r="L20" s="48">
        <v>0</v>
      </c>
      <c r="M20" s="117">
        <v>0</v>
      </c>
      <c r="N20" s="48"/>
      <c r="O20" s="118"/>
      <c r="P20" s="113"/>
      <c r="Q20" s="113"/>
      <c r="R20" s="113"/>
      <c r="S20" s="113"/>
      <c r="T20" s="113"/>
      <c r="U20" s="113"/>
      <c r="V20" s="113"/>
      <c r="W20" s="113"/>
    </row>
    <row r="21" spans="1:23" ht="15.75" customHeight="1">
      <c r="A21" s="114"/>
      <c r="B21" s="144" t="s">
        <v>63</v>
      </c>
      <c r="C21" s="121"/>
      <c r="D21" s="121"/>
      <c r="E21" s="122" t="s">
        <v>157</v>
      </c>
      <c r="F21" s="145">
        <v>260</v>
      </c>
      <c r="G21" s="146">
        <v>400</v>
      </c>
      <c r="H21" s="123">
        <v>10</v>
      </c>
      <c r="I21" s="125">
        <v>3</v>
      </c>
      <c r="J21" s="123">
        <v>16</v>
      </c>
      <c r="K21" s="126">
        <v>64</v>
      </c>
      <c r="L21" s="123">
        <v>522</v>
      </c>
      <c r="M21" s="125">
        <v>507</v>
      </c>
      <c r="N21" s="123"/>
      <c r="O21" s="126"/>
      <c r="P21" s="113"/>
      <c r="Q21" s="113"/>
      <c r="R21" s="113"/>
      <c r="S21" s="113"/>
      <c r="T21" s="113"/>
      <c r="U21" s="113"/>
      <c r="V21" s="113"/>
      <c r="W21" s="113"/>
    </row>
    <row r="22" spans="1:23" ht="15.75" customHeight="1">
      <c r="A22" s="114"/>
      <c r="B22" s="77" t="s">
        <v>64</v>
      </c>
      <c r="C22" s="52"/>
      <c r="D22" s="52"/>
      <c r="E22" s="140" t="s">
        <v>158</v>
      </c>
      <c r="F22" s="32">
        <v>835</v>
      </c>
      <c r="G22" s="141">
        <v>991</v>
      </c>
      <c r="H22" s="34">
        <v>1320</v>
      </c>
      <c r="I22" s="142">
        <v>1227</v>
      </c>
      <c r="J22" s="34">
        <v>16</v>
      </c>
      <c r="K22" s="143">
        <v>64</v>
      </c>
      <c r="L22" s="34">
        <v>522</v>
      </c>
      <c r="M22" s="142">
        <v>507</v>
      </c>
      <c r="N22" s="34"/>
      <c r="O22" s="143"/>
      <c r="P22" s="113"/>
      <c r="Q22" s="113"/>
      <c r="R22" s="113"/>
      <c r="S22" s="113"/>
      <c r="T22" s="113"/>
      <c r="U22" s="113"/>
      <c r="V22" s="113"/>
      <c r="W22" s="113"/>
    </row>
    <row r="23" spans="1:23" ht="15.75" customHeight="1">
      <c r="A23" s="114"/>
      <c r="B23" s="38" t="s">
        <v>65</v>
      </c>
      <c r="C23" s="39" t="s">
        <v>66</v>
      </c>
      <c r="D23" s="40"/>
      <c r="E23" s="127"/>
      <c r="F23" s="41">
        <v>220</v>
      </c>
      <c r="G23" s="128">
        <v>221</v>
      </c>
      <c r="H23" s="43">
        <v>389</v>
      </c>
      <c r="I23" s="129">
        <v>486</v>
      </c>
      <c r="J23" s="43">
        <v>16</v>
      </c>
      <c r="K23" s="130">
        <v>64</v>
      </c>
      <c r="L23" s="43">
        <v>522</v>
      </c>
      <c r="M23" s="129">
        <v>507</v>
      </c>
      <c r="N23" s="43"/>
      <c r="O23" s="130"/>
      <c r="P23" s="113"/>
      <c r="Q23" s="113"/>
      <c r="R23" s="113"/>
      <c r="S23" s="113"/>
      <c r="T23" s="113"/>
      <c r="U23" s="113"/>
      <c r="V23" s="113"/>
      <c r="W23" s="113"/>
    </row>
    <row r="24" spans="1:23" ht="15.75" customHeight="1">
      <c r="A24" s="114"/>
      <c r="B24" s="4" t="s">
        <v>159</v>
      </c>
      <c r="C24" s="5"/>
      <c r="D24" s="5"/>
      <c r="E24" s="115" t="s">
        <v>160</v>
      </c>
      <c r="F24" s="6">
        <f aca="true" t="shared" si="2" ref="F24:O24">F21-F22</f>
        <v>-575</v>
      </c>
      <c r="G24" s="7">
        <f t="shared" si="2"/>
        <v>-591</v>
      </c>
      <c r="H24" s="6">
        <f t="shared" si="2"/>
        <v>-1310</v>
      </c>
      <c r="I24" s="7">
        <f t="shared" si="2"/>
        <v>-1224</v>
      </c>
      <c r="J24" s="6">
        <f t="shared" si="2"/>
        <v>0</v>
      </c>
      <c r="K24" s="7">
        <f t="shared" si="2"/>
        <v>0</v>
      </c>
      <c r="L24" s="6">
        <f t="shared" si="2"/>
        <v>0</v>
      </c>
      <c r="M24" s="7">
        <f t="shared" si="2"/>
        <v>0</v>
      </c>
      <c r="N24" s="6">
        <f t="shared" si="2"/>
        <v>0</v>
      </c>
      <c r="O24" s="7">
        <f t="shared" si="2"/>
        <v>0</v>
      </c>
      <c r="P24" s="113"/>
      <c r="Q24" s="113"/>
      <c r="R24" s="113"/>
      <c r="S24" s="113"/>
      <c r="T24" s="113"/>
      <c r="U24" s="113"/>
      <c r="V24" s="113"/>
      <c r="W24" s="113"/>
    </row>
    <row r="25" spans="1:23" ht="15.75" customHeight="1">
      <c r="A25" s="114"/>
      <c r="B25" s="147" t="s">
        <v>67</v>
      </c>
      <c r="C25" s="40"/>
      <c r="D25" s="40"/>
      <c r="E25" s="148" t="s">
        <v>161</v>
      </c>
      <c r="F25" s="149">
        <v>575</v>
      </c>
      <c r="G25" s="150">
        <v>591</v>
      </c>
      <c r="H25" s="151">
        <v>1310</v>
      </c>
      <c r="I25" s="150">
        <v>1224</v>
      </c>
      <c r="J25" s="151">
        <v>0</v>
      </c>
      <c r="K25" s="150">
        <v>0</v>
      </c>
      <c r="L25" s="151">
        <v>0</v>
      </c>
      <c r="M25" s="150">
        <v>0</v>
      </c>
      <c r="N25" s="151"/>
      <c r="O25" s="150"/>
      <c r="P25" s="113"/>
      <c r="Q25" s="113"/>
      <c r="R25" s="113"/>
      <c r="S25" s="113"/>
      <c r="T25" s="113"/>
      <c r="U25" s="113"/>
      <c r="V25" s="113"/>
      <c r="W25" s="113"/>
    </row>
    <row r="26" spans="1:23" ht="15.75" customHeight="1">
      <c r="A26" s="114"/>
      <c r="B26" s="144" t="s">
        <v>68</v>
      </c>
      <c r="C26" s="121"/>
      <c r="D26" s="121"/>
      <c r="E26" s="152"/>
      <c r="F26" s="153"/>
      <c r="G26" s="154"/>
      <c r="H26" s="155"/>
      <c r="I26" s="154"/>
      <c r="J26" s="155"/>
      <c r="K26" s="154"/>
      <c r="L26" s="155"/>
      <c r="M26" s="154"/>
      <c r="N26" s="155"/>
      <c r="O26" s="154"/>
      <c r="P26" s="113"/>
      <c r="Q26" s="113"/>
      <c r="R26" s="113"/>
      <c r="S26" s="113"/>
      <c r="T26" s="113"/>
      <c r="U26" s="113"/>
      <c r="V26" s="113"/>
      <c r="W26" s="113"/>
    </row>
    <row r="27" spans="1:23" ht="15.75" customHeight="1">
      <c r="A27" s="133"/>
      <c r="B27" s="68" t="s">
        <v>162</v>
      </c>
      <c r="C27" s="69"/>
      <c r="D27" s="69"/>
      <c r="E27" s="156" t="s">
        <v>163</v>
      </c>
      <c r="F27" s="70">
        <f aca="true" t="shared" si="3" ref="F27:O27">F24+F25</f>
        <v>0</v>
      </c>
      <c r="G27" s="157">
        <f t="shared" si="3"/>
        <v>0</v>
      </c>
      <c r="H27" s="70">
        <f t="shared" si="3"/>
        <v>0</v>
      </c>
      <c r="I27" s="157">
        <f t="shared" si="3"/>
        <v>0</v>
      </c>
      <c r="J27" s="70">
        <f t="shared" si="3"/>
        <v>0</v>
      </c>
      <c r="K27" s="157">
        <f t="shared" si="3"/>
        <v>0</v>
      </c>
      <c r="L27" s="70">
        <f t="shared" si="3"/>
        <v>0</v>
      </c>
      <c r="M27" s="157">
        <f t="shared" si="3"/>
        <v>0</v>
      </c>
      <c r="N27" s="70">
        <f t="shared" si="3"/>
        <v>0</v>
      </c>
      <c r="O27" s="157">
        <f t="shared" si="3"/>
        <v>0</v>
      </c>
      <c r="P27" s="113"/>
      <c r="Q27" s="113"/>
      <c r="R27" s="113"/>
      <c r="S27" s="113"/>
      <c r="T27" s="113"/>
      <c r="U27" s="113"/>
      <c r="V27" s="113"/>
      <c r="W27" s="113"/>
    </row>
    <row r="28" spans="1:23" ht="15.75" customHeight="1">
      <c r="A28" s="158"/>
      <c r="F28" s="113"/>
      <c r="G28" s="113"/>
      <c r="H28" s="113"/>
      <c r="I28" s="113"/>
      <c r="J28" s="113"/>
      <c r="K28" s="113"/>
      <c r="L28" s="159"/>
      <c r="M28" s="113"/>
      <c r="N28" s="113"/>
      <c r="O28" s="113"/>
      <c r="P28" s="113"/>
      <c r="Q28" s="113"/>
      <c r="R28" s="113"/>
      <c r="S28" s="113"/>
      <c r="T28" s="113"/>
      <c r="U28" s="113"/>
      <c r="V28" s="113"/>
      <c r="W28" s="113"/>
    </row>
    <row r="29" spans="1:23" ht="15.75" customHeight="1">
      <c r="A29" s="69"/>
      <c r="F29" s="113"/>
      <c r="G29" s="113"/>
      <c r="H29" s="113"/>
      <c r="I29" s="113"/>
      <c r="J29" s="160"/>
      <c r="K29" s="160"/>
      <c r="L29" s="159"/>
      <c r="M29" s="113"/>
      <c r="N29" s="113"/>
      <c r="O29" s="160" t="s">
        <v>48</v>
      </c>
      <c r="P29" s="113"/>
      <c r="Q29" s="113"/>
      <c r="R29" s="113"/>
      <c r="S29" s="113"/>
      <c r="T29" s="113"/>
      <c r="U29" s="113"/>
      <c r="V29" s="113"/>
      <c r="W29" s="160"/>
    </row>
    <row r="30" spans="1:25" ht="15.75" customHeight="1">
      <c r="A30" s="161" t="s">
        <v>69</v>
      </c>
      <c r="B30" s="162"/>
      <c r="C30" s="162"/>
      <c r="D30" s="162"/>
      <c r="E30" s="163"/>
      <c r="F30" s="164" t="s">
        <v>260</v>
      </c>
      <c r="G30" s="165"/>
      <c r="H30" s="164" t="s">
        <v>270</v>
      </c>
      <c r="I30" s="165"/>
      <c r="J30" s="164" t="s">
        <v>261</v>
      </c>
      <c r="K30" s="165"/>
      <c r="L30" s="164" t="s">
        <v>262</v>
      </c>
      <c r="M30" s="165"/>
      <c r="N30" s="164" t="s">
        <v>263</v>
      </c>
      <c r="O30" s="165"/>
      <c r="P30" s="164" t="s">
        <v>264</v>
      </c>
      <c r="Q30" s="165"/>
      <c r="R30" s="166"/>
      <c r="S30" s="159"/>
      <c r="T30" s="166"/>
      <c r="U30" s="159"/>
      <c r="V30" s="166"/>
      <c r="W30" s="159"/>
      <c r="X30" s="166"/>
      <c r="Y30" s="159"/>
    </row>
    <row r="31" spans="1:25" ht="15.75" customHeight="1">
      <c r="A31" s="167"/>
      <c r="B31" s="168"/>
      <c r="C31" s="168"/>
      <c r="D31" s="168"/>
      <c r="E31" s="169"/>
      <c r="F31" s="104" t="s">
        <v>244</v>
      </c>
      <c r="G31" s="105" t="s">
        <v>2</v>
      </c>
      <c r="H31" s="104" t="s">
        <v>244</v>
      </c>
      <c r="I31" s="105" t="s">
        <v>2</v>
      </c>
      <c r="J31" s="104" t="s">
        <v>244</v>
      </c>
      <c r="K31" s="105" t="s">
        <v>2</v>
      </c>
      <c r="L31" s="104" t="s">
        <v>244</v>
      </c>
      <c r="M31" s="105" t="s">
        <v>2</v>
      </c>
      <c r="N31" s="104" t="s">
        <v>244</v>
      </c>
      <c r="O31" s="105" t="s">
        <v>2</v>
      </c>
      <c r="P31" s="104" t="s">
        <v>244</v>
      </c>
      <c r="Q31" s="258" t="s">
        <v>2</v>
      </c>
      <c r="R31" s="173"/>
      <c r="S31" s="173"/>
      <c r="T31" s="173"/>
      <c r="U31" s="173"/>
      <c r="V31" s="173"/>
      <c r="W31" s="173"/>
      <c r="X31" s="173"/>
      <c r="Y31" s="173"/>
    </row>
    <row r="32" spans="1:25" ht="15.75" customHeight="1">
      <c r="A32" s="107" t="s">
        <v>85</v>
      </c>
      <c r="B32" s="30" t="s">
        <v>50</v>
      </c>
      <c r="C32" s="31"/>
      <c r="D32" s="31"/>
      <c r="E32" s="174" t="s">
        <v>41</v>
      </c>
      <c r="F32" s="34">
        <v>631</v>
      </c>
      <c r="G32" s="175">
        <v>477</v>
      </c>
      <c r="H32" s="109">
        <v>0.2</v>
      </c>
      <c r="I32" s="111">
        <v>0.2</v>
      </c>
      <c r="J32" s="109">
        <v>17</v>
      </c>
      <c r="K32" s="111">
        <v>15</v>
      </c>
      <c r="L32" s="109">
        <v>420</v>
      </c>
      <c r="M32" s="112">
        <v>235</v>
      </c>
      <c r="N32" s="34">
        <v>2275</v>
      </c>
      <c r="O32" s="175">
        <v>2271</v>
      </c>
      <c r="P32" s="109">
        <v>81</v>
      </c>
      <c r="Q32" s="176">
        <v>86</v>
      </c>
      <c r="R32" s="175"/>
      <c r="S32" s="175"/>
      <c r="T32" s="177"/>
      <c r="U32" s="177"/>
      <c r="V32" s="175"/>
      <c r="W32" s="175"/>
      <c r="X32" s="177"/>
      <c r="Y32" s="177"/>
    </row>
    <row r="33" spans="1:25" ht="15.75" customHeight="1">
      <c r="A33" s="178"/>
      <c r="B33" s="90"/>
      <c r="C33" s="39" t="s">
        <v>70</v>
      </c>
      <c r="D33" s="40"/>
      <c r="E33" s="179"/>
      <c r="F33" s="43">
        <v>552</v>
      </c>
      <c r="G33" s="180">
        <v>397</v>
      </c>
      <c r="H33" s="43">
        <v>0.2</v>
      </c>
      <c r="I33" s="129">
        <v>0.2</v>
      </c>
      <c r="J33" s="43">
        <v>0</v>
      </c>
      <c r="K33" s="129">
        <v>0</v>
      </c>
      <c r="L33" s="43">
        <v>376</v>
      </c>
      <c r="M33" s="130">
        <v>194</v>
      </c>
      <c r="N33" s="43">
        <v>1932</v>
      </c>
      <c r="O33" s="180">
        <v>1907</v>
      </c>
      <c r="P33" s="43">
        <v>12</v>
      </c>
      <c r="Q33" s="128">
        <v>11</v>
      </c>
      <c r="R33" s="175"/>
      <c r="S33" s="175"/>
      <c r="T33" s="177"/>
      <c r="U33" s="177"/>
      <c r="V33" s="175"/>
      <c r="W33" s="175"/>
      <c r="X33" s="177"/>
      <c r="Y33" s="177"/>
    </row>
    <row r="34" spans="1:25" ht="15.75" customHeight="1">
      <c r="A34" s="178"/>
      <c r="B34" s="90"/>
      <c r="C34" s="181"/>
      <c r="D34" s="74" t="s">
        <v>71</v>
      </c>
      <c r="E34" s="182"/>
      <c r="F34" s="48">
        <v>391</v>
      </c>
      <c r="G34" s="116">
        <v>379</v>
      </c>
      <c r="H34" s="48">
        <v>0.2</v>
      </c>
      <c r="I34" s="117">
        <v>0.2</v>
      </c>
      <c r="J34" s="48">
        <v>0</v>
      </c>
      <c r="K34" s="117">
        <v>0</v>
      </c>
      <c r="L34" s="48">
        <v>376</v>
      </c>
      <c r="M34" s="118">
        <v>194</v>
      </c>
      <c r="N34" s="48">
        <v>0</v>
      </c>
      <c r="O34" s="116">
        <v>0</v>
      </c>
      <c r="P34" s="48">
        <v>12</v>
      </c>
      <c r="Q34" s="7">
        <v>11</v>
      </c>
      <c r="R34" s="175"/>
      <c r="S34" s="175"/>
      <c r="T34" s="177"/>
      <c r="U34" s="177"/>
      <c r="V34" s="175"/>
      <c r="W34" s="175"/>
      <c r="X34" s="177"/>
      <c r="Y34" s="177"/>
    </row>
    <row r="35" spans="1:25" ht="15.75" customHeight="1">
      <c r="A35" s="178"/>
      <c r="B35" s="60"/>
      <c r="C35" s="183" t="s">
        <v>72</v>
      </c>
      <c r="D35" s="121"/>
      <c r="E35" s="184"/>
      <c r="F35" s="123">
        <v>79</v>
      </c>
      <c r="G35" s="124">
        <v>81</v>
      </c>
      <c r="H35" s="123">
        <v>0</v>
      </c>
      <c r="I35" s="125">
        <v>0</v>
      </c>
      <c r="J35" s="123">
        <v>17</v>
      </c>
      <c r="K35" s="125">
        <v>15</v>
      </c>
      <c r="L35" s="185">
        <v>44</v>
      </c>
      <c r="M35" s="186">
        <v>41</v>
      </c>
      <c r="N35" s="123">
        <v>343</v>
      </c>
      <c r="O35" s="124">
        <v>364</v>
      </c>
      <c r="P35" s="123">
        <v>69</v>
      </c>
      <c r="Q35" s="146">
        <v>76</v>
      </c>
      <c r="R35" s="175"/>
      <c r="S35" s="175"/>
      <c r="T35" s="177"/>
      <c r="U35" s="177"/>
      <c r="V35" s="175"/>
      <c r="W35" s="175"/>
      <c r="X35" s="177"/>
      <c r="Y35" s="177"/>
    </row>
    <row r="36" spans="1:25" ht="15.75" customHeight="1">
      <c r="A36" s="178"/>
      <c r="B36" s="77" t="s">
        <v>53</v>
      </c>
      <c r="C36" s="52"/>
      <c r="D36" s="52"/>
      <c r="E36" s="174" t="s">
        <v>42</v>
      </c>
      <c r="F36" s="34">
        <v>354</v>
      </c>
      <c r="G36" s="175">
        <v>301</v>
      </c>
      <c r="H36" s="34">
        <v>0</v>
      </c>
      <c r="I36" s="142">
        <v>0</v>
      </c>
      <c r="J36" s="34">
        <v>17</v>
      </c>
      <c r="K36" s="142">
        <v>15</v>
      </c>
      <c r="L36" s="34">
        <v>45</v>
      </c>
      <c r="M36" s="143">
        <v>21</v>
      </c>
      <c r="N36" s="34">
        <v>2275</v>
      </c>
      <c r="O36" s="175">
        <v>2271</v>
      </c>
      <c r="P36" s="34">
        <v>81</v>
      </c>
      <c r="Q36" s="141">
        <v>86</v>
      </c>
      <c r="R36" s="175"/>
      <c r="S36" s="175"/>
      <c r="T36" s="175"/>
      <c r="U36" s="175"/>
      <c r="V36" s="175"/>
      <c r="W36" s="175"/>
      <c r="X36" s="177"/>
      <c r="Y36" s="177"/>
    </row>
    <row r="37" spans="1:25" ht="15.75" customHeight="1">
      <c r="A37" s="178"/>
      <c r="B37" s="90"/>
      <c r="C37" s="74" t="s">
        <v>73</v>
      </c>
      <c r="D37" s="5"/>
      <c r="E37" s="182"/>
      <c r="F37" s="48">
        <v>269</v>
      </c>
      <c r="G37" s="116">
        <v>199</v>
      </c>
      <c r="H37" s="48">
        <v>0</v>
      </c>
      <c r="I37" s="117">
        <v>0</v>
      </c>
      <c r="J37" s="48">
        <v>3</v>
      </c>
      <c r="K37" s="117">
        <v>2</v>
      </c>
      <c r="L37" s="48">
        <v>44</v>
      </c>
      <c r="M37" s="118">
        <v>21</v>
      </c>
      <c r="N37" s="48">
        <v>1933</v>
      </c>
      <c r="O37" s="116">
        <v>1908</v>
      </c>
      <c r="P37" s="48">
        <v>70</v>
      </c>
      <c r="Q37" s="7">
        <v>74</v>
      </c>
      <c r="R37" s="175"/>
      <c r="S37" s="175"/>
      <c r="T37" s="175"/>
      <c r="U37" s="175"/>
      <c r="V37" s="175"/>
      <c r="W37" s="175"/>
      <c r="X37" s="177"/>
      <c r="Y37" s="177"/>
    </row>
    <row r="38" spans="1:25" ht="15.75" customHeight="1">
      <c r="A38" s="178"/>
      <c r="B38" s="60"/>
      <c r="C38" s="74" t="s">
        <v>74</v>
      </c>
      <c r="D38" s="5"/>
      <c r="E38" s="182"/>
      <c r="F38" s="6">
        <v>84</v>
      </c>
      <c r="G38" s="7">
        <v>102</v>
      </c>
      <c r="H38" s="48">
        <v>0</v>
      </c>
      <c r="I38" s="117">
        <v>0</v>
      </c>
      <c r="J38" s="48">
        <v>13</v>
      </c>
      <c r="K38" s="117">
        <v>12</v>
      </c>
      <c r="L38" s="48">
        <v>1</v>
      </c>
      <c r="M38" s="186">
        <v>0</v>
      </c>
      <c r="N38" s="48">
        <v>342</v>
      </c>
      <c r="O38" s="116">
        <v>363</v>
      </c>
      <c r="P38" s="48">
        <v>11</v>
      </c>
      <c r="Q38" s="7">
        <v>12</v>
      </c>
      <c r="R38" s="177"/>
      <c r="S38" s="177"/>
      <c r="T38" s="175"/>
      <c r="U38" s="175"/>
      <c r="V38" s="175"/>
      <c r="W38" s="175"/>
      <c r="X38" s="177"/>
      <c r="Y38" s="177"/>
    </row>
    <row r="39" spans="1:25" ht="15.75" customHeight="1">
      <c r="A39" s="187"/>
      <c r="B39" s="83" t="s">
        <v>75</v>
      </c>
      <c r="C39" s="86"/>
      <c r="D39" s="86"/>
      <c r="E39" s="188" t="s">
        <v>164</v>
      </c>
      <c r="F39" s="70">
        <f>F32-F36+1</f>
        <v>278</v>
      </c>
      <c r="G39" s="157">
        <f aca="true" t="shared" si="4" ref="G39:Q39">G32-G36</f>
        <v>176</v>
      </c>
      <c r="H39" s="70">
        <f>H32-H36</f>
        <v>0.2</v>
      </c>
      <c r="I39" s="157">
        <f>I32-I36</f>
        <v>0.2</v>
      </c>
      <c r="J39" s="70">
        <f t="shared" si="4"/>
        <v>0</v>
      </c>
      <c r="K39" s="157">
        <f t="shared" si="4"/>
        <v>0</v>
      </c>
      <c r="L39" s="70">
        <f t="shared" si="4"/>
        <v>375</v>
      </c>
      <c r="M39" s="157">
        <f t="shared" si="4"/>
        <v>214</v>
      </c>
      <c r="N39" s="70">
        <f t="shared" si="4"/>
        <v>0</v>
      </c>
      <c r="O39" s="157">
        <f t="shared" si="4"/>
        <v>0</v>
      </c>
      <c r="P39" s="70">
        <f t="shared" si="4"/>
        <v>0</v>
      </c>
      <c r="Q39" s="157">
        <f t="shared" si="4"/>
        <v>0</v>
      </c>
      <c r="R39" s="175"/>
      <c r="S39" s="175"/>
      <c r="T39" s="175"/>
      <c r="U39" s="175"/>
      <c r="V39" s="175"/>
      <c r="W39" s="175"/>
      <c r="X39" s="177"/>
      <c r="Y39" s="177"/>
    </row>
    <row r="40" spans="1:25" ht="15.75" customHeight="1">
      <c r="A40" s="107" t="s">
        <v>86</v>
      </c>
      <c r="B40" s="77" t="s">
        <v>76</v>
      </c>
      <c r="C40" s="52"/>
      <c r="D40" s="52"/>
      <c r="E40" s="174" t="s">
        <v>44</v>
      </c>
      <c r="F40" s="32">
        <v>1209</v>
      </c>
      <c r="G40" s="141">
        <v>2044</v>
      </c>
      <c r="H40" s="34"/>
      <c r="I40" s="142">
        <v>0</v>
      </c>
      <c r="J40" s="34">
        <v>4316</v>
      </c>
      <c r="K40" s="142">
        <v>2837</v>
      </c>
      <c r="L40" s="34">
        <v>426</v>
      </c>
      <c r="M40" s="143">
        <v>315</v>
      </c>
      <c r="N40" s="34">
        <v>2881</v>
      </c>
      <c r="O40" s="175">
        <v>3438</v>
      </c>
      <c r="P40" s="34">
        <v>134</v>
      </c>
      <c r="Q40" s="141">
        <v>95</v>
      </c>
      <c r="R40" s="175"/>
      <c r="S40" s="175"/>
      <c r="T40" s="177"/>
      <c r="U40" s="177"/>
      <c r="V40" s="177"/>
      <c r="W40" s="177"/>
      <c r="X40" s="175"/>
      <c r="Y40" s="175"/>
    </row>
    <row r="41" spans="1:25" ht="15.75" customHeight="1">
      <c r="A41" s="189"/>
      <c r="B41" s="60"/>
      <c r="C41" s="74" t="s">
        <v>77</v>
      </c>
      <c r="D41" s="5"/>
      <c r="E41" s="182"/>
      <c r="F41" s="190">
        <v>904</v>
      </c>
      <c r="G41" s="191">
        <v>1677</v>
      </c>
      <c r="H41" s="185">
        <v>0</v>
      </c>
      <c r="I41" s="186">
        <v>0</v>
      </c>
      <c r="J41" s="185">
        <v>0</v>
      </c>
      <c r="K41" s="186">
        <v>0</v>
      </c>
      <c r="L41" s="48">
        <v>426</v>
      </c>
      <c r="M41" s="118">
        <v>315</v>
      </c>
      <c r="N41" s="48">
        <v>441</v>
      </c>
      <c r="O41" s="116">
        <v>573</v>
      </c>
      <c r="P41" s="48">
        <v>42</v>
      </c>
      <c r="Q41" s="7">
        <v>23</v>
      </c>
      <c r="R41" s="177"/>
      <c r="S41" s="177"/>
      <c r="T41" s="177"/>
      <c r="U41" s="177"/>
      <c r="V41" s="177"/>
      <c r="W41" s="177"/>
      <c r="X41" s="175"/>
      <c r="Y41" s="175"/>
    </row>
    <row r="42" spans="1:25" ht="15.75" customHeight="1">
      <c r="A42" s="189"/>
      <c r="B42" s="77" t="s">
        <v>64</v>
      </c>
      <c r="C42" s="52"/>
      <c r="D42" s="52"/>
      <c r="E42" s="174" t="s">
        <v>45</v>
      </c>
      <c r="F42" s="32">
        <v>1487</v>
      </c>
      <c r="G42" s="141">
        <v>2173</v>
      </c>
      <c r="H42" s="34">
        <v>0.2</v>
      </c>
      <c r="I42" s="142">
        <v>0.2</v>
      </c>
      <c r="J42" s="34">
        <v>4316</v>
      </c>
      <c r="K42" s="142">
        <v>2812</v>
      </c>
      <c r="L42" s="34">
        <v>585</v>
      </c>
      <c r="M42" s="143">
        <v>347</v>
      </c>
      <c r="N42" s="34">
        <v>2881</v>
      </c>
      <c r="O42" s="175">
        <v>3438</v>
      </c>
      <c r="P42" s="34">
        <v>134</v>
      </c>
      <c r="Q42" s="141">
        <v>95</v>
      </c>
      <c r="R42" s="175"/>
      <c r="S42" s="175"/>
      <c r="T42" s="177"/>
      <c r="U42" s="177"/>
      <c r="V42" s="175"/>
      <c r="W42" s="175"/>
      <c r="X42" s="175"/>
      <c r="Y42" s="175"/>
    </row>
    <row r="43" spans="1:25" ht="15.75" customHeight="1">
      <c r="A43" s="189"/>
      <c r="B43" s="60"/>
      <c r="C43" s="74" t="s">
        <v>78</v>
      </c>
      <c r="D43" s="5"/>
      <c r="E43" s="182"/>
      <c r="F43" s="6">
        <v>490</v>
      </c>
      <c r="G43" s="7">
        <v>494</v>
      </c>
      <c r="H43" s="48">
        <v>0</v>
      </c>
      <c r="I43" s="117">
        <v>0</v>
      </c>
      <c r="J43" s="48">
        <v>1268</v>
      </c>
      <c r="K43" s="117">
        <v>1268</v>
      </c>
      <c r="L43" s="185">
        <v>34</v>
      </c>
      <c r="M43" s="186">
        <v>3</v>
      </c>
      <c r="N43" s="48">
        <v>1092</v>
      </c>
      <c r="O43" s="116">
        <v>1049</v>
      </c>
      <c r="P43" s="48">
        <v>50</v>
      </c>
      <c r="Q43" s="7">
        <v>48</v>
      </c>
      <c r="R43" s="177"/>
      <c r="S43" s="175"/>
      <c r="T43" s="177"/>
      <c r="U43" s="177"/>
      <c r="V43" s="175"/>
      <c r="W43" s="175"/>
      <c r="X43" s="177"/>
      <c r="Y43" s="177"/>
    </row>
    <row r="44" spans="1:25" ht="15.75" customHeight="1">
      <c r="A44" s="192"/>
      <c r="B44" s="68" t="s">
        <v>75</v>
      </c>
      <c r="C44" s="69"/>
      <c r="D44" s="69"/>
      <c r="E44" s="188" t="s">
        <v>165</v>
      </c>
      <c r="F44" s="135">
        <f aca="true" t="shared" si="5" ref="F44:Q44">F40-F42</f>
        <v>-278</v>
      </c>
      <c r="G44" s="136">
        <f t="shared" si="5"/>
        <v>-129</v>
      </c>
      <c r="H44" s="135">
        <f>H40-H42</f>
        <v>-0.2</v>
      </c>
      <c r="I44" s="136">
        <f>I40-I42</f>
        <v>-0.2</v>
      </c>
      <c r="J44" s="135">
        <f t="shared" si="5"/>
        <v>0</v>
      </c>
      <c r="K44" s="136">
        <f t="shared" si="5"/>
        <v>25</v>
      </c>
      <c r="L44" s="135">
        <f>L40-L42-1</f>
        <v>-160</v>
      </c>
      <c r="M44" s="136">
        <f t="shared" si="5"/>
        <v>-32</v>
      </c>
      <c r="N44" s="135">
        <f t="shared" si="5"/>
        <v>0</v>
      </c>
      <c r="O44" s="136">
        <f t="shared" si="5"/>
        <v>0</v>
      </c>
      <c r="P44" s="135">
        <f t="shared" si="5"/>
        <v>0</v>
      </c>
      <c r="Q44" s="136">
        <f t="shared" si="5"/>
        <v>0</v>
      </c>
      <c r="R44" s="175"/>
      <c r="S44" s="175"/>
      <c r="T44" s="177"/>
      <c r="U44" s="177"/>
      <c r="V44" s="175"/>
      <c r="W44" s="175"/>
      <c r="X44" s="175"/>
      <c r="Y44" s="175"/>
    </row>
    <row r="45" spans="1:25" ht="15.75" customHeight="1">
      <c r="A45" s="193" t="s">
        <v>87</v>
      </c>
      <c r="B45" s="194" t="s">
        <v>79</v>
      </c>
      <c r="C45" s="195"/>
      <c r="D45" s="195"/>
      <c r="E45" s="196" t="s">
        <v>166</v>
      </c>
      <c r="F45" s="197">
        <f aca="true" t="shared" si="6" ref="F45:Q45">F39+F44</f>
        <v>0</v>
      </c>
      <c r="G45" s="198">
        <f t="shared" si="6"/>
        <v>47</v>
      </c>
      <c r="H45" s="197">
        <f>H39+H44</f>
        <v>0</v>
      </c>
      <c r="I45" s="198">
        <f>I39+I44</f>
        <v>0</v>
      </c>
      <c r="J45" s="197">
        <f t="shared" si="6"/>
        <v>0</v>
      </c>
      <c r="K45" s="198">
        <f t="shared" si="6"/>
        <v>25</v>
      </c>
      <c r="L45" s="197">
        <f>L39+L44+1</f>
        <v>216</v>
      </c>
      <c r="M45" s="198">
        <f t="shared" si="6"/>
        <v>182</v>
      </c>
      <c r="N45" s="197">
        <f t="shared" si="6"/>
        <v>0</v>
      </c>
      <c r="O45" s="198">
        <f t="shared" si="6"/>
        <v>0</v>
      </c>
      <c r="P45" s="197">
        <f t="shared" si="6"/>
        <v>0</v>
      </c>
      <c r="Q45" s="198">
        <f t="shared" si="6"/>
        <v>0</v>
      </c>
      <c r="R45" s="175"/>
      <c r="S45" s="175"/>
      <c r="T45" s="175"/>
      <c r="U45" s="175"/>
      <c r="V45" s="175"/>
      <c r="W45" s="175"/>
      <c r="X45" s="175"/>
      <c r="Y45" s="175"/>
    </row>
    <row r="46" spans="1:25" ht="15.75" customHeight="1">
      <c r="A46" s="199"/>
      <c r="B46" s="4" t="s">
        <v>80</v>
      </c>
      <c r="C46" s="5"/>
      <c r="D46" s="5"/>
      <c r="E46" s="5"/>
      <c r="F46" s="190">
        <v>0</v>
      </c>
      <c r="G46" s="191">
        <v>0</v>
      </c>
      <c r="H46" s="185">
        <v>0</v>
      </c>
      <c r="I46" s="186">
        <v>0</v>
      </c>
      <c r="J46" s="185">
        <v>0</v>
      </c>
      <c r="K46" s="186">
        <v>0</v>
      </c>
      <c r="L46" s="185">
        <v>0</v>
      </c>
      <c r="M46" s="186">
        <v>0</v>
      </c>
      <c r="N46" s="48">
        <v>0</v>
      </c>
      <c r="O46" s="116">
        <v>0</v>
      </c>
      <c r="P46" s="185">
        <v>0</v>
      </c>
      <c r="Q46" s="132">
        <v>0</v>
      </c>
      <c r="R46" s="177"/>
      <c r="S46" s="177"/>
      <c r="T46" s="177"/>
      <c r="U46" s="177"/>
      <c r="V46" s="177"/>
      <c r="W46" s="177"/>
      <c r="X46" s="177"/>
      <c r="Y46" s="177"/>
    </row>
    <row r="47" spans="1:25" ht="15.75" customHeight="1">
      <c r="A47" s="199"/>
      <c r="B47" s="4" t="s">
        <v>81</v>
      </c>
      <c r="C47" s="5"/>
      <c r="D47" s="5"/>
      <c r="E47" s="5"/>
      <c r="F47" s="48">
        <v>0</v>
      </c>
      <c r="G47" s="116">
        <v>47</v>
      </c>
      <c r="H47" s="48">
        <v>0</v>
      </c>
      <c r="I47" s="117">
        <v>0</v>
      </c>
      <c r="J47" s="48">
        <v>1</v>
      </c>
      <c r="K47" s="117">
        <v>25</v>
      </c>
      <c r="L47" s="48">
        <v>404</v>
      </c>
      <c r="M47" s="118">
        <v>188</v>
      </c>
      <c r="N47" s="48">
        <v>0</v>
      </c>
      <c r="O47" s="116">
        <v>0</v>
      </c>
      <c r="P47" s="48">
        <v>0</v>
      </c>
      <c r="Q47" s="7">
        <v>0</v>
      </c>
      <c r="R47" s="175"/>
      <c r="S47" s="175"/>
      <c r="T47" s="175"/>
      <c r="U47" s="175"/>
      <c r="V47" s="175"/>
      <c r="W47" s="175"/>
      <c r="X47" s="175"/>
      <c r="Y47" s="175"/>
    </row>
    <row r="48" spans="1:25" ht="15.75" customHeight="1">
      <c r="A48" s="200"/>
      <c r="B48" s="68" t="s">
        <v>82</v>
      </c>
      <c r="C48" s="69"/>
      <c r="D48" s="69"/>
      <c r="E48" s="69"/>
      <c r="F48" s="87">
        <v>0</v>
      </c>
      <c r="G48" s="201">
        <v>0</v>
      </c>
      <c r="H48" s="87">
        <v>0</v>
      </c>
      <c r="I48" s="202">
        <v>0</v>
      </c>
      <c r="J48" s="87">
        <v>1</v>
      </c>
      <c r="K48" s="202">
        <v>0</v>
      </c>
      <c r="L48" s="87">
        <v>365</v>
      </c>
      <c r="M48" s="203">
        <v>188</v>
      </c>
      <c r="N48" s="87">
        <v>0</v>
      </c>
      <c r="O48" s="201">
        <v>0</v>
      </c>
      <c r="P48" s="87">
        <v>0</v>
      </c>
      <c r="Q48" s="157">
        <v>0</v>
      </c>
      <c r="R48" s="175"/>
      <c r="S48" s="175"/>
      <c r="T48" s="175"/>
      <c r="U48" s="175"/>
      <c r="V48" s="175"/>
      <c r="W48" s="175"/>
      <c r="X48" s="175"/>
      <c r="Y48" s="175"/>
    </row>
    <row r="49" spans="1:15" ht="15.75" customHeight="1">
      <c r="A49" s="158" t="s">
        <v>167</v>
      </c>
      <c r="O49" s="18"/>
    </row>
    <row r="50" spans="1:15" ht="15.75" customHeight="1">
      <c r="A50" s="158"/>
      <c r="O50" s="90"/>
    </row>
  </sheetData>
  <sheetProtection/>
  <mergeCells count="29">
    <mergeCell ref="L6:M6"/>
    <mergeCell ref="L25:L26"/>
    <mergeCell ref="M25:M26"/>
    <mergeCell ref="K25:K26"/>
    <mergeCell ref="H30:I30"/>
    <mergeCell ref="A6:E7"/>
    <mergeCell ref="F6:G6"/>
    <mergeCell ref="H6:I6"/>
    <mergeCell ref="J6:K6"/>
    <mergeCell ref="N30:O30"/>
    <mergeCell ref="N6:O6"/>
    <mergeCell ref="A8:A18"/>
    <mergeCell ref="A19:A27"/>
    <mergeCell ref="E25:E26"/>
    <mergeCell ref="F25:F26"/>
    <mergeCell ref="G25:G26"/>
    <mergeCell ref="H25:H26"/>
    <mergeCell ref="I25:I26"/>
    <mergeCell ref="J25:J26"/>
    <mergeCell ref="P30:Q30"/>
    <mergeCell ref="N25:N26"/>
    <mergeCell ref="A32:A39"/>
    <mergeCell ref="A40:A44"/>
    <mergeCell ref="A45:A48"/>
    <mergeCell ref="O25:O26"/>
    <mergeCell ref="A30:E31"/>
    <mergeCell ref="F30:G30"/>
    <mergeCell ref="J30:K30"/>
    <mergeCell ref="L30:M30"/>
  </mergeCells>
  <printOptions horizontalCentered="1"/>
  <pageMargins left="0.7874015748031497" right="0.2755905511811024" top="0.3937007874015748" bottom="0.35433070866141736" header="0.1968503937007874" footer="0.1968503937007874"/>
  <pageSetup horizontalDpi="600" verticalDpi="600" orientation="landscape" paperSize="9" scale="67" r:id="rId1"/>
  <headerFooter alignWithMargins="0">
    <oddHeader>&amp;R&amp;"明朝,斜体"&amp;9都道府県－4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7"/>
  <sheetViews>
    <sheetView view="pageBreakPreview" zoomScale="85" zoomScaleSheetLayoutView="85" zoomScalePageLayoutView="0" workbookViewId="0" topLeftCell="A1">
      <selection activeCell="E4" sqref="E4"/>
    </sheetView>
  </sheetViews>
  <sheetFormatPr defaultColWidth="8.796875" defaultRowHeight="14.25"/>
  <cols>
    <col min="1" max="2" width="3.59765625" style="8" customWidth="1"/>
    <col min="3" max="3" width="21.3984375" style="8" customWidth="1"/>
    <col min="4" max="4" width="20" style="8" customWidth="1"/>
    <col min="5" max="14" width="12.59765625" style="8" customWidth="1"/>
    <col min="15" max="16384" width="9" style="8" customWidth="1"/>
  </cols>
  <sheetData>
    <row r="1" spans="1:4" ht="33.75" customHeight="1">
      <c r="A1" s="207" t="s">
        <v>0</v>
      </c>
      <c r="B1" s="207"/>
      <c r="C1" s="259" t="s">
        <v>250</v>
      </c>
      <c r="D1" s="260"/>
    </row>
    <row r="3" spans="1:10" ht="15" customHeight="1">
      <c r="A3" s="94" t="s">
        <v>168</v>
      </c>
      <c r="B3" s="94"/>
      <c r="C3" s="94"/>
      <c r="D3" s="94"/>
      <c r="E3" s="94"/>
      <c r="F3" s="94"/>
      <c r="I3" s="94"/>
      <c r="J3" s="94"/>
    </row>
    <row r="4" spans="1:10" ht="15" customHeight="1">
      <c r="A4" s="94"/>
      <c r="B4" s="94"/>
      <c r="C4" s="94"/>
      <c r="D4" s="94"/>
      <c r="E4" s="94"/>
      <c r="F4" s="94"/>
      <c r="I4" s="94"/>
      <c r="J4" s="94"/>
    </row>
    <row r="5" spans="1:14" ht="15" customHeight="1">
      <c r="A5" s="261"/>
      <c r="B5" s="261" t="s">
        <v>246</v>
      </c>
      <c r="C5" s="261"/>
      <c r="D5" s="261"/>
      <c r="H5" s="95"/>
      <c r="L5" s="95"/>
      <c r="N5" s="95" t="s">
        <v>169</v>
      </c>
    </row>
    <row r="6" spans="1:14" ht="15" customHeight="1">
      <c r="A6" s="262"/>
      <c r="B6" s="263"/>
      <c r="C6" s="263"/>
      <c r="D6" s="263"/>
      <c r="E6" s="264" t="s">
        <v>265</v>
      </c>
      <c r="F6" s="265"/>
      <c r="G6" s="264" t="s">
        <v>266</v>
      </c>
      <c r="H6" s="265"/>
      <c r="I6" s="264" t="s">
        <v>267</v>
      </c>
      <c r="J6" s="266"/>
      <c r="K6" s="264" t="s">
        <v>268</v>
      </c>
      <c r="L6" s="265"/>
      <c r="M6" s="264" t="s">
        <v>269</v>
      </c>
      <c r="N6" s="265"/>
    </row>
    <row r="7" spans="1:14" ht="15" customHeight="1">
      <c r="A7" s="23"/>
      <c r="B7" s="24"/>
      <c r="C7" s="24"/>
      <c r="D7" s="24"/>
      <c r="E7" s="267" t="s">
        <v>247</v>
      </c>
      <c r="F7" s="268" t="s">
        <v>2</v>
      </c>
      <c r="G7" s="267" t="s">
        <v>244</v>
      </c>
      <c r="H7" s="268" t="s">
        <v>2</v>
      </c>
      <c r="I7" s="267" t="s">
        <v>244</v>
      </c>
      <c r="J7" s="268" t="s">
        <v>2</v>
      </c>
      <c r="K7" s="267" t="s">
        <v>244</v>
      </c>
      <c r="L7" s="268" t="s">
        <v>2</v>
      </c>
      <c r="M7" s="267" t="s">
        <v>244</v>
      </c>
      <c r="N7" s="269" t="s">
        <v>2</v>
      </c>
    </row>
    <row r="8" spans="1:14" ht="18" customHeight="1">
      <c r="A8" s="29" t="s">
        <v>170</v>
      </c>
      <c r="B8" s="270" t="s">
        <v>171</v>
      </c>
      <c r="C8" s="271"/>
      <c r="D8" s="271"/>
      <c r="E8" s="272">
        <v>4</v>
      </c>
      <c r="F8" s="273">
        <v>4</v>
      </c>
      <c r="G8" s="272">
        <v>32</v>
      </c>
      <c r="H8" s="274">
        <v>32</v>
      </c>
      <c r="I8" s="272">
        <v>7</v>
      </c>
      <c r="J8" s="273">
        <v>7</v>
      </c>
      <c r="K8" s="272">
        <v>4</v>
      </c>
      <c r="L8" s="274">
        <v>4</v>
      </c>
      <c r="M8" s="272">
        <v>1</v>
      </c>
      <c r="N8" s="274">
        <v>1</v>
      </c>
    </row>
    <row r="9" spans="1:14" ht="18" customHeight="1">
      <c r="A9" s="37"/>
      <c r="B9" s="29" t="s">
        <v>172</v>
      </c>
      <c r="C9" s="226" t="s">
        <v>173</v>
      </c>
      <c r="D9" s="227"/>
      <c r="E9" s="275">
        <v>10</v>
      </c>
      <c r="F9" s="276">
        <v>10</v>
      </c>
      <c r="G9" s="275">
        <v>495</v>
      </c>
      <c r="H9" s="277">
        <v>495</v>
      </c>
      <c r="I9" s="275">
        <v>100</v>
      </c>
      <c r="J9" s="276">
        <v>100</v>
      </c>
      <c r="K9" s="275">
        <v>450</v>
      </c>
      <c r="L9" s="277">
        <v>450</v>
      </c>
      <c r="M9" s="275">
        <v>100</v>
      </c>
      <c r="N9" s="277">
        <v>100</v>
      </c>
    </row>
    <row r="10" spans="1:14" ht="18" customHeight="1">
      <c r="A10" s="37"/>
      <c r="B10" s="37"/>
      <c r="C10" s="4" t="s">
        <v>174</v>
      </c>
      <c r="D10" s="5"/>
      <c r="E10" s="278">
        <v>5</v>
      </c>
      <c r="F10" s="279">
        <v>5</v>
      </c>
      <c r="G10" s="278">
        <v>250</v>
      </c>
      <c r="H10" s="280">
        <v>250</v>
      </c>
      <c r="I10" s="278">
        <v>51</v>
      </c>
      <c r="J10" s="279">
        <v>51</v>
      </c>
      <c r="K10" s="278">
        <v>409</v>
      </c>
      <c r="L10" s="280">
        <v>409</v>
      </c>
      <c r="M10" s="278">
        <v>100</v>
      </c>
      <c r="N10" s="280">
        <v>100</v>
      </c>
    </row>
    <row r="11" spans="1:14" ht="18" customHeight="1">
      <c r="A11" s="37"/>
      <c r="B11" s="37"/>
      <c r="C11" s="4" t="s">
        <v>175</v>
      </c>
      <c r="D11" s="5"/>
      <c r="E11" s="278">
        <v>1</v>
      </c>
      <c r="F11" s="279">
        <v>1</v>
      </c>
      <c r="G11" s="278">
        <v>69</v>
      </c>
      <c r="H11" s="280">
        <v>69</v>
      </c>
      <c r="I11" s="278">
        <v>31</v>
      </c>
      <c r="J11" s="279">
        <v>31</v>
      </c>
      <c r="K11" s="278">
        <v>8</v>
      </c>
      <c r="L11" s="280">
        <v>8</v>
      </c>
      <c r="M11" s="278">
        <v>0</v>
      </c>
      <c r="N11" s="280">
        <v>0</v>
      </c>
    </row>
    <row r="12" spans="1:14" ht="18" customHeight="1">
      <c r="A12" s="37"/>
      <c r="B12" s="37"/>
      <c r="C12" s="4" t="s">
        <v>176</v>
      </c>
      <c r="D12" s="5"/>
      <c r="E12" s="278">
        <v>4</v>
      </c>
      <c r="F12" s="279">
        <v>4</v>
      </c>
      <c r="G12" s="278">
        <v>176</v>
      </c>
      <c r="H12" s="280">
        <v>176</v>
      </c>
      <c r="I12" s="278">
        <v>18</v>
      </c>
      <c r="J12" s="279">
        <v>18</v>
      </c>
      <c r="K12" s="278">
        <v>33</v>
      </c>
      <c r="L12" s="280">
        <v>33</v>
      </c>
      <c r="M12" s="278">
        <v>0</v>
      </c>
      <c r="N12" s="280">
        <v>0</v>
      </c>
    </row>
    <row r="13" spans="1:14" ht="18" customHeight="1">
      <c r="A13" s="37"/>
      <c r="B13" s="37"/>
      <c r="C13" s="4" t="s">
        <v>177</v>
      </c>
      <c r="D13" s="5"/>
      <c r="E13" s="278">
        <v>0</v>
      </c>
      <c r="F13" s="279">
        <v>0</v>
      </c>
      <c r="G13" s="278">
        <v>0</v>
      </c>
      <c r="H13" s="280">
        <v>0</v>
      </c>
      <c r="I13" s="278">
        <v>0</v>
      </c>
      <c r="J13" s="279">
        <v>0</v>
      </c>
      <c r="K13" s="278">
        <v>0</v>
      </c>
      <c r="L13" s="280">
        <v>0</v>
      </c>
      <c r="M13" s="278">
        <v>0</v>
      </c>
      <c r="N13" s="280">
        <v>0</v>
      </c>
    </row>
    <row r="14" spans="1:14" ht="18" customHeight="1">
      <c r="A14" s="67"/>
      <c r="B14" s="67"/>
      <c r="C14" s="68" t="s">
        <v>178</v>
      </c>
      <c r="D14" s="69"/>
      <c r="E14" s="281">
        <v>0</v>
      </c>
      <c r="F14" s="282">
        <v>0</v>
      </c>
      <c r="G14" s="281">
        <v>0</v>
      </c>
      <c r="H14" s="283">
        <v>0</v>
      </c>
      <c r="I14" s="281">
        <v>0</v>
      </c>
      <c r="J14" s="282">
        <v>0</v>
      </c>
      <c r="K14" s="281">
        <v>0</v>
      </c>
      <c r="L14" s="283">
        <v>0</v>
      </c>
      <c r="M14" s="281">
        <v>0</v>
      </c>
      <c r="N14" s="283">
        <v>0</v>
      </c>
    </row>
    <row r="15" spans="1:14" ht="18" customHeight="1">
      <c r="A15" s="215" t="s">
        <v>179</v>
      </c>
      <c r="B15" s="29" t="s">
        <v>180</v>
      </c>
      <c r="C15" s="226" t="s">
        <v>181</v>
      </c>
      <c r="D15" s="227"/>
      <c r="E15" s="284">
        <v>39</v>
      </c>
      <c r="F15" s="285">
        <v>33</v>
      </c>
      <c r="G15" s="284">
        <v>639</v>
      </c>
      <c r="H15" s="198">
        <v>634</v>
      </c>
      <c r="I15" s="284">
        <v>254</v>
      </c>
      <c r="J15" s="285">
        <v>234</v>
      </c>
      <c r="K15" s="284">
        <v>429</v>
      </c>
      <c r="L15" s="198">
        <v>389.614</v>
      </c>
      <c r="M15" s="284">
        <v>149</v>
      </c>
      <c r="N15" s="198">
        <v>153</v>
      </c>
    </row>
    <row r="16" spans="1:14" ht="18" customHeight="1">
      <c r="A16" s="37"/>
      <c r="B16" s="37"/>
      <c r="C16" s="4" t="s">
        <v>182</v>
      </c>
      <c r="D16" s="5"/>
      <c r="E16" s="48">
        <v>1</v>
      </c>
      <c r="F16" s="117">
        <v>1</v>
      </c>
      <c r="G16" s="48">
        <v>30</v>
      </c>
      <c r="H16" s="7">
        <v>33</v>
      </c>
      <c r="I16" s="48">
        <v>7</v>
      </c>
      <c r="J16" s="117">
        <v>12</v>
      </c>
      <c r="K16" s="48">
        <v>405</v>
      </c>
      <c r="L16" s="7">
        <v>382.686</v>
      </c>
      <c r="M16" s="48">
        <v>664</v>
      </c>
      <c r="N16" s="7">
        <v>655</v>
      </c>
    </row>
    <row r="17" spans="1:14" ht="18" customHeight="1">
      <c r="A17" s="37"/>
      <c r="B17" s="37"/>
      <c r="C17" s="4" t="s">
        <v>183</v>
      </c>
      <c r="D17" s="5"/>
      <c r="E17" s="48">
        <v>0</v>
      </c>
      <c r="F17" s="117">
        <v>0</v>
      </c>
      <c r="G17" s="48">
        <v>0</v>
      </c>
      <c r="H17" s="7">
        <v>0</v>
      </c>
      <c r="I17" s="48">
        <v>0</v>
      </c>
      <c r="J17" s="117">
        <v>0</v>
      </c>
      <c r="K17" s="48">
        <v>0</v>
      </c>
      <c r="L17" s="7">
        <v>0</v>
      </c>
      <c r="M17" s="48">
        <v>0</v>
      </c>
      <c r="N17" s="7">
        <v>0</v>
      </c>
    </row>
    <row r="18" spans="1:14" ht="18" customHeight="1">
      <c r="A18" s="37"/>
      <c r="B18" s="67"/>
      <c r="C18" s="68" t="s">
        <v>184</v>
      </c>
      <c r="D18" s="69"/>
      <c r="E18" s="70">
        <v>40</v>
      </c>
      <c r="F18" s="286">
        <v>34</v>
      </c>
      <c r="G18" s="70">
        <v>669</v>
      </c>
      <c r="H18" s="286">
        <v>667</v>
      </c>
      <c r="I18" s="70">
        <v>261</v>
      </c>
      <c r="J18" s="286">
        <v>246</v>
      </c>
      <c r="K18" s="70">
        <v>835</v>
      </c>
      <c r="L18" s="286">
        <v>772.3</v>
      </c>
      <c r="M18" s="70">
        <v>813</v>
      </c>
      <c r="N18" s="286">
        <v>808</v>
      </c>
    </row>
    <row r="19" spans="1:14" ht="18" customHeight="1">
      <c r="A19" s="37"/>
      <c r="B19" s="29" t="s">
        <v>185</v>
      </c>
      <c r="C19" s="226" t="s">
        <v>186</v>
      </c>
      <c r="D19" s="227"/>
      <c r="E19" s="197">
        <v>29</v>
      </c>
      <c r="F19" s="198">
        <v>24</v>
      </c>
      <c r="G19" s="197">
        <v>77</v>
      </c>
      <c r="H19" s="198">
        <v>85</v>
      </c>
      <c r="I19" s="197">
        <v>47</v>
      </c>
      <c r="J19" s="198">
        <v>38</v>
      </c>
      <c r="K19" s="197">
        <v>104</v>
      </c>
      <c r="L19" s="198">
        <v>95.17</v>
      </c>
      <c r="M19" s="197">
        <v>47</v>
      </c>
      <c r="N19" s="198">
        <v>15</v>
      </c>
    </row>
    <row r="20" spans="1:14" ht="18" customHeight="1">
      <c r="A20" s="37"/>
      <c r="B20" s="37"/>
      <c r="C20" s="4" t="s">
        <v>187</v>
      </c>
      <c r="D20" s="5"/>
      <c r="E20" s="6">
        <v>0</v>
      </c>
      <c r="F20" s="7">
        <v>0</v>
      </c>
      <c r="G20" s="6">
        <v>19</v>
      </c>
      <c r="H20" s="7">
        <v>17</v>
      </c>
      <c r="I20" s="6">
        <v>0</v>
      </c>
      <c r="J20" s="7">
        <v>0</v>
      </c>
      <c r="K20" s="6">
        <v>65</v>
      </c>
      <c r="L20" s="7">
        <v>43.402</v>
      </c>
      <c r="M20" s="6">
        <v>83</v>
      </c>
      <c r="N20" s="7">
        <v>120</v>
      </c>
    </row>
    <row r="21" spans="1:14" ht="18" customHeight="1">
      <c r="A21" s="37"/>
      <c r="B21" s="37"/>
      <c r="C21" s="4" t="s">
        <v>188</v>
      </c>
      <c r="D21" s="5"/>
      <c r="E21" s="6">
        <v>0</v>
      </c>
      <c r="F21" s="7">
        <v>0</v>
      </c>
      <c r="G21" s="6">
        <v>0</v>
      </c>
      <c r="H21" s="7"/>
      <c r="I21" s="6">
        <v>0</v>
      </c>
      <c r="J21" s="7">
        <v>0</v>
      </c>
      <c r="K21" s="6">
        <v>0</v>
      </c>
      <c r="L21" s="7">
        <v>0</v>
      </c>
      <c r="M21" s="6">
        <v>0</v>
      </c>
      <c r="N21" s="7">
        <v>0</v>
      </c>
    </row>
    <row r="22" spans="1:14" ht="18" customHeight="1">
      <c r="A22" s="37"/>
      <c r="B22" s="67"/>
      <c r="C22" s="83" t="s">
        <v>189</v>
      </c>
      <c r="D22" s="86"/>
      <c r="E22" s="70">
        <v>29</v>
      </c>
      <c r="F22" s="157">
        <v>24</v>
      </c>
      <c r="G22" s="70">
        <v>96</v>
      </c>
      <c r="H22" s="157">
        <v>102</v>
      </c>
      <c r="I22" s="70">
        <v>47</v>
      </c>
      <c r="J22" s="157">
        <v>38</v>
      </c>
      <c r="K22" s="70">
        <v>169</v>
      </c>
      <c r="L22" s="157">
        <v>138.572</v>
      </c>
      <c r="M22" s="70">
        <v>130</v>
      </c>
      <c r="N22" s="157">
        <v>135</v>
      </c>
    </row>
    <row r="23" spans="1:14" ht="18" customHeight="1">
      <c r="A23" s="37"/>
      <c r="B23" s="29" t="s">
        <v>190</v>
      </c>
      <c r="C23" s="226" t="s">
        <v>191</v>
      </c>
      <c r="D23" s="227"/>
      <c r="E23" s="197">
        <v>10</v>
      </c>
      <c r="F23" s="198">
        <v>10</v>
      </c>
      <c r="G23" s="197">
        <v>495</v>
      </c>
      <c r="H23" s="198">
        <v>495</v>
      </c>
      <c r="I23" s="197">
        <v>100</v>
      </c>
      <c r="J23" s="198">
        <v>100</v>
      </c>
      <c r="K23" s="197">
        <v>450</v>
      </c>
      <c r="L23" s="198">
        <v>450</v>
      </c>
      <c r="M23" s="197">
        <v>100</v>
      </c>
      <c r="N23" s="198">
        <v>100</v>
      </c>
    </row>
    <row r="24" spans="1:14" ht="18" customHeight="1">
      <c r="A24" s="37"/>
      <c r="B24" s="37"/>
      <c r="C24" s="4" t="s">
        <v>192</v>
      </c>
      <c r="D24" s="5"/>
      <c r="E24" s="6">
        <v>1</v>
      </c>
      <c r="F24" s="7">
        <v>0</v>
      </c>
      <c r="G24" s="6">
        <v>78</v>
      </c>
      <c r="H24" s="7">
        <v>70</v>
      </c>
      <c r="I24" s="6">
        <v>114</v>
      </c>
      <c r="J24" s="7">
        <v>108</v>
      </c>
      <c r="K24" s="6">
        <v>216</v>
      </c>
      <c r="L24" s="7">
        <v>183.278</v>
      </c>
      <c r="M24" s="6">
        <v>0</v>
      </c>
      <c r="N24" s="7">
        <v>0</v>
      </c>
    </row>
    <row r="25" spans="1:14" ht="18" customHeight="1">
      <c r="A25" s="37"/>
      <c r="B25" s="37"/>
      <c r="C25" s="4" t="s">
        <v>193</v>
      </c>
      <c r="D25" s="5"/>
      <c r="E25" s="6">
        <v>0</v>
      </c>
      <c r="F25" s="7">
        <v>0</v>
      </c>
      <c r="G25" s="6">
        <v>0</v>
      </c>
      <c r="H25" s="7">
        <v>0</v>
      </c>
      <c r="I25" s="6">
        <v>0</v>
      </c>
      <c r="J25" s="7">
        <v>0</v>
      </c>
      <c r="K25" s="6">
        <v>0</v>
      </c>
      <c r="L25" s="7">
        <v>0</v>
      </c>
      <c r="M25" s="6">
        <v>582</v>
      </c>
      <c r="N25" s="7">
        <v>573</v>
      </c>
    </row>
    <row r="26" spans="1:14" ht="18" customHeight="1">
      <c r="A26" s="37"/>
      <c r="B26" s="67"/>
      <c r="C26" s="61" t="s">
        <v>194</v>
      </c>
      <c r="D26" s="62"/>
      <c r="E26" s="63">
        <v>11</v>
      </c>
      <c r="F26" s="157">
        <v>10</v>
      </c>
      <c r="G26" s="63">
        <v>573</v>
      </c>
      <c r="H26" s="157">
        <v>565</v>
      </c>
      <c r="I26" s="202">
        <v>214</v>
      </c>
      <c r="J26" s="157">
        <v>208</v>
      </c>
      <c r="K26" s="63">
        <v>666</v>
      </c>
      <c r="L26" s="157">
        <v>633.278</v>
      </c>
      <c r="M26" s="63">
        <v>682</v>
      </c>
      <c r="N26" s="157">
        <v>673</v>
      </c>
    </row>
    <row r="27" spans="1:14" ht="18" customHeight="1">
      <c r="A27" s="67"/>
      <c r="B27" s="68" t="s">
        <v>195</v>
      </c>
      <c r="C27" s="69"/>
      <c r="D27" s="69"/>
      <c r="E27" s="287">
        <v>40</v>
      </c>
      <c r="F27" s="157">
        <v>34</v>
      </c>
      <c r="G27" s="70">
        <v>669</v>
      </c>
      <c r="H27" s="157">
        <v>667</v>
      </c>
      <c r="I27" s="287">
        <v>261</v>
      </c>
      <c r="J27" s="157">
        <v>246</v>
      </c>
      <c r="K27" s="70">
        <v>835</v>
      </c>
      <c r="L27" s="157">
        <v>771.85</v>
      </c>
      <c r="M27" s="70">
        <v>808</v>
      </c>
      <c r="N27" s="157">
        <v>808</v>
      </c>
    </row>
    <row r="28" spans="1:14" ht="18" customHeight="1">
      <c r="A28" s="29" t="s">
        <v>196</v>
      </c>
      <c r="B28" s="29" t="s">
        <v>197</v>
      </c>
      <c r="C28" s="226" t="s">
        <v>198</v>
      </c>
      <c r="D28" s="288" t="s">
        <v>41</v>
      </c>
      <c r="E28" s="197">
        <v>30</v>
      </c>
      <c r="F28" s="198">
        <v>29</v>
      </c>
      <c r="G28" s="197">
        <v>563</v>
      </c>
      <c r="H28" s="198">
        <v>527</v>
      </c>
      <c r="I28" s="197">
        <v>408</v>
      </c>
      <c r="J28" s="198">
        <v>378</v>
      </c>
      <c r="K28" s="197">
        <v>658</v>
      </c>
      <c r="L28" s="198">
        <v>655.185</v>
      </c>
      <c r="M28" s="197">
        <v>114</v>
      </c>
      <c r="N28" s="198">
        <v>122</v>
      </c>
    </row>
    <row r="29" spans="1:14" ht="18" customHeight="1">
      <c r="A29" s="37"/>
      <c r="B29" s="37"/>
      <c r="C29" s="4" t="s">
        <v>199</v>
      </c>
      <c r="D29" s="289" t="s">
        <v>42</v>
      </c>
      <c r="E29" s="6"/>
      <c r="F29" s="7">
        <v>0</v>
      </c>
      <c r="G29" s="6">
        <v>331</v>
      </c>
      <c r="H29" s="7">
        <v>299</v>
      </c>
      <c r="I29" s="6">
        <v>83</v>
      </c>
      <c r="J29" s="7">
        <v>82</v>
      </c>
      <c r="K29" s="6">
        <v>84</v>
      </c>
      <c r="L29" s="7">
        <v>91.124</v>
      </c>
      <c r="M29" s="6">
        <v>96</v>
      </c>
      <c r="N29" s="7">
        <v>99</v>
      </c>
    </row>
    <row r="30" spans="1:14" ht="18" customHeight="1">
      <c r="A30" s="37"/>
      <c r="B30" s="37"/>
      <c r="C30" s="4" t="s">
        <v>200</v>
      </c>
      <c r="D30" s="289" t="s">
        <v>201</v>
      </c>
      <c r="E30" s="6">
        <v>30</v>
      </c>
      <c r="F30" s="7">
        <v>29</v>
      </c>
      <c r="G30" s="48">
        <v>221</v>
      </c>
      <c r="H30" s="7">
        <v>224</v>
      </c>
      <c r="I30" s="6">
        <v>323</v>
      </c>
      <c r="J30" s="7">
        <v>292</v>
      </c>
      <c r="K30" s="6">
        <v>525</v>
      </c>
      <c r="L30" s="7">
        <v>550</v>
      </c>
      <c r="M30" s="6">
        <v>11</v>
      </c>
      <c r="N30" s="7">
        <v>2</v>
      </c>
    </row>
    <row r="31" spans="1:15" ht="18" customHeight="1">
      <c r="A31" s="37"/>
      <c r="B31" s="37"/>
      <c r="C31" s="83" t="s">
        <v>202</v>
      </c>
      <c r="D31" s="290" t="s">
        <v>203</v>
      </c>
      <c r="E31" s="70">
        <f aca="true" t="shared" si="0" ref="E31:L31">E28-E29-E30</f>
        <v>0</v>
      </c>
      <c r="F31" s="286">
        <f t="shared" si="0"/>
        <v>0</v>
      </c>
      <c r="G31" s="70">
        <f t="shared" si="0"/>
        <v>11</v>
      </c>
      <c r="H31" s="286">
        <f t="shared" si="0"/>
        <v>4</v>
      </c>
      <c r="I31" s="70">
        <f t="shared" si="0"/>
        <v>2</v>
      </c>
      <c r="J31" s="291">
        <f t="shared" si="0"/>
        <v>4</v>
      </c>
      <c r="K31" s="70">
        <v>49</v>
      </c>
      <c r="L31" s="291">
        <f t="shared" si="0"/>
        <v>14.060999999999922</v>
      </c>
      <c r="M31" s="70">
        <v>7</v>
      </c>
      <c r="N31" s="286">
        <f>N28-N29-N30+1</f>
        <v>22</v>
      </c>
      <c r="O31" s="38"/>
    </row>
    <row r="32" spans="1:14" ht="18" customHeight="1">
      <c r="A32" s="37"/>
      <c r="B32" s="37"/>
      <c r="C32" s="226" t="s">
        <v>204</v>
      </c>
      <c r="D32" s="288" t="s">
        <v>205</v>
      </c>
      <c r="E32" s="197">
        <v>0</v>
      </c>
      <c r="F32" s="198">
        <v>0</v>
      </c>
      <c r="G32" s="197">
        <v>1</v>
      </c>
      <c r="H32" s="198">
        <v>4</v>
      </c>
      <c r="I32" s="197">
        <v>5</v>
      </c>
      <c r="J32" s="198">
        <v>4</v>
      </c>
      <c r="K32" s="197">
        <v>6</v>
      </c>
      <c r="L32" s="198">
        <v>8</v>
      </c>
      <c r="M32" s="197">
        <v>3</v>
      </c>
      <c r="N32" s="198">
        <v>4</v>
      </c>
    </row>
    <row r="33" spans="1:14" ht="18" customHeight="1">
      <c r="A33" s="37"/>
      <c r="B33" s="37"/>
      <c r="C33" s="4" t="s">
        <v>206</v>
      </c>
      <c r="D33" s="289" t="s">
        <v>207</v>
      </c>
      <c r="E33" s="6">
        <v>0</v>
      </c>
      <c r="F33" s="7">
        <v>0</v>
      </c>
      <c r="G33" s="6">
        <v>0</v>
      </c>
      <c r="H33" s="7">
        <v>0</v>
      </c>
      <c r="I33" s="6">
        <v>0</v>
      </c>
      <c r="J33" s="7">
        <v>0</v>
      </c>
      <c r="K33" s="6">
        <v>0</v>
      </c>
      <c r="L33" s="7">
        <v>0</v>
      </c>
      <c r="M33" s="6">
        <v>0</v>
      </c>
      <c r="N33" s="7">
        <v>8</v>
      </c>
    </row>
    <row r="34" spans="1:14" ht="18" customHeight="1">
      <c r="A34" s="37"/>
      <c r="B34" s="67"/>
      <c r="C34" s="83" t="s">
        <v>208</v>
      </c>
      <c r="D34" s="290" t="s">
        <v>209</v>
      </c>
      <c r="E34" s="70">
        <f aca="true" t="shared" si="1" ref="E34:L34">E31+E32-E33</f>
        <v>0</v>
      </c>
      <c r="F34" s="157">
        <f t="shared" si="1"/>
        <v>0</v>
      </c>
      <c r="G34" s="70">
        <f t="shared" si="1"/>
        <v>12</v>
      </c>
      <c r="H34" s="157">
        <f t="shared" si="1"/>
        <v>8</v>
      </c>
      <c r="I34" s="70">
        <f t="shared" si="1"/>
        <v>7</v>
      </c>
      <c r="J34" s="157">
        <f t="shared" si="1"/>
        <v>8</v>
      </c>
      <c r="K34" s="70">
        <f t="shared" si="1"/>
        <v>55</v>
      </c>
      <c r="L34" s="157">
        <f t="shared" si="1"/>
        <v>22.060999999999922</v>
      </c>
      <c r="M34" s="70">
        <v>10</v>
      </c>
      <c r="N34" s="157">
        <f>N31+N32-N33-1</f>
        <v>17</v>
      </c>
    </row>
    <row r="35" spans="1:14" ht="18" customHeight="1">
      <c r="A35" s="37"/>
      <c r="B35" s="29" t="s">
        <v>210</v>
      </c>
      <c r="C35" s="226" t="s">
        <v>211</v>
      </c>
      <c r="D35" s="288" t="s">
        <v>212</v>
      </c>
      <c r="E35" s="197">
        <v>0</v>
      </c>
      <c r="F35" s="198">
        <v>0</v>
      </c>
      <c r="G35" s="197">
        <v>3</v>
      </c>
      <c r="H35" s="198">
        <v>3</v>
      </c>
      <c r="I35" s="197">
        <v>0</v>
      </c>
      <c r="J35" s="198">
        <v>1</v>
      </c>
      <c r="K35" s="197">
        <v>0</v>
      </c>
      <c r="L35" s="198">
        <v>0</v>
      </c>
      <c r="M35" s="197">
        <v>0</v>
      </c>
      <c r="N35" s="198">
        <v>0</v>
      </c>
    </row>
    <row r="36" spans="1:14" ht="18" customHeight="1">
      <c r="A36" s="37"/>
      <c r="B36" s="37"/>
      <c r="C36" s="4" t="s">
        <v>213</v>
      </c>
      <c r="D36" s="289" t="s">
        <v>214</v>
      </c>
      <c r="E36" s="6">
        <v>0</v>
      </c>
      <c r="F36" s="7">
        <v>0</v>
      </c>
      <c r="G36" s="6">
        <v>0</v>
      </c>
      <c r="H36" s="7">
        <v>0</v>
      </c>
      <c r="I36" s="6">
        <v>0</v>
      </c>
      <c r="J36" s="7">
        <v>5</v>
      </c>
      <c r="K36" s="6">
        <v>0</v>
      </c>
      <c r="L36" s="7">
        <v>0</v>
      </c>
      <c r="M36" s="6">
        <v>0</v>
      </c>
      <c r="N36" s="7">
        <v>0</v>
      </c>
    </row>
    <row r="37" spans="1:14" ht="18" customHeight="1">
      <c r="A37" s="37"/>
      <c r="B37" s="37"/>
      <c r="C37" s="4" t="s">
        <v>215</v>
      </c>
      <c r="D37" s="289" t="s">
        <v>216</v>
      </c>
      <c r="E37" s="6">
        <f aca="true" t="shared" si="2" ref="E37:N37">E34+E35-E36</f>
        <v>0</v>
      </c>
      <c r="F37" s="7">
        <f t="shared" si="2"/>
        <v>0</v>
      </c>
      <c r="G37" s="6">
        <f t="shared" si="2"/>
        <v>15</v>
      </c>
      <c r="H37" s="7">
        <f t="shared" si="2"/>
        <v>11</v>
      </c>
      <c r="I37" s="6">
        <f t="shared" si="2"/>
        <v>7</v>
      </c>
      <c r="J37" s="7">
        <f t="shared" si="2"/>
        <v>4</v>
      </c>
      <c r="K37" s="6">
        <f t="shared" si="2"/>
        <v>55</v>
      </c>
      <c r="L37" s="7">
        <f t="shared" si="2"/>
        <v>22.060999999999922</v>
      </c>
      <c r="M37" s="6">
        <f t="shared" si="2"/>
        <v>10</v>
      </c>
      <c r="N37" s="7">
        <f t="shared" si="2"/>
        <v>17</v>
      </c>
    </row>
    <row r="38" spans="1:14" ht="18" customHeight="1">
      <c r="A38" s="37"/>
      <c r="B38" s="37"/>
      <c r="C38" s="4" t="s">
        <v>217</v>
      </c>
      <c r="D38" s="289" t="s">
        <v>218</v>
      </c>
      <c r="E38" s="6">
        <v>0</v>
      </c>
      <c r="F38" s="7">
        <v>0</v>
      </c>
      <c r="G38" s="6">
        <v>0</v>
      </c>
      <c r="H38" s="7">
        <v>0</v>
      </c>
      <c r="I38" s="6">
        <v>0</v>
      </c>
      <c r="J38" s="7">
        <v>0</v>
      </c>
      <c r="K38" s="6">
        <v>0</v>
      </c>
      <c r="L38" s="7">
        <v>0</v>
      </c>
      <c r="M38" s="6">
        <v>0</v>
      </c>
      <c r="N38" s="7">
        <v>0</v>
      </c>
    </row>
    <row r="39" spans="1:14" ht="18" customHeight="1">
      <c r="A39" s="37"/>
      <c r="B39" s="37"/>
      <c r="C39" s="4" t="s">
        <v>219</v>
      </c>
      <c r="D39" s="289" t="s">
        <v>220</v>
      </c>
      <c r="E39" s="6">
        <v>0</v>
      </c>
      <c r="F39" s="7">
        <v>0</v>
      </c>
      <c r="G39" s="6">
        <v>0</v>
      </c>
      <c r="H39" s="7">
        <v>0</v>
      </c>
      <c r="I39" s="6">
        <v>0</v>
      </c>
      <c r="J39" s="7">
        <v>0</v>
      </c>
      <c r="K39" s="6">
        <v>0</v>
      </c>
      <c r="L39" s="7">
        <v>0</v>
      </c>
      <c r="M39" s="6">
        <v>0</v>
      </c>
      <c r="N39" s="7">
        <v>0</v>
      </c>
    </row>
    <row r="40" spans="1:14" ht="18" customHeight="1">
      <c r="A40" s="37"/>
      <c r="B40" s="37"/>
      <c r="C40" s="4" t="s">
        <v>221</v>
      </c>
      <c r="D40" s="289" t="s">
        <v>222</v>
      </c>
      <c r="E40" s="6">
        <v>0</v>
      </c>
      <c r="F40" s="7">
        <v>0</v>
      </c>
      <c r="G40" s="6">
        <v>7</v>
      </c>
      <c r="H40" s="7">
        <v>5</v>
      </c>
      <c r="I40" s="6">
        <v>2</v>
      </c>
      <c r="J40" s="7">
        <v>1</v>
      </c>
      <c r="K40" s="6">
        <v>21</v>
      </c>
      <c r="L40" s="7">
        <v>8</v>
      </c>
      <c r="M40" s="6">
        <v>0</v>
      </c>
      <c r="N40" s="7">
        <v>0</v>
      </c>
    </row>
    <row r="41" spans="1:14" ht="18" customHeight="1">
      <c r="A41" s="37"/>
      <c r="B41" s="37"/>
      <c r="C41" s="238" t="s">
        <v>223</v>
      </c>
      <c r="D41" s="289" t="s">
        <v>224</v>
      </c>
      <c r="E41" s="6">
        <f aca="true" t="shared" si="3" ref="E41:N41">E34+E35-E36-E40</f>
        <v>0</v>
      </c>
      <c r="F41" s="7">
        <f t="shared" si="3"/>
        <v>0</v>
      </c>
      <c r="G41" s="6">
        <f t="shared" si="3"/>
        <v>8</v>
      </c>
      <c r="H41" s="7">
        <f t="shared" si="3"/>
        <v>6</v>
      </c>
      <c r="I41" s="6">
        <f t="shared" si="3"/>
        <v>5</v>
      </c>
      <c r="J41" s="7">
        <f t="shared" si="3"/>
        <v>3</v>
      </c>
      <c r="K41" s="6">
        <f t="shared" si="3"/>
        <v>34</v>
      </c>
      <c r="L41" s="7">
        <f t="shared" si="3"/>
        <v>14.060999999999922</v>
      </c>
      <c r="M41" s="6">
        <f t="shared" si="3"/>
        <v>10</v>
      </c>
      <c r="N41" s="7">
        <f t="shared" si="3"/>
        <v>17</v>
      </c>
    </row>
    <row r="42" spans="1:14" ht="18" customHeight="1">
      <c r="A42" s="37"/>
      <c r="B42" s="37"/>
      <c r="C42" s="292" t="s">
        <v>225</v>
      </c>
      <c r="D42" s="293"/>
      <c r="E42" s="48">
        <f aca="true" t="shared" si="4" ref="E42:N42">E37+E38-E39-E40</f>
        <v>0</v>
      </c>
      <c r="F42" s="116">
        <f t="shared" si="4"/>
        <v>0</v>
      </c>
      <c r="G42" s="48">
        <f t="shared" si="4"/>
        <v>8</v>
      </c>
      <c r="H42" s="116">
        <f t="shared" si="4"/>
        <v>6</v>
      </c>
      <c r="I42" s="48">
        <f t="shared" si="4"/>
        <v>5</v>
      </c>
      <c r="J42" s="116">
        <f t="shared" si="4"/>
        <v>3</v>
      </c>
      <c r="K42" s="48">
        <f t="shared" si="4"/>
        <v>34</v>
      </c>
      <c r="L42" s="116">
        <f t="shared" si="4"/>
        <v>14.060999999999922</v>
      </c>
      <c r="M42" s="48">
        <f t="shared" si="4"/>
        <v>10</v>
      </c>
      <c r="N42" s="7">
        <f t="shared" si="4"/>
        <v>17</v>
      </c>
    </row>
    <row r="43" spans="1:14" ht="18" customHeight="1">
      <c r="A43" s="37"/>
      <c r="B43" s="37"/>
      <c r="C43" s="4" t="s">
        <v>226</v>
      </c>
      <c r="D43" s="289" t="s">
        <v>227</v>
      </c>
      <c r="E43" s="6">
        <v>0</v>
      </c>
      <c r="F43" s="7">
        <v>0</v>
      </c>
      <c r="G43" s="6">
        <v>70</v>
      </c>
      <c r="H43" s="7">
        <v>64</v>
      </c>
      <c r="I43" s="6">
        <v>108</v>
      </c>
      <c r="J43" s="7">
        <v>105</v>
      </c>
      <c r="K43" s="6">
        <v>0</v>
      </c>
      <c r="L43" s="7">
        <v>0</v>
      </c>
      <c r="M43" s="6">
        <v>0</v>
      </c>
      <c r="N43" s="7">
        <v>0</v>
      </c>
    </row>
    <row r="44" spans="1:14" ht="18" customHeight="1">
      <c r="A44" s="67"/>
      <c r="B44" s="67"/>
      <c r="C44" s="83" t="s">
        <v>228</v>
      </c>
      <c r="D44" s="188" t="s">
        <v>229</v>
      </c>
      <c r="E44" s="70">
        <f aca="true" t="shared" si="5" ref="E44:N44">E41+E43</f>
        <v>0</v>
      </c>
      <c r="F44" s="157">
        <f t="shared" si="5"/>
        <v>0</v>
      </c>
      <c r="G44" s="70">
        <f t="shared" si="5"/>
        <v>78</v>
      </c>
      <c r="H44" s="157">
        <f t="shared" si="5"/>
        <v>70</v>
      </c>
      <c r="I44" s="70">
        <f t="shared" si="5"/>
        <v>113</v>
      </c>
      <c r="J44" s="157">
        <f t="shared" si="5"/>
        <v>108</v>
      </c>
      <c r="K44" s="70">
        <f t="shared" si="5"/>
        <v>34</v>
      </c>
      <c r="L44" s="157">
        <f t="shared" si="5"/>
        <v>14.060999999999922</v>
      </c>
      <c r="M44" s="70">
        <f t="shared" si="5"/>
        <v>10</v>
      </c>
      <c r="N44" s="157">
        <f t="shared" si="5"/>
        <v>17</v>
      </c>
    </row>
    <row r="45" ht="13.5" customHeight="1">
      <c r="A45" s="158" t="s">
        <v>230</v>
      </c>
    </row>
    <row r="46" ht="13.5" customHeight="1">
      <c r="A46" s="158" t="s">
        <v>231</v>
      </c>
    </row>
    <row r="47" ht="13.5">
      <c r="A47" s="294"/>
    </row>
  </sheetData>
  <sheetProtection/>
  <mergeCells count="15">
    <mergeCell ref="E6:F6"/>
    <mergeCell ref="G6:H6"/>
    <mergeCell ref="K6:L6"/>
    <mergeCell ref="M6:N6"/>
    <mergeCell ref="A8:A14"/>
    <mergeCell ref="B9:B14"/>
    <mergeCell ref="I6:J6"/>
    <mergeCell ref="C42:D42"/>
    <mergeCell ref="A15:A27"/>
    <mergeCell ref="B15:B18"/>
    <mergeCell ref="B19:B22"/>
    <mergeCell ref="B23:B26"/>
    <mergeCell ref="A28:A44"/>
    <mergeCell ref="B28:B34"/>
    <mergeCell ref="B35:B44"/>
  </mergeCells>
  <printOptions/>
  <pageMargins left="0.7086614173228347" right="0.2362204724409449" top="0.1968503937007874" bottom="0.2362204724409449" header="0.1968503937007874" footer="0.1968503937007874"/>
  <pageSetup fitToHeight="1" fitToWidth="1" horizontalDpi="600" verticalDpi="600" orientation="landscape" paperSize="9" scale="75" r:id="rId1"/>
  <headerFooter alignWithMargins="0">
    <oddHeader>&amp;R&amp;"ｺﾞｼｯｸ,斜体"&amp;9都道府県－5</oddHeader>
  </headerFooter>
  <rowBreaks count="1" manualBreakCount="1">
    <brk id="46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yamasaki</cp:lastModifiedBy>
  <cp:lastPrinted>2017-09-12T05:09:32Z</cp:lastPrinted>
  <dcterms:modified xsi:type="dcterms:W3CDTF">2017-10-31T00:44:08Z</dcterms:modified>
  <cp:category/>
  <cp:version/>
  <cp:contentType/>
  <cp:contentStatus/>
</cp:coreProperties>
</file>