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<sst xmlns="http://schemas.openxmlformats.org/spreadsheetml/2006/main" count="445" uniqueCount="258">
  <si>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</si>
  <si>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</si>
  <si>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</si>
  <si>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</si>
  <si>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</si>
  <si>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</si>
  <si>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</si>
  <si>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</si>
  <si>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</si>
  <si>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</si>
  <si>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</si>
  <si>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</si>
  <si>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</si>
  <si>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</si>
  <si>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</si>
  <si>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</si>
  <si>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</si>
  <si>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</si>
  <si>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</si>
  <si>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</si>
  <si>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</si>
  <si>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</si>
  <si>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</si>
  <si>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</si>
  <si>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</si>
  <si>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</si>
  <si>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</si>
  <si>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</si>
  <si>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</si>
  <si>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</si>
  <si>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</si>
  <si>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</si>
  <si>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</si>
  <si>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</si>
  <si>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</si>
  <si>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</si>
  <si>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</si>
  <si>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</si>
  <si>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</si>
  <si>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</si>
  <si>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</si>
  <si>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</si>
  <si>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</si>
  <si>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</si>
  <si>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</si>
  <si>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</si>
  <si>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</si>
  <si>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</si>
  <si>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</si>
  <si>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</si>
  <si>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</si>
  <si>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</si>
  <si>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</si>
  <si>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</si>
  <si>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</si>
  <si>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</si>
  <si>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</si>
  <si>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</si>
  <si>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</si>
  <si>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</si>
  <si>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</si>
  <si>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</si>
  <si>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</si>
  <si>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</si>
  <si>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</si>
  <si>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</si>
  <si>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</si>
  <si>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</si>
  <si>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</si>
  <si>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</si>
  <si>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</si>
  <si>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</si>
  <si>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</si>
  <si>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</si>
  <si>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</si>
  <si>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</si>
  <si>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</si>
  <si>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</si>
  <si>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</si>
  <si>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</si>
  <si>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</si>
  <si>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</si>
  <si>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</si>
  <si>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</si>
  <si>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</si>
  <si>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</si>
  <si>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</si>
  <si>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</si>
  <si>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</si>
  <si>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</si>
  <si>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</si>
  <si>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</si>
  <si>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</si>
  <si>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</si>
  <si>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</si>
  <si>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</si>
  <si>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</si>
  <si>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</si>
  <si>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</si>
  <si>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</si>
  <si>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</si>
  <si>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</si>
  <si>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</si>
  <si>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うち一般財源総額</t>
  </si>
  <si>
    <t>歳出総額</t>
  </si>
  <si>
    <t>歳入歳出差引</t>
  </si>
  <si>
    <t>翌年度への繰越財源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</si>
  <si>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</si>
  <si>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</si>
  <si>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</si>
  <si>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</si>
  <si>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</si>
  <si>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</si>
  <si>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</si>
  <si>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地方債現在高の一般財源総額比</t>
  </si>
  <si>
    <t>後年度財政負担の一般財源総額比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</si>
  <si>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</si>
  <si>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</si>
  <si>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</si>
  <si>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</si>
  <si>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</si>
  <si>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</si>
  <si>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</si>
  <si>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</si>
  <si>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</si>
  <si>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</si>
  <si>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</si>
  <si>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</si>
  <si>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</si>
  <si>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</si>
  <si>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</si>
  <si>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</si>
  <si>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</si>
  <si>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</si>
  <si>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</si>
  <si>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</si>
  <si>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</si>
  <si>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</si>
  <si>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</si>
  <si>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</si>
  <si>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</si>
  <si>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</si>
  <si>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</si>
  <si>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</si>
  <si>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</si>
  <si>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</si>
  <si>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</si>
  <si>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</si>
  <si>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</si>
  <si>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</si>
  <si>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</si>
  <si>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</si>
  <si>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</si>
  <si>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</si>
  <si>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</si>
  <si>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</si>
  <si>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</si>
  <si>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</si>
  <si>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</si>
  <si>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</si>
  <si>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</si>
  <si>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</si>
  <si>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</si>
  <si>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</si>
  <si>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</si>
  <si>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</si>
  <si>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</si>
  <si>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</si>
  <si>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</si>
  <si>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</si>
  <si>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</si>
  <si>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</si>
  <si>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</si>
  <si>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</si>
  <si>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</si>
  <si>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</si>
  <si>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</si>
  <si>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</si>
  <si>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</si>
  <si>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</si>
  <si>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</si>
  <si>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</si>
  <si>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</si>
  <si>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</si>
  <si>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</si>
  <si>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</si>
  <si>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</si>
  <si>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</si>
  <si>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</si>
  <si>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</si>
  <si>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</si>
  <si>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</si>
  <si>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</si>
  <si>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</si>
  <si>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</si>
  <si>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</si>
  <si>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</si>
  <si>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</si>
  <si>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</si>
  <si>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</si>
  <si>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</si>
  <si>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</si>
  <si>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</si>
  <si>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</si>
  <si>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27年度</t>
  </si>
  <si>
    <t>(平成27年度決算額）</t>
  </si>
  <si>
    <t>27年度</t>
  </si>
  <si>
    <t>（注1）平成23年度～26年度は平成22年国勢調査、平成27年度は平成27年度国勢調査を基に計上している。</t>
  </si>
  <si>
    <t>病院事業</t>
  </si>
  <si>
    <t>臨海工業用地等造成事業</t>
  </si>
  <si>
    <t>工業用水道事業</t>
  </si>
  <si>
    <t>水道水供給事業</t>
  </si>
  <si>
    <t>臨海下水道事業</t>
  </si>
  <si>
    <t>港湾整備事業</t>
  </si>
  <si>
    <t>下水道事業</t>
  </si>
  <si>
    <t>病院事業</t>
  </si>
  <si>
    <t>臨海工業用地等造成事業</t>
  </si>
  <si>
    <t>工業用水道事業</t>
  </si>
  <si>
    <t>水道用水供給事業</t>
  </si>
  <si>
    <t>臨海下水道事業</t>
  </si>
  <si>
    <t>港湾整備事業</t>
  </si>
  <si>
    <t>下水道事業</t>
  </si>
  <si>
    <t>福井県</t>
  </si>
  <si>
    <t>27年度</t>
  </si>
  <si>
    <t>29年度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</si>
  <si>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</si>
  <si>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</si>
  <si>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</si>
  <si>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</si>
  <si>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</si>
  <si>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</si>
  <si>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</si>
  <si>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</si>
  <si>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</si>
  <si>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</si>
  <si>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</si>
  <si>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</si>
  <si>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</si>
  <si>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</si>
  <si>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</si>
  <si>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</si>
  <si>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（1）平成27年度普通会計決算の状況</t>
  </si>
  <si>
    <t>平成27年度</t>
  </si>
  <si>
    <t>うち不動産取得税</t>
  </si>
  <si>
    <t>うち固定資産税</t>
  </si>
  <si>
    <t>(a)</t>
  </si>
  <si>
    <t>実質収支</t>
  </si>
  <si>
    <t>(f=d+e-c)</t>
  </si>
  <si>
    <t>(e/b)</t>
  </si>
  <si>
    <t>(f/b)</t>
  </si>
  <si>
    <t>-</t>
  </si>
  <si>
    <t>（注）原則として表示単位未満を四捨五入して端数調整していないため、合計等と一致しない場合がある。</t>
  </si>
  <si>
    <t>４.公営企業会計の状況</t>
  </si>
  <si>
    <t>(平成27年度決算ﾍﾞｰｽ）</t>
  </si>
  <si>
    <t>27年度</t>
  </si>
  <si>
    <t>福井県道路公社</t>
  </si>
  <si>
    <t>駐車場整備事業</t>
  </si>
  <si>
    <t>駐車場整備事業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</si>
</sst>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6"/>
      <name val="明朝"/>
      <family val="3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明朝"/>
      <family val="1"/>
    </font>
    <font>
      <sz val="11"/>
      <name val="ｺﾞｼｯｸ"/>
      <family val="3"/>
    </font>
    <font>
      <sz val="11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50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41" fontId="4" fillId="0" borderId="0" xfId="0" applyNumberFormat="1" applyFont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41" fontId="4" fillId="0" borderId="11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217" fontId="0" fillId="0" borderId="12" xfId="48" applyNumberFormat="1" applyFont="1" applyBorder="1" applyAlignment="1">
      <alignment vertical="center"/>
    </xf>
    <xf numFmtId="217" fontId="0" fillId="0" borderId="13" xfId="48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15" xfId="48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distributed" vertical="center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217" fontId="0" fillId="0" borderId="17" xfId="48" applyNumberFormat="1" applyFont="1" applyBorder="1" applyAlignment="1">
      <alignment vertical="center"/>
    </xf>
    <xf numFmtId="217" fontId="0" fillId="0" borderId="18" xfId="48" applyNumberFormat="1" applyFont="1" applyBorder="1" applyAlignment="1">
      <alignment vertical="center"/>
    </xf>
    <xf numFmtId="217" fontId="0" fillId="0" borderId="16" xfId="48" applyNumberFormat="1" applyFont="1" applyBorder="1" applyAlignment="1">
      <alignment vertical="center"/>
    </xf>
    <xf numFmtId="217" fontId="0" fillId="0" borderId="19" xfId="48" applyNumberFormat="1" applyFont="1" applyBorder="1" applyAlignment="1">
      <alignment vertical="center"/>
    </xf>
    <xf numFmtId="217" fontId="0" fillId="0" borderId="20" xfId="48" applyNumberFormat="1" applyFont="1" applyBorder="1" applyAlignment="1">
      <alignment vertical="center"/>
    </xf>
    <xf numFmtId="217" fontId="0" fillId="0" borderId="21" xfId="48" applyNumberFormat="1" applyFont="1" applyBorder="1" applyAlignment="1">
      <alignment vertical="center"/>
    </xf>
    <xf numFmtId="217" fontId="0" fillId="0" borderId="22" xfId="48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Continuous" vertical="center"/>
    </xf>
    <xf numFmtId="41" fontId="4" fillId="0" borderId="11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5" fillId="0" borderId="11" xfId="0" applyNumberFormat="1" applyFont="1" applyBorder="1" applyAlignment="1">
      <alignment horizontal="left" vertical="center"/>
    </xf>
    <xf numFmtId="41" fontId="0" fillId="0" borderId="23" xfId="0" applyNumberFormat="1" applyFont="1" applyBorder="1" applyAlignment="1">
      <alignment vertical="center"/>
    </xf>
    <xf numFmtId="217" fontId="0" fillId="0" borderId="24" xfId="48" applyNumberFormat="1" applyFont="1" applyBorder="1" applyAlignment="1">
      <alignment horizontal="center" vertical="center"/>
    </xf>
    <xf numFmtId="217" fontId="0" fillId="0" borderId="25" xfId="48" applyNumberFormat="1" applyFont="1" applyBorder="1" applyAlignment="1">
      <alignment horizontal="center" vertical="center"/>
    </xf>
    <xf numFmtId="217" fontId="0" fillId="0" borderId="26" xfId="48" applyNumberFormat="1" applyFont="1" applyBorder="1" applyAlignment="1">
      <alignment horizontal="center" vertical="center"/>
    </xf>
    <xf numFmtId="217" fontId="0" fillId="0" borderId="27" xfId="48" applyNumberFormat="1" applyFont="1" applyBorder="1" applyAlignment="1">
      <alignment horizontal="center" vertical="center"/>
    </xf>
    <xf numFmtId="217" fontId="0" fillId="0" borderId="28" xfId="48" applyNumberFormat="1" applyFont="1" applyBorder="1" applyAlignment="1">
      <alignment horizontal="center" vertical="center"/>
    </xf>
    <xf numFmtId="217" fontId="0" fillId="0" borderId="29" xfId="48" applyNumberFormat="1" applyFont="1" applyBorder="1" applyAlignment="1">
      <alignment horizontal="center" vertical="center"/>
    </xf>
    <xf numFmtId="217" fontId="0" fillId="0" borderId="13" xfId="48" applyNumberFormat="1" applyFont="1" applyBorder="1" applyAlignment="1">
      <alignment horizontal="center" vertical="center"/>
    </xf>
    <xf numFmtId="217" fontId="0" fillId="0" borderId="18" xfId="48" applyNumberFormat="1" applyFont="1" applyBorder="1" applyAlignment="1">
      <alignment horizontal="center" vertical="center"/>
    </xf>
    <xf numFmtId="217" fontId="0" fillId="0" borderId="16" xfId="48" applyNumberFormat="1" applyFont="1" applyBorder="1" applyAlignment="1">
      <alignment horizontal="center" vertical="center"/>
    </xf>
    <xf numFmtId="217" fontId="0" fillId="0" borderId="30" xfId="48" applyNumberFormat="1" applyFont="1" applyBorder="1" applyAlignment="1">
      <alignment horizontal="center" vertical="center"/>
    </xf>
    <xf numFmtId="217" fontId="0" fillId="0" borderId="22" xfId="48" applyNumberFormat="1" applyFont="1" applyBorder="1" applyAlignment="1">
      <alignment horizontal="center" vertical="center"/>
    </xf>
    <xf numFmtId="217" fontId="0" fillId="0" borderId="19" xfId="48" applyNumberFormat="1" applyFont="1" applyBorder="1" applyAlignment="1">
      <alignment horizontal="center" vertical="center"/>
    </xf>
    <xf numFmtId="217" fontId="0" fillId="0" borderId="31" xfId="48" applyNumberFormat="1" applyFont="1" applyBorder="1" applyAlignment="1">
      <alignment vertical="center"/>
    </xf>
    <xf numFmtId="217" fontId="0" fillId="0" borderId="32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12" xfId="48" applyNumberFormat="1" applyFont="1" applyFill="1" applyBorder="1" applyAlignment="1">
      <alignment vertical="center"/>
    </xf>
    <xf numFmtId="217" fontId="0" fillId="0" borderId="16" xfId="48" applyNumberFormat="1" applyFont="1" applyFill="1" applyBorder="1" applyAlignment="1">
      <alignment vertical="center"/>
    </xf>
    <xf numFmtId="217" fontId="0" fillId="0" borderId="23" xfId="48" applyNumberFormat="1" applyFont="1" applyBorder="1" applyAlignment="1">
      <alignment vertical="center"/>
    </xf>
    <xf numFmtId="217" fontId="0" fillId="0" borderId="34" xfId="48" applyNumberFormat="1" applyFon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41" fontId="14" fillId="0" borderId="12" xfId="0" applyNumberFormat="1" applyFont="1" applyBorder="1" applyAlignment="1">
      <alignment horizontal="right" vertical="center"/>
    </xf>
    <xf numFmtId="41" fontId="14" fillId="0" borderId="35" xfId="0" applyNumberFormat="1" applyFont="1" applyBorder="1" applyAlignment="1">
      <alignment horizontal="right" vertical="center"/>
    </xf>
    <xf numFmtId="41" fontId="31" fillId="0" borderId="0" xfId="0" applyNumberFormat="1" applyFont="1" applyBorder="1" applyAlignment="1">
      <alignment vertical="center"/>
    </xf>
    <xf numFmtId="41" fontId="0" fillId="0" borderId="0" xfId="0" applyNumberFormat="1" applyFont="1" applyAlignment="1" quotePrefix="1">
      <alignment vertical="center"/>
    </xf>
    <xf numFmtId="41" fontId="0" fillId="0" borderId="0" xfId="0" applyNumberFormat="1" applyFont="1" applyAlignment="1">
      <alignment horizontal="right" vertical="center"/>
    </xf>
    <xf numFmtId="41" fontId="0" fillId="0" borderId="36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horizontal="centerContinuous" vertical="center"/>
    </xf>
    <xf numFmtId="0" fontId="0" fillId="0" borderId="37" xfId="0" applyNumberFormat="1" applyFont="1" applyBorder="1" applyAlignment="1">
      <alignment horizontal="centerContinuous" vertical="center"/>
    </xf>
    <xf numFmtId="0" fontId="0" fillId="0" borderId="38" xfId="0" applyNumberFormat="1" applyFont="1" applyBorder="1" applyAlignment="1">
      <alignment horizontal="centerContinuous" vertical="center"/>
    </xf>
    <xf numFmtId="0" fontId="0" fillId="0" borderId="39" xfId="0" applyNumberFormat="1" applyFont="1" applyBorder="1" applyAlignment="1">
      <alignment horizontal="centerContinuous" vertical="center" wrapText="1"/>
    </xf>
    <xf numFmtId="41" fontId="0" fillId="0" borderId="15" xfId="0" applyNumberFormat="1" applyFont="1" applyBorder="1" applyAlignment="1">
      <alignment horizontal="centerContinuous" vertical="center"/>
    </xf>
    <xf numFmtId="41" fontId="0" fillId="0" borderId="11" xfId="0" applyNumberFormat="1" applyFont="1" applyBorder="1" applyAlignment="1">
      <alignment horizontal="centerContinuous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40" xfId="0" applyFont="1" applyBorder="1" applyAlignment="1">
      <alignment horizontal="center" vertical="center" textRotation="255"/>
    </xf>
    <xf numFmtId="41" fontId="0" fillId="0" borderId="10" xfId="0" applyNumberFormat="1" applyFont="1" applyBorder="1" applyAlignment="1">
      <alignment horizontal="left" vertical="center"/>
    </xf>
    <xf numFmtId="41" fontId="0" fillId="0" borderId="36" xfId="0" applyNumberFormat="1" applyFont="1" applyBorder="1" applyAlignment="1">
      <alignment horizontal="left" vertical="center"/>
    </xf>
    <xf numFmtId="217" fontId="0" fillId="0" borderId="41" xfId="48" applyNumberFormat="1" applyFont="1" applyBorder="1" applyAlignment="1">
      <alignment vertical="center"/>
    </xf>
    <xf numFmtId="218" fontId="0" fillId="0" borderId="42" xfId="48" applyNumberFormat="1" applyFont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8" fontId="0" fillId="0" borderId="43" xfId="48" applyNumberFormat="1" applyFont="1" applyBorder="1" applyAlignment="1">
      <alignment vertical="center"/>
    </xf>
    <xf numFmtId="0" fontId="0" fillId="0" borderId="44" xfId="0" applyFont="1" applyBorder="1" applyAlignment="1">
      <alignment horizontal="center" vertical="center" textRotation="255"/>
    </xf>
    <xf numFmtId="41" fontId="0" fillId="0" borderId="41" xfId="0" applyNumberFormat="1" applyFont="1" applyBorder="1" applyAlignment="1">
      <alignment vertical="center"/>
    </xf>
    <xf numFmtId="41" fontId="0" fillId="0" borderId="45" xfId="0" applyNumberFormat="1" applyFont="1" applyBorder="1" applyAlignment="1">
      <alignment horizontal="left" vertical="center"/>
    </xf>
    <xf numFmtId="41" fontId="0" fillId="0" borderId="46" xfId="0" applyNumberFormat="1" applyFont="1" applyBorder="1" applyAlignment="1">
      <alignment horizontal="left" vertical="center"/>
    </xf>
    <xf numFmtId="217" fontId="0" fillId="0" borderId="47" xfId="48" applyNumberFormat="1" applyFont="1" applyBorder="1" applyAlignment="1">
      <alignment vertical="center"/>
    </xf>
    <xf numFmtId="218" fontId="0" fillId="0" borderId="45" xfId="48" applyNumberFormat="1" applyFont="1" applyBorder="1" applyAlignment="1">
      <alignment vertical="center"/>
    </xf>
    <xf numFmtId="217" fontId="0" fillId="0" borderId="48" xfId="48" applyNumberFormat="1" applyFont="1" applyBorder="1" applyAlignment="1">
      <alignment vertical="center"/>
    </xf>
    <xf numFmtId="218" fontId="0" fillId="0" borderId="49" xfId="48" applyNumberFormat="1" applyFont="1" applyBorder="1" applyAlignment="1">
      <alignment vertical="center"/>
    </xf>
    <xf numFmtId="41" fontId="0" fillId="0" borderId="42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218" fontId="0" fillId="0" borderId="18" xfId="48" applyNumberFormat="1" applyFont="1" applyBorder="1" applyAlignment="1">
      <alignment vertical="center"/>
    </xf>
    <xf numFmtId="218" fontId="0" fillId="0" borderId="35" xfId="48" applyNumberFormat="1" applyFont="1" applyBorder="1" applyAlignment="1">
      <alignment vertical="center"/>
    </xf>
    <xf numFmtId="41" fontId="0" fillId="0" borderId="50" xfId="0" applyNumberFormat="1" applyFont="1" applyBorder="1" applyAlignment="1">
      <alignment vertical="center"/>
    </xf>
    <xf numFmtId="41" fontId="0" fillId="0" borderId="42" xfId="0" applyNumberFormat="1" applyFont="1" applyBorder="1" applyAlignment="1">
      <alignment horizontal="left" vertical="center"/>
    </xf>
    <xf numFmtId="41" fontId="0" fillId="0" borderId="0" xfId="0" applyNumberFormat="1" applyFont="1" applyBorder="1" applyAlignment="1">
      <alignment horizontal="left" vertical="center"/>
    </xf>
    <xf numFmtId="217" fontId="0" fillId="0" borderId="51" xfId="48" applyNumberFormat="1" applyFont="1" applyBorder="1" applyAlignment="1">
      <alignment vertical="center"/>
    </xf>
    <xf numFmtId="218" fontId="0" fillId="0" borderId="52" xfId="48" applyNumberFormat="1" applyFont="1" applyBorder="1" applyAlignment="1">
      <alignment vertical="center"/>
    </xf>
    <xf numFmtId="41" fontId="0" fillId="0" borderId="45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horizontal="left" vertical="center"/>
    </xf>
    <xf numFmtId="0" fontId="0" fillId="0" borderId="35" xfId="0" applyFont="1" applyBorder="1" applyAlignment="1">
      <alignment vertical="center"/>
    </xf>
    <xf numFmtId="41" fontId="0" fillId="0" borderId="53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horizontal="left" vertical="center"/>
    </xf>
    <xf numFmtId="41" fontId="0" fillId="0" borderId="17" xfId="0" applyNumberFormat="1" applyFont="1" applyBorder="1" applyAlignment="1">
      <alignment horizontal="left" vertical="center"/>
    </xf>
    <xf numFmtId="41" fontId="0" fillId="0" borderId="14" xfId="0" applyNumberFormat="1" applyFont="1" applyBorder="1" applyAlignment="1">
      <alignment horizontal="left" vertical="center"/>
    </xf>
    <xf numFmtId="41" fontId="0" fillId="0" borderId="54" xfId="0" applyNumberFormat="1" applyFont="1" applyBorder="1" applyAlignment="1">
      <alignment horizontal="left" vertical="center"/>
    </xf>
    <xf numFmtId="218" fontId="0" fillId="0" borderId="34" xfId="48" applyNumberFormat="1" applyFont="1" applyBorder="1" applyAlignment="1">
      <alignment vertical="center"/>
    </xf>
    <xf numFmtId="217" fontId="0" fillId="0" borderId="55" xfId="48" applyNumberFormat="1" applyFont="1" applyBorder="1" applyAlignment="1">
      <alignment vertical="center"/>
    </xf>
    <xf numFmtId="218" fontId="0" fillId="0" borderId="56" xfId="48" applyNumberFormat="1" applyFont="1" applyBorder="1" applyAlignment="1">
      <alignment vertical="center"/>
    </xf>
    <xf numFmtId="0" fontId="0" fillId="0" borderId="57" xfId="0" applyFont="1" applyBorder="1" applyAlignment="1">
      <alignment horizontal="center" vertical="center" textRotation="255"/>
    </xf>
    <xf numFmtId="41" fontId="0" fillId="0" borderId="15" xfId="0" applyNumberFormat="1" applyFont="1" applyBorder="1" applyAlignment="1">
      <alignment horizontal="left" vertical="center"/>
    </xf>
    <xf numFmtId="41" fontId="0" fillId="0" borderId="11" xfId="0" applyNumberFormat="1" applyFont="1" applyBorder="1" applyAlignment="1">
      <alignment horizontal="left" vertical="center"/>
    </xf>
    <xf numFmtId="218" fontId="0" fillId="0" borderId="22" xfId="48" applyNumberFormat="1" applyFont="1" applyBorder="1" applyAlignment="1">
      <alignment vertical="center"/>
    </xf>
    <xf numFmtId="217" fontId="0" fillId="0" borderId="30" xfId="48" applyNumberFormat="1" applyFont="1" applyBorder="1" applyAlignment="1">
      <alignment vertical="center"/>
    </xf>
    <xf numFmtId="218" fontId="0" fillId="0" borderId="58" xfId="48" applyNumberFormat="1" applyFont="1" applyBorder="1" applyAlignment="1">
      <alignment vertical="center"/>
    </xf>
    <xf numFmtId="41" fontId="0" fillId="0" borderId="18" xfId="0" applyNumberFormat="1" applyFont="1" applyBorder="1" applyAlignment="1">
      <alignment horizontal="left" vertical="center"/>
    </xf>
    <xf numFmtId="41" fontId="0" fillId="0" borderId="27" xfId="0" applyNumberFormat="1" applyFont="1" applyBorder="1" applyAlignment="1">
      <alignment vertical="center"/>
    </xf>
    <xf numFmtId="41" fontId="0" fillId="0" borderId="41" xfId="0" applyNumberFormat="1" applyFont="1" applyBorder="1" applyAlignment="1">
      <alignment horizontal="left" vertical="center"/>
    </xf>
    <xf numFmtId="218" fontId="0" fillId="0" borderId="35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35" xfId="0" applyNumberFormat="1" applyFont="1" applyBorder="1" applyAlignment="1">
      <alignment horizontal="left" vertical="center"/>
    </xf>
    <xf numFmtId="41" fontId="0" fillId="0" borderId="15" xfId="0" applyNumberFormat="1" applyFont="1" applyBorder="1" applyAlignment="1">
      <alignment vertical="center"/>
    </xf>
    <xf numFmtId="41" fontId="0" fillId="0" borderId="22" xfId="0" applyNumberFormat="1" applyFont="1" applyBorder="1" applyAlignment="1">
      <alignment horizontal="left" vertical="center"/>
    </xf>
    <xf numFmtId="41" fontId="0" fillId="0" borderId="59" xfId="0" applyNumberFormat="1" applyFont="1" applyBorder="1" applyAlignment="1">
      <alignment horizontal="left" vertical="center"/>
    </xf>
    <xf numFmtId="41" fontId="0" fillId="0" borderId="11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4" fillId="0" borderId="11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distributed" vertical="center"/>
    </xf>
    <xf numFmtId="41" fontId="31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 quotePrefix="1">
      <alignment vertical="center"/>
    </xf>
    <xf numFmtId="41" fontId="0" fillId="0" borderId="0" xfId="0" applyNumberFormat="1" applyFont="1" applyFill="1" applyAlignment="1">
      <alignment horizontal="right" vertical="center"/>
    </xf>
    <xf numFmtId="41" fontId="4" fillId="0" borderId="10" xfId="0" applyNumberFormat="1" applyFont="1" applyFill="1" applyBorder="1" applyAlignment="1">
      <alignment vertical="center"/>
    </xf>
    <xf numFmtId="41" fontId="0" fillId="0" borderId="36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centerContinuous" vertical="center"/>
    </xf>
    <xf numFmtId="0" fontId="0" fillId="0" borderId="37" xfId="0" applyNumberFormat="1" applyFont="1" applyFill="1" applyBorder="1" applyAlignment="1">
      <alignment horizontal="centerContinuous" vertical="center"/>
    </xf>
    <xf numFmtId="0" fontId="0" fillId="0" borderId="38" xfId="0" applyNumberFormat="1" applyFont="1" applyFill="1" applyBorder="1" applyAlignment="1">
      <alignment horizontal="centerContinuous" vertical="center"/>
    </xf>
    <xf numFmtId="0" fontId="0" fillId="0" borderId="39" xfId="0" applyNumberFormat="1" applyFont="1" applyFill="1" applyBorder="1" applyAlignment="1">
      <alignment horizontal="centerContinuous" vertical="center" wrapText="1"/>
    </xf>
    <xf numFmtId="41" fontId="0" fillId="0" borderId="15" xfId="0" applyNumberFormat="1" applyFont="1" applyFill="1" applyBorder="1" applyAlignment="1">
      <alignment horizontal="centerContinuous" vertical="center"/>
    </xf>
    <xf numFmtId="41" fontId="0" fillId="0" borderId="11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 textRotation="255"/>
    </xf>
    <xf numFmtId="41" fontId="0" fillId="0" borderId="10" xfId="0" applyNumberFormat="1" applyFont="1" applyFill="1" applyBorder="1" applyAlignment="1">
      <alignment horizontal="left" vertical="center"/>
    </xf>
    <xf numFmtId="41" fontId="0" fillId="0" borderId="36" xfId="0" applyNumberFormat="1" applyFont="1" applyFill="1" applyBorder="1" applyAlignment="1">
      <alignment horizontal="left" vertical="center"/>
    </xf>
    <xf numFmtId="217" fontId="0" fillId="0" borderId="41" xfId="48" applyNumberFormat="1" applyFont="1" applyFill="1" applyBorder="1" applyAlignment="1">
      <alignment vertical="center"/>
    </xf>
    <xf numFmtId="218" fontId="0" fillId="0" borderId="42" xfId="48" applyNumberFormat="1" applyFont="1" applyFill="1" applyBorder="1" applyAlignment="1">
      <alignment vertical="center"/>
    </xf>
    <xf numFmtId="217" fontId="0" fillId="0" borderId="38" xfId="48" applyNumberFormat="1" applyFont="1" applyFill="1" applyBorder="1" applyAlignment="1">
      <alignment vertical="center"/>
    </xf>
    <xf numFmtId="218" fontId="0" fillId="0" borderId="43" xfId="48" applyNumberFormat="1" applyFont="1" applyFill="1" applyBorder="1" applyAlignment="1">
      <alignment vertical="center"/>
    </xf>
    <xf numFmtId="221" fontId="0" fillId="0" borderId="0" xfId="0" applyNumberFormat="1" applyFont="1" applyFill="1" applyAlignment="1">
      <alignment vertical="center"/>
    </xf>
    <xf numFmtId="0" fontId="0" fillId="0" borderId="44" xfId="0" applyFont="1" applyFill="1" applyBorder="1" applyAlignment="1">
      <alignment horizontal="center" vertical="center" textRotation="255"/>
    </xf>
    <xf numFmtId="41" fontId="0" fillId="0" borderId="41" xfId="0" applyNumberFormat="1" applyFont="1" applyFill="1" applyBorder="1" applyAlignment="1">
      <alignment vertical="center"/>
    </xf>
    <xf numFmtId="41" fontId="0" fillId="0" borderId="45" xfId="0" applyNumberFormat="1" applyFont="1" applyFill="1" applyBorder="1" applyAlignment="1">
      <alignment horizontal="left" vertical="center"/>
    </xf>
    <xf numFmtId="41" fontId="0" fillId="0" borderId="46" xfId="0" applyNumberFormat="1" applyFont="1" applyFill="1" applyBorder="1" applyAlignment="1">
      <alignment horizontal="left" vertical="center"/>
    </xf>
    <xf numFmtId="217" fontId="0" fillId="0" borderId="47" xfId="48" applyNumberFormat="1" applyFont="1" applyFill="1" applyBorder="1" applyAlignment="1">
      <alignment vertical="center"/>
    </xf>
    <xf numFmtId="218" fontId="0" fillId="0" borderId="45" xfId="48" applyNumberFormat="1" applyFont="1" applyFill="1" applyBorder="1" applyAlignment="1">
      <alignment vertical="center"/>
    </xf>
    <xf numFmtId="217" fontId="0" fillId="0" borderId="48" xfId="48" applyNumberFormat="1" applyFont="1" applyFill="1" applyBorder="1" applyAlignment="1">
      <alignment vertical="center"/>
    </xf>
    <xf numFmtId="218" fontId="0" fillId="0" borderId="49" xfId="48" applyNumberFormat="1" applyFont="1" applyFill="1" applyBorder="1" applyAlignment="1">
      <alignment vertical="center"/>
    </xf>
    <xf numFmtId="41" fontId="0" fillId="0" borderId="42" xfId="0" applyNumberFormat="1" applyFont="1" applyFill="1" applyBorder="1" applyAlignment="1">
      <alignment vertical="center"/>
    </xf>
    <xf numFmtId="41" fontId="0" fillId="0" borderId="18" xfId="0" applyNumberFormat="1" applyFont="1" applyFill="1" applyBorder="1" applyAlignment="1">
      <alignment vertical="center"/>
    </xf>
    <xf numFmtId="218" fontId="0" fillId="0" borderId="18" xfId="48" applyNumberFormat="1" applyFont="1" applyFill="1" applyBorder="1" applyAlignment="1">
      <alignment vertical="center"/>
    </xf>
    <xf numFmtId="217" fontId="0" fillId="0" borderId="13" xfId="48" applyNumberFormat="1" applyFont="1" applyFill="1" applyBorder="1" applyAlignment="1">
      <alignment vertical="center"/>
    </xf>
    <xf numFmtId="218" fontId="0" fillId="0" borderId="35" xfId="48" applyNumberFormat="1" applyFont="1" applyFill="1" applyBorder="1" applyAlignment="1">
      <alignment vertical="center"/>
    </xf>
    <xf numFmtId="41" fontId="0" fillId="0" borderId="50" xfId="0" applyNumberFormat="1" applyFont="1" applyFill="1" applyBorder="1" applyAlignment="1">
      <alignment vertical="center"/>
    </xf>
    <xf numFmtId="41" fontId="0" fillId="0" borderId="42" xfId="0" applyNumberFormat="1" applyFont="1" applyFill="1" applyBorder="1" applyAlignment="1">
      <alignment horizontal="left" vertical="center"/>
    </xf>
    <xf numFmtId="41" fontId="0" fillId="0" borderId="0" xfId="0" applyNumberFormat="1" applyFont="1" applyFill="1" applyBorder="1" applyAlignment="1">
      <alignment horizontal="left" vertical="center"/>
    </xf>
    <xf numFmtId="217" fontId="0" fillId="0" borderId="51" xfId="48" applyNumberFormat="1" applyFont="1" applyFill="1" applyBorder="1" applyAlignment="1">
      <alignment vertical="center"/>
    </xf>
    <xf numFmtId="218" fontId="0" fillId="0" borderId="52" xfId="48" applyNumberFormat="1" applyFont="1" applyFill="1" applyBorder="1" applyAlignment="1">
      <alignment vertical="center"/>
    </xf>
    <xf numFmtId="41" fontId="0" fillId="0" borderId="45" xfId="0" applyNumberFormat="1" applyFont="1" applyFill="1" applyBorder="1" applyAlignment="1">
      <alignment vertical="center"/>
    </xf>
    <xf numFmtId="41" fontId="12" fillId="0" borderId="0" xfId="0" applyNumberFormat="1" applyFont="1" applyFill="1" applyAlignment="1">
      <alignment vertical="center"/>
    </xf>
    <xf numFmtId="41" fontId="0" fillId="0" borderId="45" xfId="0" applyNumberFormat="1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/>
    </xf>
    <xf numFmtId="41" fontId="0" fillId="0" borderId="18" xfId="0" applyNumberFormat="1" applyFont="1" applyFill="1" applyBorder="1" applyAlignment="1">
      <alignment horizontal="left" vertical="center"/>
    </xf>
    <xf numFmtId="0" fontId="0" fillId="0" borderId="35" xfId="0" applyFont="1" applyFill="1" applyBorder="1" applyAlignment="1">
      <alignment vertical="center"/>
    </xf>
    <xf numFmtId="41" fontId="0" fillId="0" borderId="53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horizontal="left" vertical="center"/>
    </xf>
    <xf numFmtId="41" fontId="0" fillId="0" borderId="17" xfId="0" applyNumberFormat="1" applyFont="1" applyFill="1" applyBorder="1" applyAlignment="1">
      <alignment horizontal="left" vertical="center"/>
    </xf>
    <xf numFmtId="41" fontId="0" fillId="0" borderId="14" xfId="0" applyNumberFormat="1" applyFont="1" applyFill="1" applyBorder="1" applyAlignment="1">
      <alignment horizontal="left" vertical="center"/>
    </xf>
    <xf numFmtId="41" fontId="0" fillId="0" borderId="54" xfId="0" applyNumberFormat="1" applyFont="1" applyFill="1" applyBorder="1" applyAlignment="1">
      <alignment horizontal="left" vertical="center"/>
    </xf>
    <xf numFmtId="217" fontId="0" fillId="0" borderId="14" xfId="48" applyNumberFormat="1" applyFont="1" applyFill="1" applyBorder="1" applyAlignment="1">
      <alignment vertical="center"/>
    </xf>
    <xf numFmtId="218" fontId="0" fillId="0" borderId="34" xfId="48" applyNumberFormat="1" applyFont="1" applyFill="1" applyBorder="1" applyAlignment="1">
      <alignment vertical="center"/>
    </xf>
    <xf numFmtId="217" fontId="0" fillId="0" borderId="55" xfId="48" applyNumberFormat="1" applyFont="1" applyFill="1" applyBorder="1" applyAlignment="1">
      <alignment vertical="center"/>
    </xf>
    <xf numFmtId="218" fontId="0" fillId="0" borderId="56" xfId="48" applyNumberFormat="1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 textRotation="255"/>
    </xf>
    <xf numFmtId="41" fontId="0" fillId="0" borderId="15" xfId="0" applyNumberFormat="1" applyFont="1" applyFill="1" applyBorder="1" applyAlignment="1">
      <alignment horizontal="left" vertical="center"/>
    </xf>
    <xf numFmtId="41" fontId="0" fillId="0" borderId="11" xfId="0" applyNumberFormat="1" applyFont="1" applyFill="1" applyBorder="1" applyAlignment="1">
      <alignment horizontal="left" vertical="center"/>
    </xf>
    <xf numFmtId="217" fontId="0" fillId="0" borderId="15" xfId="48" applyNumberFormat="1" applyFont="1" applyFill="1" applyBorder="1" applyAlignment="1">
      <alignment vertical="center"/>
    </xf>
    <xf numFmtId="218" fontId="0" fillId="0" borderId="22" xfId="48" applyNumberFormat="1" applyFont="1" applyFill="1" applyBorder="1" applyAlignment="1">
      <alignment vertical="center"/>
    </xf>
    <xf numFmtId="217" fontId="0" fillId="0" borderId="30" xfId="48" applyNumberFormat="1" applyFont="1" applyFill="1" applyBorder="1" applyAlignment="1">
      <alignment vertical="center"/>
    </xf>
    <xf numFmtId="218" fontId="0" fillId="0" borderId="58" xfId="48" applyNumberFormat="1" applyFont="1" applyFill="1" applyBorder="1" applyAlignment="1">
      <alignment vertical="center"/>
    </xf>
    <xf numFmtId="41" fontId="0" fillId="0" borderId="18" xfId="0" applyNumberFormat="1" applyFont="1" applyFill="1" applyBorder="1" applyAlignment="1">
      <alignment horizontal="left" vertical="center"/>
    </xf>
    <xf numFmtId="41" fontId="0" fillId="0" borderId="27" xfId="0" applyNumberFormat="1" applyFont="1" applyFill="1" applyBorder="1" applyAlignment="1">
      <alignment vertical="center"/>
    </xf>
    <xf numFmtId="41" fontId="0" fillId="0" borderId="41" xfId="0" applyNumberFormat="1" applyFont="1" applyFill="1" applyBorder="1" applyAlignment="1">
      <alignment horizontal="left" vertical="center"/>
    </xf>
    <xf numFmtId="41" fontId="10" fillId="0" borderId="16" xfId="0" applyNumberFormat="1" applyFont="1" applyFill="1" applyBorder="1" applyAlignment="1">
      <alignment vertical="center"/>
    </xf>
    <xf numFmtId="218" fontId="0" fillId="0" borderId="35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41" fontId="0" fillId="0" borderId="35" xfId="0" applyNumberFormat="1" applyFont="1" applyFill="1" applyBorder="1" applyAlignment="1">
      <alignment horizontal="left"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horizontal="left" vertical="center"/>
    </xf>
    <xf numFmtId="41" fontId="0" fillId="0" borderId="59" xfId="0" applyNumberFormat="1" applyFont="1" applyFill="1" applyBorder="1" applyAlignment="1">
      <alignment horizontal="left" vertical="center"/>
    </xf>
    <xf numFmtId="41" fontId="0" fillId="0" borderId="11" xfId="0" applyNumberFormat="1" applyFont="1" applyFill="1" applyBorder="1" applyAlignment="1">
      <alignment vertical="center"/>
    </xf>
    <xf numFmtId="218" fontId="0" fillId="0" borderId="26" xfId="48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horizontal="left" vertical="center"/>
    </xf>
    <xf numFmtId="41" fontId="0" fillId="0" borderId="0" xfId="0" applyNumberFormat="1" applyFont="1" applyFill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horizontal="distributed" vertical="center"/>
    </xf>
    <xf numFmtId="41" fontId="1" fillId="0" borderId="0" xfId="0" applyNumberFormat="1" applyFont="1" applyBorder="1" applyAlignment="1">
      <alignment horizontal="distributed" vertical="center"/>
    </xf>
    <xf numFmtId="41" fontId="0" fillId="0" borderId="0" xfId="0" applyNumberFormat="1" applyFont="1" applyAlignment="1" quotePrefix="1">
      <alignment horizontal="right" vertical="center"/>
    </xf>
    <xf numFmtId="0" fontId="32" fillId="0" borderId="10" xfId="60" applyNumberFormat="1" applyFont="1" applyBorder="1" applyAlignment="1">
      <alignment horizontal="distributed" vertical="center"/>
      <protection/>
    </xf>
    <xf numFmtId="0" fontId="32" fillId="0" borderId="36" xfId="0" applyFont="1" applyBorder="1" applyAlignment="1">
      <alignment horizontal="distributed" vertical="center"/>
    </xf>
    <xf numFmtId="0" fontId="32" fillId="0" borderId="43" xfId="0" applyFont="1" applyBorder="1" applyAlignment="1">
      <alignment horizontal="distributed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0" xfId="0" applyNumberFormat="1" applyFont="1" applyBorder="1" applyAlignment="1">
      <alignment horizontal="center" vertical="center"/>
    </xf>
    <xf numFmtId="0" fontId="32" fillId="0" borderId="15" xfId="0" applyFont="1" applyBorder="1" applyAlignment="1">
      <alignment horizontal="distributed" vertical="center"/>
    </xf>
    <xf numFmtId="0" fontId="32" fillId="0" borderId="11" xfId="0" applyFont="1" applyBorder="1" applyAlignment="1">
      <alignment horizontal="distributed" vertical="center"/>
    </xf>
    <xf numFmtId="0" fontId="32" fillId="0" borderId="59" xfId="0" applyFont="1" applyBorder="1" applyAlignment="1">
      <alignment horizontal="distributed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224" fontId="33" fillId="0" borderId="40" xfId="48" applyNumberFormat="1" applyFont="1" applyBorder="1" applyAlignment="1">
      <alignment vertical="center" textRotation="255"/>
    </xf>
    <xf numFmtId="41" fontId="0" fillId="0" borderId="43" xfId="0" applyNumberFormat="1" applyFont="1" applyBorder="1" applyAlignment="1">
      <alignment horizontal="right" vertical="center"/>
    </xf>
    <xf numFmtId="217" fontId="0" fillId="0" borderId="10" xfId="48" applyNumberFormat="1" applyFont="1" applyBorder="1" applyAlignment="1">
      <alignment vertical="center"/>
    </xf>
    <xf numFmtId="217" fontId="0" fillId="0" borderId="61" xfId="48" applyNumberFormat="1" applyFont="1" applyBorder="1" applyAlignment="1">
      <alignment vertical="center"/>
    </xf>
    <xf numFmtId="217" fontId="0" fillId="0" borderId="43" xfId="48" applyNumberFormat="1" applyFont="1" applyBorder="1" applyAlignment="1">
      <alignment vertical="center"/>
    </xf>
    <xf numFmtId="203" fontId="0" fillId="0" borderId="0" xfId="0" applyNumberFormat="1" applyFont="1" applyAlignment="1">
      <alignment vertical="center"/>
    </xf>
    <xf numFmtId="224" fontId="33" fillId="0" borderId="44" xfId="48" applyNumberFormat="1" applyFont="1" applyBorder="1" applyAlignment="1">
      <alignment vertical="center" textRotation="255"/>
    </xf>
    <xf numFmtId="41" fontId="0" fillId="0" borderId="35" xfId="0" applyNumberFormat="1" applyFont="1" applyBorder="1" applyAlignment="1">
      <alignment horizontal="right" vertical="center"/>
    </xf>
    <xf numFmtId="217" fontId="0" fillId="0" borderId="62" xfId="48" applyNumberFormat="1" applyFont="1" applyBorder="1" applyAlignment="1">
      <alignment vertical="center"/>
    </xf>
    <xf numFmtId="217" fontId="0" fillId="0" borderId="35" xfId="48" applyNumberFormat="1" applyFont="1" applyBorder="1" applyAlignment="1">
      <alignment vertical="center"/>
    </xf>
    <xf numFmtId="217" fontId="0" fillId="0" borderId="13" xfId="0" applyNumberFormat="1" applyFont="1" applyBorder="1" applyAlignment="1" quotePrefix="1">
      <alignment horizontal="right" vertical="center"/>
    </xf>
    <xf numFmtId="217" fontId="0" fillId="0" borderId="35" xfId="0" applyNumberFormat="1" applyFont="1" applyBorder="1" applyAlignment="1" quotePrefix="1">
      <alignment horizontal="right" vertical="center"/>
    </xf>
    <xf numFmtId="41" fontId="0" fillId="0" borderId="63" xfId="0" applyNumberFormat="1" applyFont="1" applyBorder="1" applyAlignment="1">
      <alignment horizontal="left" vertical="center"/>
    </xf>
    <xf numFmtId="41" fontId="0" fillId="0" borderId="64" xfId="0" applyNumberFormat="1" applyFont="1" applyBorder="1" applyAlignment="1">
      <alignment horizontal="right" vertical="center"/>
    </xf>
    <xf numFmtId="217" fontId="0" fillId="0" borderId="53" xfId="48" applyNumberFormat="1" applyFon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27" xfId="48" applyNumberFormat="1" applyFont="1" applyBorder="1" applyAlignment="1">
      <alignment vertical="center"/>
    </xf>
    <xf numFmtId="217" fontId="0" fillId="0" borderId="64" xfId="48" applyNumberFormat="1" applyFont="1" applyBorder="1" applyAlignment="1">
      <alignment vertical="center"/>
    </xf>
    <xf numFmtId="41" fontId="0" fillId="0" borderId="49" xfId="0" applyNumberFormat="1" applyFont="1" applyBorder="1" applyAlignment="1">
      <alignment horizontal="right" vertical="center"/>
    </xf>
    <xf numFmtId="217" fontId="0" fillId="0" borderId="45" xfId="48" applyNumberFormat="1" applyFont="1" applyBorder="1" applyAlignment="1">
      <alignment vertical="center"/>
    </xf>
    <xf numFmtId="217" fontId="0" fillId="0" borderId="65" xfId="48" applyNumberFormat="1" applyFont="1" applyBorder="1" applyAlignment="1">
      <alignment vertical="center"/>
    </xf>
    <xf numFmtId="217" fontId="0" fillId="0" borderId="49" xfId="48" applyNumberFormat="1" applyFont="1" applyBorder="1" applyAlignment="1">
      <alignment vertical="center"/>
    </xf>
    <xf numFmtId="0" fontId="0" fillId="0" borderId="35" xfId="0" applyNumberFormat="1" applyFont="1" applyBorder="1" applyAlignment="1">
      <alignment horizontal="center" vertical="center"/>
    </xf>
    <xf numFmtId="224" fontId="33" fillId="0" borderId="57" xfId="48" applyNumberFormat="1" applyFont="1" applyBorder="1" applyAlignment="1">
      <alignment vertical="center" textRotation="255"/>
    </xf>
    <xf numFmtId="0" fontId="0" fillId="0" borderId="59" xfId="0" applyNumberFormat="1" applyFont="1" applyBorder="1" applyAlignment="1">
      <alignment horizontal="center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22" xfId="48" applyNumberFormat="1" applyFont="1" applyBorder="1" applyAlignment="1" quotePrefix="1">
      <alignment horizontal="right" vertical="center"/>
    </xf>
    <xf numFmtId="217" fontId="0" fillId="0" borderId="30" xfId="48" applyNumberFormat="1" applyFont="1" applyBorder="1" applyAlignment="1" quotePrefix="1">
      <alignment horizontal="right" vertical="center"/>
    </xf>
    <xf numFmtId="217" fontId="0" fillId="0" borderId="59" xfId="48" applyNumberFormat="1" applyFont="1" applyBorder="1" applyAlignment="1" quotePrefix="1">
      <alignment horizontal="right" vertical="center"/>
    </xf>
    <xf numFmtId="41" fontId="0" fillId="0" borderId="52" xfId="0" applyNumberFormat="1" applyFont="1" applyBorder="1" applyAlignment="1">
      <alignment horizontal="right" vertical="center"/>
    </xf>
    <xf numFmtId="217" fontId="0" fillId="0" borderId="42" xfId="48" applyNumberFormat="1" applyFont="1" applyBorder="1" applyAlignment="1">
      <alignment vertical="center"/>
    </xf>
    <xf numFmtId="217" fontId="0" fillId="0" borderId="66" xfId="48" applyNumberFormat="1" applyFont="1" applyBorder="1" applyAlignment="1">
      <alignment vertical="center"/>
    </xf>
    <xf numFmtId="217" fontId="0" fillId="0" borderId="52" xfId="48" applyNumberFormat="1" applyFont="1" applyBorder="1" applyAlignment="1">
      <alignment vertical="center"/>
    </xf>
    <xf numFmtId="41" fontId="0" fillId="0" borderId="53" xfId="0" applyNumberFormat="1" applyFont="1" applyBorder="1" applyAlignment="1">
      <alignment horizontal="left" vertical="center"/>
    </xf>
    <xf numFmtId="217" fontId="0" fillId="0" borderId="28" xfId="48" applyNumberFormat="1" applyFont="1" applyBorder="1" applyAlignment="1">
      <alignment vertical="center"/>
    </xf>
    <xf numFmtId="41" fontId="0" fillId="0" borderId="47" xfId="0" applyNumberFormat="1" applyFont="1" applyBorder="1" applyAlignment="1">
      <alignment horizontal="left" vertical="center"/>
    </xf>
    <xf numFmtId="41" fontId="0" fillId="0" borderId="49" xfId="0" applyNumberFormat="1" applyFont="1" applyBorder="1" applyAlignment="1">
      <alignment horizontal="right" vertical="center"/>
    </xf>
    <xf numFmtId="217" fontId="0" fillId="0" borderId="47" xfId="48" applyNumberFormat="1" applyFont="1" applyBorder="1" applyAlignment="1">
      <alignment vertical="center"/>
    </xf>
    <xf numFmtId="217" fontId="0" fillId="0" borderId="45" xfId="48" applyNumberFormat="1" applyFont="1" applyBorder="1" applyAlignment="1">
      <alignment vertical="center"/>
    </xf>
    <xf numFmtId="217" fontId="0" fillId="0" borderId="48" xfId="48" applyNumberFormat="1" applyFont="1" applyBorder="1" applyAlignment="1">
      <alignment vertical="center"/>
    </xf>
    <xf numFmtId="217" fontId="0" fillId="0" borderId="49" xfId="48" applyNumberFormat="1" applyFont="1" applyBorder="1" applyAlignment="1">
      <alignment vertical="center"/>
    </xf>
    <xf numFmtId="0" fontId="0" fillId="0" borderId="64" xfId="0" applyFont="1" applyBorder="1" applyAlignment="1">
      <alignment horizontal="right" vertical="center"/>
    </xf>
    <xf numFmtId="217" fontId="0" fillId="0" borderId="53" xfId="0" applyNumberFormat="1" applyFont="1" applyBorder="1" applyAlignment="1">
      <alignment vertical="center"/>
    </xf>
    <xf numFmtId="217" fontId="0" fillId="0" borderId="28" xfId="0" applyNumberFormat="1" applyFont="1" applyBorder="1" applyAlignment="1">
      <alignment vertical="center"/>
    </xf>
    <xf numFmtId="217" fontId="0" fillId="0" borderId="27" xfId="0" applyNumberFormat="1" applyFont="1" applyBorder="1" applyAlignment="1">
      <alignment vertical="center"/>
    </xf>
    <xf numFmtId="217" fontId="0" fillId="0" borderId="64" xfId="0" applyNumberFormat="1" applyFont="1" applyBorder="1" applyAlignment="1">
      <alignment vertical="center"/>
    </xf>
    <xf numFmtId="41" fontId="0" fillId="0" borderId="59" xfId="0" applyNumberFormat="1" applyFont="1" applyBorder="1" applyAlignment="1">
      <alignment horizontal="right" vertical="center"/>
    </xf>
    <xf numFmtId="217" fontId="0" fillId="0" borderId="59" xfId="48" applyNumberFormat="1" applyFont="1" applyBorder="1" applyAlignment="1">
      <alignment vertical="center"/>
    </xf>
    <xf numFmtId="203" fontId="0" fillId="0" borderId="0" xfId="0" applyNumberFormat="1" applyFont="1" applyBorder="1" applyAlignment="1">
      <alignment vertical="center"/>
    </xf>
    <xf numFmtId="203" fontId="0" fillId="0" borderId="0" xfId="0" applyNumberFormat="1" applyFont="1" applyAlignment="1" quotePrefix="1">
      <alignment horizontal="right" vertical="center"/>
    </xf>
    <xf numFmtId="0" fontId="32" fillId="0" borderId="10" xfId="0" applyNumberFormat="1" applyFont="1" applyBorder="1" applyAlignment="1">
      <alignment horizontal="distributed" vertical="center"/>
    </xf>
    <xf numFmtId="0" fontId="32" fillId="0" borderId="36" xfId="0" applyNumberFormat="1" applyFont="1" applyBorder="1" applyAlignment="1">
      <alignment horizontal="distributed" vertical="center"/>
    </xf>
    <xf numFmtId="0" fontId="32" fillId="0" borderId="43" xfId="0" applyNumberFormat="1" applyFont="1" applyBorder="1" applyAlignment="1">
      <alignment horizontal="distributed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0" xfId="0" applyNumberFormat="1" applyFont="1" applyBorder="1" applyAlignment="1">
      <alignment horizontal="center" vertical="center"/>
    </xf>
    <xf numFmtId="0" fontId="32" fillId="0" borderId="15" xfId="0" applyNumberFormat="1" applyFont="1" applyBorder="1" applyAlignment="1">
      <alignment horizontal="distributed" vertical="center"/>
    </xf>
    <xf numFmtId="0" fontId="32" fillId="0" borderId="11" xfId="0" applyNumberFormat="1" applyFont="1" applyBorder="1" applyAlignment="1">
      <alignment horizontal="distributed" vertical="center"/>
    </xf>
    <xf numFmtId="0" fontId="32" fillId="0" borderId="59" xfId="0" applyNumberFormat="1" applyFont="1" applyBorder="1" applyAlignment="1">
      <alignment horizontal="distributed" vertical="center"/>
    </xf>
    <xf numFmtId="203" fontId="0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right" vertical="center"/>
    </xf>
    <xf numFmtId="217" fontId="0" fillId="0" borderId="39" xfId="48" applyNumberFormat="1" applyFont="1" applyBorder="1" applyAlignment="1">
      <alignment vertical="center"/>
    </xf>
    <xf numFmtId="217" fontId="0" fillId="0" borderId="0" xfId="48" applyNumberFormat="1" applyFon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0" fontId="12" fillId="0" borderId="44" xfId="61" applyFont="1" applyBorder="1" applyAlignment="1">
      <alignment vertical="center" textRotation="255"/>
      <protection/>
    </xf>
    <xf numFmtId="41" fontId="0" fillId="0" borderId="46" xfId="0" applyNumberFormat="1" applyFont="1" applyBorder="1" applyAlignment="1">
      <alignment horizontal="right" vertical="center"/>
    </xf>
    <xf numFmtId="217" fontId="0" fillId="0" borderId="67" xfId="48" applyNumberFormat="1" applyFont="1" applyBorder="1" applyAlignment="1">
      <alignment vertical="center"/>
    </xf>
    <xf numFmtId="217" fontId="0" fillId="0" borderId="46" xfId="48" applyNumberFormat="1" applyFont="1" applyBorder="1" applyAlignment="1">
      <alignment vertical="center"/>
    </xf>
    <xf numFmtId="41" fontId="0" fillId="0" borderId="28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horizontal="right" vertical="center"/>
    </xf>
    <xf numFmtId="41" fontId="0" fillId="0" borderId="28" xfId="0" applyNumberFormat="1" applyFont="1" applyBorder="1" applyAlignment="1">
      <alignment horizontal="left" vertical="center"/>
    </xf>
    <xf numFmtId="41" fontId="0" fillId="0" borderId="63" xfId="0" applyNumberFormat="1" applyFont="1" applyBorder="1" applyAlignment="1">
      <alignment horizontal="right" vertical="center"/>
    </xf>
    <xf numFmtId="217" fontId="0" fillId="0" borderId="29" xfId="48" applyNumberFormat="1" applyFont="1" applyBorder="1" applyAlignment="1">
      <alignment vertical="center"/>
    </xf>
    <xf numFmtId="217" fontId="0" fillId="0" borderId="13" xfId="48" applyNumberFormat="1" applyFont="1" applyBorder="1" applyAlignment="1" quotePrefix="1">
      <alignment horizontal="right" vertical="center"/>
    </xf>
    <xf numFmtId="217" fontId="0" fillId="0" borderId="35" xfId="48" applyNumberFormat="1" applyFont="1" applyBorder="1" applyAlignment="1" quotePrefix="1">
      <alignment horizontal="right" vertical="center"/>
    </xf>
    <xf numFmtId="217" fontId="0" fillId="0" borderId="63" xfId="48" applyNumberFormat="1" applyFont="1" applyBorder="1" applyAlignment="1">
      <alignment vertical="center"/>
    </xf>
    <xf numFmtId="217" fontId="0" fillId="0" borderId="68" xfId="48" applyNumberFormat="1" applyFont="1" applyBorder="1" applyAlignment="1">
      <alignment vertical="center"/>
    </xf>
    <xf numFmtId="0" fontId="12" fillId="0" borderId="57" xfId="61" applyFont="1" applyBorder="1" applyAlignment="1">
      <alignment vertical="center" textRotation="255"/>
      <protection/>
    </xf>
    <xf numFmtId="41" fontId="0" fillId="0" borderId="11" xfId="0" applyNumberFormat="1" applyFont="1" applyBorder="1" applyAlignment="1">
      <alignment horizontal="right" vertical="center"/>
    </xf>
    <xf numFmtId="0" fontId="12" fillId="0" borderId="44" xfId="61" applyFont="1" applyBorder="1" applyAlignment="1">
      <alignment vertical="center"/>
      <protection/>
    </xf>
    <xf numFmtId="217" fontId="0" fillId="0" borderId="12" xfId="48" applyNumberFormat="1" applyFont="1" applyBorder="1" applyAlignment="1" quotePrefix="1">
      <alignment horizontal="right" vertical="center"/>
    </xf>
    <xf numFmtId="217" fontId="0" fillId="0" borderId="16" xfId="48" applyNumberFormat="1" applyFont="1" applyBorder="1" applyAlignment="1" quotePrefix="1">
      <alignment horizontal="right" vertical="center"/>
    </xf>
    <xf numFmtId="217" fontId="0" fillId="0" borderId="62" xfId="48" applyNumberFormat="1" applyFont="1" applyBorder="1" applyAlignment="1" quotePrefix="1">
      <alignment horizontal="right" vertical="center"/>
    </xf>
    <xf numFmtId="0" fontId="12" fillId="0" borderId="57" xfId="61" applyFont="1" applyBorder="1" applyAlignment="1">
      <alignment vertical="center"/>
      <protection/>
    </xf>
    <xf numFmtId="217" fontId="0" fillId="0" borderId="19" xfId="48" applyNumberFormat="1" applyFont="1" applyBorder="1" applyAlignment="1" quotePrefix="1">
      <alignment horizontal="right" vertical="center"/>
    </xf>
    <xf numFmtId="224" fontId="33" fillId="0" borderId="41" xfId="48" applyNumberFormat="1" applyFont="1" applyBorder="1" applyAlignment="1">
      <alignment vertical="center" textRotation="255"/>
    </xf>
    <xf numFmtId="41" fontId="0" fillId="0" borderId="20" xfId="0" applyNumberFormat="1" applyFont="1" applyBorder="1" applyAlignment="1">
      <alignment vertical="center"/>
    </xf>
    <xf numFmtId="41" fontId="0" fillId="0" borderId="37" xfId="0" applyNumberFormat="1" applyFont="1" applyBorder="1" applyAlignment="1">
      <alignment vertical="center"/>
    </xf>
    <xf numFmtId="41" fontId="0" fillId="0" borderId="37" xfId="0" applyNumberFormat="1" applyFont="1" applyBorder="1" applyAlignment="1">
      <alignment horizontal="right" vertical="center"/>
    </xf>
    <xf numFmtId="217" fontId="0" fillId="0" borderId="60" xfId="48" applyNumberFormat="1" applyFont="1" applyBorder="1" applyAlignment="1">
      <alignment vertical="center"/>
    </xf>
    <xf numFmtId="0" fontId="12" fillId="0" borderId="41" xfId="61" applyFont="1" applyBorder="1" applyAlignment="1">
      <alignment vertical="center"/>
      <protection/>
    </xf>
    <xf numFmtId="0" fontId="12" fillId="0" borderId="15" xfId="61" applyFont="1" applyBorder="1" applyAlignment="1">
      <alignment vertical="center"/>
      <protection/>
    </xf>
    <xf numFmtId="217" fontId="0" fillId="0" borderId="69" xfId="48" applyNumberFormat="1" applyFont="1" applyBorder="1" applyAlignment="1">
      <alignment vertical="center"/>
    </xf>
    <xf numFmtId="217" fontId="0" fillId="0" borderId="11" xfId="48" applyNumberFormat="1" applyFont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distributed" vertical="center"/>
    </xf>
    <xf numFmtId="41" fontId="6" fillId="0" borderId="0" xfId="0" applyNumberFormat="1" applyFont="1" applyFill="1" applyAlignment="1">
      <alignment horizontal="left" vertical="center"/>
    </xf>
    <xf numFmtId="41" fontId="0" fillId="0" borderId="0" xfId="0" applyNumberFormat="1" applyFont="1" applyFill="1" applyAlignment="1" quotePrefix="1">
      <alignment horizontal="right" vertical="center"/>
    </xf>
    <xf numFmtId="0" fontId="32" fillId="0" borderId="10" xfId="60" applyNumberFormat="1" applyFont="1" applyFill="1" applyBorder="1" applyAlignment="1">
      <alignment horizontal="distributed" vertical="center"/>
      <protection/>
    </xf>
    <xf numFmtId="0" fontId="32" fillId="0" borderId="36" xfId="0" applyFont="1" applyFill="1" applyBorder="1" applyAlignment="1">
      <alignment horizontal="distributed" vertical="center"/>
    </xf>
    <xf numFmtId="0" fontId="32" fillId="0" borderId="43" xfId="0" applyFont="1" applyFill="1" applyBorder="1" applyAlignment="1">
      <alignment horizontal="distributed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60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distributed" vertical="center"/>
    </xf>
    <xf numFmtId="0" fontId="32" fillId="0" borderId="11" xfId="0" applyFont="1" applyFill="1" applyBorder="1" applyAlignment="1">
      <alignment horizontal="distributed" vertical="center"/>
    </xf>
    <xf numFmtId="0" fontId="32" fillId="0" borderId="59" xfId="0" applyFont="1" applyFill="1" applyBorder="1" applyAlignment="1">
      <alignment horizontal="distributed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224" fontId="33" fillId="0" borderId="40" xfId="48" applyNumberFormat="1" applyFont="1" applyFill="1" applyBorder="1" applyAlignment="1">
      <alignment vertical="center" textRotation="255"/>
    </xf>
    <xf numFmtId="41" fontId="0" fillId="0" borderId="43" xfId="0" applyNumberFormat="1" applyFont="1" applyFill="1" applyBorder="1" applyAlignment="1">
      <alignment horizontal="right" vertical="center"/>
    </xf>
    <xf numFmtId="217" fontId="0" fillId="0" borderId="10" xfId="48" applyNumberFormat="1" applyFont="1" applyFill="1" applyBorder="1" applyAlignment="1">
      <alignment vertical="center"/>
    </xf>
    <xf numFmtId="217" fontId="0" fillId="0" borderId="61" xfId="48" applyNumberFormat="1" applyFont="1" applyFill="1" applyBorder="1" applyAlignment="1">
      <alignment vertical="center"/>
    </xf>
    <xf numFmtId="217" fontId="0" fillId="0" borderId="43" xfId="48" applyNumberFormat="1" applyFont="1" applyFill="1" applyBorder="1" applyAlignment="1">
      <alignment vertical="center"/>
    </xf>
    <xf numFmtId="203" fontId="0" fillId="0" borderId="0" xfId="0" applyNumberFormat="1" applyFont="1" applyFill="1" applyAlignment="1">
      <alignment vertical="center"/>
    </xf>
    <xf numFmtId="224" fontId="33" fillId="0" borderId="44" xfId="48" applyNumberFormat="1" applyFont="1" applyFill="1" applyBorder="1" applyAlignment="1">
      <alignment vertical="center" textRotation="255"/>
    </xf>
    <xf numFmtId="41" fontId="0" fillId="0" borderId="35" xfId="0" applyNumberFormat="1" applyFont="1" applyFill="1" applyBorder="1" applyAlignment="1">
      <alignment horizontal="right" vertical="center"/>
    </xf>
    <xf numFmtId="217" fontId="0" fillId="0" borderId="62" xfId="48" applyNumberFormat="1" applyFont="1" applyFill="1" applyBorder="1" applyAlignment="1">
      <alignment vertical="center"/>
    </xf>
    <xf numFmtId="217" fontId="0" fillId="0" borderId="35" xfId="48" applyNumberFormat="1" applyFont="1" applyFill="1" applyBorder="1" applyAlignment="1">
      <alignment vertical="center"/>
    </xf>
    <xf numFmtId="217" fontId="0" fillId="0" borderId="13" xfId="0" applyNumberFormat="1" applyFont="1" applyFill="1" applyBorder="1" applyAlignment="1" quotePrefix="1">
      <alignment horizontal="right" vertical="center"/>
    </xf>
    <xf numFmtId="217" fontId="0" fillId="0" borderId="35" xfId="0" applyNumberFormat="1" applyFont="1" applyFill="1" applyBorder="1" applyAlignment="1" quotePrefix="1">
      <alignment horizontal="right" vertical="center"/>
    </xf>
    <xf numFmtId="41" fontId="0" fillId="0" borderId="63" xfId="0" applyNumberFormat="1" applyFont="1" applyFill="1" applyBorder="1" applyAlignment="1">
      <alignment horizontal="left" vertical="center"/>
    </xf>
    <xf numFmtId="41" fontId="0" fillId="0" borderId="64" xfId="0" applyNumberFormat="1" applyFont="1" applyFill="1" applyBorder="1" applyAlignment="1">
      <alignment horizontal="right" vertical="center"/>
    </xf>
    <xf numFmtId="217" fontId="0" fillId="0" borderId="53" xfId="48" applyNumberFormat="1" applyFont="1" applyFill="1" applyBorder="1" applyAlignment="1">
      <alignment vertical="center"/>
    </xf>
    <xf numFmtId="217" fontId="0" fillId="0" borderId="50" xfId="48" applyNumberFormat="1" applyFont="1" applyFill="1" applyBorder="1" applyAlignment="1">
      <alignment vertical="center"/>
    </xf>
    <xf numFmtId="217" fontId="0" fillId="0" borderId="27" xfId="48" applyNumberFormat="1" applyFont="1" applyFill="1" applyBorder="1" applyAlignment="1">
      <alignment vertical="center"/>
    </xf>
    <xf numFmtId="217" fontId="0" fillId="0" borderId="64" xfId="48" applyNumberFormat="1" applyFont="1" applyFill="1" applyBorder="1" applyAlignment="1">
      <alignment vertical="center"/>
    </xf>
    <xf numFmtId="41" fontId="0" fillId="0" borderId="49" xfId="0" applyNumberFormat="1" applyFont="1" applyFill="1" applyBorder="1" applyAlignment="1">
      <alignment horizontal="right" vertical="center"/>
    </xf>
    <xf numFmtId="217" fontId="0" fillId="0" borderId="45" xfId="48" applyNumberFormat="1" applyFont="1" applyFill="1" applyBorder="1" applyAlignment="1">
      <alignment vertical="center"/>
    </xf>
    <xf numFmtId="217" fontId="0" fillId="0" borderId="62" xfId="0" applyNumberFormat="1" applyFont="1" applyFill="1" applyBorder="1" applyAlignment="1" quotePrefix="1">
      <alignment horizontal="right" vertical="center"/>
    </xf>
    <xf numFmtId="217" fontId="0" fillId="0" borderId="65" xfId="48" applyNumberFormat="1" applyFont="1" applyFill="1" applyBorder="1" applyAlignment="1">
      <alignment vertical="center"/>
    </xf>
    <xf numFmtId="217" fontId="0" fillId="0" borderId="49" xfId="48" applyNumberFormat="1" applyFont="1" applyFill="1" applyBorder="1" applyAlignment="1">
      <alignment vertical="center"/>
    </xf>
    <xf numFmtId="217" fontId="0" fillId="0" borderId="18" xfId="48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horizontal="center" vertical="center"/>
    </xf>
    <xf numFmtId="224" fontId="33" fillId="0" borderId="57" xfId="48" applyNumberFormat="1" applyFont="1" applyFill="1" applyBorder="1" applyAlignment="1">
      <alignment vertical="center" textRotation="255"/>
    </xf>
    <xf numFmtId="0" fontId="0" fillId="0" borderId="59" xfId="0" applyNumberFormat="1" applyFont="1" applyFill="1" applyBorder="1" applyAlignment="1">
      <alignment horizontal="center" vertical="center"/>
    </xf>
    <xf numFmtId="217" fontId="0" fillId="0" borderId="15" xfId="48" applyNumberFormat="1" applyFont="1" applyFill="1" applyBorder="1" applyAlignment="1" quotePrefix="1">
      <alignment horizontal="right" vertical="center"/>
    </xf>
    <xf numFmtId="217" fontId="0" fillId="0" borderId="22" xfId="48" applyNumberFormat="1" applyFont="1" applyFill="1" applyBorder="1" applyAlignment="1" quotePrefix="1">
      <alignment horizontal="right" vertical="center"/>
    </xf>
    <xf numFmtId="217" fontId="0" fillId="0" borderId="30" xfId="48" applyNumberFormat="1" applyFont="1" applyFill="1" applyBorder="1" applyAlignment="1" quotePrefix="1">
      <alignment horizontal="right" vertical="center"/>
    </xf>
    <xf numFmtId="217" fontId="0" fillId="0" borderId="69" xfId="48" applyNumberFormat="1" applyFont="1" applyFill="1" applyBorder="1" applyAlignment="1" quotePrefix="1">
      <alignment horizontal="right" vertical="center"/>
    </xf>
    <xf numFmtId="217" fontId="0" fillId="0" borderId="59" xfId="48" applyNumberFormat="1" applyFont="1" applyFill="1" applyBorder="1" applyAlignment="1" quotePrefix="1">
      <alignment horizontal="right" vertical="center"/>
    </xf>
    <xf numFmtId="41" fontId="0" fillId="0" borderId="52" xfId="0" applyNumberFormat="1" applyFont="1" applyFill="1" applyBorder="1" applyAlignment="1">
      <alignment horizontal="right" vertical="center"/>
    </xf>
    <xf numFmtId="217" fontId="0" fillId="0" borderId="42" xfId="48" applyNumberFormat="1" applyFont="1" applyFill="1" applyBorder="1" applyAlignment="1">
      <alignment vertical="center"/>
    </xf>
    <xf numFmtId="217" fontId="0" fillId="0" borderId="66" xfId="48" applyNumberFormat="1" applyFont="1" applyFill="1" applyBorder="1" applyAlignment="1">
      <alignment vertical="center"/>
    </xf>
    <xf numFmtId="217" fontId="0" fillId="0" borderId="52" xfId="48" applyNumberFormat="1" applyFont="1" applyFill="1" applyBorder="1" applyAlignment="1">
      <alignment vertical="center"/>
    </xf>
    <xf numFmtId="41" fontId="0" fillId="0" borderId="53" xfId="0" applyNumberFormat="1" applyFont="1" applyFill="1" applyBorder="1" applyAlignment="1">
      <alignment horizontal="left" vertical="center"/>
    </xf>
    <xf numFmtId="217" fontId="0" fillId="0" borderId="28" xfId="48" applyNumberFormat="1" applyFont="1" applyFill="1" applyBorder="1" applyAlignment="1">
      <alignment vertical="center"/>
    </xf>
    <xf numFmtId="41" fontId="0" fillId="0" borderId="47" xfId="0" applyNumberFormat="1" applyFont="1" applyFill="1" applyBorder="1" applyAlignment="1">
      <alignment horizontal="left" vertical="center"/>
    </xf>
    <xf numFmtId="41" fontId="0" fillId="0" borderId="49" xfId="0" applyNumberFormat="1" applyFont="1" applyFill="1" applyBorder="1" applyAlignment="1">
      <alignment horizontal="right" vertical="center"/>
    </xf>
    <xf numFmtId="217" fontId="0" fillId="0" borderId="47" xfId="48" applyNumberFormat="1" applyFont="1" applyFill="1" applyBorder="1" applyAlignment="1">
      <alignment vertical="center"/>
    </xf>
    <xf numFmtId="217" fontId="0" fillId="0" borderId="45" xfId="48" applyNumberFormat="1" applyFont="1" applyFill="1" applyBorder="1" applyAlignment="1">
      <alignment vertical="center"/>
    </xf>
    <xf numFmtId="217" fontId="0" fillId="0" borderId="48" xfId="48" applyNumberFormat="1" applyFont="1" applyFill="1" applyBorder="1" applyAlignment="1">
      <alignment vertical="center"/>
    </xf>
    <xf numFmtId="217" fontId="0" fillId="0" borderId="65" xfId="48" applyNumberFormat="1" applyFont="1" applyFill="1" applyBorder="1" applyAlignment="1">
      <alignment vertical="center"/>
    </xf>
    <xf numFmtId="217" fontId="0" fillId="0" borderId="49" xfId="48" applyNumberFormat="1" applyFont="1" applyFill="1" applyBorder="1" applyAlignment="1">
      <alignment vertical="center"/>
    </xf>
    <xf numFmtId="0" fontId="0" fillId="0" borderId="64" xfId="0" applyFont="1" applyFill="1" applyBorder="1" applyAlignment="1">
      <alignment horizontal="right" vertical="center"/>
    </xf>
    <xf numFmtId="217" fontId="0" fillId="0" borderId="53" xfId="0" applyNumberFormat="1" applyFont="1" applyFill="1" applyBorder="1" applyAlignment="1">
      <alignment vertical="center"/>
    </xf>
    <xf numFmtId="217" fontId="0" fillId="0" borderId="28" xfId="0" applyNumberFormat="1" applyFont="1" applyFill="1" applyBorder="1" applyAlignment="1">
      <alignment vertical="center"/>
    </xf>
    <xf numFmtId="217" fontId="0" fillId="0" borderId="27" xfId="0" applyNumberFormat="1" applyFont="1" applyFill="1" applyBorder="1" applyAlignment="1">
      <alignment vertical="center"/>
    </xf>
    <xf numFmtId="217" fontId="0" fillId="0" borderId="50" xfId="0" applyNumberFormat="1" applyFont="1" applyFill="1" applyBorder="1" applyAlignment="1">
      <alignment vertical="center"/>
    </xf>
    <xf numFmtId="217" fontId="0" fillId="0" borderId="64" xfId="0" applyNumberFormat="1" applyFont="1" applyFill="1" applyBorder="1" applyAlignment="1">
      <alignment vertical="center"/>
    </xf>
    <xf numFmtId="41" fontId="0" fillId="0" borderId="59" xfId="0" applyNumberFormat="1" applyFont="1" applyFill="1" applyBorder="1" applyAlignment="1">
      <alignment horizontal="right" vertical="center"/>
    </xf>
    <xf numFmtId="217" fontId="0" fillId="0" borderId="22" xfId="48" applyNumberFormat="1" applyFont="1" applyFill="1" applyBorder="1" applyAlignment="1">
      <alignment vertical="center"/>
    </xf>
    <xf numFmtId="217" fontId="0" fillId="0" borderId="59" xfId="48" applyNumberFormat="1" applyFont="1" applyFill="1" applyBorder="1" applyAlignment="1">
      <alignment vertical="center"/>
    </xf>
    <xf numFmtId="203" fontId="0" fillId="0" borderId="0" xfId="0" applyNumberFormat="1" applyFont="1" applyFill="1" applyBorder="1" applyAlignment="1">
      <alignment vertical="center"/>
    </xf>
    <xf numFmtId="203" fontId="0" fillId="0" borderId="0" xfId="0" applyNumberFormat="1" applyFont="1" applyFill="1" applyAlignment="1" quotePrefix="1">
      <alignment horizontal="right" vertical="center"/>
    </xf>
    <xf numFmtId="0" fontId="32" fillId="0" borderId="10" xfId="0" applyNumberFormat="1" applyFont="1" applyFill="1" applyBorder="1" applyAlignment="1">
      <alignment horizontal="distributed" vertical="center"/>
    </xf>
    <xf numFmtId="0" fontId="32" fillId="0" borderId="36" xfId="0" applyNumberFormat="1" applyFont="1" applyFill="1" applyBorder="1" applyAlignment="1">
      <alignment horizontal="distributed" vertical="center"/>
    </xf>
    <xf numFmtId="0" fontId="32" fillId="0" borderId="43" xfId="0" applyNumberFormat="1" applyFont="1" applyFill="1" applyBorder="1" applyAlignment="1">
      <alignment horizontal="distributed" vertical="center"/>
    </xf>
    <xf numFmtId="203" fontId="0" fillId="0" borderId="20" xfId="0" applyNumberFormat="1" applyFont="1" applyFill="1" applyBorder="1" applyAlignment="1">
      <alignment horizontal="center" vertical="center"/>
    </xf>
    <xf numFmtId="203" fontId="0" fillId="0" borderId="60" xfId="0" applyNumberFormat="1" applyFont="1" applyFill="1" applyBorder="1" applyAlignment="1">
      <alignment horizontal="center" vertical="center"/>
    </xf>
    <xf numFmtId="0" fontId="32" fillId="0" borderId="15" xfId="0" applyNumberFormat="1" applyFont="1" applyFill="1" applyBorder="1" applyAlignment="1">
      <alignment horizontal="distributed" vertical="center"/>
    </xf>
    <xf numFmtId="0" fontId="32" fillId="0" borderId="11" xfId="0" applyNumberFormat="1" applyFont="1" applyFill="1" applyBorder="1" applyAlignment="1">
      <alignment horizontal="distributed" vertical="center"/>
    </xf>
    <xf numFmtId="0" fontId="32" fillId="0" borderId="59" xfId="0" applyNumberFormat="1" applyFont="1" applyFill="1" applyBorder="1" applyAlignment="1">
      <alignment horizontal="distributed" vertical="center"/>
    </xf>
    <xf numFmtId="203" fontId="0" fillId="0" borderId="22" xfId="0" applyNumberFormat="1" applyFont="1" applyFill="1" applyBorder="1" applyAlignment="1">
      <alignment horizontal="center" vertical="center"/>
    </xf>
    <xf numFmtId="203" fontId="0" fillId="0" borderId="59" xfId="0" applyNumberFormat="1" applyFont="1" applyFill="1" applyBorder="1" applyAlignment="1">
      <alignment horizontal="center" vertical="center"/>
    </xf>
    <xf numFmtId="203" fontId="0" fillId="0" borderId="19" xfId="0" applyNumberFormat="1" applyFont="1" applyFill="1" applyBorder="1" applyAlignment="1">
      <alignment horizontal="center" vertical="center"/>
    </xf>
    <xf numFmtId="203" fontId="0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right" vertical="center"/>
    </xf>
    <xf numFmtId="217" fontId="0" fillId="0" borderId="39" xfId="48" applyNumberFormat="1" applyFont="1" applyFill="1" applyBorder="1" applyAlignment="1">
      <alignment vertical="center"/>
    </xf>
    <xf numFmtId="217" fontId="0" fillId="0" borderId="0" xfId="48" applyNumberFormat="1" applyFont="1" applyFill="1" applyBorder="1" applyAlignment="1">
      <alignment vertical="center"/>
    </xf>
    <xf numFmtId="217" fontId="0" fillId="0" borderId="0" xfId="48" applyNumberFormat="1" applyFont="1" applyFill="1" applyBorder="1" applyAlignment="1" quotePrefix="1">
      <alignment horizontal="right" vertical="center"/>
    </xf>
    <xf numFmtId="0" fontId="12" fillId="0" borderId="44" xfId="61" applyFont="1" applyFill="1" applyBorder="1" applyAlignment="1">
      <alignment vertical="center" textRotation="255"/>
      <protection/>
    </xf>
    <xf numFmtId="41" fontId="0" fillId="0" borderId="46" xfId="0" applyNumberFormat="1" applyFont="1" applyFill="1" applyBorder="1" applyAlignment="1">
      <alignment horizontal="right" vertical="center"/>
    </xf>
    <xf numFmtId="217" fontId="0" fillId="0" borderId="67" xfId="48" applyNumberFormat="1" applyFont="1" applyFill="1" applyBorder="1" applyAlignment="1">
      <alignment vertical="center"/>
    </xf>
    <xf numFmtId="217" fontId="0" fillId="0" borderId="46" xfId="48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horizontal="right" vertical="center"/>
    </xf>
    <xf numFmtId="217" fontId="0" fillId="0" borderId="17" xfId="48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horizontal="left" vertical="center"/>
    </xf>
    <xf numFmtId="41" fontId="0" fillId="0" borderId="63" xfId="0" applyNumberFormat="1" applyFont="1" applyFill="1" applyBorder="1" applyAlignment="1">
      <alignment horizontal="right" vertical="center"/>
    </xf>
    <xf numFmtId="217" fontId="0" fillId="0" borderId="29" xfId="48" applyNumberFormat="1" applyFont="1" applyFill="1" applyBorder="1" applyAlignment="1">
      <alignment vertical="center"/>
    </xf>
    <xf numFmtId="217" fontId="0" fillId="0" borderId="13" xfId="48" applyNumberFormat="1" applyFont="1" applyFill="1" applyBorder="1" applyAlignment="1" quotePrefix="1">
      <alignment horizontal="right" vertical="center"/>
    </xf>
    <xf numFmtId="217" fontId="0" fillId="0" borderId="35" xfId="48" applyNumberFormat="1" applyFont="1" applyFill="1" applyBorder="1" applyAlignment="1" quotePrefix="1">
      <alignment horizontal="right" vertical="center"/>
    </xf>
    <xf numFmtId="217" fontId="0" fillId="0" borderId="63" xfId="48" applyNumberFormat="1" applyFont="1" applyFill="1" applyBorder="1" applyAlignment="1">
      <alignment vertical="center"/>
    </xf>
    <xf numFmtId="217" fontId="0" fillId="0" borderId="68" xfId="48" applyNumberFormat="1" applyFont="1" applyFill="1" applyBorder="1" applyAlignment="1">
      <alignment vertical="center"/>
    </xf>
    <xf numFmtId="0" fontId="12" fillId="0" borderId="57" xfId="61" applyFont="1" applyFill="1" applyBorder="1" applyAlignment="1">
      <alignment vertical="center" textRotation="255"/>
      <protection/>
    </xf>
    <xf numFmtId="41" fontId="0" fillId="0" borderId="11" xfId="0" applyNumberFormat="1" applyFont="1" applyFill="1" applyBorder="1" applyAlignment="1">
      <alignment horizontal="right" vertical="center"/>
    </xf>
    <xf numFmtId="217" fontId="0" fillId="0" borderId="19" xfId="48" applyNumberFormat="1" applyFont="1" applyFill="1" applyBorder="1" applyAlignment="1">
      <alignment vertical="center"/>
    </xf>
    <xf numFmtId="0" fontId="12" fillId="0" borderId="44" xfId="61" applyFont="1" applyFill="1" applyBorder="1" applyAlignment="1">
      <alignment vertical="center"/>
      <protection/>
    </xf>
    <xf numFmtId="217" fontId="0" fillId="0" borderId="12" xfId="48" applyNumberFormat="1" applyFont="1" applyFill="1" applyBorder="1" applyAlignment="1" quotePrefix="1">
      <alignment horizontal="right" vertical="center"/>
    </xf>
    <xf numFmtId="217" fontId="0" fillId="0" borderId="16" xfId="48" applyNumberFormat="1" applyFont="1" applyFill="1" applyBorder="1" applyAlignment="1" quotePrefix="1">
      <alignment horizontal="right" vertical="center"/>
    </xf>
    <xf numFmtId="217" fontId="0" fillId="0" borderId="62" xfId="48" applyNumberFormat="1" applyFont="1" applyFill="1" applyBorder="1" applyAlignment="1" quotePrefix="1">
      <alignment horizontal="right" vertical="center"/>
    </xf>
    <xf numFmtId="0" fontId="12" fillId="0" borderId="57" xfId="61" applyFont="1" applyFill="1" applyBorder="1" applyAlignment="1">
      <alignment vertical="center"/>
      <protection/>
    </xf>
    <xf numFmtId="217" fontId="0" fillId="0" borderId="19" xfId="48" applyNumberFormat="1" applyFont="1" applyFill="1" applyBorder="1" applyAlignment="1" quotePrefix="1">
      <alignment horizontal="right" vertical="center"/>
    </xf>
    <xf numFmtId="224" fontId="33" fillId="0" borderId="41" xfId="48" applyNumberFormat="1" applyFont="1" applyFill="1" applyBorder="1" applyAlignment="1">
      <alignment vertical="center" textRotation="255"/>
    </xf>
    <xf numFmtId="41" fontId="0" fillId="0" borderId="20" xfId="0" applyNumberFormat="1" applyFont="1" applyFill="1" applyBorder="1" applyAlignment="1">
      <alignment vertical="center"/>
    </xf>
    <xf numFmtId="41" fontId="0" fillId="0" borderId="37" xfId="0" applyNumberFormat="1" applyFont="1" applyFill="1" applyBorder="1" applyAlignment="1">
      <alignment vertical="center"/>
    </xf>
    <xf numFmtId="41" fontId="0" fillId="0" borderId="37" xfId="0" applyNumberFormat="1" applyFont="1" applyFill="1" applyBorder="1" applyAlignment="1">
      <alignment horizontal="right" vertical="center"/>
    </xf>
    <xf numFmtId="217" fontId="0" fillId="0" borderId="20" xfId="48" applyNumberFormat="1" applyFont="1" applyFill="1" applyBorder="1" applyAlignment="1">
      <alignment vertical="center"/>
    </xf>
    <xf numFmtId="217" fontId="0" fillId="0" borderId="21" xfId="48" applyNumberFormat="1" applyFont="1" applyFill="1" applyBorder="1" applyAlignment="1">
      <alignment vertical="center"/>
    </xf>
    <xf numFmtId="217" fontId="0" fillId="0" borderId="32" xfId="48" applyNumberFormat="1" applyFont="1" applyFill="1" applyBorder="1" applyAlignment="1">
      <alignment vertical="center"/>
    </xf>
    <xf numFmtId="217" fontId="0" fillId="0" borderId="31" xfId="48" applyNumberFormat="1" applyFont="1" applyFill="1" applyBorder="1" applyAlignment="1">
      <alignment vertical="center"/>
    </xf>
    <xf numFmtId="217" fontId="0" fillId="0" borderId="60" xfId="48" applyNumberFormat="1" applyFont="1" applyFill="1" applyBorder="1" applyAlignment="1">
      <alignment vertical="center"/>
    </xf>
    <xf numFmtId="0" fontId="12" fillId="0" borderId="41" xfId="61" applyFont="1" applyFill="1" applyBorder="1" applyAlignment="1">
      <alignment vertical="center"/>
      <protection/>
    </xf>
    <xf numFmtId="0" fontId="12" fillId="0" borderId="15" xfId="61" applyFont="1" applyFill="1" applyBorder="1" applyAlignment="1">
      <alignment vertical="center"/>
      <protection/>
    </xf>
    <xf numFmtId="217" fontId="0" fillId="0" borderId="69" xfId="48" applyNumberFormat="1" applyFont="1" applyFill="1" applyBorder="1" applyAlignment="1">
      <alignment vertical="center"/>
    </xf>
    <xf numFmtId="217" fontId="0" fillId="0" borderId="11" xfId="48" applyNumberFormat="1" applyFont="1" applyFill="1" applyBorder="1" applyAlignment="1">
      <alignment vertical="center"/>
    </xf>
    <xf numFmtId="0" fontId="0" fillId="0" borderId="35" xfId="0" applyFont="1" applyBorder="1" applyAlignment="1">
      <alignment horizontal="left" vertical="center"/>
    </xf>
    <xf numFmtId="218" fontId="0" fillId="0" borderId="49" xfId="0" applyNumberFormat="1" applyFont="1" applyBorder="1" applyAlignment="1">
      <alignment vertical="center"/>
    </xf>
    <xf numFmtId="218" fontId="0" fillId="0" borderId="59" xfId="48" applyNumberFormat="1" applyFont="1" applyBorder="1" applyAlignment="1">
      <alignment vertical="center"/>
    </xf>
    <xf numFmtId="0" fontId="0" fillId="0" borderId="40" xfId="0" applyNumberFormat="1" applyFont="1" applyBorder="1" applyAlignment="1">
      <alignment horizontal="center" vertical="center" textRotation="255"/>
    </xf>
    <xf numFmtId="217" fontId="0" fillId="0" borderId="70" xfId="48" applyNumberFormat="1" applyFont="1" applyFill="1" applyBorder="1" applyAlignment="1">
      <alignment horizontal="right" vertical="center"/>
    </xf>
    <xf numFmtId="41" fontId="0" fillId="0" borderId="20" xfId="0" applyNumberFormat="1" applyFont="1" applyBorder="1" applyAlignment="1">
      <alignment horizontal="left" vertical="center"/>
    </xf>
    <xf numFmtId="41" fontId="0" fillId="0" borderId="37" xfId="0" applyNumberFormat="1" applyFont="1" applyBorder="1" applyAlignment="1">
      <alignment horizontal="left" vertical="center"/>
    </xf>
    <xf numFmtId="41" fontId="0" fillId="0" borderId="12" xfId="0" applyNumberFormat="1" applyFont="1" applyBorder="1" applyAlignment="1">
      <alignment vertical="center"/>
    </xf>
    <xf numFmtId="218" fontId="0" fillId="0" borderId="71" xfId="48" applyNumberFormat="1" applyFont="1" applyFill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Continuous" vertical="center"/>
    </xf>
    <xf numFmtId="41" fontId="4" fillId="0" borderId="0" xfId="0" applyNumberFormat="1" applyFont="1" applyFill="1" applyBorder="1" applyAlignment="1">
      <alignment horizontal="distributed" vertical="center"/>
    </xf>
    <xf numFmtId="41" fontId="5" fillId="0" borderId="0" xfId="0" applyNumberFormat="1" applyFont="1" applyFill="1" applyAlignment="1">
      <alignment vertical="center"/>
    </xf>
    <xf numFmtId="41" fontId="0" fillId="0" borderId="23" xfId="0" applyNumberFormat="1" applyFont="1" applyFill="1" applyBorder="1" applyAlignment="1">
      <alignment horizontal="centerContinuous" vertical="center"/>
    </xf>
    <xf numFmtId="0" fontId="0" fillId="0" borderId="72" xfId="0" applyFont="1" applyFill="1" applyBorder="1" applyAlignment="1">
      <alignment horizontal="centerContinuous" vertical="center"/>
    </xf>
    <xf numFmtId="0" fontId="0" fillId="0" borderId="58" xfId="0" applyFont="1" applyFill="1" applyBorder="1" applyAlignment="1">
      <alignment horizontal="centerContinuous" vertical="center"/>
    </xf>
    <xf numFmtId="41" fontId="0" fillId="0" borderId="73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 textRotation="255"/>
    </xf>
    <xf numFmtId="41" fontId="0" fillId="0" borderId="74" xfId="0" applyNumberFormat="1" applyFont="1" applyFill="1" applyBorder="1" applyAlignment="1">
      <alignment horizontal="center" vertical="center"/>
    </xf>
    <xf numFmtId="217" fontId="0" fillId="0" borderId="75" xfId="48" applyNumberFormat="1" applyFont="1" applyFill="1" applyBorder="1" applyAlignment="1">
      <alignment horizontal="right" vertical="center"/>
    </xf>
    <xf numFmtId="217" fontId="0" fillId="0" borderId="76" xfId="48" applyNumberFormat="1" applyFont="1" applyFill="1" applyBorder="1" applyAlignment="1">
      <alignment horizontal="right" vertical="center"/>
    </xf>
    <xf numFmtId="41" fontId="0" fillId="0" borderId="54" xfId="0" applyNumberFormat="1" applyFont="1" applyFill="1" applyBorder="1" applyAlignment="1">
      <alignment horizontal="right" vertical="center"/>
    </xf>
    <xf numFmtId="217" fontId="0" fillId="0" borderId="71" xfId="48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left" vertical="center"/>
    </xf>
    <xf numFmtId="41" fontId="0" fillId="0" borderId="37" xfId="0" applyNumberFormat="1" applyFont="1" applyFill="1" applyBorder="1" applyAlignment="1">
      <alignment horizontal="left" vertical="center"/>
    </xf>
    <xf numFmtId="41" fontId="0" fillId="0" borderId="60" xfId="0" applyNumberFormat="1" applyFont="1" applyFill="1" applyBorder="1" applyAlignment="1">
      <alignment horizontal="right" vertical="center"/>
    </xf>
    <xf numFmtId="217" fontId="0" fillId="0" borderId="74" xfId="48" applyNumberFormat="1" applyFont="1" applyFill="1" applyBorder="1" applyAlignment="1">
      <alignment horizontal="right" vertical="center"/>
    </xf>
    <xf numFmtId="217" fontId="0" fillId="0" borderId="75" xfId="0" applyNumberFormat="1" applyFont="1" applyFill="1" applyBorder="1" applyAlignment="1">
      <alignment vertical="center"/>
    </xf>
    <xf numFmtId="225" fontId="0" fillId="0" borderId="75" xfId="0" applyNumberFormat="1" applyFont="1" applyFill="1" applyBorder="1" applyAlignment="1">
      <alignment vertical="center"/>
    </xf>
    <xf numFmtId="0" fontId="10" fillId="0" borderId="54" xfId="0" applyFont="1" applyFill="1" applyBorder="1" applyAlignment="1">
      <alignment horizontal="left" vertical="center"/>
    </xf>
    <xf numFmtId="41" fontId="0" fillId="0" borderId="56" xfId="0" applyNumberFormat="1" applyFont="1" applyFill="1" applyBorder="1" applyAlignment="1">
      <alignment horizontal="right" vertical="center"/>
    </xf>
    <xf numFmtId="41" fontId="0" fillId="0" borderId="63" xfId="0" applyNumberFormat="1" applyFont="1" applyFill="1" applyBorder="1" applyAlignment="1">
      <alignment vertical="center"/>
    </xf>
    <xf numFmtId="41" fontId="0" fillId="0" borderId="64" xfId="0" applyNumberFormat="1" applyFont="1" applyFill="1" applyBorder="1" applyAlignment="1">
      <alignment vertical="center"/>
    </xf>
    <xf numFmtId="217" fontId="0" fillId="0" borderId="70" xfId="48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  <xf numFmtId="41" fontId="0" fillId="0" borderId="35" xfId="0" applyNumberFormat="1" applyFont="1" applyFill="1" applyBorder="1" applyAlignment="1">
      <alignment vertical="center"/>
    </xf>
    <xf numFmtId="226" fontId="0" fillId="0" borderId="75" xfId="48" applyNumberFormat="1" applyFont="1" applyFill="1" applyBorder="1" applyAlignment="1">
      <alignment vertical="center"/>
    </xf>
    <xf numFmtId="218" fontId="0" fillId="0" borderId="75" xfId="48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41" fontId="0" fillId="0" borderId="54" xfId="0" applyNumberFormat="1" applyFont="1" applyFill="1" applyBorder="1" applyAlignment="1">
      <alignment vertical="center"/>
    </xf>
    <xf numFmtId="41" fontId="0" fillId="0" borderId="56" xfId="0" applyNumberFormat="1" applyFont="1" applyFill="1" applyBorder="1" applyAlignment="1">
      <alignment vertical="center"/>
    </xf>
    <xf numFmtId="41" fontId="0" fillId="0" borderId="60" xfId="0" applyNumberFormat="1" applyFont="1" applyFill="1" applyBorder="1" applyAlignment="1">
      <alignment vertical="center"/>
    </xf>
    <xf numFmtId="218" fontId="0" fillId="0" borderId="74" xfId="48" applyNumberFormat="1" applyFont="1" applyFill="1" applyBorder="1" applyAlignment="1">
      <alignment horizontal="right" vertical="center"/>
    </xf>
    <xf numFmtId="218" fontId="0" fillId="0" borderId="74" xfId="48" applyNumberFormat="1" applyFont="1" applyFill="1" applyBorder="1" applyAlignment="1">
      <alignment vertical="center"/>
    </xf>
    <xf numFmtId="218" fontId="0" fillId="0" borderId="75" xfId="48" applyNumberFormat="1" applyFont="1" applyFill="1" applyBorder="1" applyAlignment="1">
      <alignment horizontal="right" vertical="center"/>
    </xf>
    <xf numFmtId="218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horizontal="left"/>
    </xf>
    <xf numFmtId="217" fontId="0" fillId="0" borderId="77" xfId="48" applyNumberFormat="1" applyFont="1" applyBorder="1" applyAlignment="1">
      <alignment vertical="center"/>
    </xf>
    <xf numFmtId="217" fontId="0" fillId="0" borderId="78" xfId="48" applyNumberFormat="1" applyFont="1" applyBorder="1" applyAlignment="1">
      <alignment vertical="center"/>
    </xf>
    <xf numFmtId="217" fontId="0" fillId="0" borderId="12" xfId="0" applyNumberFormat="1" applyFont="1" applyBorder="1" applyAlignment="1" quotePrefix="1">
      <alignment horizontal="right" vertical="center"/>
    </xf>
    <xf numFmtId="217" fontId="0" fillId="0" borderId="16" xfId="0" applyNumberFormat="1" applyFont="1" applyBorder="1" applyAlignment="1" quotePrefix="1">
      <alignment horizontal="right" vertical="center"/>
    </xf>
    <xf numFmtId="217" fontId="0" fillId="0" borderId="79" xfId="48" applyNumberFormat="1" applyFont="1" applyBorder="1" applyAlignment="1">
      <alignment vertical="center"/>
    </xf>
    <xf numFmtId="217" fontId="0" fillId="0" borderId="78" xfId="0" applyNumberFormat="1" applyFont="1" applyBorder="1" applyAlignment="1" quotePrefix="1">
      <alignment horizontal="right" vertical="center"/>
    </xf>
    <xf numFmtId="217" fontId="0" fillId="0" borderId="80" xfId="48" applyNumberFormat="1" applyFont="1" applyBorder="1" applyAlignment="1">
      <alignment vertical="center"/>
    </xf>
    <xf numFmtId="217" fontId="0" fillId="0" borderId="18" xfId="0" applyNumberFormat="1" applyFont="1" applyBorder="1" applyAlignment="1" quotePrefix="1">
      <alignment horizontal="right" vertical="center"/>
    </xf>
    <xf numFmtId="217" fontId="0" fillId="0" borderId="81" xfId="48" applyNumberFormat="1" applyFont="1" applyBorder="1" applyAlignment="1" quotePrefix="1">
      <alignment horizontal="right" vertical="center"/>
    </xf>
    <xf numFmtId="217" fontId="0" fillId="0" borderId="82" xfId="48" applyNumberFormat="1" applyFont="1" applyBorder="1" applyAlignment="1">
      <alignment vertical="center"/>
    </xf>
    <xf numFmtId="217" fontId="0" fillId="0" borderId="80" xfId="48" applyNumberFormat="1" applyFont="1" applyBorder="1" applyAlignment="1">
      <alignment vertical="center"/>
    </xf>
    <xf numFmtId="217" fontId="0" fillId="0" borderId="67" xfId="48" applyNumberFormat="1" applyFont="1" applyBorder="1" applyAlignment="1">
      <alignment vertical="center"/>
    </xf>
    <xf numFmtId="217" fontId="0" fillId="0" borderId="79" xfId="0" applyNumberFormat="1" applyFont="1" applyBorder="1" applyAlignment="1">
      <alignment vertical="center"/>
    </xf>
    <xf numFmtId="217" fontId="0" fillId="0" borderId="29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horizontal="centerContinuous" vertical="center"/>
    </xf>
    <xf numFmtId="41" fontId="0" fillId="0" borderId="36" xfId="0" applyNumberFormat="1" applyFont="1" applyBorder="1" applyAlignment="1">
      <alignment horizontal="centerContinuous" vertical="center"/>
    </xf>
    <xf numFmtId="41" fontId="0" fillId="0" borderId="20" xfId="0" applyNumberFormat="1" applyFont="1" applyBorder="1" applyAlignment="1">
      <alignment horizontal="center" vertical="center"/>
    </xf>
    <xf numFmtId="41" fontId="0" fillId="0" borderId="60" xfId="0" applyNumberFormat="1" applyFont="1" applyBorder="1" applyAlignment="1">
      <alignment horizontal="center" vertical="center"/>
    </xf>
    <xf numFmtId="41" fontId="0" fillId="0" borderId="20" xfId="0" applyNumberFormat="1" applyFont="1" applyBorder="1" applyAlignment="1">
      <alignment horizontal="centerContinuous" vertical="center"/>
    </xf>
    <xf numFmtId="41" fontId="0" fillId="0" borderId="37" xfId="0" applyNumberFormat="1" applyFont="1" applyBorder="1" applyAlignment="1">
      <alignment horizontal="centerContinuous" vertical="center"/>
    </xf>
    <xf numFmtId="41" fontId="0" fillId="0" borderId="51" xfId="0" applyNumberFormat="1" applyFont="1" applyBorder="1" applyAlignment="1">
      <alignment horizontal="center" vertical="center"/>
    </xf>
    <xf numFmtId="41" fontId="0" fillId="0" borderId="42" xfId="0" applyNumberFormat="1" applyFont="1" applyBorder="1" applyAlignment="1">
      <alignment horizontal="center" vertical="center"/>
    </xf>
    <xf numFmtId="41" fontId="0" fillId="0" borderId="68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distributed" vertical="center"/>
    </xf>
    <xf numFmtId="217" fontId="0" fillId="0" borderId="23" xfId="48" applyNumberFormat="1" applyFont="1" applyBorder="1" applyAlignment="1">
      <alignment horizontal="center" vertical="center"/>
    </xf>
    <xf numFmtId="217" fontId="0" fillId="0" borderId="53" xfId="48" applyNumberFormat="1" applyFont="1" applyBorder="1" applyAlignment="1">
      <alignment horizontal="center" vertical="center"/>
    </xf>
    <xf numFmtId="217" fontId="0" fillId="0" borderId="12" xfId="48" applyNumberFormat="1" applyFont="1" applyBorder="1" applyAlignment="1">
      <alignment horizontal="center" vertical="center"/>
    </xf>
    <xf numFmtId="217" fontId="0" fillId="0" borderId="35" xfId="48" applyNumberFormat="1" applyFont="1" applyBorder="1" applyAlignment="1">
      <alignment horizontal="center" vertical="center"/>
    </xf>
    <xf numFmtId="217" fontId="0" fillId="0" borderId="59" xfId="48" applyNumberFormat="1" applyFont="1" applyBorder="1" applyAlignment="1">
      <alignment horizontal="center" vertical="center"/>
    </xf>
    <xf numFmtId="217" fontId="0" fillId="0" borderId="26" xfId="48" applyNumberFormat="1" applyFont="1" applyBorder="1" applyAlignment="1">
      <alignment vertical="center"/>
    </xf>
    <xf numFmtId="41" fontId="0" fillId="0" borderId="37" xfId="0" applyNumberFormat="1" applyFont="1" applyBorder="1" applyAlignment="1" quotePrefix="1">
      <alignment horizontal="right" vertical="center"/>
    </xf>
    <xf numFmtId="41" fontId="0" fillId="0" borderId="17" xfId="0" applyNumberFormat="1" applyFont="1" applyBorder="1" applyAlignment="1" quotePrefix="1">
      <alignment horizontal="right" vertical="center"/>
    </xf>
    <xf numFmtId="41" fontId="0" fillId="0" borderId="11" xfId="0" applyNumberFormat="1" applyFont="1" applyBorder="1" applyAlignment="1" quotePrefix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2" sqref="E2"/>
    </sheetView>
  </sheetViews>
  <sheetFormatPr defaultColWidth="8.796875" defaultRowHeight="14.25"/>
  <cols>
    <col min="1" max="2" width="3.59765625" style="119" customWidth="1"/>
    <col min="3" max="4" width="1.59765625" style="119" customWidth="1"/>
    <col min="5" max="5" width="32.59765625" style="119" customWidth="1"/>
    <col min="6" max="6" width="15.59765625" style="119" customWidth="1"/>
    <col min="7" max="7" width="10.59765625" style="119" customWidth="1"/>
    <col min="8" max="8" width="15.59765625" style="119" customWidth="1"/>
    <col min="9" max="9" width="10.59765625" style="119" customWidth="1"/>
    <col min="10" max="11" width="9" style="119" customWidth="1"/>
    <col min="12" max="12" width="9.8984375" style="119" customWidth="1"/>
    <col min="13" max="16384" width="9" style="119" customWidth="1"/>
  </cols>
  <sheetData>
    <row r="1" spans="1:6" ht="33.75" customHeight="1">
      <c r="A1" s="116" t="s">
        <v>0</v>
      </c>
      <c r="B1" s="116"/>
      <c r="C1" s="116"/>
      <c r="D1" s="116"/>
      <c r="E1" s="117" t="s">
        <v>222</v>
      </c>
      <c r="F1" s="118"/>
    </row>
    <row r="3" ht="14.25">
      <c r="A3" s="120" t="s">
        <v>93</v>
      </c>
    </row>
    <row r="5" spans="1:5" ht="13.5">
      <c r="A5" s="121" t="s">
        <v>200</v>
      </c>
      <c r="B5" s="121"/>
      <c r="C5" s="121"/>
      <c r="D5" s="121"/>
      <c r="E5" s="121"/>
    </row>
    <row r="6" spans="1:9" ht="14.25">
      <c r="A6" s="122"/>
      <c r="H6" s="123"/>
      <c r="I6" s="124" t="s">
        <v>1</v>
      </c>
    </row>
    <row r="7" spans="1:9" ht="27" customHeight="1">
      <c r="A7" s="125"/>
      <c r="B7" s="126"/>
      <c r="C7" s="126"/>
      <c r="D7" s="126"/>
      <c r="E7" s="126"/>
      <c r="F7" s="127" t="s">
        <v>201</v>
      </c>
      <c r="G7" s="128"/>
      <c r="H7" s="129" t="s">
        <v>2</v>
      </c>
      <c r="I7" s="130" t="s">
        <v>22</v>
      </c>
    </row>
    <row r="8" spans="1:9" ht="16.5" customHeight="1">
      <c r="A8" s="131"/>
      <c r="B8" s="132"/>
      <c r="C8" s="132"/>
      <c r="D8" s="132"/>
      <c r="E8" s="132"/>
      <c r="F8" s="133" t="s">
        <v>91</v>
      </c>
      <c r="G8" s="134" t="s">
        <v>3</v>
      </c>
      <c r="H8" s="135"/>
      <c r="I8" s="136"/>
    </row>
    <row r="9" spans="1:11" ht="18" customHeight="1">
      <c r="A9" s="137" t="s">
        <v>88</v>
      </c>
      <c r="B9" s="137" t="s">
        <v>90</v>
      </c>
      <c r="C9" s="138" t="s">
        <v>4</v>
      </c>
      <c r="D9" s="139"/>
      <c r="E9" s="139"/>
      <c r="F9" s="140">
        <v>116456</v>
      </c>
      <c r="G9" s="141">
        <f>F9/$F$27*100</f>
        <v>25.321641114399217</v>
      </c>
      <c r="H9" s="142">
        <v>120712</v>
      </c>
      <c r="I9" s="143">
        <f>(F9/H9-1)*100</f>
        <v>-3.525747233083698</v>
      </c>
      <c r="K9" s="144"/>
    </row>
    <row r="10" spans="1:9" ht="18" customHeight="1">
      <c r="A10" s="145"/>
      <c r="B10" s="145"/>
      <c r="C10" s="146"/>
      <c r="D10" s="147" t="s">
        <v>23</v>
      </c>
      <c r="E10" s="148"/>
      <c r="F10" s="149">
        <v>31564</v>
      </c>
      <c r="G10" s="150">
        <f aca="true" t="shared" si="0" ref="G10:G27">F10/$F$27*100</f>
        <v>6.863126675610504</v>
      </c>
      <c r="H10" s="151">
        <v>32197</v>
      </c>
      <c r="I10" s="152">
        <f aca="true" t="shared" si="1" ref="I10:I27">(F10/H10-1)*100</f>
        <v>-1.966021679038421</v>
      </c>
    </row>
    <row r="11" spans="1:9" ht="18" customHeight="1">
      <c r="A11" s="145"/>
      <c r="B11" s="145"/>
      <c r="C11" s="146"/>
      <c r="D11" s="153"/>
      <c r="E11" s="154" t="s">
        <v>24</v>
      </c>
      <c r="F11" s="43">
        <v>25318</v>
      </c>
      <c r="G11" s="155">
        <f t="shared" si="0"/>
        <v>5.5050260161293485</v>
      </c>
      <c r="H11" s="156">
        <v>24623</v>
      </c>
      <c r="I11" s="157">
        <f t="shared" si="1"/>
        <v>2.8225642691792174</v>
      </c>
    </row>
    <row r="12" spans="1:9" ht="18" customHeight="1">
      <c r="A12" s="145"/>
      <c r="B12" s="145"/>
      <c r="C12" s="146"/>
      <c r="D12" s="153"/>
      <c r="E12" s="154" t="s">
        <v>25</v>
      </c>
      <c r="F12" s="43">
        <v>2284</v>
      </c>
      <c r="G12" s="155">
        <f t="shared" si="0"/>
        <v>0.4966221431724239</v>
      </c>
      <c r="H12" s="156">
        <v>2838</v>
      </c>
      <c r="I12" s="157">
        <f t="shared" si="1"/>
        <v>-19.520789288231143</v>
      </c>
    </row>
    <row r="13" spans="1:9" ht="18" customHeight="1">
      <c r="A13" s="145"/>
      <c r="B13" s="145"/>
      <c r="C13" s="146"/>
      <c r="D13" s="158"/>
      <c r="E13" s="154" t="s">
        <v>26</v>
      </c>
      <c r="F13" s="43">
        <v>236</v>
      </c>
      <c r="G13" s="155">
        <f t="shared" si="0"/>
        <v>0.051314722324296</v>
      </c>
      <c r="H13" s="156">
        <v>377</v>
      </c>
      <c r="I13" s="157">
        <f t="shared" si="1"/>
        <v>-37.40053050397878</v>
      </c>
    </row>
    <row r="14" spans="1:9" ht="18" customHeight="1">
      <c r="A14" s="145"/>
      <c r="B14" s="145"/>
      <c r="C14" s="146"/>
      <c r="D14" s="159" t="s">
        <v>27</v>
      </c>
      <c r="E14" s="160"/>
      <c r="F14" s="140">
        <v>25016</v>
      </c>
      <c r="G14" s="141">
        <f t="shared" si="0"/>
        <v>5.439360566375376</v>
      </c>
      <c r="H14" s="161">
        <v>26403</v>
      </c>
      <c r="I14" s="162">
        <f t="shared" si="1"/>
        <v>-5.253190925273643</v>
      </c>
    </row>
    <row r="15" spans="1:9" ht="18" customHeight="1">
      <c r="A15" s="145"/>
      <c r="B15" s="145"/>
      <c r="C15" s="146"/>
      <c r="D15" s="153"/>
      <c r="E15" s="154" t="s">
        <v>28</v>
      </c>
      <c r="F15" s="43">
        <v>917</v>
      </c>
      <c r="G15" s="155">
        <f t="shared" si="0"/>
        <v>0.199388137166862</v>
      </c>
      <c r="H15" s="156">
        <v>866</v>
      </c>
      <c r="I15" s="157">
        <f t="shared" si="1"/>
        <v>5.889145496535786</v>
      </c>
    </row>
    <row r="16" spans="1:11" ht="18" customHeight="1">
      <c r="A16" s="145"/>
      <c r="B16" s="145"/>
      <c r="C16" s="146"/>
      <c r="D16" s="153"/>
      <c r="E16" s="163" t="s">
        <v>29</v>
      </c>
      <c r="F16" s="149">
        <v>24099</v>
      </c>
      <c r="G16" s="150">
        <f t="shared" si="0"/>
        <v>5.239972429208514</v>
      </c>
      <c r="H16" s="151">
        <v>25537</v>
      </c>
      <c r="I16" s="152">
        <f t="shared" si="1"/>
        <v>-5.631045150174252</v>
      </c>
      <c r="K16" s="164"/>
    </row>
    <row r="17" spans="1:9" ht="18" customHeight="1">
      <c r="A17" s="145"/>
      <c r="B17" s="145"/>
      <c r="C17" s="146"/>
      <c r="D17" s="165" t="s">
        <v>30</v>
      </c>
      <c r="E17" s="166"/>
      <c r="F17" s="149">
        <v>27646</v>
      </c>
      <c r="G17" s="150">
        <f t="shared" si="0"/>
        <v>6.011215310921556</v>
      </c>
      <c r="H17" s="151">
        <v>31691</v>
      </c>
      <c r="I17" s="152">
        <f t="shared" si="1"/>
        <v>-12.763876179356915</v>
      </c>
    </row>
    <row r="18" spans="1:9" ht="18" customHeight="1">
      <c r="A18" s="145"/>
      <c r="B18" s="145"/>
      <c r="C18" s="146"/>
      <c r="D18" s="167" t="s">
        <v>94</v>
      </c>
      <c r="E18" s="168"/>
      <c r="F18" s="43">
        <v>1616</v>
      </c>
      <c r="G18" s="155">
        <f t="shared" si="0"/>
        <v>0.35137538676297597</v>
      </c>
      <c r="H18" s="156">
        <v>1458</v>
      </c>
      <c r="I18" s="157">
        <f t="shared" si="1"/>
        <v>10.836762688614531</v>
      </c>
    </row>
    <row r="19" spans="1:26" ht="18" customHeight="1">
      <c r="A19" s="145"/>
      <c r="B19" s="145"/>
      <c r="C19" s="169"/>
      <c r="D19" s="167" t="s">
        <v>95</v>
      </c>
      <c r="E19" s="168"/>
      <c r="F19" s="43">
        <v>0</v>
      </c>
      <c r="G19" s="155">
        <f t="shared" si="0"/>
        <v>0</v>
      </c>
      <c r="H19" s="156">
        <v>0</v>
      </c>
      <c r="I19" s="157" t="e">
        <f t="shared" si="1"/>
        <v>#DIV/0!</v>
      </c>
      <c r="Z19" s="119" t="s">
        <v>96</v>
      </c>
    </row>
    <row r="20" spans="1:9" ht="18" customHeight="1">
      <c r="A20" s="145"/>
      <c r="B20" s="145"/>
      <c r="C20" s="170" t="s">
        <v>5</v>
      </c>
      <c r="D20" s="171"/>
      <c r="E20" s="171"/>
      <c r="F20" s="43">
        <v>13353</v>
      </c>
      <c r="G20" s="155">
        <f t="shared" si="0"/>
        <v>2.903413081340358</v>
      </c>
      <c r="H20" s="156">
        <v>13788</v>
      </c>
      <c r="I20" s="157">
        <f t="shared" si="1"/>
        <v>-3.154917319408179</v>
      </c>
    </row>
    <row r="21" spans="1:9" ht="18" customHeight="1">
      <c r="A21" s="145"/>
      <c r="B21" s="145"/>
      <c r="C21" s="170" t="s">
        <v>6</v>
      </c>
      <c r="D21" s="171"/>
      <c r="E21" s="171"/>
      <c r="F21" s="43">
        <v>129670</v>
      </c>
      <c r="G21" s="155">
        <f t="shared" si="0"/>
        <v>28.19483069403162</v>
      </c>
      <c r="H21" s="156">
        <v>130721</v>
      </c>
      <c r="I21" s="157">
        <f t="shared" si="1"/>
        <v>-0.8040024173621707</v>
      </c>
    </row>
    <row r="22" spans="1:9" ht="18" customHeight="1">
      <c r="A22" s="145"/>
      <c r="B22" s="145"/>
      <c r="C22" s="170" t="s">
        <v>31</v>
      </c>
      <c r="D22" s="171"/>
      <c r="E22" s="171"/>
      <c r="F22" s="43">
        <v>5618</v>
      </c>
      <c r="G22" s="155">
        <f t="shared" si="0"/>
        <v>1.221551313635148</v>
      </c>
      <c r="H22" s="156">
        <v>5602</v>
      </c>
      <c r="I22" s="157">
        <f t="shared" si="1"/>
        <v>0.285612281328107</v>
      </c>
    </row>
    <row r="23" spans="1:9" ht="18" customHeight="1">
      <c r="A23" s="145"/>
      <c r="B23" s="145"/>
      <c r="C23" s="170" t="s">
        <v>7</v>
      </c>
      <c r="D23" s="171"/>
      <c r="E23" s="171"/>
      <c r="F23" s="43">
        <v>67255</v>
      </c>
      <c r="G23" s="155">
        <f t="shared" si="0"/>
        <v>14.623608686103932</v>
      </c>
      <c r="H23" s="156">
        <v>71649</v>
      </c>
      <c r="I23" s="157">
        <f t="shared" si="1"/>
        <v>-6.132674566288432</v>
      </c>
    </row>
    <row r="24" spans="1:9" ht="18" customHeight="1">
      <c r="A24" s="145"/>
      <c r="B24" s="145"/>
      <c r="C24" s="170" t="s">
        <v>32</v>
      </c>
      <c r="D24" s="171"/>
      <c r="E24" s="171"/>
      <c r="F24" s="43">
        <v>925</v>
      </c>
      <c r="G24" s="155">
        <f t="shared" si="0"/>
        <v>0.20112761927954997</v>
      </c>
      <c r="H24" s="156">
        <v>951</v>
      </c>
      <c r="I24" s="157">
        <f t="shared" si="1"/>
        <v>-2.733964248159837</v>
      </c>
    </row>
    <row r="25" spans="1:9" ht="18" customHeight="1">
      <c r="A25" s="145"/>
      <c r="B25" s="145"/>
      <c r="C25" s="170" t="s">
        <v>8</v>
      </c>
      <c r="D25" s="171"/>
      <c r="E25" s="171"/>
      <c r="F25" s="43">
        <v>65187</v>
      </c>
      <c r="G25" s="155">
        <f t="shared" si="0"/>
        <v>14.173952559974081</v>
      </c>
      <c r="H25" s="156">
        <v>57620</v>
      </c>
      <c r="I25" s="157">
        <f t="shared" si="1"/>
        <v>13.13259284970496</v>
      </c>
    </row>
    <row r="26" spans="1:9" ht="18" customHeight="1">
      <c r="A26" s="145"/>
      <c r="B26" s="145"/>
      <c r="C26" s="172" t="s">
        <v>9</v>
      </c>
      <c r="D26" s="173"/>
      <c r="E26" s="173"/>
      <c r="F26" s="174">
        <v>61443</v>
      </c>
      <c r="G26" s="175">
        <f t="shared" si="0"/>
        <v>13.3598749312361</v>
      </c>
      <c r="H26" s="176">
        <v>66909</v>
      </c>
      <c r="I26" s="177">
        <f t="shared" si="1"/>
        <v>-8.169304577859481</v>
      </c>
    </row>
    <row r="27" spans="1:9" ht="18" customHeight="1">
      <c r="A27" s="145"/>
      <c r="B27" s="178"/>
      <c r="C27" s="179" t="s">
        <v>10</v>
      </c>
      <c r="D27" s="180"/>
      <c r="E27" s="180"/>
      <c r="F27" s="181">
        <f>SUM(F9,F20:F26)</f>
        <v>459907</v>
      </c>
      <c r="G27" s="182">
        <f t="shared" si="0"/>
        <v>100</v>
      </c>
      <c r="H27" s="183">
        <f>SUM(H9,H20:H26)</f>
        <v>467952</v>
      </c>
      <c r="I27" s="184">
        <f t="shared" si="1"/>
        <v>-1.7191934215475047</v>
      </c>
    </row>
    <row r="28" spans="1:9" ht="18" customHeight="1">
      <c r="A28" s="145"/>
      <c r="B28" s="137" t="s">
        <v>89</v>
      </c>
      <c r="C28" s="138" t="s">
        <v>11</v>
      </c>
      <c r="D28" s="139"/>
      <c r="E28" s="139"/>
      <c r="F28" s="140">
        <f>SUM(F29:F31)</f>
        <v>212776</v>
      </c>
      <c r="G28" s="141">
        <f>F28/$F$45*100</f>
        <v>46.26500575116273</v>
      </c>
      <c r="H28" s="161">
        <v>206913</v>
      </c>
      <c r="I28" s="162">
        <f>(F28/H28-1)*100</f>
        <v>2.8335580654671233</v>
      </c>
    </row>
    <row r="29" spans="1:9" ht="18" customHeight="1">
      <c r="A29" s="145"/>
      <c r="B29" s="145"/>
      <c r="C29" s="146"/>
      <c r="D29" s="185" t="s">
        <v>12</v>
      </c>
      <c r="E29" s="171"/>
      <c r="F29" s="43">
        <v>116818</v>
      </c>
      <c r="G29" s="155">
        <f aca="true" t="shared" si="2" ref="G29:G45">F29/$F$45*100</f>
        <v>25.400352679998345</v>
      </c>
      <c r="H29" s="156">
        <v>116803</v>
      </c>
      <c r="I29" s="157">
        <f aca="true" t="shared" si="3" ref="I29:I45">(F29/H29-1)*100</f>
        <v>0.01284213590404537</v>
      </c>
    </row>
    <row r="30" spans="1:9" ht="18" customHeight="1">
      <c r="A30" s="145"/>
      <c r="B30" s="145"/>
      <c r="C30" s="146"/>
      <c r="D30" s="185" t="s">
        <v>33</v>
      </c>
      <c r="E30" s="171"/>
      <c r="F30" s="43">
        <v>10022</v>
      </c>
      <c r="G30" s="155">
        <f t="shared" si="2"/>
        <v>2.179136216669892</v>
      </c>
      <c r="H30" s="156">
        <v>9681</v>
      </c>
      <c r="I30" s="157">
        <f t="shared" si="3"/>
        <v>3.522363392211547</v>
      </c>
    </row>
    <row r="31" spans="1:9" ht="18" customHeight="1">
      <c r="A31" s="145"/>
      <c r="B31" s="145"/>
      <c r="C31" s="186"/>
      <c r="D31" s="185" t="s">
        <v>13</v>
      </c>
      <c r="E31" s="171"/>
      <c r="F31" s="43">
        <v>85936</v>
      </c>
      <c r="G31" s="155">
        <f t="shared" si="2"/>
        <v>18.685516854494498</v>
      </c>
      <c r="H31" s="156">
        <v>80429</v>
      </c>
      <c r="I31" s="157">
        <f t="shared" si="3"/>
        <v>6.847032786681417</v>
      </c>
    </row>
    <row r="32" spans="1:9" ht="18" customHeight="1">
      <c r="A32" s="145"/>
      <c r="B32" s="145"/>
      <c r="C32" s="187" t="s">
        <v>14</v>
      </c>
      <c r="D32" s="160"/>
      <c r="E32" s="160"/>
      <c r="F32" s="140">
        <f>F33+F34+F35+F36+F37+F38+700</f>
        <v>142154</v>
      </c>
      <c r="G32" s="141">
        <f t="shared" si="2"/>
        <v>30.909292530881245</v>
      </c>
      <c r="H32" s="161">
        <v>156262</v>
      </c>
      <c r="I32" s="162">
        <f t="shared" si="3"/>
        <v>-9.028426616835826</v>
      </c>
    </row>
    <row r="33" spans="1:9" ht="18" customHeight="1">
      <c r="A33" s="145"/>
      <c r="B33" s="145"/>
      <c r="C33" s="146"/>
      <c r="D33" s="185" t="s">
        <v>15</v>
      </c>
      <c r="E33" s="171"/>
      <c r="F33" s="43">
        <v>22240</v>
      </c>
      <c r="G33" s="155">
        <f t="shared" si="2"/>
        <v>4.83576027327264</v>
      </c>
      <c r="H33" s="156">
        <v>24597</v>
      </c>
      <c r="I33" s="157">
        <f t="shared" si="3"/>
        <v>-9.582469406838234</v>
      </c>
    </row>
    <row r="34" spans="1:9" ht="18" customHeight="1">
      <c r="A34" s="145"/>
      <c r="B34" s="145"/>
      <c r="C34" s="146"/>
      <c r="D34" s="185" t="s">
        <v>34</v>
      </c>
      <c r="E34" s="171"/>
      <c r="F34" s="43">
        <v>5252</v>
      </c>
      <c r="G34" s="155">
        <f t="shared" si="2"/>
        <v>1.141970006979672</v>
      </c>
      <c r="H34" s="156">
        <v>3934</v>
      </c>
      <c r="I34" s="157">
        <f t="shared" si="3"/>
        <v>33.502796136248094</v>
      </c>
    </row>
    <row r="35" spans="1:9" ht="18" customHeight="1">
      <c r="A35" s="145"/>
      <c r="B35" s="145"/>
      <c r="C35" s="146"/>
      <c r="D35" s="185" t="s">
        <v>35</v>
      </c>
      <c r="E35" s="171"/>
      <c r="F35" s="43">
        <v>87867</v>
      </c>
      <c r="G35" s="155">
        <f t="shared" si="2"/>
        <v>19.105384349444563</v>
      </c>
      <c r="H35" s="156">
        <v>90845</v>
      </c>
      <c r="I35" s="157">
        <f t="shared" si="3"/>
        <v>-3.278111068303158</v>
      </c>
    </row>
    <row r="36" spans="1:9" ht="18" customHeight="1">
      <c r="A36" s="145"/>
      <c r="B36" s="145"/>
      <c r="C36" s="146"/>
      <c r="D36" s="185" t="s">
        <v>36</v>
      </c>
      <c r="E36" s="171"/>
      <c r="F36" s="43">
        <v>1950</v>
      </c>
      <c r="G36" s="155">
        <f t="shared" si="2"/>
        <v>0.42399876496770006</v>
      </c>
      <c r="H36" s="156">
        <v>2122</v>
      </c>
      <c r="I36" s="157">
        <f t="shared" si="3"/>
        <v>-8.105560791705935</v>
      </c>
    </row>
    <row r="37" spans="1:9" ht="18" customHeight="1">
      <c r="A37" s="145"/>
      <c r="B37" s="145"/>
      <c r="C37" s="146"/>
      <c r="D37" s="185" t="s">
        <v>16</v>
      </c>
      <c r="E37" s="171"/>
      <c r="F37" s="43">
        <v>3071</v>
      </c>
      <c r="G37" s="155">
        <f t="shared" si="2"/>
        <v>0.667743696008106</v>
      </c>
      <c r="H37" s="156">
        <v>5258</v>
      </c>
      <c r="I37" s="157">
        <f t="shared" si="3"/>
        <v>-41.59376188664892</v>
      </c>
    </row>
    <row r="38" spans="1:9" ht="18" customHeight="1">
      <c r="A38" s="145"/>
      <c r="B38" s="145"/>
      <c r="C38" s="186"/>
      <c r="D38" s="185" t="s">
        <v>37</v>
      </c>
      <c r="E38" s="171"/>
      <c r="F38" s="43">
        <f>2022+19052</f>
        <v>21074</v>
      </c>
      <c r="G38" s="155">
        <f t="shared" si="2"/>
        <v>4.582230755348364</v>
      </c>
      <c r="H38" s="156">
        <v>28806</v>
      </c>
      <c r="I38" s="157">
        <f t="shared" si="3"/>
        <v>-26.841630215927236</v>
      </c>
    </row>
    <row r="39" spans="1:9" ht="18" customHeight="1">
      <c r="A39" s="145"/>
      <c r="B39" s="145"/>
      <c r="C39" s="187" t="s">
        <v>17</v>
      </c>
      <c r="D39" s="160"/>
      <c r="E39" s="160"/>
      <c r="F39" s="140">
        <f>F40+F43</f>
        <v>104977</v>
      </c>
      <c r="G39" s="141">
        <f t="shared" si="2"/>
        <v>22.825701717956022</v>
      </c>
      <c r="H39" s="161">
        <v>104777</v>
      </c>
      <c r="I39" s="162">
        <f t="shared" si="3"/>
        <v>0.19088158660773846</v>
      </c>
    </row>
    <row r="40" spans="1:9" ht="18" customHeight="1">
      <c r="A40" s="145"/>
      <c r="B40" s="145"/>
      <c r="C40" s="146"/>
      <c r="D40" s="147" t="s">
        <v>18</v>
      </c>
      <c r="E40" s="148"/>
      <c r="F40" s="149">
        <v>101489</v>
      </c>
      <c r="G40" s="150">
        <f t="shared" si="2"/>
        <v>22.067287516824052</v>
      </c>
      <c r="H40" s="151">
        <v>101288</v>
      </c>
      <c r="I40" s="152">
        <f t="shared" si="3"/>
        <v>0.1984440407550636</v>
      </c>
    </row>
    <row r="41" spans="1:9" ht="18" customHeight="1">
      <c r="A41" s="145"/>
      <c r="B41" s="145"/>
      <c r="C41" s="146"/>
      <c r="D41" s="153"/>
      <c r="E41" s="188" t="s">
        <v>92</v>
      </c>
      <c r="F41" s="43">
        <f>41923+7288</f>
        <v>49211</v>
      </c>
      <c r="G41" s="155">
        <f t="shared" si="2"/>
        <v>10.700206780936146</v>
      </c>
      <c r="H41" s="156">
        <v>55694</v>
      </c>
      <c r="I41" s="189">
        <f t="shared" si="3"/>
        <v>-11.640392142780186</v>
      </c>
    </row>
    <row r="42" spans="1:9" ht="18" customHeight="1">
      <c r="A42" s="145"/>
      <c r="B42" s="145"/>
      <c r="C42" s="146"/>
      <c r="D42" s="158"/>
      <c r="E42" s="190" t="s">
        <v>38</v>
      </c>
      <c r="F42" s="43">
        <v>52278</v>
      </c>
      <c r="G42" s="155">
        <f t="shared" si="2"/>
        <v>11.367080735887908</v>
      </c>
      <c r="H42" s="156">
        <v>45594</v>
      </c>
      <c r="I42" s="189">
        <f t="shared" si="3"/>
        <v>14.65982366100802</v>
      </c>
    </row>
    <row r="43" spans="1:9" ht="18" customHeight="1">
      <c r="A43" s="145"/>
      <c r="B43" s="145"/>
      <c r="C43" s="146"/>
      <c r="D43" s="185" t="s">
        <v>39</v>
      </c>
      <c r="E43" s="191"/>
      <c r="F43" s="43">
        <v>3488</v>
      </c>
      <c r="G43" s="155">
        <f t="shared" si="2"/>
        <v>0.758414201131968</v>
      </c>
      <c r="H43" s="156">
        <v>3489</v>
      </c>
      <c r="I43" s="189">
        <f t="shared" si="3"/>
        <v>-0.02866150759529562</v>
      </c>
    </row>
    <row r="44" spans="1:9" ht="18" customHeight="1">
      <c r="A44" s="145"/>
      <c r="B44" s="145"/>
      <c r="C44" s="192"/>
      <c r="D44" s="193" t="s">
        <v>40</v>
      </c>
      <c r="E44" s="194"/>
      <c r="F44" s="181">
        <v>0</v>
      </c>
      <c r="G44" s="182">
        <f t="shared" si="2"/>
        <v>0</v>
      </c>
      <c r="H44" s="183">
        <v>0</v>
      </c>
      <c r="I44" s="177" t="e">
        <f t="shared" si="3"/>
        <v>#DIV/0!</v>
      </c>
    </row>
    <row r="45" spans="1:9" ht="18" customHeight="1">
      <c r="A45" s="178"/>
      <c r="B45" s="178"/>
      <c r="C45" s="192" t="s">
        <v>19</v>
      </c>
      <c r="D45" s="195"/>
      <c r="E45" s="195"/>
      <c r="F45" s="183">
        <f>SUM(F28,F32,F39)</f>
        <v>459907</v>
      </c>
      <c r="G45" s="196">
        <f t="shared" si="2"/>
        <v>100</v>
      </c>
      <c r="H45" s="183">
        <f>SUM(H28,H32,H39)</f>
        <v>467952</v>
      </c>
      <c r="I45" s="184">
        <f t="shared" si="3"/>
        <v>-1.7191934215475047</v>
      </c>
    </row>
    <row r="46" ht="13.5">
      <c r="A46" s="197" t="s">
        <v>20</v>
      </c>
    </row>
    <row r="47" ht="13.5">
      <c r="A47" s="198" t="s">
        <v>21</v>
      </c>
    </row>
    <row r="48" ht="13.5">
      <c r="A48" s="198"/>
    </row>
    <row r="57" ht="13.5">
      <c r="I57" s="199"/>
    </row>
    <row r="58" ht="13.5">
      <c r="I58" s="199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blackAndWhite="1"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G3" sqref="G3"/>
    </sheetView>
  </sheetViews>
  <sheetFormatPr defaultColWidth="8.796875" defaultRowHeight="14.25"/>
  <cols>
    <col min="1" max="1" width="3.59765625" style="119" customWidth="1"/>
    <col min="2" max="3" width="1.59765625" style="119" customWidth="1"/>
    <col min="4" max="4" width="22.59765625" style="119" customWidth="1"/>
    <col min="5" max="5" width="10.59765625" style="119" customWidth="1"/>
    <col min="6" max="11" width="13.59765625" style="119" customWidth="1"/>
    <col min="12" max="12" width="13.59765625" style="199" customWidth="1"/>
    <col min="13" max="21" width="13.59765625" style="119" customWidth="1"/>
    <col min="22" max="25" width="12" style="119" customWidth="1"/>
    <col min="26" max="16384" width="9" style="119" customWidth="1"/>
  </cols>
  <sheetData>
    <row r="1" spans="1:7" ht="33.75" customHeight="1">
      <c r="A1" s="307" t="s">
        <v>0</v>
      </c>
      <c r="B1" s="117"/>
      <c r="C1" s="117"/>
      <c r="D1" s="308" t="s">
        <v>222</v>
      </c>
      <c r="E1" s="309"/>
      <c r="F1" s="309"/>
      <c r="G1" s="309"/>
    </row>
    <row r="2" ht="15" customHeight="1"/>
    <row r="3" spans="1:4" ht="15" customHeight="1">
      <c r="A3" s="310" t="s">
        <v>47</v>
      </c>
      <c r="B3" s="310"/>
      <c r="C3" s="310"/>
      <c r="D3" s="310"/>
    </row>
    <row r="4" spans="1:4" ht="15" customHeight="1">
      <c r="A4" s="310"/>
      <c r="B4" s="310"/>
      <c r="C4" s="310"/>
      <c r="D4" s="310"/>
    </row>
    <row r="5" spans="1:15" ht="15.75" customHeight="1">
      <c r="A5" s="180" t="s">
        <v>202</v>
      </c>
      <c r="B5" s="180"/>
      <c r="C5" s="180"/>
      <c r="D5" s="180"/>
      <c r="K5" s="311"/>
      <c r="O5" s="311" t="s">
        <v>48</v>
      </c>
    </row>
    <row r="6" spans="1:15" ht="15.75" customHeight="1">
      <c r="A6" s="312" t="s">
        <v>49</v>
      </c>
      <c r="B6" s="313"/>
      <c r="C6" s="313"/>
      <c r="D6" s="313"/>
      <c r="E6" s="314"/>
      <c r="F6" s="315" t="s">
        <v>208</v>
      </c>
      <c r="G6" s="316"/>
      <c r="H6" s="315" t="s">
        <v>209</v>
      </c>
      <c r="I6" s="316"/>
      <c r="J6" s="315" t="s">
        <v>210</v>
      </c>
      <c r="K6" s="316"/>
      <c r="L6" s="315" t="s">
        <v>211</v>
      </c>
      <c r="M6" s="316"/>
      <c r="N6" s="315" t="s">
        <v>212</v>
      </c>
      <c r="O6" s="316"/>
    </row>
    <row r="7" spans="1:15" ht="15.75" customHeight="1">
      <c r="A7" s="317"/>
      <c r="B7" s="318"/>
      <c r="C7" s="318"/>
      <c r="D7" s="318"/>
      <c r="E7" s="319"/>
      <c r="F7" s="320" t="s">
        <v>224</v>
      </c>
      <c r="G7" s="134" t="s">
        <v>2</v>
      </c>
      <c r="H7" s="320" t="s">
        <v>203</v>
      </c>
      <c r="I7" s="134" t="s">
        <v>2</v>
      </c>
      <c r="J7" s="320" t="s">
        <v>203</v>
      </c>
      <c r="K7" s="321" t="s">
        <v>2</v>
      </c>
      <c r="L7" s="320" t="s">
        <v>203</v>
      </c>
      <c r="M7" s="134" t="s">
        <v>2</v>
      </c>
      <c r="N7" s="320" t="s">
        <v>203</v>
      </c>
      <c r="O7" s="321" t="s">
        <v>2</v>
      </c>
    </row>
    <row r="8" spans="1:25" ht="15.75" customHeight="1">
      <c r="A8" s="322" t="s">
        <v>83</v>
      </c>
      <c r="B8" s="138" t="s">
        <v>50</v>
      </c>
      <c r="C8" s="139"/>
      <c r="D8" s="139"/>
      <c r="E8" s="323" t="s">
        <v>41</v>
      </c>
      <c r="F8" s="324">
        <v>23904</v>
      </c>
      <c r="G8" s="325">
        <v>23636</v>
      </c>
      <c r="H8" s="142">
        <v>22</v>
      </c>
      <c r="I8" s="325">
        <v>25</v>
      </c>
      <c r="J8" s="142">
        <v>798</v>
      </c>
      <c r="K8" s="326">
        <v>780</v>
      </c>
      <c r="L8" s="324">
        <v>3639</v>
      </c>
      <c r="M8" s="325">
        <v>3678</v>
      </c>
      <c r="N8" s="142">
        <v>1086</v>
      </c>
      <c r="O8" s="326">
        <v>1057</v>
      </c>
      <c r="P8" s="327"/>
      <c r="Q8" s="327"/>
      <c r="R8" s="327"/>
      <c r="S8" s="327"/>
      <c r="T8" s="327"/>
      <c r="U8" s="327"/>
      <c r="V8" s="327"/>
      <c r="W8" s="327"/>
      <c r="X8" s="327"/>
      <c r="Y8" s="327"/>
    </row>
    <row r="9" spans="1:25" ht="15.75" customHeight="1">
      <c r="A9" s="328"/>
      <c r="B9" s="199"/>
      <c r="C9" s="185" t="s">
        <v>51</v>
      </c>
      <c r="D9" s="171"/>
      <c r="E9" s="329" t="s">
        <v>42</v>
      </c>
      <c r="F9" s="43">
        <v>23904</v>
      </c>
      <c r="G9" s="330">
        <v>23636</v>
      </c>
      <c r="H9" s="156">
        <v>22</v>
      </c>
      <c r="I9" s="330">
        <v>25</v>
      </c>
      <c r="J9" s="156">
        <v>798</v>
      </c>
      <c r="K9" s="331">
        <v>780</v>
      </c>
      <c r="L9" s="43">
        <v>3639</v>
      </c>
      <c r="M9" s="330">
        <v>3678</v>
      </c>
      <c r="N9" s="156">
        <v>1086</v>
      </c>
      <c r="O9" s="331">
        <v>1057</v>
      </c>
      <c r="P9" s="327"/>
      <c r="Q9" s="327"/>
      <c r="R9" s="327"/>
      <c r="S9" s="327"/>
      <c r="T9" s="327"/>
      <c r="U9" s="327"/>
      <c r="V9" s="327"/>
      <c r="W9" s="327"/>
      <c r="X9" s="327"/>
      <c r="Y9" s="327"/>
    </row>
    <row r="10" spans="1:25" ht="15.75" customHeight="1">
      <c r="A10" s="328"/>
      <c r="B10" s="169"/>
      <c r="C10" s="185" t="s">
        <v>52</v>
      </c>
      <c r="D10" s="171"/>
      <c r="E10" s="329" t="s">
        <v>43</v>
      </c>
      <c r="F10" s="43">
        <v>0</v>
      </c>
      <c r="G10" s="330">
        <v>0</v>
      </c>
      <c r="H10" s="156">
        <v>0</v>
      </c>
      <c r="I10" s="330">
        <v>0</v>
      </c>
      <c r="J10" s="332">
        <v>0</v>
      </c>
      <c r="K10" s="333">
        <v>0</v>
      </c>
      <c r="L10" s="43">
        <v>0</v>
      </c>
      <c r="M10" s="330">
        <v>0</v>
      </c>
      <c r="N10" s="156">
        <v>0</v>
      </c>
      <c r="O10" s="331">
        <v>0</v>
      </c>
      <c r="P10" s="327"/>
      <c r="Q10" s="327"/>
      <c r="R10" s="327"/>
      <c r="S10" s="327"/>
      <c r="T10" s="327"/>
      <c r="U10" s="327"/>
      <c r="V10" s="327"/>
      <c r="W10" s="327"/>
      <c r="X10" s="327"/>
      <c r="Y10" s="327"/>
    </row>
    <row r="11" spans="1:25" ht="15.75" customHeight="1">
      <c r="A11" s="328"/>
      <c r="B11" s="187" t="s">
        <v>53</v>
      </c>
      <c r="C11" s="334"/>
      <c r="D11" s="334"/>
      <c r="E11" s="335" t="s">
        <v>44</v>
      </c>
      <c r="F11" s="336">
        <v>24139</v>
      </c>
      <c r="G11" s="337">
        <v>23763</v>
      </c>
      <c r="H11" s="338">
        <v>1</v>
      </c>
      <c r="I11" s="337">
        <v>1</v>
      </c>
      <c r="J11" s="338">
        <v>632</v>
      </c>
      <c r="K11" s="339">
        <v>666</v>
      </c>
      <c r="L11" s="336">
        <v>2979</v>
      </c>
      <c r="M11" s="337">
        <v>2993</v>
      </c>
      <c r="N11" s="338">
        <v>1075</v>
      </c>
      <c r="O11" s="339">
        <v>1027</v>
      </c>
      <c r="P11" s="327"/>
      <c r="Q11" s="327"/>
      <c r="R11" s="327"/>
      <c r="S11" s="327"/>
      <c r="T11" s="327"/>
      <c r="U11" s="327"/>
      <c r="V11" s="327"/>
      <c r="W11" s="327"/>
      <c r="X11" s="327"/>
      <c r="Y11" s="327"/>
    </row>
    <row r="12" spans="1:25" ht="15.75" customHeight="1">
      <c r="A12" s="328"/>
      <c r="B12" s="146"/>
      <c r="C12" s="185" t="s">
        <v>54</v>
      </c>
      <c r="D12" s="171"/>
      <c r="E12" s="329" t="s">
        <v>45</v>
      </c>
      <c r="F12" s="43">
        <v>23772</v>
      </c>
      <c r="G12" s="330">
        <v>23396</v>
      </c>
      <c r="H12" s="338">
        <v>1</v>
      </c>
      <c r="I12" s="337">
        <v>1</v>
      </c>
      <c r="J12" s="338">
        <v>632</v>
      </c>
      <c r="K12" s="339">
        <v>666</v>
      </c>
      <c r="L12" s="43">
        <v>2979</v>
      </c>
      <c r="M12" s="330">
        <v>2993</v>
      </c>
      <c r="N12" s="156">
        <v>1075</v>
      </c>
      <c r="O12" s="331">
        <v>1027</v>
      </c>
      <c r="P12" s="327"/>
      <c r="Q12" s="327"/>
      <c r="R12" s="327"/>
      <c r="S12" s="327"/>
      <c r="T12" s="327"/>
      <c r="U12" s="327"/>
      <c r="V12" s="327"/>
      <c r="W12" s="327"/>
      <c r="X12" s="327"/>
      <c r="Y12" s="327"/>
    </row>
    <row r="13" spans="1:25" ht="15.75" customHeight="1">
      <c r="A13" s="328"/>
      <c r="B13" s="199"/>
      <c r="C13" s="147" t="s">
        <v>55</v>
      </c>
      <c r="D13" s="148"/>
      <c r="E13" s="340" t="s">
        <v>46</v>
      </c>
      <c r="F13" s="149">
        <v>367</v>
      </c>
      <c r="G13" s="341">
        <v>367</v>
      </c>
      <c r="H13" s="332">
        <v>0</v>
      </c>
      <c r="I13" s="342">
        <v>0</v>
      </c>
      <c r="J13" s="332">
        <v>0</v>
      </c>
      <c r="K13" s="333">
        <v>0</v>
      </c>
      <c r="L13" s="149">
        <v>0</v>
      </c>
      <c r="M13" s="343">
        <v>0</v>
      </c>
      <c r="N13" s="151">
        <v>0</v>
      </c>
      <c r="O13" s="344">
        <v>0</v>
      </c>
      <c r="P13" s="327"/>
      <c r="Q13" s="327"/>
      <c r="R13" s="327"/>
      <c r="S13" s="327"/>
      <c r="T13" s="327"/>
      <c r="U13" s="327"/>
      <c r="V13" s="327"/>
      <c r="W13" s="327"/>
      <c r="X13" s="327"/>
      <c r="Y13" s="327"/>
    </row>
    <row r="14" spans="1:25" ht="15.75" customHeight="1">
      <c r="A14" s="328"/>
      <c r="B14" s="170" t="s">
        <v>56</v>
      </c>
      <c r="C14" s="171"/>
      <c r="D14" s="171"/>
      <c r="E14" s="329" t="s">
        <v>225</v>
      </c>
      <c r="F14" s="43">
        <f aca="true" t="shared" si="0" ref="F14:O15">F9-F12</f>
        <v>132</v>
      </c>
      <c r="G14" s="345">
        <f t="shared" si="0"/>
        <v>240</v>
      </c>
      <c r="H14" s="156">
        <f t="shared" si="0"/>
        <v>21</v>
      </c>
      <c r="I14" s="345">
        <f t="shared" si="0"/>
        <v>24</v>
      </c>
      <c r="J14" s="156">
        <f t="shared" si="0"/>
        <v>166</v>
      </c>
      <c r="K14" s="331">
        <f t="shared" si="0"/>
        <v>114</v>
      </c>
      <c r="L14" s="43">
        <f t="shared" si="0"/>
        <v>660</v>
      </c>
      <c r="M14" s="345">
        <f t="shared" si="0"/>
        <v>685</v>
      </c>
      <c r="N14" s="156">
        <f t="shared" si="0"/>
        <v>11</v>
      </c>
      <c r="O14" s="331">
        <f t="shared" si="0"/>
        <v>30</v>
      </c>
      <c r="P14" s="327"/>
      <c r="Q14" s="327"/>
      <c r="R14" s="327"/>
      <c r="S14" s="327"/>
      <c r="T14" s="327"/>
      <c r="U14" s="327"/>
      <c r="V14" s="327"/>
      <c r="W14" s="327"/>
      <c r="X14" s="327"/>
      <c r="Y14" s="327"/>
    </row>
    <row r="15" spans="1:25" ht="15.75" customHeight="1">
      <c r="A15" s="328"/>
      <c r="B15" s="170" t="s">
        <v>57</v>
      </c>
      <c r="C15" s="171"/>
      <c r="D15" s="171"/>
      <c r="E15" s="329" t="s">
        <v>226</v>
      </c>
      <c r="F15" s="43">
        <f aca="true" t="shared" si="1" ref="F15:N15">F10-F13</f>
        <v>-367</v>
      </c>
      <c r="G15" s="345">
        <f t="shared" si="0"/>
        <v>-367</v>
      </c>
      <c r="H15" s="156">
        <f t="shared" si="1"/>
        <v>0</v>
      </c>
      <c r="I15" s="345">
        <f t="shared" si="0"/>
        <v>0</v>
      </c>
      <c r="J15" s="156">
        <f t="shared" si="1"/>
        <v>0</v>
      </c>
      <c r="K15" s="331">
        <f t="shared" si="0"/>
        <v>0</v>
      </c>
      <c r="L15" s="43">
        <f t="shared" si="1"/>
        <v>0</v>
      </c>
      <c r="M15" s="345">
        <f t="shared" si="0"/>
        <v>0</v>
      </c>
      <c r="N15" s="156">
        <f t="shared" si="1"/>
        <v>0</v>
      </c>
      <c r="O15" s="331">
        <f t="shared" si="0"/>
        <v>0</v>
      </c>
      <c r="P15" s="327"/>
      <c r="Q15" s="327"/>
      <c r="R15" s="327"/>
      <c r="S15" s="327"/>
      <c r="T15" s="327"/>
      <c r="U15" s="327"/>
      <c r="V15" s="327"/>
      <c r="W15" s="327"/>
      <c r="X15" s="327"/>
      <c r="Y15" s="327"/>
    </row>
    <row r="16" spans="1:25" ht="15.75" customHeight="1">
      <c r="A16" s="328"/>
      <c r="B16" s="170" t="s">
        <v>58</v>
      </c>
      <c r="C16" s="171"/>
      <c r="D16" s="171"/>
      <c r="E16" s="329" t="s">
        <v>227</v>
      </c>
      <c r="F16" s="149">
        <f aca="true" t="shared" si="2" ref="F16:O16">F8-F11</f>
        <v>-235</v>
      </c>
      <c r="G16" s="341">
        <f t="shared" si="2"/>
        <v>-127</v>
      </c>
      <c r="H16" s="151">
        <f t="shared" si="2"/>
        <v>21</v>
      </c>
      <c r="I16" s="341">
        <f t="shared" si="2"/>
        <v>24</v>
      </c>
      <c r="J16" s="151">
        <f t="shared" si="2"/>
        <v>166</v>
      </c>
      <c r="K16" s="344">
        <f t="shared" si="2"/>
        <v>114</v>
      </c>
      <c r="L16" s="149">
        <f t="shared" si="2"/>
        <v>660</v>
      </c>
      <c r="M16" s="341">
        <f t="shared" si="2"/>
        <v>685</v>
      </c>
      <c r="N16" s="151">
        <f t="shared" si="2"/>
        <v>11</v>
      </c>
      <c r="O16" s="344">
        <f t="shared" si="2"/>
        <v>30</v>
      </c>
      <c r="P16" s="327"/>
      <c r="Q16" s="327"/>
      <c r="R16" s="327"/>
      <c r="S16" s="327"/>
      <c r="T16" s="327"/>
      <c r="U16" s="327"/>
      <c r="V16" s="327"/>
      <c r="W16" s="327"/>
      <c r="X16" s="327"/>
      <c r="Y16" s="327"/>
    </row>
    <row r="17" spans="1:25" ht="15.75" customHeight="1">
      <c r="A17" s="328"/>
      <c r="B17" s="170" t="s">
        <v>59</v>
      </c>
      <c r="C17" s="171"/>
      <c r="D17" s="171"/>
      <c r="E17" s="346"/>
      <c r="F17" s="43">
        <v>2098</v>
      </c>
      <c r="G17" s="345">
        <v>1120</v>
      </c>
      <c r="H17" s="332">
        <v>0</v>
      </c>
      <c r="I17" s="342">
        <v>0</v>
      </c>
      <c r="J17" s="156">
        <v>0</v>
      </c>
      <c r="K17" s="331">
        <v>0</v>
      </c>
      <c r="L17" s="43">
        <v>0</v>
      </c>
      <c r="M17" s="330">
        <v>0</v>
      </c>
      <c r="N17" s="332">
        <v>0</v>
      </c>
      <c r="O17" s="333">
        <v>0</v>
      </c>
      <c r="P17" s="327"/>
      <c r="Q17" s="327"/>
      <c r="R17" s="327"/>
      <c r="S17" s="327"/>
      <c r="T17" s="327"/>
      <c r="U17" s="327"/>
      <c r="V17" s="327"/>
      <c r="W17" s="327"/>
      <c r="X17" s="327"/>
      <c r="Y17" s="327"/>
    </row>
    <row r="18" spans="1:25" ht="15.75" customHeight="1">
      <c r="A18" s="347"/>
      <c r="B18" s="179" t="s">
        <v>60</v>
      </c>
      <c r="C18" s="180"/>
      <c r="D18" s="180"/>
      <c r="E18" s="348"/>
      <c r="F18" s="349">
        <v>0</v>
      </c>
      <c r="G18" s="350">
        <v>0</v>
      </c>
      <c r="H18" s="351">
        <v>0</v>
      </c>
      <c r="I18" s="352">
        <v>0</v>
      </c>
      <c r="J18" s="351">
        <v>0</v>
      </c>
      <c r="K18" s="353">
        <v>0</v>
      </c>
      <c r="L18" s="349">
        <v>0</v>
      </c>
      <c r="M18" s="352">
        <v>0</v>
      </c>
      <c r="N18" s="351">
        <v>0</v>
      </c>
      <c r="O18" s="353">
        <v>0</v>
      </c>
      <c r="P18" s="327"/>
      <c r="Q18" s="327"/>
      <c r="R18" s="327"/>
      <c r="S18" s="327"/>
      <c r="T18" s="327"/>
      <c r="U18" s="327"/>
      <c r="V18" s="327"/>
      <c r="W18" s="327"/>
      <c r="X18" s="327"/>
      <c r="Y18" s="327"/>
    </row>
    <row r="19" spans="1:25" ht="15.75" customHeight="1">
      <c r="A19" s="328" t="s">
        <v>84</v>
      </c>
      <c r="B19" s="187" t="s">
        <v>61</v>
      </c>
      <c r="C19" s="160"/>
      <c r="D19" s="160"/>
      <c r="E19" s="354"/>
      <c r="F19" s="140">
        <v>2912</v>
      </c>
      <c r="G19" s="355">
        <v>2999</v>
      </c>
      <c r="H19" s="161">
        <v>103</v>
      </c>
      <c r="I19" s="356">
        <v>60</v>
      </c>
      <c r="J19" s="161">
        <v>140</v>
      </c>
      <c r="K19" s="357">
        <v>113</v>
      </c>
      <c r="L19" s="140">
        <v>47</v>
      </c>
      <c r="M19" s="356">
        <v>74</v>
      </c>
      <c r="N19" s="161">
        <v>164</v>
      </c>
      <c r="O19" s="357">
        <v>355</v>
      </c>
      <c r="P19" s="327"/>
      <c r="Q19" s="327"/>
      <c r="R19" s="327"/>
      <c r="S19" s="327"/>
      <c r="T19" s="327"/>
      <c r="U19" s="327"/>
      <c r="V19" s="327"/>
      <c r="W19" s="327"/>
      <c r="X19" s="327"/>
      <c r="Y19" s="327"/>
    </row>
    <row r="20" spans="1:25" ht="15.75" customHeight="1">
      <c r="A20" s="328"/>
      <c r="B20" s="186"/>
      <c r="C20" s="185" t="s">
        <v>62</v>
      </c>
      <c r="D20" s="171"/>
      <c r="E20" s="329"/>
      <c r="F20" s="43">
        <v>1065</v>
      </c>
      <c r="G20" s="345">
        <v>1708</v>
      </c>
      <c r="H20" s="156">
        <v>0</v>
      </c>
      <c r="I20" s="330">
        <v>0</v>
      </c>
      <c r="J20" s="156">
        <v>0</v>
      </c>
      <c r="K20" s="331">
        <v>0</v>
      </c>
      <c r="L20" s="43">
        <v>0</v>
      </c>
      <c r="M20" s="330">
        <v>0</v>
      </c>
      <c r="N20" s="156">
        <v>0</v>
      </c>
      <c r="O20" s="331">
        <v>0</v>
      </c>
      <c r="P20" s="327"/>
      <c r="Q20" s="327"/>
      <c r="R20" s="327"/>
      <c r="S20" s="327"/>
      <c r="T20" s="327"/>
      <c r="U20" s="327"/>
      <c r="V20" s="327"/>
      <c r="W20" s="327"/>
      <c r="X20" s="327"/>
      <c r="Y20" s="327"/>
    </row>
    <row r="21" spans="1:25" ht="15.75" customHeight="1">
      <c r="A21" s="328"/>
      <c r="B21" s="358" t="s">
        <v>63</v>
      </c>
      <c r="C21" s="334"/>
      <c r="D21" s="334"/>
      <c r="E21" s="335" t="s">
        <v>228</v>
      </c>
      <c r="F21" s="336">
        <v>2912</v>
      </c>
      <c r="G21" s="359">
        <v>2999</v>
      </c>
      <c r="H21" s="338">
        <v>103</v>
      </c>
      <c r="I21" s="337">
        <v>60</v>
      </c>
      <c r="J21" s="338">
        <v>140</v>
      </c>
      <c r="K21" s="339">
        <v>113</v>
      </c>
      <c r="L21" s="336">
        <v>47</v>
      </c>
      <c r="M21" s="337">
        <v>74</v>
      </c>
      <c r="N21" s="338">
        <v>164</v>
      </c>
      <c r="O21" s="339">
        <v>355</v>
      </c>
      <c r="P21" s="327"/>
      <c r="Q21" s="327"/>
      <c r="R21" s="327"/>
      <c r="S21" s="327"/>
      <c r="T21" s="327"/>
      <c r="U21" s="327"/>
      <c r="V21" s="327"/>
      <c r="W21" s="327"/>
      <c r="X21" s="327"/>
      <c r="Y21" s="327"/>
    </row>
    <row r="22" spans="1:25" ht="15.75" customHeight="1">
      <c r="A22" s="328"/>
      <c r="B22" s="187" t="s">
        <v>64</v>
      </c>
      <c r="C22" s="160"/>
      <c r="D22" s="160"/>
      <c r="E22" s="354" t="s">
        <v>229</v>
      </c>
      <c r="F22" s="140">
        <v>4468</v>
      </c>
      <c r="G22" s="355">
        <v>4355</v>
      </c>
      <c r="H22" s="161">
        <v>478</v>
      </c>
      <c r="I22" s="356">
        <v>896</v>
      </c>
      <c r="J22" s="161">
        <v>628</v>
      </c>
      <c r="K22" s="357">
        <v>706</v>
      </c>
      <c r="L22" s="140">
        <v>1209</v>
      </c>
      <c r="M22" s="356">
        <v>1693</v>
      </c>
      <c r="N22" s="161">
        <v>553</v>
      </c>
      <c r="O22" s="357">
        <v>768</v>
      </c>
      <c r="P22" s="327"/>
      <c r="Q22" s="327"/>
      <c r="R22" s="327"/>
      <c r="S22" s="327"/>
      <c r="T22" s="327"/>
      <c r="U22" s="327"/>
      <c r="V22" s="327"/>
      <c r="W22" s="327"/>
      <c r="X22" s="327"/>
      <c r="Y22" s="327"/>
    </row>
    <row r="23" spans="1:25" ht="15.75" customHeight="1">
      <c r="A23" s="328"/>
      <c r="B23" s="146" t="s">
        <v>65</v>
      </c>
      <c r="C23" s="147" t="s">
        <v>66</v>
      </c>
      <c r="D23" s="148"/>
      <c r="E23" s="340"/>
      <c r="F23" s="149">
        <v>2347</v>
      </c>
      <c r="G23" s="341">
        <v>2010</v>
      </c>
      <c r="H23" s="151">
        <v>0</v>
      </c>
      <c r="I23" s="343">
        <v>0</v>
      </c>
      <c r="J23" s="151">
        <v>34</v>
      </c>
      <c r="K23" s="344">
        <v>32</v>
      </c>
      <c r="L23" s="149">
        <v>590</v>
      </c>
      <c r="M23" s="343">
        <v>675</v>
      </c>
      <c r="N23" s="151">
        <v>0</v>
      </c>
      <c r="O23" s="344">
        <v>0</v>
      </c>
      <c r="P23" s="327"/>
      <c r="Q23" s="327"/>
      <c r="R23" s="327"/>
      <c r="S23" s="327"/>
      <c r="T23" s="327"/>
      <c r="U23" s="327"/>
      <c r="V23" s="327"/>
      <c r="W23" s="327"/>
      <c r="X23" s="327"/>
      <c r="Y23" s="327"/>
    </row>
    <row r="24" spans="1:25" ht="15.75" customHeight="1">
      <c r="A24" s="328"/>
      <c r="B24" s="170" t="s">
        <v>230</v>
      </c>
      <c r="C24" s="171"/>
      <c r="D24" s="171"/>
      <c r="E24" s="329" t="s">
        <v>231</v>
      </c>
      <c r="F24" s="43">
        <f aca="true" t="shared" si="3" ref="F24:O24">F21-F22</f>
        <v>-1556</v>
      </c>
      <c r="G24" s="345">
        <f t="shared" si="3"/>
        <v>-1356</v>
      </c>
      <c r="H24" s="156">
        <f t="shared" si="3"/>
        <v>-375</v>
      </c>
      <c r="I24" s="345">
        <f t="shared" si="3"/>
        <v>-836</v>
      </c>
      <c r="J24" s="156">
        <f t="shared" si="3"/>
        <v>-488</v>
      </c>
      <c r="K24" s="331">
        <f t="shared" si="3"/>
        <v>-593</v>
      </c>
      <c r="L24" s="43">
        <f t="shared" si="3"/>
        <v>-1162</v>
      </c>
      <c r="M24" s="345">
        <f t="shared" si="3"/>
        <v>-1619</v>
      </c>
      <c r="N24" s="156">
        <f t="shared" si="3"/>
        <v>-389</v>
      </c>
      <c r="O24" s="331">
        <f t="shared" si="3"/>
        <v>-413</v>
      </c>
      <c r="P24" s="327"/>
      <c r="Q24" s="327"/>
      <c r="R24" s="327"/>
      <c r="S24" s="327"/>
      <c r="T24" s="327"/>
      <c r="U24" s="327"/>
      <c r="V24" s="327"/>
      <c r="W24" s="327"/>
      <c r="X24" s="327"/>
      <c r="Y24" s="327"/>
    </row>
    <row r="25" spans="1:25" ht="15.75" customHeight="1">
      <c r="A25" s="328"/>
      <c r="B25" s="360" t="s">
        <v>67</v>
      </c>
      <c r="C25" s="148"/>
      <c r="D25" s="148"/>
      <c r="E25" s="361" t="s">
        <v>232</v>
      </c>
      <c r="F25" s="362">
        <v>1556</v>
      </c>
      <c r="G25" s="363">
        <v>1356</v>
      </c>
      <c r="H25" s="364">
        <v>375</v>
      </c>
      <c r="I25" s="365">
        <v>836</v>
      </c>
      <c r="J25" s="364">
        <v>488</v>
      </c>
      <c r="K25" s="366">
        <v>593</v>
      </c>
      <c r="L25" s="362">
        <v>1162</v>
      </c>
      <c r="M25" s="365">
        <v>1619</v>
      </c>
      <c r="N25" s="364">
        <v>389</v>
      </c>
      <c r="O25" s="366">
        <v>413</v>
      </c>
      <c r="P25" s="327"/>
      <c r="Q25" s="327"/>
      <c r="R25" s="327"/>
      <c r="S25" s="327"/>
      <c r="T25" s="327"/>
      <c r="U25" s="327"/>
      <c r="V25" s="327"/>
      <c r="W25" s="327"/>
      <c r="X25" s="327"/>
      <c r="Y25" s="327"/>
    </row>
    <row r="26" spans="1:25" ht="15.75" customHeight="1">
      <c r="A26" s="328"/>
      <c r="B26" s="358" t="s">
        <v>68</v>
      </c>
      <c r="C26" s="334"/>
      <c r="D26" s="334"/>
      <c r="E26" s="367"/>
      <c r="F26" s="368"/>
      <c r="G26" s="369"/>
      <c r="H26" s="370"/>
      <c r="I26" s="371"/>
      <c r="J26" s="370"/>
      <c r="K26" s="372"/>
      <c r="L26" s="368"/>
      <c r="M26" s="371"/>
      <c r="N26" s="370"/>
      <c r="O26" s="372"/>
      <c r="P26" s="327"/>
      <c r="Q26" s="327"/>
      <c r="R26" s="327"/>
      <c r="S26" s="327"/>
      <c r="T26" s="327"/>
      <c r="U26" s="327"/>
      <c r="V26" s="327"/>
      <c r="W26" s="327"/>
      <c r="X26" s="327"/>
      <c r="Y26" s="327"/>
    </row>
    <row r="27" spans="1:25" ht="15.75" customHeight="1">
      <c r="A27" s="347"/>
      <c r="B27" s="179" t="s">
        <v>233</v>
      </c>
      <c r="C27" s="180"/>
      <c r="D27" s="180"/>
      <c r="E27" s="373" t="s">
        <v>234</v>
      </c>
      <c r="F27" s="181">
        <f aca="true" t="shared" si="4" ref="F27:O27">F24+F25</f>
        <v>0</v>
      </c>
      <c r="G27" s="374">
        <f t="shared" si="4"/>
        <v>0</v>
      </c>
      <c r="H27" s="183">
        <f t="shared" si="4"/>
        <v>0</v>
      </c>
      <c r="I27" s="374">
        <f t="shared" si="4"/>
        <v>0</v>
      </c>
      <c r="J27" s="183">
        <f t="shared" si="4"/>
        <v>0</v>
      </c>
      <c r="K27" s="375">
        <f t="shared" si="4"/>
        <v>0</v>
      </c>
      <c r="L27" s="181">
        <f t="shared" si="4"/>
        <v>0</v>
      </c>
      <c r="M27" s="374">
        <f t="shared" si="4"/>
        <v>0</v>
      </c>
      <c r="N27" s="183">
        <f t="shared" si="4"/>
        <v>0</v>
      </c>
      <c r="O27" s="375">
        <f t="shared" si="4"/>
        <v>0</v>
      </c>
      <c r="P27" s="327"/>
      <c r="Q27" s="327"/>
      <c r="R27" s="327"/>
      <c r="S27" s="327"/>
      <c r="T27" s="327"/>
      <c r="U27" s="327"/>
      <c r="V27" s="327"/>
      <c r="W27" s="327"/>
      <c r="X27" s="327"/>
      <c r="Y27" s="327"/>
    </row>
    <row r="28" spans="6:25" ht="15.75" customHeight="1">
      <c r="F28" s="327"/>
      <c r="G28" s="327"/>
      <c r="H28" s="327"/>
      <c r="I28" s="327"/>
      <c r="J28" s="327"/>
      <c r="K28" s="327"/>
      <c r="L28" s="376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</row>
    <row r="29" spans="1:25" ht="15.75" customHeight="1">
      <c r="A29" s="180"/>
      <c r="F29" s="327"/>
      <c r="G29" s="327"/>
      <c r="H29" s="327"/>
      <c r="I29" s="327"/>
      <c r="J29" s="377"/>
      <c r="K29" s="377"/>
      <c r="L29" s="376"/>
      <c r="M29" s="327"/>
      <c r="N29" s="327"/>
      <c r="O29" s="377" t="s">
        <v>235</v>
      </c>
      <c r="P29" s="327"/>
      <c r="Q29" s="327"/>
      <c r="R29" s="327"/>
      <c r="S29" s="327"/>
      <c r="T29" s="327"/>
      <c r="U29" s="327"/>
      <c r="V29" s="327"/>
      <c r="W29" s="327"/>
      <c r="X29" s="327"/>
      <c r="Y29" s="377"/>
    </row>
    <row r="30" spans="1:25" ht="15.75" customHeight="1">
      <c r="A30" s="378" t="s">
        <v>69</v>
      </c>
      <c r="B30" s="379"/>
      <c r="C30" s="379"/>
      <c r="D30" s="379"/>
      <c r="E30" s="380"/>
      <c r="F30" s="381" t="s">
        <v>256</v>
      </c>
      <c r="G30" s="382"/>
      <c r="H30" s="381" t="s">
        <v>213</v>
      </c>
      <c r="I30" s="382"/>
      <c r="J30" s="381" t="s">
        <v>214</v>
      </c>
      <c r="K30" s="382"/>
      <c r="L30" s="381"/>
      <c r="M30" s="382"/>
      <c r="N30" s="381"/>
      <c r="O30" s="382"/>
      <c r="P30" s="376"/>
      <c r="Q30" s="376"/>
      <c r="R30" s="376"/>
      <c r="S30" s="376"/>
      <c r="T30" s="376"/>
      <c r="U30" s="376"/>
      <c r="V30" s="376"/>
      <c r="W30" s="376"/>
      <c r="X30" s="376"/>
      <c r="Y30" s="376"/>
    </row>
    <row r="31" spans="1:25" ht="15.75" customHeight="1">
      <c r="A31" s="383"/>
      <c r="B31" s="384"/>
      <c r="C31" s="384"/>
      <c r="D31" s="384"/>
      <c r="E31" s="385"/>
      <c r="F31" s="320" t="s">
        <v>203</v>
      </c>
      <c r="G31" s="386" t="s">
        <v>2</v>
      </c>
      <c r="H31" s="320" t="s">
        <v>203</v>
      </c>
      <c r="I31" s="386" t="s">
        <v>2</v>
      </c>
      <c r="J31" s="320" t="s">
        <v>203</v>
      </c>
      <c r="K31" s="387" t="s">
        <v>2</v>
      </c>
      <c r="L31" s="320" t="s">
        <v>203</v>
      </c>
      <c r="M31" s="386" t="s">
        <v>2</v>
      </c>
      <c r="N31" s="320" t="s">
        <v>203</v>
      </c>
      <c r="O31" s="388" t="s">
        <v>2</v>
      </c>
      <c r="P31" s="389"/>
      <c r="Q31" s="389"/>
      <c r="R31" s="389"/>
      <c r="S31" s="389"/>
      <c r="T31" s="389"/>
      <c r="U31" s="389"/>
      <c r="V31" s="389"/>
      <c r="W31" s="389"/>
      <c r="X31" s="389"/>
      <c r="Y31" s="389"/>
    </row>
    <row r="32" spans="1:25" ht="15.75" customHeight="1">
      <c r="A32" s="322" t="s">
        <v>85</v>
      </c>
      <c r="B32" s="138" t="s">
        <v>50</v>
      </c>
      <c r="C32" s="139"/>
      <c r="D32" s="139"/>
      <c r="E32" s="390" t="s">
        <v>41</v>
      </c>
      <c r="F32" s="140">
        <v>110</v>
      </c>
      <c r="G32" s="391">
        <v>110</v>
      </c>
      <c r="H32" s="324">
        <f>389+48</f>
        <v>437</v>
      </c>
      <c r="I32" s="325">
        <v>428</v>
      </c>
      <c r="J32" s="142">
        <v>950</v>
      </c>
      <c r="K32" s="326">
        <v>946</v>
      </c>
      <c r="L32" s="161"/>
      <c r="M32" s="392"/>
      <c r="N32" s="142"/>
      <c r="O32" s="391"/>
      <c r="P32" s="392"/>
      <c r="Q32" s="392"/>
      <c r="R32" s="392"/>
      <c r="S32" s="392"/>
      <c r="T32" s="393"/>
      <c r="U32" s="393"/>
      <c r="V32" s="392"/>
      <c r="W32" s="392"/>
      <c r="X32" s="393"/>
      <c r="Y32" s="393"/>
    </row>
    <row r="33" spans="1:25" ht="15.75" customHeight="1">
      <c r="A33" s="394"/>
      <c r="B33" s="199"/>
      <c r="C33" s="147" t="s">
        <v>70</v>
      </c>
      <c r="D33" s="148"/>
      <c r="E33" s="395"/>
      <c r="F33" s="149">
        <v>110</v>
      </c>
      <c r="G33" s="396">
        <v>110</v>
      </c>
      <c r="H33" s="149">
        <v>389</v>
      </c>
      <c r="I33" s="343">
        <v>406</v>
      </c>
      <c r="J33" s="151">
        <v>950</v>
      </c>
      <c r="K33" s="344">
        <v>946</v>
      </c>
      <c r="L33" s="151"/>
      <c r="M33" s="397"/>
      <c r="N33" s="151"/>
      <c r="O33" s="396"/>
      <c r="P33" s="392"/>
      <c r="Q33" s="392"/>
      <c r="R33" s="392"/>
      <c r="S33" s="392"/>
      <c r="T33" s="393"/>
      <c r="U33" s="393"/>
      <c r="V33" s="392"/>
      <c r="W33" s="392"/>
      <c r="X33" s="393"/>
      <c r="Y33" s="393"/>
    </row>
    <row r="34" spans="1:25" ht="15.75" customHeight="1">
      <c r="A34" s="394"/>
      <c r="B34" s="199"/>
      <c r="C34" s="398"/>
      <c r="D34" s="185" t="s">
        <v>71</v>
      </c>
      <c r="E34" s="399"/>
      <c r="F34" s="43">
        <v>110</v>
      </c>
      <c r="G34" s="44">
        <v>110</v>
      </c>
      <c r="H34" s="43">
        <v>389</v>
      </c>
      <c r="I34" s="330">
        <v>406</v>
      </c>
      <c r="J34" s="156">
        <v>0</v>
      </c>
      <c r="K34" s="331">
        <v>0</v>
      </c>
      <c r="L34" s="156"/>
      <c r="M34" s="400"/>
      <c r="N34" s="156"/>
      <c r="O34" s="44"/>
      <c r="P34" s="392"/>
      <c r="Q34" s="392"/>
      <c r="R34" s="392"/>
      <c r="S34" s="392"/>
      <c r="T34" s="393"/>
      <c r="U34" s="393"/>
      <c r="V34" s="392"/>
      <c r="W34" s="392"/>
      <c r="X34" s="393"/>
      <c r="Y34" s="393"/>
    </row>
    <row r="35" spans="1:25" ht="15.75" customHeight="1">
      <c r="A35" s="394"/>
      <c r="B35" s="169"/>
      <c r="C35" s="401" t="s">
        <v>72</v>
      </c>
      <c r="D35" s="334"/>
      <c r="E35" s="402"/>
      <c r="F35" s="336">
        <v>0</v>
      </c>
      <c r="G35" s="403">
        <v>0</v>
      </c>
      <c r="H35" s="336">
        <v>48</v>
      </c>
      <c r="I35" s="337">
        <v>23</v>
      </c>
      <c r="J35" s="404">
        <v>0</v>
      </c>
      <c r="K35" s="405">
        <v>0</v>
      </c>
      <c r="L35" s="338"/>
      <c r="M35" s="406"/>
      <c r="N35" s="338"/>
      <c r="O35" s="403"/>
      <c r="P35" s="392"/>
      <c r="Q35" s="392"/>
      <c r="R35" s="392"/>
      <c r="S35" s="392"/>
      <c r="T35" s="393"/>
      <c r="U35" s="393"/>
      <c r="V35" s="392"/>
      <c r="W35" s="392"/>
      <c r="X35" s="393"/>
      <c r="Y35" s="393"/>
    </row>
    <row r="36" spans="1:25" ht="15.75" customHeight="1">
      <c r="A36" s="394"/>
      <c r="B36" s="187" t="s">
        <v>53</v>
      </c>
      <c r="C36" s="160"/>
      <c r="D36" s="160"/>
      <c r="E36" s="390" t="s">
        <v>42</v>
      </c>
      <c r="F36" s="140">
        <v>75</v>
      </c>
      <c r="G36" s="407">
        <v>76</v>
      </c>
      <c r="H36" s="140">
        <v>331</v>
      </c>
      <c r="I36" s="356">
        <v>421</v>
      </c>
      <c r="J36" s="161">
        <v>950</v>
      </c>
      <c r="K36" s="357">
        <v>946</v>
      </c>
      <c r="L36" s="161"/>
      <c r="M36" s="392"/>
      <c r="N36" s="161"/>
      <c r="O36" s="407"/>
      <c r="P36" s="392"/>
      <c r="Q36" s="392"/>
      <c r="R36" s="392"/>
      <c r="S36" s="392"/>
      <c r="T36" s="392"/>
      <c r="U36" s="392"/>
      <c r="V36" s="392"/>
      <c r="W36" s="392"/>
      <c r="X36" s="393"/>
      <c r="Y36" s="393"/>
    </row>
    <row r="37" spans="1:25" ht="15.75" customHeight="1">
      <c r="A37" s="394"/>
      <c r="B37" s="199"/>
      <c r="C37" s="185" t="s">
        <v>73</v>
      </c>
      <c r="D37" s="171"/>
      <c r="E37" s="399"/>
      <c r="F37" s="43">
        <v>57</v>
      </c>
      <c r="G37" s="44">
        <v>56</v>
      </c>
      <c r="H37" s="43">
        <v>109</v>
      </c>
      <c r="I37" s="330">
        <v>162</v>
      </c>
      <c r="J37" s="156">
        <v>884</v>
      </c>
      <c r="K37" s="331">
        <v>873</v>
      </c>
      <c r="L37" s="156"/>
      <c r="M37" s="400"/>
      <c r="N37" s="156"/>
      <c r="O37" s="44"/>
      <c r="P37" s="392"/>
      <c r="Q37" s="392"/>
      <c r="R37" s="392"/>
      <c r="S37" s="392"/>
      <c r="T37" s="392"/>
      <c r="U37" s="392"/>
      <c r="V37" s="392"/>
      <c r="W37" s="392"/>
      <c r="X37" s="393"/>
      <c r="Y37" s="393"/>
    </row>
    <row r="38" spans="1:25" ht="15.75" customHeight="1">
      <c r="A38" s="394"/>
      <c r="B38" s="169"/>
      <c r="C38" s="185" t="s">
        <v>74</v>
      </c>
      <c r="D38" s="171"/>
      <c r="E38" s="399"/>
      <c r="F38" s="43">
        <v>18</v>
      </c>
      <c r="G38" s="44">
        <v>20</v>
      </c>
      <c r="H38" s="43">
        <v>223</v>
      </c>
      <c r="I38" s="330">
        <v>259</v>
      </c>
      <c r="J38" s="156">
        <v>66</v>
      </c>
      <c r="K38" s="331">
        <v>73</v>
      </c>
      <c r="L38" s="156"/>
      <c r="M38" s="400"/>
      <c r="N38" s="156"/>
      <c r="O38" s="44"/>
      <c r="P38" s="392"/>
      <c r="Q38" s="392"/>
      <c r="R38" s="393"/>
      <c r="S38" s="393"/>
      <c r="T38" s="392"/>
      <c r="U38" s="392"/>
      <c r="V38" s="392"/>
      <c r="W38" s="392"/>
      <c r="X38" s="393"/>
      <c r="Y38" s="393"/>
    </row>
    <row r="39" spans="1:25" ht="15.75" customHeight="1">
      <c r="A39" s="408"/>
      <c r="B39" s="192" t="s">
        <v>75</v>
      </c>
      <c r="C39" s="195"/>
      <c r="D39" s="195"/>
      <c r="E39" s="409" t="s">
        <v>236</v>
      </c>
      <c r="F39" s="181">
        <f>F32-F36</f>
        <v>35</v>
      </c>
      <c r="G39" s="410">
        <f>G32-G36</f>
        <v>34</v>
      </c>
      <c r="H39" s="181">
        <f aca="true" t="shared" si="5" ref="H39:O39">H32-H36</f>
        <v>106</v>
      </c>
      <c r="I39" s="374">
        <f t="shared" si="5"/>
        <v>7</v>
      </c>
      <c r="J39" s="183">
        <f t="shared" si="5"/>
        <v>0</v>
      </c>
      <c r="K39" s="375">
        <f t="shared" si="5"/>
        <v>0</v>
      </c>
      <c r="L39" s="181">
        <f t="shared" si="5"/>
        <v>0</v>
      </c>
      <c r="M39" s="410">
        <f t="shared" si="5"/>
        <v>0</v>
      </c>
      <c r="N39" s="181">
        <f t="shared" si="5"/>
        <v>0</v>
      </c>
      <c r="O39" s="410">
        <f t="shared" si="5"/>
        <v>0</v>
      </c>
      <c r="P39" s="392"/>
      <c r="Q39" s="392"/>
      <c r="R39" s="392"/>
      <c r="S39" s="392"/>
      <c r="T39" s="392"/>
      <c r="U39" s="392"/>
      <c r="V39" s="392"/>
      <c r="W39" s="392"/>
      <c r="X39" s="393"/>
      <c r="Y39" s="393"/>
    </row>
    <row r="40" spans="1:25" ht="15.75" customHeight="1">
      <c r="A40" s="322" t="s">
        <v>86</v>
      </c>
      <c r="B40" s="187" t="s">
        <v>76</v>
      </c>
      <c r="C40" s="160"/>
      <c r="D40" s="160"/>
      <c r="E40" s="390" t="s">
        <v>44</v>
      </c>
      <c r="F40" s="140">
        <v>69</v>
      </c>
      <c r="G40" s="407">
        <v>70</v>
      </c>
      <c r="H40" s="140">
        <f>-150+2474</f>
        <v>2324</v>
      </c>
      <c r="I40" s="356">
        <v>2900</v>
      </c>
      <c r="J40" s="161">
        <v>1309</v>
      </c>
      <c r="K40" s="357">
        <v>1337</v>
      </c>
      <c r="L40" s="161"/>
      <c r="M40" s="392"/>
      <c r="N40" s="161"/>
      <c r="O40" s="407"/>
      <c r="P40" s="392"/>
      <c r="Q40" s="392"/>
      <c r="R40" s="392"/>
      <c r="S40" s="392"/>
      <c r="T40" s="393"/>
      <c r="U40" s="393"/>
      <c r="V40" s="393"/>
      <c r="W40" s="393"/>
      <c r="X40" s="392"/>
      <c r="Y40" s="392"/>
    </row>
    <row r="41" spans="1:25" ht="15.75" customHeight="1">
      <c r="A41" s="411"/>
      <c r="B41" s="169"/>
      <c r="C41" s="185" t="s">
        <v>77</v>
      </c>
      <c r="D41" s="171"/>
      <c r="E41" s="399"/>
      <c r="F41" s="412">
        <v>0</v>
      </c>
      <c r="G41" s="413">
        <v>0</v>
      </c>
      <c r="H41" s="412">
        <v>792</v>
      </c>
      <c r="I41" s="414">
        <v>1011</v>
      </c>
      <c r="J41" s="156">
        <v>240</v>
      </c>
      <c r="K41" s="331">
        <v>213</v>
      </c>
      <c r="L41" s="156"/>
      <c r="M41" s="400"/>
      <c r="N41" s="156"/>
      <c r="O41" s="44"/>
      <c r="P41" s="393"/>
      <c r="Q41" s="393"/>
      <c r="R41" s="393"/>
      <c r="S41" s="393"/>
      <c r="T41" s="393"/>
      <c r="U41" s="393"/>
      <c r="V41" s="393"/>
      <c r="W41" s="393"/>
      <c r="X41" s="392"/>
      <c r="Y41" s="392"/>
    </row>
    <row r="42" spans="1:25" ht="15.75" customHeight="1">
      <c r="A42" s="411"/>
      <c r="B42" s="187" t="s">
        <v>64</v>
      </c>
      <c r="C42" s="160"/>
      <c r="D42" s="160"/>
      <c r="E42" s="390" t="s">
        <v>45</v>
      </c>
      <c r="F42" s="140">
        <v>104</v>
      </c>
      <c r="G42" s="407">
        <v>104</v>
      </c>
      <c r="H42" s="140">
        <v>2430</v>
      </c>
      <c r="I42" s="356">
        <v>2907</v>
      </c>
      <c r="J42" s="161">
        <v>1309</v>
      </c>
      <c r="K42" s="357">
        <v>1337</v>
      </c>
      <c r="L42" s="161"/>
      <c r="M42" s="392"/>
      <c r="N42" s="161"/>
      <c r="O42" s="407"/>
      <c r="P42" s="392"/>
      <c r="Q42" s="392"/>
      <c r="R42" s="392"/>
      <c r="S42" s="392"/>
      <c r="T42" s="393"/>
      <c r="U42" s="393"/>
      <c r="V42" s="392"/>
      <c r="W42" s="392"/>
      <c r="X42" s="392"/>
      <c r="Y42" s="392"/>
    </row>
    <row r="43" spans="1:25" ht="15.75" customHeight="1">
      <c r="A43" s="411"/>
      <c r="B43" s="169"/>
      <c r="C43" s="185" t="s">
        <v>78</v>
      </c>
      <c r="D43" s="171"/>
      <c r="E43" s="399"/>
      <c r="F43" s="43">
        <v>104</v>
      </c>
      <c r="G43" s="44">
        <v>104</v>
      </c>
      <c r="H43" s="43">
        <v>1590</v>
      </c>
      <c r="I43" s="330">
        <v>1659</v>
      </c>
      <c r="J43" s="404">
        <v>343</v>
      </c>
      <c r="K43" s="405">
        <v>356</v>
      </c>
      <c r="L43" s="156"/>
      <c r="M43" s="400"/>
      <c r="N43" s="156"/>
      <c r="O43" s="44"/>
      <c r="P43" s="392"/>
      <c r="Q43" s="392"/>
      <c r="R43" s="393"/>
      <c r="S43" s="392"/>
      <c r="T43" s="393"/>
      <c r="U43" s="393"/>
      <c r="V43" s="392"/>
      <c r="W43" s="392"/>
      <c r="X43" s="393"/>
      <c r="Y43" s="393"/>
    </row>
    <row r="44" spans="1:25" ht="15.75" customHeight="1">
      <c r="A44" s="415"/>
      <c r="B44" s="179" t="s">
        <v>75</v>
      </c>
      <c r="C44" s="180"/>
      <c r="D44" s="180"/>
      <c r="E44" s="409" t="s">
        <v>237</v>
      </c>
      <c r="F44" s="349">
        <f>F40-F42</f>
        <v>-35</v>
      </c>
      <c r="G44" s="416">
        <f>G40-G42</f>
        <v>-34</v>
      </c>
      <c r="H44" s="349">
        <f aca="true" t="shared" si="6" ref="H44:O44">H40-H42</f>
        <v>-106</v>
      </c>
      <c r="I44" s="350">
        <f t="shared" si="6"/>
        <v>-7</v>
      </c>
      <c r="J44" s="351">
        <f t="shared" si="6"/>
        <v>0</v>
      </c>
      <c r="K44" s="353">
        <f t="shared" si="6"/>
        <v>0</v>
      </c>
      <c r="L44" s="349">
        <f t="shared" si="6"/>
        <v>0</v>
      </c>
      <c r="M44" s="416">
        <f t="shared" si="6"/>
        <v>0</v>
      </c>
      <c r="N44" s="349">
        <f t="shared" si="6"/>
        <v>0</v>
      </c>
      <c r="O44" s="416">
        <f t="shared" si="6"/>
        <v>0</v>
      </c>
      <c r="P44" s="393"/>
      <c r="Q44" s="393"/>
      <c r="R44" s="392"/>
      <c r="S44" s="392"/>
      <c r="T44" s="393"/>
      <c r="U44" s="393"/>
      <c r="V44" s="392"/>
      <c r="W44" s="392"/>
      <c r="X44" s="392"/>
      <c r="Y44" s="392"/>
    </row>
    <row r="45" spans="1:25" ht="15.75" customHeight="1">
      <c r="A45" s="417" t="s">
        <v>87</v>
      </c>
      <c r="B45" s="418" t="s">
        <v>79</v>
      </c>
      <c r="C45" s="419"/>
      <c r="D45" s="419"/>
      <c r="E45" s="420" t="s">
        <v>238</v>
      </c>
      <c r="F45" s="421">
        <f>F39+F44</f>
        <v>0</v>
      </c>
      <c r="G45" s="422">
        <f>G39+G44</f>
        <v>0</v>
      </c>
      <c r="H45" s="421">
        <f aca="true" t="shared" si="7" ref="H45:O45">H39+H44</f>
        <v>0</v>
      </c>
      <c r="I45" s="423">
        <f t="shared" si="7"/>
        <v>0</v>
      </c>
      <c r="J45" s="424">
        <f t="shared" si="7"/>
        <v>0</v>
      </c>
      <c r="K45" s="425">
        <f t="shared" si="7"/>
        <v>0</v>
      </c>
      <c r="L45" s="421">
        <f t="shared" si="7"/>
        <v>0</v>
      </c>
      <c r="M45" s="422">
        <f t="shared" si="7"/>
        <v>0</v>
      </c>
      <c r="N45" s="421">
        <f t="shared" si="7"/>
        <v>0</v>
      </c>
      <c r="O45" s="422">
        <f t="shared" si="7"/>
        <v>0</v>
      </c>
      <c r="P45" s="392"/>
      <c r="Q45" s="392"/>
      <c r="R45" s="392"/>
      <c r="S45" s="392"/>
      <c r="T45" s="392"/>
      <c r="U45" s="392"/>
      <c r="V45" s="392"/>
      <c r="W45" s="392"/>
      <c r="X45" s="392"/>
      <c r="Y45" s="392"/>
    </row>
    <row r="46" spans="1:25" ht="15.75" customHeight="1">
      <c r="A46" s="426"/>
      <c r="B46" s="170" t="s">
        <v>80</v>
      </c>
      <c r="C46" s="171"/>
      <c r="D46" s="171"/>
      <c r="E46" s="171"/>
      <c r="F46" s="412"/>
      <c r="G46" s="413"/>
      <c r="H46" s="412"/>
      <c r="I46" s="414"/>
      <c r="J46" s="404"/>
      <c r="K46" s="405"/>
      <c r="L46" s="156"/>
      <c r="M46" s="400"/>
      <c r="N46" s="404"/>
      <c r="O46" s="405"/>
      <c r="P46" s="393"/>
      <c r="Q46" s="393"/>
      <c r="R46" s="393"/>
      <c r="S46" s="393"/>
      <c r="T46" s="393"/>
      <c r="U46" s="393"/>
      <c r="V46" s="393"/>
      <c r="W46" s="393"/>
      <c r="X46" s="393"/>
      <c r="Y46" s="393"/>
    </row>
    <row r="47" spans="1:25" ht="15.75" customHeight="1">
      <c r="A47" s="426"/>
      <c r="B47" s="170" t="s">
        <v>81</v>
      </c>
      <c r="C47" s="171"/>
      <c r="D47" s="171"/>
      <c r="E47" s="171"/>
      <c r="F47" s="43"/>
      <c r="G47" s="44"/>
      <c r="H47" s="43"/>
      <c r="I47" s="330"/>
      <c r="J47" s="156"/>
      <c r="K47" s="331"/>
      <c r="L47" s="156"/>
      <c r="M47" s="400"/>
      <c r="N47" s="156"/>
      <c r="O47" s="44"/>
      <c r="P47" s="392"/>
      <c r="Q47" s="392"/>
      <c r="R47" s="392"/>
      <c r="S47" s="392"/>
      <c r="T47" s="392"/>
      <c r="U47" s="392"/>
      <c r="V47" s="392"/>
      <c r="W47" s="392"/>
      <c r="X47" s="392"/>
      <c r="Y47" s="392"/>
    </row>
    <row r="48" spans="1:25" ht="15.75" customHeight="1">
      <c r="A48" s="427"/>
      <c r="B48" s="179" t="s">
        <v>82</v>
      </c>
      <c r="C48" s="180"/>
      <c r="D48" s="180"/>
      <c r="E48" s="180"/>
      <c r="F48" s="181"/>
      <c r="G48" s="410"/>
      <c r="H48" s="181"/>
      <c r="I48" s="428"/>
      <c r="J48" s="183"/>
      <c r="K48" s="375"/>
      <c r="L48" s="183"/>
      <c r="M48" s="429"/>
      <c r="N48" s="183"/>
      <c r="O48" s="410"/>
      <c r="P48" s="392"/>
      <c r="Q48" s="392"/>
      <c r="R48" s="392"/>
      <c r="S48" s="392"/>
      <c r="T48" s="392"/>
      <c r="U48" s="392"/>
      <c r="V48" s="392"/>
      <c r="W48" s="392"/>
      <c r="X48" s="392"/>
      <c r="Y48" s="392"/>
    </row>
    <row r="49" spans="1:16" ht="15.75" customHeight="1">
      <c r="A49" s="119" t="s">
        <v>239</v>
      </c>
      <c r="O49" s="199"/>
      <c r="P49" s="199"/>
    </row>
    <row r="50" spans="15:16" ht="15.75" customHeight="1">
      <c r="O50" s="199"/>
      <c r="P50" s="199"/>
    </row>
  </sheetData>
  <sheetProtection/>
  <mergeCells count="28"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</mergeCells>
  <printOptions horizontalCentered="1" verticalCentered="1"/>
  <pageMargins left="0.7874015748031497" right="0.27" top="0.38" bottom="0.34" header="0.1968503937007874" footer="0.1968503937007874"/>
  <pageSetup blackAndWhite="1" horizontalDpi="600" verticalDpi="600" orientation="portrait" paperSize="9" scale="48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H3" sqref="H3"/>
    </sheetView>
  </sheetViews>
  <sheetFormatPr defaultColWidth="8.796875" defaultRowHeight="14.25"/>
  <cols>
    <col min="1" max="2" width="3.59765625" style="3" customWidth="1"/>
    <col min="3" max="4" width="1.59765625" style="3" customWidth="1"/>
    <col min="5" max="5" width="32.59765625" style="3" customWidth="1"/>
    <col min="6" max="6" width="15.59765625" style="3" customWidth="1"/>
    <col min="7" max="7" width="10.59765625" style="3" customWidth="1"/>
    <col min="8" max="8" width="15.59765625" style="3" customWidth="1"/>
    <col min="9" max="9" width="10.59765625" style="3" customWidth="1"/>
    <col min="10" max="11" width="9" style="3" customWidth="1"/>
    <col min="12" max="12" width="9.8984375" style="3" customWidth="1"/>
    <col min="13" max="16384" width="9" style="3" customWidth="1"/>
  </cols>
  <sheetData>
    <row r="1" spans="1:6" ht="33.75" customHeight="1">
      <c r="A1" s="6" t="s">
        <v>0</v>
      </c>
      <c r="B1" s="6"/>
      <c r="C1" s="6"/>
      <c r="D1" s="6"/>
      <c r="E1" s="12" t="s">
        <v>222</v>
      </c>
      <c r="F1" s="50"/>
    </row>
    <row r="3" ht="14.25">
      <c r="A3" s="4" t="s">
        <v>240</v>
      </c>
    </row>
    <row r="5" spans="1:5" ht="13.5">
      <c r="A5" s="7" t="s">
        <v>241</v>
      </c>
      <c r="B5" s="7"/>
      <c r="C5" s="7"/>
      <c r="D5" s="7"/>
      <c r="E5" s="7"/>
    </row>
    <row r="6" spans="1:9" ht="14.25">
      <c r="A6" s="1"/>
      <c r="H6" s="51"/>
      <c r="I6" s="52" t="s">
        <v>1</v>
      </c>
    </row>
    <row r="7" spans="1:9" ht="27" customHeight="1">
      <c r="A7" s="2"/>
      <c r="B7" s="53"/>
      <c r="C7" s="53"/>
      <c r="D7" s="53"/>
      <c r="E7" s="53"/>
      <c r="F7" s="54" t="s">
        <v>242</v>
      </c>
      <c r="G7" s="55"/>
      <c r="H7" s="56" t="s">
        <v>2</v>
      </c>
      <c r="I7" s="57" t="s">
        <v>22</v>
      </c>
    </row>
    <row r="8" spans="1:9" ht="16.5" customHeight="1">
      <c r="A8" s="58"/>
      <c r="B8" s="59"/>
      <c r="C8" s="59"/>
      <c r="D8" s="59"/>
      <c r="E8" s="59"/>
      <c r="F8" s="60" t="s">
        <v>97</v>
      </c>
      <c r="G8" s="61" t="s">
        <v>3</v>
      </c>
      <c r="H8" s="62"/>
      <c r="I8" s="63"/>
    </row>
    <row r="9" spans="1:9" ht="18" customHeight="1">
      <c r="A9" s="64" t="s">
        <v>88</v>
      </c>
      <c r="B9" s="64" t="s">
        <v>90</v>
      </c>
      <c r="C9" s="65" t="s">
        <v>4</v>
      </c>
      <c r="D9" s="66"/>
      <c r="E9" s="66"/>
      <c r="F9" s="67">
        <v>121280</v>
      </c>
      <c r="G9" s="68">
        <f>F9/$F$27*100</f>
        <v>26.45262606874891</v>
      </c>
      <c r="H9" s="69">
        <v>101976</v>
      </c>
      <c r="I9" s="70">
        <f aca="true" t="shared" si="0" ref="I9:I45">(F9/H9-1)*100</f>
        <v>18.92994430061976</v>
      </c>
    </row>
    <row r="10" spans="1:9" ht="18" customHeight="1">
      <c r="A10" s="71"/>
      <c r="B10" s="71"/>
      <c r="C10" s="72"/>
      <c r="D10" s="73" t="s">
        <v>23</v>
      </c>
      <c r="E10" s="74"/>
      <c r="F10" s="75">
        <v>33026</v>
      </c>
      <c r="G10" s="76">
        <f aca="true" t="shared" si="1" ref="G10:G27">F10/$F$27*100</f>
        <v>7.203367649624848</v>
      </c>
      <c r="H10" s="77">
        <v>32763</v>
      </c>
      <c r="I10" s="78">
        <f t="shared" si="0"/>
        <v>0.8027347922961781</v>
      </c>
    </row>
    <row r="11" spans="1:9" ht="18" customHeight="1">
      <c r="A11" s="71"/>
      <c r="B11" s="71"/>
      <c r="C11" s="72"/>
      <c r="D11" s="79"/>
      <c r="E11" s="80" t="s">
        <v>24</v>
      </c>
      <c r="F11" s="8">
        <v>24996</v>
      </c>
      <c r="G11" s="81">
        <f t="shared" si="1"/>
        <v>5.451928110277438</v>
      </c>
      <c r="H11" s="9">
        <v>25441</v>
      </c>
      <c r="I11" s="82">
        <f t="shared" si="0"/>
        <v>-1.7491450807751274</v>
      </c>
    </row>
    <row r="12" spans="1:9" ht="18" customHeight="1">
      <c r="A12" s="71"/>
      <c r="B12" s="71"/>
      <c r="C12" s="72"/>
      <c r="D12" s="79"/>
      <c r="E12" s="80" t="s">
        <v>25</v>
      </c>
      <c r="F12" s="8">
        <v>3707</v>
      </c>
      <c r="G12" s="81">
        <f t="shared" si="1"/>
        <v>0.8085412667946258</v>
      </c>
      <c r="H12" s="9">
        <v>4494</v>
      </c>
      <c r="I12" s="82">
        <f t="shared" si="0"/>
        <v>-17.512238540275927</v>
      </c>
    </row>
    <row r="13" spans="1:9" ht="18" customHeight="1">
      <c r="A13" s="71"/>
      <c r="B13" s="71"/>
      <c r="C13" s="72"/>
      <c r="D13" s="83"/>
      <c r="E13" s="80" t="s">
        <v>26</v>
      </c>
      <c r="F13" s="8">
        <v>428</v>
      </c>
      <c r="G13" s="81">
        <f t="shared" si="1"/>
        <v>0.09335194555923922</v>
      </c>
      <c r="H13" s="9">
        <v>502</v>
      </c>
      <c r="I13" s="82">
        <f t="shared" si="0"/>
        <v>-14.741035856573703</v>
      </c>
    </row>
    <row r="14" spans="1:9" ht="18" customHeight="1">
      <c r="A14" s="71"/>
      <c r="B14" s="71"/>
      <c r="C14" s="72"/>
      <c r="D14" s="84" t="s">
        <v>27</v>
      </c>
      <c r="E14" s="85"/>
      <c r="F14" s="67">
        <v>25430</v>
      </c>
      <c r="G14" s="68">
        <f t="shared" si="1"/>
        <v>5.546588727970686</v>
      </c>
      <c r="H14" s="86">
        <v>20190</v>
      </c>
      <c r="I14" s="87">
        <f t="shared" si="0"/>
        <v>25.953442298167406</v>
      </c>
    </row>
    <row r="15" spans="1:9" ht="18" customHeight="1">
      <c r="A15" s="71"/>
      <c r="B15" s="71"/>
      <c r="C15" s="72"/>
      <c r="D15" s="79"/>
      <c r="E15" s="80" t="s">
        <v>28</v>
      </c>
      <c r="F15" s="8">
        <v>832</v>
      </c>
      <c r="G15" s="81">
        <f t="shared" si="1"/>
        <v>0.18146920258244634</v>
      </c>
      <c r="H15" s="9">
        <v>763</v>
      </c>
      <c r="I15" s="82">
        <f t="shared" si="0"/>
        <v>9.043250327654007</v>
      </c>
    </row>
    <row r="16" spans="1:9" ht="18" customHeight="1">
      <c r="A16" s="71"/>
      <c r="B16" s="71"/>
      <c r="C16" s="72"/>
      <c r="D16" s="79"/>
      <c r="E16" s="88" t="s">
        <v>29</v>
      </c>
      <c r="F16" s="75">
        <v>24598</v>
      </c>
      <c r="G16" s="76">
        <f t="shared" si="1"/>
        <v>5.3651195253882396</v>
      </c>
      <c r="H16" s="77">
        <v>19427</v>
      </c>
      <c r="I16" s="78">
        <f t="shared" si="0"/>
        <v>26.61759407010862</v>
      </c>
    </row>
    <row r="17" spans="1:9" ht="18" customHeight="1">
      <c r="A17" s="71"/>
      <c r="B17" s="71"/>
      <c r="C17" s="72"/>
      <c r="D17" s="89" t="s">
        <v>30</v>
      </c>
      <c r="E17" s="430"/>
      <c r="F17" s="75">
        <v>32215</v>
      </c>
      <c r="G17" s="76">
        <f t="shared" si="1"/>
        <v>7.0264787995114295</v>
      </c>
      <c r="H17" s="77">
        <v>19542</v>
      </c>
      <c r="I17" s="78">
        <f t="shared" si="0"/>
        <v>64.85006652338552</v>
      </c>
    </row>
    <row r="18" spans="1:9" ht="18" customHeight="1">
      <c r="A18" s="71"/>
      <c r="B18" s="71"/>
      <c r="C18" s="72"/>
      <c r="D18" s="89" t="s">
        <v>243</v>
      </c>
      <c r="E18" s="90"/>
      <c r="F18" s="8">
        <v>1652</v>
      </c>
      <c r="G18" s="81">
        <f t="shared" si="1"/>
        <v>0.36032106089687665</v>
      </c>
      <c r="H18" s="9">
        <v>1536</v>
      </c>
      <c r="I18" s="82">
        <f t="shared" si="0"/>
        <v>7.552083333333326</v>
      </c>
    </row>
    <row r="19" spans="1:9" ht="18" customHeight="1">
      <c r="A19" s="71"/>
      <c r="B19" s="71"/>
      <c r="C19" s="91"/>
      <c r="D19" s="89" t="s">
        <v>244</v>
      </c>
      <c r="E19" s="90"/>
      <c r="F19" s="8">
        <v>0</v>
      </c>
      <c r="G19" s="81">
        <f t="shared" si="1"/>
        <v>0</v>
      </c>
      <c r="H19" s="9">
        <v>0</v>
      </c>
      <c r="I19" s="82" t="e">
        <f t="shared" si="0"/>
        <v>#DIV/0!</v>
      </c>
    </row>
    <row r="20" spans="1:9" ht="18" customHeight="1">
      <c r="A20" s="71"/>
      <c r="B20" s="71"/>
      <c r="C20" s="92" t="s">
        <v>5</v>
      </c>
      <c r="D20" s="93"/>
      <c r="E20" s="93"/>
      <c r="F20" s="8">
        <v>15543</v>
      </c>
      <c r="G20" s="81">
        <f t="shared" si="1"/>
        <v>3.390115163147793</v>
      </c>
      <c r="H20" s="9">
        <v>16868</v>
      </c>
      <c r="I20" s="82">
        <f t="shared" si="0"/>
        <v>-7.855110267963006</v>
      </c>
    </row>
    <row r="21" spans="1:9" ht="18" customHeight="1">
      <c r="A21" s="71"/>
      <c r="B21" s="71"/>
      <c r="C21" s="92" t="s">
        <v>6</v>
      </c>
      <c r="D21" s="93"/>
      <c r="E21" s="93"/>
      <c r="F21" s="8">
        <v>131397</v>
      </c>
      <c r="G21" s="81">
        <f t="shared" si="1"/>
        <v>28.659265398708776</v>
      </c>
      <c r="H21" s="9">
        <v>134620</v>
      </c>
      <c r="I21" s="82">
        <f t="shared" si="0"/>
        <v>-2.394146486406179</v>
      </c>
    </row>
    <row r="22" spans="1:9" ht="18" customHeight="1">
      <c r="A22" s="71"/>
      <c r="B22" s="71"/>
      <c r="C22" s="92" t="s">
        <v>31</v>
      </c>
      <c r="D22" s="93"/>
      <c r="E22" s="93"/>
      <c r="F22" s="8">
        <v>5003</v>
      </c>
      <c r="G22" s="81">
        <f t="shared" si="1"/>
        <v>1.0912144477403594</v>
      </c>
      <c r="H22" s="9">
        <v>4402</v>
      </c>
      <c r="I22" s="82">
        <f t="shared" si="0"/>
        <v>13.652885052248976</v>
      </c>
    </row>
    <row r="23" spans="1:9" ht="18" customHeight="1">
      <c r="A23" s="71"/>
      <c r="B23" s="71"/>
      <c r="C23" s="92" t="s">
        <v>7</v>
      </c>
      <c r="D23" s="93"/>
      <c r="E23" s="93"/>
      <c r="F23" s="8">
        <v>78802</v>
      </c>
      <c r="G23" s="81">
        <f t="shared" si="1"/>
        <v>17.18766358401675</v>
      </c>
      <c r="H23" s="9">
        <v>82422</v>
      </c>
      <c r="I23" s="82">
        <f t="shared" si="0"/>
        <v>-4.392031253791462</v>
      </c>
    </row>
    <row r="24" spans="1:9" ht="18" customHeight="1">
      <c r="A24" s="71"/>
      <c r="B24" s="71"/>
      <c r="C24" s="92" t="s">
        <v>32</v>
      </c>
      <c r="D24" s="93"/>
      <c r="E24" s="93"/>
      <c r="F24" s="8">
        <v>1069</v>
      </c>
      <c r="G24" s="81">
        <f t="shared" si="1"/>
        <v>0.23316175187576338</v>
      </c>
      <c r="H24" s="9">
        <v>1260</v>
      </c>
      <c r="I24" s="82">
        <f t="shared" si="0"/>
        <v>-15.15873015873016</v>
      </c>
    </row>
    <row r="25" spans="1:9" ht="18" customHeight="1">
      <c r="A25" s="71"/>
      <c r="B25" s="71"/>
      <c r="C25" s="92" t="s">
        <v>8</v>
      </c>
      <c r="D25" s="93"/>
      <c r="E25" s="93"/>
      <c r="F25" s="8">
        <v>58563</v>
      </c>
      <c r="G25" s="81">
        <f t="shared" si="1"/>
        <v>12.773294363985343</v>
      </c>
      <c r="H25" s="9">
        <v>57055</v>
      </c>
      <c r="I25" s="82">
        <f t="shared" si="0"/>
        <v>2.6430637104548182</v>
      </c>
    </row>
    <row r="26" spans="1:9" ht="18" customHeight="1">
      <c r="A26" s="71"/>
      <c r="B26" s="71"/>
      <c r="C26" s="94" t="s">
        <v>9</v>
      </c>
      <c r="D26" s="95"/>
      <c r="E26" s="95"/>
      <c r="F26" s="10">
        <v>46823</v>
      </c>
      <c r="G26" s="96">
        <f t="shared" si="1"/>
        <v>10.212659221776304</v>
      </c>
      <c r="H26" s="97">
        <v>55141</v>
      </c>
      <c r="I26" s="98">
        <f t="shared" si="0"/>
        <v>-15.084964001378287</v>
      </c>
    </row>
    <row r="27" spans="1:9" ht="18" customHeight="1">
      <c r="A27" s="71"/>
      <c r="B27" s="99"/>
      <c r="C27" s="100" t="s">
        <v>10</v>
      </c>
      <c r="D27" s="101"/>
      <c r="E27" s="101"/>
      <c r="F27" s="11">
        <f>SUM(F9,F20:F26)</f>
        <v>458480</v>
      </c>
      <c r="G27" s="102">
        <f t="shared" si="1"/>
        <v>100</v>
      </c>
      <c r="H27" s="103">
        <f>SUM(H9,H20:H26)</f>
        <v>453744</v>
      </c>
      <c r="I27" s="104">
        <f t="shared" si="0"/>
        <v>1.0437603582637012</v>
      </c>
    </row>
    <row r="28" spans="1:9" ht="18" customHeight="1">
      <c r="A28" s="71"/>
      <c r="B28" s="64" t="s">
        <v>89</v>
      </c>
      <c r="C28" s="65" t="s">
        <v>11</v>
      </c>
      <c r="D28" s="66"/>
      <c r="E28" s="66"/>
      <c r="F28" s="67">
        <f>SUM(F29:F31)</f>
        <v>208911</v>
      </c>
      <c r="G28" s="68">
        <f aca="true" t="shared" si="2" ref="G28:G45">F28/$F$45*100</f>
        <v>46.46317947987999</v>
      </c>
      <c r="H28" s="86">
        <v>207207</v>
      </c>
      <c r="I28" s="87">
        <f t="shared" si="0"/>
        <v>0.8223660397573385</v>
      </c>
    </row>
    <row r="29" spans="1:9" ht="18" customHeight="1">
      <c r="A29" s="71"/>
      <c r="B29" s="71"/>
      <c r="C29" s="72"/>
      <c r="D29" s="105" t="s">
        <v>12</v>
      </c>
      <c r="E29" s="93"/>
      <c r="F29" s="8">
        <v>115114</v>
      </c>
      <c r="G29" s="81">
        <f t="shared" si="2"/>
        <v>25.60211019356044</v>
      </c>
      <c r="H29" s="9">
        <v>114564</v>
      </c>
      <c r="I29" s="82">
        <f t="shared" si="0"/>
        <v>0.48008100275829246</v>
      </c>
    </row>
    <row r="30" spans="1:9" ht="18" customHeight="1">
      <c r="A30" s="71"/>
      <c r="B30" s="71"/>
      <c r="C30" s="72"/>
      <c r="D30" s="105" t="s">
        <v>33</v>
      </c>
      <c r="E30" s="93"/>
      <c r="F30" s="8">
        <v>9451</v>
      </c>
      <c r="G30" s="81">
        <f t="shared" si="2"/>
        <v>2.101964517255414</v>
      </c>
      <c r="H30" s="9">
        <v>9035</v>
      </c>
      <c r="I30" s="82">
        <f t="shared" si="0"/>
        <v>4.604316546762588</v>
      </c>
    </row>
    <row r="31" spans="1:9" ht="18" customHeight="1">
      <c r="A31" s="71"/>
      <c r="B31" s="71"/>
      <c r="C31" s="106"/>
      <c r="D31" s="105" t="s">
        <v>13</v>
      </c>
      <c r="E31" s="93"/>
      <c r="F31" s="8">
        <v>84346</v>
      </c>
      <c r="G31" s="81">
        <f t="shared" si="2"/>
        <v>18.759104769064137</v>
      </c>
      <c r="H31" s="9">
        <v>83608</v>
      </c>
      <c r="I31" s="82">
        <f t="shared" si="0"/>
        <v>0.8826906516122834</v>
      </c>
    </row>
    <row r="32" spans="1:9" ht="18" customHeight="1">
      <c r="A32" s="71"/>
      <c r="B32" s="71"/>
      <c r="C32" s="107" t="s">
        <v>14</v>
      </c>
      <c r="D32" s="85"/>
      <c r="E32" s="85"/>
      <c r="F32" s="67">
        <f>SUM(F33:F38)</f>
        <v>135308</v>
      </c>
      <c r="G32" s="68">
        <f t="shared" si="2"/>
        <v>30.093388519817537</v>
      </c>
      <c r="H32" s="86">
        <v>129134</v>
      </c>
      <c r="I32" s="87">
        <f t="shared" si="0"/>
        <v>4.781080118326697</v>
      </c>
    </row>
    <row r="33" spans="1:9" ht="18" customHeight="1">
      <c r="A33" s="71"/>
      <c r="B33" s="71"/>
      <c r="C33" s="72"/>
      <c r="D33" s="105" t="s">
        <v>15</v>
      </c>
      <c r="E33" s="93"/>
      <c r="F33" s="8">
        <v>19770</v>
      </c>
      <c r="G33" s="81">
        <f t="shared" si="2"/>
        <v>4.396977939492068</v>
      </c>
      <c r="H33" s="9">
        <v>18872</v>
      </c>
      <c r="I33" s="82">
        <f t="shared" si="0"/>
        <v>4.758372191606619</v>
      </c>
    </row>
    <row r="34" spans="1:9" ht="18" customHeight="1">
      <c r="A34" s="71"/>
      <c r="B34" s="71"/>
      <c r="C34" s="72"/>
      <c r="D34" s="105" t="s">
        <v>34</v>
      </c>
      <c r="E34" s="93"/>
      <c r="F34" s="8">
        <v>3617</v>
      </c>
      <c r="G34" s="81">
        <f t="shared" si="2"/>
        <v>0.8044445729460198</v>
      </c>
      <c r="H34" s="9">
        <v>3647</v>
      </c>
      <c r="I34" s="82">
        <f t="shared" si="0"/>
        <v>-0.8225939128050475</v>
      </c>
    </row>
    <row r="35" spans="1:9" ht="18" customHeight="1">
      <c r="A35" s="71"/>
      <c r="B35" s="71"/>
      <c r="C35" s="72"/>
      <c r="D35" s="105" t="s">
        <v>35</v>
      </c>
      <c r="E35" s="93"/>
      <c r="F35" s="8">
        <v>86060</v>
      </c>
      <c r="G35" s="81">
        <f t="shared" si="2"/>
        <v>19.140309634430317</v>
      </c>
      <c r="H35" s="9">
        <v>74101</v>
      </c>
      <c r="I35" s="82">
        <f t="shared" si="0"/>
        <v>16.138783552178793</v>
      </c>
    </row>
    <row r="36" spans="1:9" ht="18" customHeight="1">
      <c r="A36" s="71"/>
      <c r="B36" s="71"/>
      <c r="C36" s="72"/>
      <c r="D36" s="105" t="s">
        <v>36</v>
      </c>
      <c r="E36" s="93"/>
      <c r="F36" s="8">
        <v>2100</v>
      </c>
      <c r="G36" s="81">
        <f t="shared" si="2"/>
        <v>0.46705380237396776</v>
      </c>
      <c r="H36" s="9">
        <v>2033</v>
      </c>
      <c r="I36" s="82">
        <f t="shared" si="0"/>
        <v>3.295622233152984</v>
      </c>
    </row>
    <row r="37" spans="1:9" ht="18" customHeight="1">
      <c r="A37" s="71"/>
      <c r="B37" s="71"/>
      <c r="C37" s="72"/>
      <c r="D37" s="105" t="s">
        <v>16</v>
      </c>
      <c r="E37" s="93"/>
      <c r="F37" s="8">
        <v>7979</v>
      </c>
      <c r="G37" s="81">
        <f t="shared" si="2"/>
        <v>1.7745820424485186</v>
      </c>
      <c r="H37" s="9">
        <v>10986</v>
      </c>
      <c r="I37" s="82">
        <f t="shared" si="0"/>
        <v>-27.371199708720184</v>
      </c>
    </row>
    <row r="38" spans="1:9" ht="18" customHeight="1">
      <c r="A38" s="71"/>
      <c r="B38" s="71"/>
      <c r="C38" s="106"/>
      <c r="D38" s="105" t="s">
        <v>37</v>
      </c>
      <c r="E38" s="93"/>
      <c r="F38" s="8">
        <v>15782</v>
      </c>
      <c r="G38" s="81">
        <f t="shared" si="2"/>
        <v>3.510020528126647</v>
      </c>
      <c r="H38" s="9">
        <v>19495</v>
      </c>
      <c r="I38" s="82">
        <f t="shared" si="0"/>
        <v>-19.045909207489096</v>
      </c>
    </row>
    <row r="39" spans="1:9" ht="18" customHeight="1">
      <c r="A39" s="71"/>
      <c r="B39" s="71"/>
      <c r="C39" s="107" t="s">
        <v>17</v>
      </c>
      <c r="D39" s="85"/>
      <c r="E39" s="85"/>
      <c r="F39" s="67">
        <f>F40+F43</f>
        <v>105408</v>
      </c>
      <c r="G39" s="68">
        <f t="shared" si="2"/>
        <v>23.443432000302472</v>
      </c>
      <c r="H39" s="86">
        <v>108096</v>
      </c>
      <c r="I39" s="87">
        <f t="shared" si="0"/>
        <v>-2.48667850799289</v>
      </c>
    </row>
    <row r="40" spans="1:9" ht="18" customHeight="1">
      <c r="A40" s="71"/>
      <c r="B40" s="71"/>
      <c r="C40" s="72"/>
      <c r="D40" s="73" t="s">
        <v>18</v>
      </c>
      <c r="E40" s="74"/>
      <c r="F40" s="75">
        <f>SUM(F41:F42)</f>
        <v>103658</v>
      </c>
      <c r="G40" s="76">
        <f t="shared" si="2"/>
        <v>23.054220498324167</v>
      </c>
      <c r="H40" s="77">
        <v>104132</v>
      </c>
      <c r="I40" s="78">
        <f t="shared" si="0"/>
        <v>-0.4551914877271135</v>
      </c>
    </row>
    <row r="41" spans="1:9" ht="18" customHeight="1">
      <c r="A41" s="71"/>
      <c r="B41" s="71"/>
      <c r="C41" s="72"/>
      <c r="D41" s="79"/>
      <c r="E41" s="13" t="s">
        <v>92</v>
      </c>
      <c r="F41" s="8">
        <v>59640</v>
      </c>
      <c r="G41" s="81">
        <f t="shared" si="2"/>
        <v>13.264327987420685</v>
      </c>
      <c r="H41" s="9">
        <v>73142</v>
      </c>
      <c r="I41" s="108">
        <f t="shared" si="0"/>
        <v>-18.459981952913505</v>
      </c>
    </row>
    <row r="42" spans="1:9" ht="18" customHeight="1">
      <c r="A42" s="71"/>
      <c r="B42" s="71"/>
      <c r="C42" s="72"/>
      <c r="D42" s="83"/>
      <c r="E42" s="109" t="s">
        <v>38</v>
      </c>
      <c r="F42" s="8">
        <v>44018</v>
      </c>
      <c r="G42" s="81">
        <f t="shared" si="2"/>
        <v>9.789892510903481</v>
      </c>
      <c r="H42" s="9">
        <v>30990</v>
      </c>
      <c r="I42" s="108">
        <f t="shared" si="0"/>
        <v>42.03936753791546</v>
      </c>
    </row>
    <row r="43" spans="1:9" ht="18" customHeight="1">
      <c r="A43" s="71"/>
      <c r="B43" s="71"/>
      <c r="C43" s="72"/>
      <c r="D43" s="105" t="s">
        <v>39</v>
      </c>
      <c r="E43" s="110"/>
      <c r="F43" s="8">
        <v>1750</v>
      </c>
      <c r="G43" s="81">
        <f t="shared" si="2"/>
        <v>0.38921150197830645</v>
      </c>
      <c r="H43" s="9">
        <v>3964</v>
      </c>
      <c r="I43" s="431">
        <f t="shared" si="0"/>
        <v>-55.85267406659939</v>
      </c>
    </row>
    <row r="44" spans="1:9" ht="18" customHeight="1">
      <c r="A44" s="71"/>
      <c r="B44" s="71"/>
      <c r="C44" s="111"/>
      <c r="D44" s="112" t="s">
        <v>40</v>
      </c>
      <c r="E44" s="113"/>
      <c r="F44" s="11">
        <v>0</v>
      </c>
      <c r="G44" s="102">
        <f t="shared" si="2"/>
        <v>0</v>
      </c>
      <c r="H44" s="103">
        <v>0</v>
      </c>
      <c r="I44" s="98" t="e">
        <f t="shared" si="0"/>
        <v>#DIV/0!</v>
      </c>
    </row>
    <row r="45" spans="1:9" ht="18" customHeight="1">
      <c r="A45" s="99"/>
      <c r="B45" s="99"/>
      <c r="C45" s="111" t="s">
        <v>19</v>
      </c>
      <c r="D45" s="114"/>
      <c r="E45" s="114"/>
      <c r="F45" s="103">
        <f>SUM(F28,F32,F39)</f>
        <v>449627</v>
      </c>
      <c r="G45" s="102">
        <f t="shared" si="2"/>
        <v>100</v>
      </c>
      <c r="H45" s="103">
        <f>SUM(H28,H32,H39)</f>
        <v>444437</v>
      </c>
      <c r="I45" s="432">
        <f t="shared" si="0"/>
        <v>1.1677695601401306</v>
      </c>
    </row>
    <row r="46" ht="13.5">
      <c r="A46" s="14" t="s">
        <v>20</v>
      </c>
    </row>
    <row r="47" ht="13.5">
      <c r="A47" s="15" t="s">
        <v>21</v>
      </c>
    </row>
    <row r="57" ht="13.5">
      <c r="I57" s="115"/>
    </row>
    <row r="58" ht="13.5">
      <c r="I58" s="115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blackAndWhite="1"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D4" sqref="D4"/>
    </sheetView>
  </sheetViews>
  <sheetFormatPr defaultColWidth="8.796875" defaultRowHeight="14.25"/>
  <cols>
    <col min="1" max="1" width="5.3984375" style="119" customWidth="1"/>
    <col min="2" max="2" width="3.09765625" style="119" customWidth="1"/>
    <col min="3" max="3" width="34.69921875" style="119" customWidth="1"/>
    <col min="4" max="9" width="11.8984375" style="119" customWidth="1"/>
    <col min="10" max="16384" width="9" style="119" customWidth="1"/>
  </cols>
  <sheetData>
    <row r="1" spans="1:5" ht="33.75" customHeight="1">
      <c r="A1" s="440" t="s">
        <v>0</v>
      </c>
      <c r="B1" s="440"/>
      <c r="C1" s="117" t="s">
        <v>222</v>
      </c>
      <c r="D1" s="441"/>
      <c r="E1" s="441"/>
    </row>
    <row r="4" ht="13.5">
      <c r="A4" s="442" t="s">
        <v>98</v>
      </c>
    </row>
    <row r="5" ht="13.5">
      <c r="I5" s="124" t="s">
        <v>99</v>
      </c>
    </row>
    <row r="6" spans="1:9" s="447" customFormat="1" ht="29.25" customHeight="1">
      <c r="A6" s="443" t="s">
        <v>100</v>
      </c>
      <c r="B6" s="444"/>
      <c r="C6" s="444"/>
      <c r="D6" s="445"/>
      <c r="E6" s="446" t="s">
        <v>196</v>
      </c>
      <c r="F6" s="446" t="s">
        <v>197</v>
      </c>
      <c r="G6" s="446" t="s">
        <v>198</v>
      </c>
      <c r="H6" s="446" t="s">
        <v>199</v>
      </c>
      <c r="I6" s="446" t="s">
        <v>206</v>
      </c>
    </row>
    <row r="7" spans="1:9" ht="27" customHeight="1">
      <c r="A7" s="448" t="s">
        <v>101</v>
      </c>
      <c r="B7" s="138" t="s">
        <v>102</v>
      </c>
      <c r="C7" s="139"/>
      <c r="D7" s="323" t="s">
        <v>245</v>
      </c>
      <c r="E7" s="449">
        <v>490086</v>
      </c>
      <c r="F7" s="449">
        <v>454572</v>
      </c>
      <c r="G7" s="449">
        <v>469734</v>
      </c>
      <c r="H7" s="449">
        <v>453744</v>
      </c>
      <c r="I7" s="449">
        <v>458480</v>
      </c>
    </row>
    <row r="8" spans="1:9" ht="27" customHeight="1">
      <c r="A8" s="145"/>
      <c r="B8" s="358"/>
      <c r="C8" s="185" t="s">
        <v>103</v>
      </c>
      <c r="D8" s="329" t="s">
        <v>42</v>
      </c>
      <c r="E8" s="434">
        <v>236302</v>
      </c>
      <c r="F8" s="434">
        <v>242123</v>
      </c>
      <c r="G8" s="434">
        <v>242627</v>
      </c>
      <c r="H8" s="434">
        <v>253717</v>
      </c>
      <c r="I8" s="434">
        <v>268708</v>
      </c>
    </row>
    <row r="9" spans="1:9" ht="27" customHeight="1">
      <c r="A9" s="145"/>
      <c r="B9" s="170" t="s">
        <v>104</v>
      </c>
      <c r="C9" s="171"/>
      <c r="D9" s="399"/>
      <c r="E9" s="450">
        <v>482663</v>
      </c>
      <c r="F9" s="450">
        <v>447931</v>
      </c>
      <c r="G9" s="450">
        <v>461595</v>
      </c>
      <c r="H9" s="450">
        <v>444437</v>
      </c>
      <c r="I9" s="450">
        <v>449627</v>
      </c>
    </row>
    <row r="10" spans="1:9" ht="27" customHeight="1">
      <c r="A10" s="145"/>
      <c r="B10" s="170" t="s">
        <v>105</v>
      </c>
      <c r="C10" s="171"/>
      <c r="D10" s="399"/>
      <c r="E10" s="450">
        <f>E7-E9</f>
        <v>7423</v>
      </c>
      <c r="F10" s="450">
        <v>6641</v>
      </c>
      <c r="G10" s="450">
        <v>8139</v>
      </c>
      <c r="H10" s="450">
        <v>9307</v>
      </c>
      <c r="I10" s="450">
        <f>I7-I9</f>
        <v>8853</v>
      </c>
    </row>
    <row r="11" spans="1:9" ht="27" customHeight="1">
      <c r="A11" s="145"/>
      <c r="B11" s="170" t="s">
        <v>106</v>
      </c>
      <c r="C11" s="171"/>
      <c r="D11" s="399"/>
      <c r="E11" s="450">
        <v>3129</v>
      </c>
      <c r="F11" s="450">
        <v>3057</v>
      </c>
      <c r="G11" s="450">
        <v>4406</v>
      </c>
      <c r="H11" s="450">
        <v>5397</v>
      </c>
      <c r="I11" s="450">
        <v>4751</v>
      </c>
    </row>
    <row r="12" spans="1:9" ht="27" customHeight="1">
      <c r="A12" s="145"/>
      <c r="B12" s="170" t="s">
        <v>246</v>
      </c>
      <c r="C12" s="171"/>
      <c r="D12" s="399"/>
      <c r="E12" s="450">
        <v>4294</v>
      </c>
      <c r="F12" s="450">
        <v>3584</v>
      </c>
      <c r="G12" s="450">
        <v>3733</v>
      </c>
      <c r="H12" s="450">
        <v>3910</v>
      </c>
      <c r="I12" s="450">
        <v>4102</v>
      </c>
    </row>
    <row r="13" spans="1:9" ht="27" customHeight="1">
      <c r="A13" s="145"/>
      <c r="B13" s="170" t="s">
        <v>107</v>
      </c>
      <c r="C13" s="171"/>
      <c r="D13" s="395"/>
      <c r="E13" s="451">
        <v>151</v>
      </c>
      <c r="F13" s="451">
        <v>-710</v>
      </c>
      <c r="G13" s="451">
        <v>149</v>
      </c>
      <c r="H13" s="451">
        <v>177</v>
      </c>
      <c r="I13" s="451">
        <v>193</v>
      </c>
    </row>
    <row r="14" spans="1:9" ht="27" customHeight="1">
      <c r="A14" s="145"/>
      <c r="B14" s="360" t="s">
        <v>108</v>
      </c>
      <c r="C14" s="148"/>
      <c r="D14" s="395"/>
      <c r="E14" s="451">
        <v>12594</v>
      </c>
      <c r="F14" s="451">
        <v>10247</v>
      </c>
      <c r="G14" s="451">
        <v>9694</v>
      </c>
      <c r="H14" s="451">
        <v>6769</v>
      </c>
      <c r="I14" s="451">
        <v>5543</v>
      </c>
    </row>
    <row r="15" spans="1:9" ht="27" customHeight="1">
      <c r="A15" s="145"/>
      <c r="B15" s="172" t="s">
        <v>109</v>
      </c>
      <c r="C15" s="173"/>
      <c r="D15" s="452"/>
      <c r="E15" s="453">
        <v>12767</v>
      </c>
      <c r="F15" s="453">
        <v>9558</v>
      </c>
      <c r="G15" s="453">
        <v>8830</v>
      </c>
      <c r="H15" s="453">
        <v>6967</v>
      </c>
      <c r="I15" s="453">
        <v>5756</v>
      </c>
    </row>
    <row r="16" spans="1:9" ht="27" customHeight="1">
      <c r="A16" s="145"/>
      <c r="B16" s="454" t="s">
        <v>110</v>
      </c>
      <c r="C16" s="455"/>
      <c r="D16" s="456" t="s">
        <v>43</v>
      </c>
      <c r="E16" s="457">
        <v>78937</v>
      </c>
      <c r="F16" s="457">
        <v>74774</v>
      </c>
      <c r="G16" s="457">
        <v>64481</v>
      </c>
      <c r="H16" s="457">
        <v>57454</v>
      </c>
      <c r="I16" s="457">
        <v>54032</v>
      </c>
    </row>
    <row r="17" spans="1:9" ht="27" customHeight="1">
      <c r="A17" s="145"/>
      <c r="B17" s="170" t="s">
        <v>111</v>
      </c>
      <c r="C17" s="171"/>
      <c r="D17" s="329" t="s">
        <v>44</v>
      </c>
      <c r="E17" s="450">
        <v>18009</v>
      </c>
      <c r="F17" s="450">
        <v>13757</v>
      </c>
      <c r="G17" s="450">
        <v>25911</v>
      </c>
      <c r="H17" s="450">
        <v>33237</v>
      </c>
      <c r="I17" s="450">
        <v>24934</v>
      </c>
    </row>
    <row r="18" spans="1:9" ht="27" customHeight="1">
      <c r="A18" s="145"/>
      <c r="B18" s="170" t="s">
        <v>112</v>
      </c>
      <c r="C18" s="171"/>
      <c r="D18" s="329" t="s">
        <v>45</v>
      </c>
      <c r="E18" s="450">
        <v>895606</v>
      </c>
      <c r="F18" s="450">
        <v>890355</v>
      </c>
      <c r="G18" s="450">
        <v>877823</v>
      </c>
      <c r="H18" s="450">
        <v>862692</v>
      </c>
      <c r="I18" s="450">
        <v>847408</v>
      </c>
    </row>
    <row r="19" spans="1:9" ht="27" customHeight="1">
      <c r="A19" s="145"/>
      <c r="B19" s="170" t="s">
        <v>113</v>
      </c>
      <c r="C19" s="171"/>
      <c r="D19" s="329" t="s">
        <v>247</v>
      </c>
      <c r="E19" s="458">
        <f>E17+E18-E16</f>
        <v>834678</v>
      </c>
      <c r="F19" s="458">
        <f>F17+F18-F16</f>
        <v>829338</v>
      </c>
      <c r="G19" s="458">
        <f>G17+G18-G16</f>
        <v>839253</v>
      </c>
      <c r="H19" s="458">
        <f>H17+H18-H16</f>
        <v>838475</v>
      </c>
      <c r="I19" s="458">
        <f>I17+I18-I16</f>
        <v>818310</v>
      </c>
    </row>
    <row r="20" spans="1:9" ht="27" customHeight="1">
      <c r="A20" s="145"/>
      <c r="B20" s="170" t="s">
        <v>114</v>
      </c>
      <c r="C20" s="171"/>
      <c r="D20" s="399" t="s">
        <v>248</v>
      </c>
      <c r="E20" s="459">
        <f>E18/E8</f>
        <v>3.790090646714797</v>
      </c>
      <c r="F20" s="459">
        <f>F18/F8</f>
        <v>3.677283859856354</v>
      </c>
      <c r="G20" s="459">
        <f>G18/G8</f>
        <v>3.6179938753724854</v>
      </c>
      <c r="H20" s="459">
        <f>H18/H8</f>
        <v>3.400213623840736</v>
      </c>
      <c r="I20" s="459">
        <f>I18/I8</f>
        <v>3.153638894264406</v>
      </c>
    </row>
    <row r="21" spans="1:9" ht="27" customHeight="1">
      <c r="A21" s="145"/>
      <c r="B21" s="170" t="s">
        <v>115</v>
      </c>
      <c r="C21" s="171"/>
      <c r="D21" s="399" t="s">
        <v>249</v>
      </c>
      <c r="E21" s="459">
        <f>E19/E8</f>
        <v>3.5322511024028573</v>
      </c>
      <c r="F21" s="459">
        <f>F19/F8</f>
        <v>3.4252755830714143</v>
      </c>
      <c r="G21" s="459">
        <f>G19/G8</f>
        <v>3.4590255824784544</v>
      </c>
      <c r="H21" s="459">
        <f>H19/H8</f>
        <v>3.3047647575842376</v>
      </c>
      <c r="I21" s="459">
        <f>I19/I8</f>
        <v>3.0453503431233906</v>
      </c>
    </row>
    <row r="22" spans="1:9" ht="27" customHeight="1">
      <c r="A22" s="145"/>
      <c r="B22" s="170" t="s">
        <v>116</v>
      </c>
      <c r="C22" s="171"/>
      <c r="D22" s="399" t="s">
        <v>117</v>
      </c>
      <c r="E22" s="458" t="e">
        <f>E18/E24*1000000</f>
        <v>#VALUE!</v>
      </c>
      <c r="F22" s="458" t="e">
        <f>F18/F24*1000000</f>
        <v>#VALUE!</v>
      </c>
      <c r="G22" s="458" t="e">
        <f>G18/G24*1000000</f>
        <v>#VALUE!</v>
      </c>
      <c r="H22" s="458" t="e">
        <f>H18/H24*1000000</f>
        <v>#VALUE!</v>
      </c>
      <c r="I22" s="458" t="e">
        <f>I18/I24*1000000</f>
        <v>#VALUE!</v>
      </c>
    </row>
    <row r="23" spans="1:9" ht="27" customHeight="1">
      <c r="A23" s="145"/>
      <c r="B23" s="170" t="s">
        <v>118</v>
      </c>
      <c r="C23" s="171"/>
      <c r="D23" s="399" t="s">
        <v>119</v>
      </c>
      <c r="E23" s="458" t="e">
        <f>E19/E24*1000000</f>
        <v>#VALUE!</v>
      </c>
      <c r="F23" s="458" t="e">
        <f>F19/F24*1000000</f>
        <v>#VALUE!</v>
      </c>
      <c r="G23" s="458" t="e">
        <f>G19/G24*1000000</f>
        <v>#VALUE!</v>
      </c>
      <c r="H23" s="458" t="e">
        <f>H19/H24*1000000</f>
        <v>#VALUE!</v>
      </c>
      <c r="I23" s="458" t="e">
        <f>I19/I24*1000000</f>
        <v>#VALUE!</v>
      </c>
    </row>
    <row r="24" spans="1:9" ht="27" customHeight="1">
      <c r="A24" s="145"/>
      <c r="B24" s="172" t="s">
        <v>120</v>
      </c>
      <c r="C24" s="460"/>
      <c r="D24" s="461" t="s">
        <v>121</v>
      </c>
      <c r="E24" s="453" t="str">
        <f>D24</f>
        <v>(g、人)</v>
      </c>
      <c r="F24" s="453" t="str">
        <f>E24</f>
        <v>(g、人)</v>
      </c>
      <c r="G24" s="453" t="str">
        <f>F24</f>
        <v>(g、人)</v>
      </c>
      <c r="H24" s="453" t="str">
        <f>G24</f>
        <v>(g、人)</v>
      </c>
      <c r="I24" s="453" t="str">
        <f>H24</f>
        <v>(g、人)</v>
      </c>
    </row>
    <row r="25" spans="1:9" ht="27" customHeight="1">
      <c r="A25" s="145"/>
      <c r="B25" s="169" t="s">
        <v>122</v>
      </c>
      <c r="C25" s="462"/>
      <c r="D25" s="463"/>
      <c r="E25" s="464">
        <v>255947</v>
      </c>
      <c r="F25" s="464">
        <v>259195</v>
      </c>
      <c r="G25" s="464">
        <v>257064</v>
      </c>
      <c r="H25" s="464">
        <v>257270</v>
      </c>
      <c r="I25" s="464">
        <v>260729</v>
      </c>
    </row>
    <row r="26" spans="1:9" ht="27" customHeight="1">
      <c r="A26" s="145"/>
      <c r="B26" s="465" t="s">
        <v>123</v>
      </c>
      <c r="C26" s="466"/>
      <c r="D26" s="467"/>
      <c r="E26" s="468">
        <v>0.378</v>
      </c>
      <c r="F26" s="468">
        <v>0.363</v>
      </c>
      <c r="G26" s="468">
        <v>0.366</v>
      </c>
      <c r="H26" s="468">
        <v>0.369</v>
      </c>
      <c r="I26" s="468">
        <v>0.378</v>
      </c>
    </row>
    <row r="27" spans="1:9" ht="27" customHeight="1">
      <c r="A27" s="145"/>
      <c r="B27" s="465" t="s">
        <v>124</v>
      </c>
      <c r="C27" s="466"/>
      <c r="D27" s="467"/>
      <c r="E27" s="469">
        <v>1.7</v>
      </c>
      <c r="F27" s="469">
        <v>1.4</v>
      </c>
      <c r="G27" s="469">
        <v>1.5</v>
      </c>
      <c r="H27" s="469">
        <v>1.5</v>
      </c>
      <c r="I27" s="469">
        <v>1.6</v>
      </c>
    </row>
    <row r="28" spans="1:9" ht="27" customHeight="1">
      <c r="A28" s="145"/>
      <c r="B28" s="465" t="s">
        <v>125</v>
      </c>
      <c r="C28" s="466"/>
      <c r="D28" s="467"/>
      <c r="E28" s="469">
        <v>93.6</v>
      </c>
      <c r="F28" s="469">
        <v>93.8</v>
      </c>
      <c r="G28" s="469">
        <v>93.5</v>
      </c>
      <c r="H28" s="469">
        <v>92.1</v>
      </c>
      <c r="I28" s="469">
        <v>93</v>
      </c>
    </row>
    <row r="29" spans="1:9" ht="27" customHeight="1">
      <c r="A29" s="145"/>
      <c r="B29" s="470" t="s">
        <v>126</v>
      </c>
      <c r="C29" s="471"/>
      <c r="D29" s="472"/>
      <c r="E29" s="438">
        <v>37.8</v>
      </c>
      <c r="F29" s="438">
        <v>37.9</v>
      </c>
      <c r="G29" s="438">
        <v>36.4</v>
      </c>
      <c r="H29" s="438">
        <v>35.8</v>
      </c>
      <c r="I29" s="438">
        <v>37.9</v>
      </c>
    </row>
    <row r="30" spans="1:9" ht="27" customHeight="1">
      <c r="A30" s="145"/>
      <c r="B30" s="448" t="s">
        <v>127</v>
      </c>
      <c r="C30" s="418" t="s">
        <v>128</v>
      </c>
      <c r="D30" s="473"/>
      <c r="E30" s="474" t="s">
        <v>250</v>
      </c>
      <c r="F30" s="474" t="s">
        <v>250</v>
      </c>
      <c r="G30" s="474" t="s">
        <v>250</v>
      </c>
      <c r="H30" s="475">
        <v>0</v>
      </c>
      <c r="I30" s="475">
        <v>0</v>
      </c>
    </row>
    <row r="31" spans="1:9" ht="27" customHeight="1">
      <c r="A31" s="145"/>
      <c r="B31" s="145"/>
      <c r="C31" s="465" t="s">
        <v>129</v>
      </c>
      <c r="D31" s="467"/>
      <c r="E31" s="476" t="s">
        <v>250</v>
      </c>
      <c r="F31" s="476" t="s">
        <v>250</v>
      </c>
      <c r="G31" s="476" t="s">
        <v>250</v>
      </c>
      <c r="H31" s="469">
        <v>0</v>
      </c>
      <c r="I31" s="469">
        <v>0</v>
      </c>
    </row>
    <row r="32" spans="1:9" ht="27" customHeight="1">
      <c r="A32" s="145"/>
      <c r="B32" s="145"/>
      <c r="C32" s="465" t="s">
        <v>130</v>
      </c>
      <c r="D32" s="467"/>
      <c r="E32" s="469">
        <v>17.5</v>
      </c>
      <c r="F32" s="469">
        <v>17.5</v>
      </c>
      <c r="G32" s="469">
        <v>16.7</v>
      </c>
      <c r="H32" s="469">
        <v>15.3</v>
      </c>
      <c r="I32" s="469">
        <v>14.5</v>
      </c>
    </row>
    <row r="33" spans="1:9" ht="27" customHeight="1">
      <c r="A33" s="178"/>
      <c r="B33" s="178"/>
      <c r="C33" s="470" t="s">
        <v>131</v>
      </c>
      <c r="D33" s="472"/>
      <c r="E33" s="438">
        <v>204.6</v>
      </c>
      <c r="F33" s="438">
        <v>191</v>
      </c>
      <c r="G33" s="438">
        <v>182.7</v>
      </c>
      <c r="H33" s="438">
        <v>171.1</v>
      </c>
      <c r="I33" s="438">
        <v>163.4</v>
      </c>
    </row>
    <row r="34" spans="1:9" ht="27" customHeight="1">
      <c r="A34" s="119" t="s">
        <v>207</v>
      </c>
      <c r="B34" s="199"/>
      <c r="C34" s="199"/>
      <c r="D34" s="199"/>
      <c r="E34" s="477"/>
      <c r="F34" s="477"/>
      <c r="G34" s="477"/>
      <c r="H34" s="477"/>
      <c r="I34" s="439"/>
    </row>
    <row r="35" ht="27" customHeight="1">
      <c r="A35" s="119" t="s">
        <v>251</v>
      </c>
    </row>
    <row r="36" ht="13.5">
      <c r="A36" s="478"/>
    </row>
  </sheetData>
  <sheetProtection/>
  <mergeCells count="2">
    <mergeCell ref="A7:A33"/>
    <mergeCell ref="B30:B33"/>
  </mergeCells>
  <printOptions horizontalCentered="1" verticalCentered="1"/>
  <pageMargins left="0.31496062992125984" right="0.1968503937007874" top="0.984251968503937" bottom="0.984251968503937" header="0.5118110236220472" footer="0.5118110236220472"/>
  <pageSetup blackAndWhite="1"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I2" sqref="I2"/>
    </sheetView>
  </sheetViews>
  <sheetFormatPr defaultColWidth="8.796875" defaultRowHeight="14.25"/>
  <cols>
    <col min="1" max="1" width="3.59765625" style="3" customWidth="1"/>
    <col min="2" max="3" width="1.59765625" style="3" customWidth="1"/>
    <col min="4" max="4" width="22.59765625" style="3" customWidth="1"/>
    <col min="5" max="5" width="10.59765625" style="3" customWidth="1"/>
    <col min="6" max="11" width="13.59765625" style="3" customWidth="1"/>
    <col min="12" max="12" width="13.59765625" style="115" customWidth="1"/>
    <col min="13" max="21" width="13.59765625" style="3" customWidth="1"/>
    <col min="22" max="25" width="12" style="3" customWidth="1"/>
    <col min="26" max="16384" width="9" style="3" customWidth="1"/>
  </cols>
  <sheetData>
    <row r="1" spans="1:7" ht="33.75" customHeight="1">
      <c r="A1" s="200" t="s">
        <v>0</v>
      </c>
      <c r="B1" s="12"/>
      <c r="C1" s="12"/>
      <c r="D1" s="201" t="s">
        <v>222</v>
      </c>
      <c r="E1" s="202"/>
      <c r="F1" s="202"/>
      <c r="G1" s="202"/>
    </row>
    <row r="2" ht="15" customHeight="1"/>
    <row r="3" spans="1:4" ht="15" customHeight="1">
      <c r="A3" s="5" t="s">
        <v>252</v>
      </c>
      <c r="B3" s="5"/>
      <c r="C3" s="5"/>
      <c r="D3" s="5"/>
    </row>
    <row r="4" spans="1:4" ht="15" customHeight="1">
      <c r="A4" s="5"/>
      <c r="B4" s="5"/>
      <c r="C4" s="5"/>
      <c r="D4" s="5"/>
    </row>
    <row r="5" spans="1:15" ht="15.75" customHeight="1">
      <c r="A5" s="101" t="s">
        <v>253</v>
      </c>
      <c r="B5" s="101"/>
      <c r="C5" s="101"/>
      <c r="D5" s="101"/>
      <c r="K5" s="203"/>
      <c r="O5" s="203" t="s">
        <v>48</v>
      </c>
    </row>
    <row r="6" spans="1:15" ht="15.75" customHeight="1">
      <c r="A6" s="204" t="s">
        <v>49</v>
      </c>
      <c r="B6" s="205"/>
      <c r="C6" s="205"/>
      <c r="D6" s="205"/>
      <c r="E6" s="206"/>
      <c r="F6" s="207" t="s">
        <v>215</v>
      </c>
      <c r="G6" s="208"/>
      <c r="H6" s="207" t="s">
        <v>216</v>
      </c>
      <c r="I6" s="208"/>
      <c r="J6" s="207" t="s">
        <v>217</v>
      </c>
      <c r="K6" s="208"/>
      <c r="L6" s="207" t="s">
        <v>218</v>
      </c>
      <c r="M6" s="208"/>
      <c r="N6" s="207" t="s">
        <v>219</v>
      </c>
      <c r="O6" s="208"/>
    </row>
    <row r="7" spans="1:15" ht="15.75" customHeight="1">
      <c r="A7" s="209"/>
      <c r="B7" s="210"/>
      <c r="C7" s="210"/>
      <c r="D7" s="210"/>
      <c r="E7" s="211"/>
      <c r="F7" s="212" t="s">
        <v>254</v>
      </c>
      <c r="G7" s="61" t="s">
        <v>2</v>
      </c>
      <c r="H7" s="212" t="s">
        <v>204</v>
      </c>
      <c r="I7" s="61" t="s">
        <v>2</v>
      </c>
      <c r="J7" s="212" t="s">
        <v>204</v>
      </c>
      <c r="K7" s="213" t="s">
        <v>2</v>
      </c>
      <c r="L7" s="212" t="s">
        <v>204</v>
      </c>
      <c r="M7" s="61" t="s">
        <v>2</v>
      </c>
      <c r="N7" s="212" t="s">
        <v>204</v>
      </c>
      <c r="O7" s="213" t="s">
        <v>2</v>
      </c>
    </row>
    <row r="8" spans="1:25" ht="15.75" customHeight="1">
      <c r="A8" s="214" t="s">
        <v>83</v>
      </c>
      <c r="B8" s="65" t="s">
        <v>50</v>
      </c>
      <c r="C8" s="66"/>
      <c r="D8" s="66"/>
      <c r="E8" s="215" t="s">
        <v>41</v>
      </c>
      <c r="F8" s="216">
        <v>22615</v>
      </c>
      <c r="G8" s="217">
        <v>22790</v>
      </c>
      <c r="H8" s="69">
        <v>70</v>
      </c>
      <c r="I8" s="479">
        <v>249</v>
      </c>
      <c r="J8" s="216">
        <v>741</v>
      </c>
      <c r="K8" s="274">
        <v>758</v>
      </c>
      <c r="L8" s="69">
        <v>3489</v>
      </c>
      <c r="M8" s="479">
        <v>3497</v>
      </c>
      <c r="N8" s="69">
        <v>1057</v>
      </c>
      <c r="O8" s="218">
        <v>910</v>
      </c>
      <c r="P8" s="219"/>
      <c r="Q8" s="219"/>
      <c r="R8" s="219"/>
      <c r="S8" s="219"/>
      <c r="T8" s="219"/>
      <c r="U8" s="219"/>
      <c r="V8" s="219"/>
      <c r="W8" s="219"/>
      <c r="X8" s="219"/>
      <c r="Y8" s="219"/>
    </row>
    <row r="9" spans="1:25" ht="15.75" customHeight="1">
      <c r="A9" s="220"/>
      <c r="B9" s="115"/>
      <c r="C9" s="105" t="s">
        <v>51</v>
      </c>
      <c r="D9" s="93"/>
      <c r="E9" s="221" t="s">
        <v>42</v>
      </c>
      <c r="F9" s="8">
        <v>22615</v>
      </c>
      <c r="G9" s="222">
        <v>22790</v>
      </c>
      <c r="H9" s="9">
        <v>70</v>
      </c>
      <c r="I9" s="480">
        <v>249</v>
      </c>
      <c r="J9" s="8">
        <v>741</v>
      </c>
      <c r="K9" s="18">
        <v>758</v>
      </c>
      <c r="L9" s="9">
        <v>3489</v>
      </c>
      <c r="M9" s="480">
        <v>3497</v>
      </c>
      <c r="N9" s="9">
        <v>1057</v>
      </c>
      <c r="O9" s="223">
        <v>910</v>
      </c>
      <c r="P9" s="219"/>
      <c r="Q9" s="219"/>
      <c r="R9" s="219"/>
      <c r="S9" s="219"/>
      <c r="T9" s="219"/>
      <c r="U9" s="219"/>
      <c r="V9" s="219"/>
      <c r="W9" s="219"/>
      <c r="X9" s="219"/>
      <c r="Y9" s="219"/>
    </row>
    <row r="10" spans="1:25" ht="15.75" customHeight="1">
      <c r="A10" s="220"/>
      <c r="B10" s="91"/>
      <c r="C10" s="105" t="s">
        <v>52</v>
      </c>
      <c r="D10" s="93"/>
      <c r="E10" s="221" t="s">
        <v>43</v>
      </c>
      <c r="F10" s="8">
        <v>0</v>
      </c>
      <c r="G10" s="222">
        <v>0</v>
      </c>
      <c r="H10" s="9">
        <v>0</v>
      </c>
      <c r="I10" s="480">
        <v>0</v>
      </c>
      <c r="J10" s="481">
        <v>0</v>
      </c>
      <c r="K10" s="482">
        <v>0</v>
      </c>
      <c r="L10" s="9">
        <v>0</v>
      </c>
      <c r="M10" s="480">
        <v>0</v>
      </c>
      <c r="N10" s="9">
        <v>0</v>
      </c>
      <c r="O10" s="223">
        <v>0</v>
      </c>
      <c r="P10" s="219"/>
      <c r="Q10" s="219"/>
      <c r="R10" s="219"/>
      <c r="S10" s="219"/>
      <c r="T10" s="219"/>
      <c r="U10" s="219"/>
      <c r="V10" s="219"/>
      <c r="W10" s="219"/>
      <c r="X10" s="219"/>
      <c r="Y10" s="219"/>
    </row>
    <row r="11" spans="1:25" ht="15.75" customHeight="1">
      <c r="A11" s="220"/>
      <c r="B11" s="107" t="s">
        <v>53</v>
      </c>
      <c r="C11" s="226"/>
      <c r="D11" s="226"/>
      <c r="E11" s="227" t="s">
        <v>44</v>
      </c>
      <c r="F11" s="228">
        <v>23182</v>
      </c>
      <c r="G11" s="229">
        <v>23570</v>
      </c>
      <c r="H11" s="230">
        <v>56</v>
      </c>
      <c r="I11" s="483">
        <v>392</v>
      </c>
      <c r="J11" s="228">
        <v>567</v>
      </c>
      <c r="K11" s="285">
        <v>562</v>
      </c>
      <c r="L11" s="230">
        <v>2690</v>
      </c>
      <c r="M11" s="483">
        <v>2815</v>
      </c>
      <c r="N11" s="230">
        <v>869</v>
      </c>
      <c r="O11" s="231">
        <v>728</v>
      </c>
      <c r="P11" s="219"/>
      <c r="Q11" s="219"/>
      <c r="R11" s="219"/>
      <c r="S11" s="219"/>
      <c r="T11" s="219"/>
      <c r="U11" s="219"/>
      <c r="V11" s="219"/>
      <c r="W11" s="219"/>
      <c r="X11" s="219"/>
      <c r="Y11" s="219"/>
    </row>
    <row r="12" spans="1:25" ht="15.75" customHeight="1">
      <c r="A12" s="220"/>
      <c r="B12" s="72"/>
      <c r="C12" s="105" t="s">
        <v>54</v>
      </c>
      <c r="D12" s="93"/>
      <c r="E12" s="221" t="s">
        <v>45</v>
      </c>
      <c r="F12" s="8">
        <f>F11-F13</f>
        <v>22815</v>
      </c>
      <c r="G12" s="222">
        <f>G11-G13</f>
        <v>22672</v>
      </c>
      <c r="H12" s="230">
        <v>56</v>
      </c>
      <c r="I12" s="222">
        <f>I11-I13</f>
        <v>392</v>
      </c>
      <c r="J12" s="228">
        <v>567</v>
      </c>
      <c r="K12" s="18">
        <f>K11-K13</f>
        <v>558</v>
      </c>
      <c r="L12" s="9">
        <v>2690</v>
      </c>
      <c r="M12" s="222">
        <f>M11-M13</f>
        <v>2805</v>
      </c>
      <c r="N12" s="9">
        <v>869</v>
      </c>
      <c r="O12" s="18">
        <f>O11-O13</f>
        <v>726</v>
      </c>
      <c r="P12" s="219"/>
      <c r="Q12" s="219"/>
      <c r="R12" s="219"/>
      <c r="S12" s="219"/>
      <c r="T12" s="219"/>
      <c r="U12" s="219"/>
      <c r="V12" s="219"/>
      <c r="W12" s="219"/>
      <c r="X12" s="219"/>
      <c r="Y12" s="219"/>
    </row>
    <row r="13" spans="1:25" ht="15.75" customHeight="1">
      <c r="A13" s="220"/>
      <c r="B13" s="115"/>
      <c r="C13" s="73" t="s">
        <v>55</v>
      </c>
      <c r="D13" s="74"/>
      <c r="E13" s="232" t="s">
        <v>46</v>
      </c>
      <c r="F13" s="75">
        <v>367</v>
      </c>
      <c r="G13" s="234">
        <v>898</v>
      </c>
      <c r="H13" s="224">
        <v>0</v>
      </c>
      <c r="I13" s="484">
        <v>0</v>
      </c>
      <c r="J13" s="481">
        <v>0</v>
      </c>
      <c r="K13" s="482">
        <v>4</v>
      </c>
      <c r="L13" s="77">
        <v>0</v>
      </c>
      <c r="M13" s="485">
        <v>10</v>
      </c>
      <c r="N13" s="77">
        <v>0</v>
      </c>
      <c r="O13" s="235">
        <v>2</v>
      </c>
      <c r="P13" s="219"/>
      <c r="Q13" s="219"/>
      <c r="R13" s="219"/>
      <c r="S13" s="219"/>
      <c r="T13" s="219"/>
      <c r="U13" s="219"/>
      <c r="V13" s="219"/>
      <c r="W13" s="219"/>
      <c r="X13" s="219"/>
      <c r="Y13" s="219"/>
    </row>
    <row r="14" spans="1:25" ht="15.75" customHeight="1">
      <c r="A14" s="220"/>
      <c r="B14" s="92" t="s">
        <v>56</v>
      </c>
      <c r="C14" s="93"/>
      <c r="D14" s="93"/>
      <c r="E14" s="221" t="s">
        <v>225</v>
      </c>
      <c r="F14" s="8">
        <f aca="true" t="shared" si="0" ref="F14:O15">F9-F12</f>
        <v>-200</v>
      </c>
      <c r="G14" s="17">
        <f t="shared" si="0"/>
        <v>118</v>
      </c>
      <c r="H14" s="9">
        <f t="shared" si="0"/>
        <v>14</v>
      </c>
      <c r="I14" s="16">
        <f t="shared" si="0"/>
        <v>-143</v>
      </c>
      <c r="J14" s="8">
        <f t="shared" si="0"/>
        <v>174</v>
      </c>
      <c r="K14" s="18">
        <f t="shared" si="0"/>
        <v>200</v>
      </c>
      <c r="L14" s="9">
        <f t="shared" si="0"/>
        <v>799</v>
      </c>
      <c r="M14" s="16">
        <f t="shared" si="0"/>
        <v>692</v>
      </c>
      <c r="N14" s="9">
        <f t="shared" si="0"/>
        <v>188</v>
      </c>
      <c r="O14" s="223">
        <f t="shared" si="0"/>
        <v>184</v>
      </c>
      <c r="P14" s="219"/>
      <c r="Q14" s="219"/>
      <c r="R14" s="219"/>
      <c r="S14" s="219"/>
      <c r="T14" s="219"/>
      <c r="U14" s="219"/>
      <c r="V14" s="219"/>
      <c r="W14" s="219"/>
      <c r="X14" s="219"/>
      <c r="Y14" s="219"/>
    </row>
    <row r="15" spans="1:25" ht="15.75" customHeight="1">
      <c r="A15" s="220"/>
      <c r="B15" s="92" t="s">
        <v>57</v>
      </c>
      <c r="C15" s="93"/>
      <c r="D15" s="93"/>
      <c r="E15" s="221" t="s">
        <v>226</v>
      </c>
      <c r="F15" s="8">
        <f t="shared" si="0"/>
        <v>-367</v>
      </c>
      <c r="G15" s="17">
        <f t="shared" si="0"/>
        <v>-898</v>
      </c>
      <c r="H15" s="9">
        <f t="shared" si="0"/>
        <v>0</v>
      </c>
      <c r="I15" s="16">
        <f t="shared" si="0"/>
        <v>0</v>
      </c>
      <c r="J15" s="8">
        <f t="shared" si="0"/>
        <v>0</v>
      </c>
      <c r="K15" s="18">
        <f t="shared" si="0"/>
        <v>-4</v>
      </c>
      <c r="L15" s="9">
        <f t="shared" si="0"/>
        <v>0</v>
      </c>
      <c r="M15" s="16">
        <f t="shared" si="0"/>
        <v>-10</v>
      </c>
      <c r="N15" s="9">
        <f t="shared" si="0"/>
        <v>0</v>
      </c>
      <c r="O15" s="223">
        <f t="shared" si="0"/>
        <v>-2</v>
      </c>
      <c r="P15" s="219"/>
      <c r="Q15" s="219"/>
      <c r="R15" s="219"/>
      <c r="S15" s="219"/>
      <c r="T15" s="219"/>
      <c r="U15" s="219"/>
      <c r="V15" s="219"/>
      <c r="W15" s="219"/>
      <c r="X15" s="219"/>
      <c r="Y15" s="219"/>
    </row>
    <row r="16" spans="1:25" ht="15.75" customHeight="1">
      <c r="A16" s="220"/>
      <c r="B16" s="92" t="s">
        <v>58</v>
      </c>
      <c r="C16" s="93"/>
      <c r="D16" s="93"/>
      <c r="E16" s="221" t="s">
        <v>227</v>
      </c>
      <c r="F16" s="8">
        <f aca="true" t="shared" si="1" ref="F16:O16">F8-F11</f>
        <v>-567</v>
      </c>
      <c r="G16" s="17">
        <f t="shared" si="1"/>
        <v>-780</v>
      </c>
      <c r="H16" s="9">
        <f t="shared" si="1"/>
        <v>14</v>
      </c>
      <c r="I16" s="16">
        <f t="shared" si="1"/>
        <v>-143</v>
      </c>
      <c r="J16" s="8">
        <f t="shared" si="1"/>
        <v>174</v>
      </c>
      <c r="K16" s="18">
        <f t="shared" si="1"/>
        <v>196</v>
      </c>
      <c r="L16" s="9">
        <f t="shared" si="1"/>
        <v>799</v>
      </c>
      <c r="M16" s="16">
        <f t="shared" si="1"/>
        <v>682</v>
      </c>
      <c r="N16" s="9">
        <f t="shared" si="1"/>
        <v>188</v>
      </c>
      <c r="O16" s="223">
        <f t="shared" si="1"/>
        <v>182</v>
      </c>
      <c r="P16" s="219"/>
      <c r="Q16" s="219"/>
      <c r="R16" s="219"/>
      <c r="S16" s="219"/>
      <c r="T16" s="219"/>
      <c r="U16" s="219"/>
      <c r="V16" s="219"/>
      <c r="W16" s="219"/>
      <c r="X16" s="219"/>
      <c r="Y16" s="219"/>
    </row>
    <row r="17" spans="1:25" ht="15.75" customHeight="1">
      <c r="A17" s="220"/>
      <c r="B17" s="92" t="s">
        <v>59</v>
      </c>
      <c r="C17" s="93"/>
      <c r="D17" s="93"/>
      <c r="E17" s="236"/>
      <c r="F17" s="486">
        <v>908</v>
      </c>
      <c r="G17" s="486">
        <v>341</v>
      </c>
      <c r="H17" s="224">
        <v>0</v>
      </c>
      <c r="I17" s="484">
        <v>0</v>
      </c>
      <c r="J17" s="8">
        <v>0</v>
      </c>
      <c r="K17" s="18">
        <v>0</v>
      </c>
      <c r="L17" s="9">
        <v>0</v>
      </c>
      <c r="M17" s="480">
        <v>0</v>
      </c>
      <c r="N17" s="224">
        <v>0</v>
      </c>
      <c r="O17" s="225">
        <v>0</v>
      </c>
      <c r="P17" s="219"/>
      <c r="Q17" s="219"/>
      <c r="R17" s="219"/>
      <c r="S17" s="219"/>
      <c r="T17" s="219"/>
      <c r="U17" s="219"/>
      <c r="V17" s="219"/>
      <c r="W17" s="219"/>
      <c r="X17" s="219"/>
      <c r="Y17" s="219"/>
    </row>
    <row r="18" spans="1:25" ht="15.75" customHeight="1">
      <c r="A18" s="237"/>
      <c r="B18" s="100" t="s">
        <v>60</v>
      </c>
      <c r="C18" s="101"/>
      <c r="D18" s="101"/>
      <c r="E18" s="238"/>
      <c r="F18" s="239">
        <v>0</v>
      </c>
      <c r="G18" s="240">
        <v>0</v>
      </c>
      <c r="H18" s="241">
        <v>0</v>
      </c>
      <c r="I18" s="487">
        <v>0</v>
      </c>
      <c r="J18" s="239">
        <v>0</v>
      </c>
      <c r="K18" s="297">
        <v>0</v>
      </c>
      <c r="L18" s="241">
        <v>0</v>
      </c>
      <c r="M18" s="487">
        <v>0</v>
      </c>
      <c r="N18" s="241">
        <v>0</v>
      </c>
      <c r="O18" s="242">
        <v>0</v>
      </c>
      <c r="P18" s="219"/>
      <c r="Q18" s="219"/>
      <c r="R18" s="219"/>
      <c r="S18" s="219"/>
      <c r="T18" s="219"/>
      <c r="U18" s="219"/>
      <c r="V18" s="219"/>
      <c r="W18" s="219"/>
      <c r="X18" s="219"/>
      <c r="Y18" s="219"/>
    </row>
    <row r="19" spans="1:25" ht="15.75" customHeight="1">
      <c r="A19" s="220" t="s">
        <v>84</v>
      </c>
      <c r="B19" s="107" t="s">
        <v>61</v>
      </c>
      <c r="C19" s="85"/>
      <c r="D19" s="85"/>
      <c r="E19" s="243"/>
      <c r="F19" s="67">
        <v>2751</v>
      </c>
      <c r="G19" s="244">
        <v>2400</v>
      </c>
      <c r="H19" s="86">
        <v>61</v>
      </c>
      <c r="I19" s="488">
        <v>12</v>
      </c>
      <c r="J19" s="67">
        <v>159</v>
      </c>
      <c r="K19" s="289">
        <v>14</v>
      </c>
      <c r="L19" s="86">
        <v>92</v>
      </c>
      <c r="M19" s="488">
        <v>105</v>
      </c>
      <c r="N19" s="86">
        <v>215</v>
      </c>
      <c r="O19" s="246">
        <v>2278</v>
      </c>
      <c r="P19" s="219"/>
      <c r="Q19" s="219"/>
      <c r="R19" s="219"/>
      <c r="S19" s="219"/>
      <c r="T19" s="219"/>
      <c r="U19" s="219"/>
      <c r="V19" s="219"/>
      <c r="W19" s="219"/>
      <c r="X19" s="219"/>
      <c r="Y19" s="219"/>
    </row>
    <row r="20" spans="1:25" ht="15.75" customHeight="1">
      <c r="A20" s="220"/>
      <c r="B20" s="106"/>
      <c r="C20" s="105" t="s">
        <v>62</v>
      </c>
      <c r="D20" s="93"/>
      <c r="E20" s="221"/>
      <c r="F20" s="8">
        <v>917</v>
      </c>
      <c r="G20" s="17">
        <v>540</v>
      </c>
      <c r="H20" s="9">
        <v>0</v>
      </c>
      <c r="I20" s="480">
        <v>0</v>
      </c>
      <c r="J20" s="8">
        <v>0</v>
      </c>
      <c r="K20" s="18">
        <v>0</v>
      </c>
      <c r="L20" s="9">
        <v>0</v>
      </c>
      <c r="M20" s="480">
        <v>0</v>
      </c>
      <c r="N20" s="9">
        <v>0</v>
      </c>
      <c r="O20" s="223">
        <v>0</v>
      </c>
      <c r="P20" s="219"/>
      <c r="Q20" s="219"/>
      <c r="R20" s="219"/>
      <c r="S20" s="219"/>
      <c r="T20" s="219"/>
      <c r="U20" s="219"/>
      <c r="V20" s="219"/>
      <c r="W20" s="219"/>
      <c r="X20" s="219"/>
      <c r="Y20" s="219"/>
    </row>
    <row r="21" spans="1:25" ht="15.75" customHeight="1">
      <c r="A21" s="220"/>
      <c r="B21" s="247" t="s">
        <v>63</v>
      </c>
      <c r="C21" s="226"/>
      <c r="D21" s="226"/>
      <c r="E21" s="227" t="s">
        <v>228</v>
      </c>
      <c r="F21" s="228">
        <v>2751</v>
      </c>
      <c r="G21" s="248">
        <v>2400</v>
      </c>
      <c r="H21" s="230">
        <v>61</v>
      </c>
      <c r="I21" s="483">
        <v>12</v>
      </c>
      <c r="J21" s="228">
        <v>159</v>
      </c>
      <c r="K21" s="285">
        <v>14</v>
      </c>
      <c r="L21" s="230">
        <v>92</v>
      </c>
      <c r="M21" s="483">
        <v>105</v>
      </c>
      <c r="N21" s="230">
        <v>215</v>
      </c>
      <c r="O21" s="231">
        <v>2278</v>
      </c>
      <c r="P21" s="219"/>
      <c r="Q21" s="219"/>
      <c r="R21" s="219"/>
      <c r="S21" s="219"/>
      <c r="T21" s="219"/>
      <c r="U21" s="219"/>
      <c r="V21" s="219"/>
      <c r="W21" s="219"/>
      <c r="X21" s="219"/>
      <c r="Y21" s="219"/>
    </row>
    <row r="22" spans="1:25" ht="15.75" customHeight="1">
      <c r="A22" s="220"/>
      <c r="B22" s="107" t="s">
        <v>64</v>
      </c>
      <c r="C22" s="85"/>
      <c r="D22" s="85"/>
      <c r="E22" s="243" t="s">
        <v>229</v>
      </c>
      <c r="F22" s="67">
        <v>3567</v>
      </c>
      <c r="G22" s="244">
        <v>3353</v>
      </c>
      <c r="H22" s="86">
        <v>395</v>
      </c>
      <c r="I22" s="488">
        <v>2057</v>
      </c>
      <c r="J22" s="67">
        <v>666</v>
      </c>
      <c r="K22" s="289">
        <v>354</v>
      </c>
      <c r="L22" s="86">
        <v>1185</v>
      </c>
      <c r="M22" s="488">
        <v>1004</v>
      </c>
      <c r="N22" s="86">
        <v>568</v>
      </c>
      <c r="O22" s="246">
        <v>2306</v>
      </c>
      <c r="P22" s="219"/>
      <c r="Q22" s="219"/>
      <c r="R22" s="219"/>
      <c r="S22" s="219"/>
      <c r="T22" s="219"/>
      <c r="U22" s="219"/>
      <c r="V22" s="219"/>
      <c r="W22" s="219"/>
      <c r="X22" s="219"/>
      <c r="Y22" s="219"/>
    </row>
    <row r="23" spans="1:25" ht="15.75" customHeight="1">
      <c r="A23" s="220"/>
      <c r="B23" s="72" t="s">
        <v>65</v>
      </c>
      <c r="C23" s="73" t="s">
        <v>66</v>
      </c>
      <c r="D23" s="74"/>
      <c r="E23" s="232"/>
      <c r="F23" s="75">
        <v>1986</v>
      </c>
      <c r="G23" s="233">
        <v>2330</v>
      </c>
      <c r="H23" s="77">
        <v>0</v>
      </c>
      <c r="I23" s="485">
        <v>0</v>
      </c>
      <c r="J23" s="75">
        <v>31</v>
      </c>
      <c r="K23" s="279">
        <v>30</v>
      </c>
      <c r="L23" s="77">
        <v>753</v>
      </c>
      <c r="M23" s="485">
        <v>803</v>
      </c>
      <c r="N23" s="77">
        <v>0</v>
      </c>
      <c r="O23" s="235">
        <v>0</v>
      </c>
      <c r="P23" s="219"/>
      <c r="Q23" s="219"/>
      <c r="R23" s="219"/>
      <c r="S23" s="219"/>
      <c r="T23" s="219"/>
      <c r="U23" s="219"/>
      <c r="V23" s="219"/>
      <c r="W23" s="219"/>
      <c r="X23" s="219"/>
      <c r="Y23" s="219"/>
    </row>
    <row r="24" spans="1:25" ht="15.75" customHeight="1">
      <c r="A24" s="220"/>
      <c r="B24" s="92" t="s">
        <v>230</v>
      </c>
      <c r="C24" s="93"/>
      <c r="D24" s="93"/>
      <c r="E24" s="221" t="s">
        <v>231</v>
      </c>
      <c r="F24" s="8">
        <f aca="true" t="shared" si="2" ref="F24:O24">F21-F22</f>
        <v>-816</v>
      </c>
      <c r="G24" s="17">
        <f t="shared" si="2"/>
        <v>-953</v>
      </c>
      <c r="H24" s="9">
        <f t="shared" si="2"/>
        <v>-334</v>
      </c>
      <c r="I24" s="16">
        <f t="shared" si="2"/>
        <v>-2045</v>
      </c>
      <c r="J24" s="8">
        <f t="shared" si="2"/>
        <v>-507</v>
      </c>
      <c r="K24" s="18">
        <f t="shared" si="2"/>
        <v>-340</v>
      </c>
      <c r="L24" s="9">
        <f t="shared" si="2"/>
        <v>-1093</v>
      </c>
      <c r="M24" s="16">
        <f t="shared" si="2"/>
        <v>-899</v>
      </c>
      <c r="N24" s="9">
        <f t="shared" si="2"/>
        <v>-353</v>
      </c>
      <c r="O24" s="223">
        <f t="shared" si="2"/>
        <v>-28</v>
      </c>
      <c r="P24" s="219"/>
      <c r="Q24" s="219"/>
      <c r="R24" s="219"/>
      <c r="S24" s="219"/>
      <c r="T24" s="219"/>
      <c r="U24" s="219"/>
      <c r="V24" s="219"/>
      <c r="W24" s="219"/>
      <c r="X24" s="219"/>
      <c r="Y24" s="219"/>
    </row>
    <row r="25" spans="1:25" ht="15.75" customHeight="1">
      <c r="A25" s="220"/>
      <c r="B25" s="249" t="s">
        <v>67</v>
      </c>
      <c r="C25" s="74"/>
      <c r="D25" s="74"/>
      <c r="E25" s="250" t="s">
        <v>232</v>
      </c>
      <c r="F25" s="251">
        <v>816</v>
      </c>
      <c r="G25" s="252">
        <v>953</v>
      </c>
      <c r="H25" s="253">
        <v>334</v>
      </c>
      <c r="I25" s="489">
        <v>2045</v>
      </c>
      <c r="J25" s="251">
        <v>507</v>
      </c>
      <c r="K25" s="490">
        <v>340</v>
      </c>
      <c r="L25" s="253">
        <v>1093</v>
      </c>
      <c r="M25" s="489">
        <v>899</v>
      </c>
      <c r="N25" s="253">
        <v>353</v>
      </c>
      <c r="O25" s="254">
        <v>28</v>
      </c>
      <c r="P25" s="219"/>
      <c r="Q25" s="219"/>
      <c r="R25" s="219"/>
      <c r="S25" s="219"/>
      <c r="T25" s="219"/>
      <c r="U25" s="219"/>
      <c r="V25" s="219"/>
      <c r="W25" s="219"/>
      <c r="X25" s="219"/>
      <c r="Y25" s="219"/>
    </row>
    <row r="26" spans="1:25" ht="15.75" customHeight="1">
      <c r="A26" s="220"/>
      <c r="B26" s="247" t="s">
        <v>68</v>
      </c>
      <c r="C26" s="226"/>
      <c r="D26" s="226"/>
      <c r="E26" s="255"/>
      <c r="F26" s="256"/>
      <c r="G26" s="257"/>
      <c r="H26" s="258"/>
      <c r="I26" s="491"/>
      <c r="J26" s="256"/>
      <c r="K26" s="492"/>
      <c r="L26" s="258"/>
      <c r="M26" s="491"/>
      <c r="N26" s="258"/>
      <c r="O26" s="259"/>
      <c r="P26" s="219"/>
      <c r="Q26" s="219"/>
      <c r="R26" s="219"/>
      <c r="S26" s="219"/>
      <c r="T26" s="219"/>
      <c r="U26" s="219"/>
      <c r="V26" s="219"/>
      <c r="W26" s="219"/>
      <c r="X26" s="219"/>
      <c r="Y26" s="219"/>
    </row>
    <row r="27" spans="1:25" ht="15.75" customHeight="1">
      <c r="A27" s="237"/>
      <c r="B27" s="100" t="s">
        <v>233</v>
      </c>
      <c r="C27" s="101"/>
      <c r="D27" s="101"/>
      <c r="E27" s="260" t="s">
        <v>234</v>
      </c>
      <c r="F27" s="11">
        <f aca="true" t="shared" si="3" ref="F27:O27">F24+F25</f>
        <v>0</v>
      </c>
      <c r="G27" s="22">
        <f t="shared" si="3"/>
        <v>0</v>
      </c>
      <c r="H27" s="103">
        <f t="shared" si="3"/>
        <v>0</v>
      </c>
      <c r="I27" s="306">
        <f t="shared" si="3"/>
        <v>0</v>
      </c>
      <c r="J27" s="11">
        <f t="shared" si="3"/>
        <v>0</v>
      </c>
      <c r="K27" s="19">
        <f t="shared" si="3"/>
        <v>0</v>
      </c>
      <c r="L27" s="103">
        <f t="shared" si="3"/>
        <v>0</v>
      </c>
      <c r="M27" s="306">
        <f t="shared" si="3"/>
        <v>0</v>
      </c>
      <c r="N27" s="103">
        <f t="shared" si="3"/>
        <v>0</v>
      </c>
      <c r="O27" s="261">
        <f t="shared" si="3"/>
        <v>0</v>
      </c>
      <c r="P27" s="219"/>
      <c r="Q27" s="219"/>
      <c r="R27" s="219"/>
      <c r="S27" s="219"/>
      <c r="T27" s="219"/>
      <c r="U27" s="219"/>
      <c r="V27" s="219"/>
      <c r="W27" s="219"/>
      <c r="X27" s="219"/>
      <c r="Y27" s="219"/>
    </row>
    <row r="28" spans="6:25" ht="15.75" customHeight="1">
      <c r="F28" s="219"/>
      <c r="G28" s="219"/>
      <c r="H28" s="219"/>
      <c r="I28" s="219"/>
      <c r="J28" s="219"/>
      <c r="K28" s="219"/>
      <c r="L28" s="262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</row>
    <row r="29" spans="1:25" ht="15.75" customHeight="1">
      <c r="A29" s="101"/>
      <c r="F29" s="219"/>
      <c r="G29" s="219"/>
      <c r="H29" s="219"/>
      <c r="I29" s="219"/>
      <c r="J29" s="263"/>
      <c r="K29" s="263"/>
      <c r="L29" s="262"/>
      <c r="M29" s="219"/>
      <c r="N29" s="219"/>
      <c r="O29" s="263" t="s">
        <v>235</v>
      </c>
      <c r="P29" s="219"/>
      <c r="Q29" s="219"/>
      <c r="R29" s="219"/>
      <c r="S29" s="219"/>
      <c r="T29" s="219"/>
      <c r="U29" s="219"/>
      <c r="V29" s="219"/>
      <c r="W29" s="219"/>
      <c r="X29" s="219"/>
      <c r="Y29" s="263"/>
    </row>
    <row r="30" spans="1:25" ht="15.75" customHeight="1">
      <c r="A30" s="264" t="s">
        <v>69</v>
      </c>
      <c r="B30" s="265"/>
      <c r="C30" s="265"/>
      <c r="D30" s="265"/>
      <c r="E30" s="266"/>
      <c r="F30" s="267" t="s">
        <v>257</v>
      </c>
      <c r="G30" s="268"/>
      <c r="H30" s="267" t="s">
        <v>220</v>
      </c>
      <c r="I30" s="268"/>
      <c r="J30" s="267" t="s">
        <v>221</v>
      </c>
      <c r="K30" s="268"/>
      <c r="L30" s="267"/>
      <c r="M30" s="268"/>
      <c r="N30" s="267"/>
      <c r="O30" s="268"/>
      <c r="P30" s="262"/>
      <c r="Q30" s="262"/>
      <c r="R30" s="262"/>
      <c r="S30" s="262"/>
      <c r="T30" s="262"/>
      <c r="U30" s="262"/>
      <c r="V30" s="262"/>
      <c r="W30" s="262"/>
      <c r="X30" s="262"/>
      <c r="Y30" s="262"/>
    </row>
    <row r="31" spans="1:25" ht="15.75" customHeight="1">
      <c r="A31" s="269"/>
      <c r="B31" s="270"/>
      <c r="C31" s="270"/>
      <c r="D31" s="270"/>
      <c r="E31" s="271"/>
      <c r="F31" s="212" t="s">
        <v>204</v>
      </c>
      <c r="G31" s="61" t="s">
        <v>2</v>
      </c>
      <c r="H31" s="212" t="s">
        <v>204</v>
      </c>
      <c r="I31" s="61" t="s">
        <v>2</v>
      </c>
      <c r="J31" s="212" t="s">
        <v>204</v>
      </c>
      <c r="K31" s="213" t="s">
        <v>2</v>
      </c>
      <c r="L31" s="212" t="s">
        <v>204</v>
      </c>
      <c r="M31" s="61" t="s">
        <v>2</v>
      </c>
      <c r="N31" s="212" t="s">
        <v>204</v>
      </c>
      <c r="O31" s="493" t="s">
        <v>2</v>
      </c>
      <c r="P31" s="272"/>
      <c r="Q31" s="272"/>
      <c r="R31" s="272"/>
      <c r="S31" s="272"/>
      <c r="T31" s="272"/>
      <c r="U31" s="272"/>
      <c r="V31" s="272"/>
      <c r="W31" s="272"/>
      <c r="X31" s="272"/>
      <c r="Y31" s="272"/>
    </row>
    <row r="32" spans="1:25" ht="15.75" customHeight="1">
      <c r="A32" s="214" t="s">
        <v>85</v>
      </c>
      <c r="B32" s="65" t="s">
        <v>50</v>
      </c>
      <c r="C32" s="66"/>
      <c r="D32" s="66"/>
      <c r="E32" s="273" t="s">
        <v>41</v>
      </c>
      <c r="F32" s="67">
        <v>95</v>
      </c>
      <c r="G32" s="274">
        <v>90</v>
      </c>
      <c r="H32" s="216">
        <v>494</v>
      </c>
      <c r="I32" s="217">
        <v>428</v>
      </c>
      <c r="J32" s="69">
        <v>954</v>
      </c>
      <c r="K32" s="218">
        <v>960</v>
      </c>
      <c r="L32" s="86"/>
      <c r="M32" s="275"/>
      <c r="N32" s="69"/>
      <c r="O32" s="274"/>
      <c r="P32" s="275"/>
      <c r="Q32" s="275"/>
      <c r="R32" s="275"/>
      <c r="S32" s="275"/>
      <c r="T32" s="276"/>
      <c r="U32" s="276"/>
      <c r="V32" s="275"/>
      <c r="W32" s="275"/>
      <c r="X32" s="276"/>
      <c r="Y32" s="276"/>
    </row>
    <row r="33" spans="1:25" ht="15.75" customHeight="1">
      <c r="A33" s="277"/>
      <c r="B33" s="115"/>
      <c r="C33" s="73" t="s">
        <v>70</v>
      </c>
      <c r="D33" s="74"/>
      <c r="E33" s="278"/>
      <c r="F33" s="75">
        <v>95</v>
      </c>
      <c r="G33" s="279">
        <v>90</v>
      </c>
      <c r="H33" s="75">
        <v>443</v>
      </c>
      <c r="I33" s="234">
        <v>428</v>
      </c>
      <c r="J33" s="77">
        <v>878</v>
      </c>
      <c r="K33" s="235">
        <v>876</v>
      </c>
      <c r="L33" s="77"/>
      <c r="M33" s="280"/>
      <c r="N33" s="77"/>
      <c r="O33" s="279"/>
      <c r="P33" s="275"/>
      <c r="Q33" s="275"/>
      <c r="R33" s="275"/>
      <c r="S33" s="275"/>
      <c r="T33" s="276"/>
      <c r="U33" s="276"/>
      <c r="V33" s="275"/>
      <c r="W33" s="275"/>
      <c r="X33" s="276"/>
      <c r="Y33" s="276"/>
    </row>
    <row r="34" spans="1:25" ht="15.75" customHeight="1">
      <c r="A34" s="277"/>
      <c r="B34" s="115"/>
      <c r="C34" s="281"/>
      <c r="D34" s="105" t="s">
        <v>71</v>
      </c>
      <c r="E34" s="282"/>
      <c r="F34" s="8">
        <v>95</v>
      </c>
      <c r="G34" s="18">
        <v>90</v>
      </c>
      <c r="H34" s="8">
        <v>441</v>
      </c>
      <c r="I34" s="222">
        <v>426</v>
      </c>
      <c r="J34" s="9">
        <v>0</v>
      </c>
      <c r="K34" s="223">
        <v>0</v>
      </c>
      <c r="L34" s="9"/>
      <c r="M34" s="16"/>
      <c r="N34" s="9"/>
      <c r="O34" s="18"/>
      <c r="P34" s="275"/>
      <c r="Q34" s="275"/>
      <c r="R34" s="275"/>
      <c r="S34" s="275"/>
      <c r="T34" s="276"/>
      <c r="U34" s="276"/>
      <c r="V34" s="275"/>
      <c r="W34" s="275"/>
      <c r="X34" s="276"/>
      <c r="Y34" s="276"/>
    </row>
    <row r="35" spans="1:25" ht="15.75" customHeight="1">
      <c r="A35" s="277"/>
      <c r="B35" s="91"/>
      <c r="C35" s="283" t="s">
        <v>72</v>
      </c>
      <c r="D35" s="226"/>
      <c r="E35" s="284"/>
      <c r="F35" s="228">
        <v>0</v>
      </c>
      <c r="G35" s="285">
        <v>0</v>
      </c>
      <c r="H35" s="228">
        <v>51</v>
      </c>
      <c r="I35" s="229">
        <v>0</v>
      </c>
      <c r="J35" s="404">
        <v>76</v>
      </c>
      <c r="K35" s="287">
        <v>84</v>
      </c>
      <c r="L35" s="230"/>
      <c r="M35" s="288"/>
      <c r="N35" s="230"/>
      <c r="O35" s="285"/>
      <c r="P35" s="275"/>
      <c r="Q35" s="275"/>
      <c r="R35" s="275"/>
      <c r="S35" s="275"/>
      <c r="T35" s="276"/>
      <c r="U35" s="276"/>
      <c r="V35" s="275"/>
      <c r="W35" s="275"/>
      <c r="X35" s="276"/>
      <c r="Y35" s="276"/>
    </row>
    <row r="36" spans="1:25" ht="15.75" customHeight="1">
      <c r="A36" s="277"/>
      <c r="B36" s="107" t="s">
        <v>53</v>
      </c>
      <c r="C36" s="85"/>
      <c r="D36" s="85"/>
      <c r="E36" s="273" t="s">
        <v>42</v>
      </c>
      <c r="F36" s="67">
        <v>77</v>
      </c>
      <c r="G36" s="289">
        <v>75</v>
      </c>
      <c r="H36" s="67">
        <v>485</v>
      </c>
      <c r="I36" s="245">
        <v>405</v>
      </c>
      <c r="J36" s="86">
        <v>921</v>
      </c>
      <c r="K36" s="246">
        <v>892</v>
      </c>
      <c r="L36" s="86"/>
      <c r="M36" s="275"/>
      <c r="N36" s="86"/>
      <c r="O36" s="289"/>
      <c r="P36" s="275"/>
      <c r="Q36" s="275"/>
      <c r="R36" s="275"/>
      <c r="S36" s="275"/>
      <c r="T36" s="275"/>
      <c r="U36" s="275"/>
      <c r="V36" s="275"/>
      <c r="W36" s="275"/>
      <c r="X36" s="276"/>
      <c r="Y36" s="276"/>
    </row>
    <row r="37" spans="1:25" ht="15.75" customHeight="1">
      <c r="A37" s="277"/>
      <c r="B37" s="115"/>
      <c r="C37" s="105" t="s">
        <v>73</v>
      </c>
      <c r="D37" s="93"/>
      <c r="E37" s="282"/>
      <c r="F37" s="8">
        <v>55</v>
      </c>
      <c r="G37" s="18">
        <v>51</v>
      </c>
      <c r="H37" s="8">
        <v>198</v>
      </c>
      <c r="I37" s="222">
        <v>90</v>
      </c>
      <c r="J37" s="9">
        <v>845</v>
      </c>
      <c r="K37" s="223">
        <v>808</v>
      </c>
      <c r="L37" s="9"/>
      <c r="M37" s="16"/>
      <c r="N37" s="9"/>
      <c r="O37" s="18"/>
      <c r="P37" s="275"/>
      <c r="Q37" s="275"/>
      <c r="R37" s="275"/>
      <c r="S37" s="275"/>
      <c r="T37" s="275"/>
      <c r="U37" s="275"/>
      <c r="V37" s="275"/>
      <c r="W37" s="275"/>
      <c r="X37" s="276"/>
      <c r="Y37" s="276"/>
    </row>
    <row r="38" spans="1:25" ht="15.75" customHeight="1">
      <c r="A38" s="277"/>
      <c r="B38" s="91"/>
      <c r="C38" s="105" t="s">
        <v>74</v>
      </c>
      <c r="D38" s="93"/>
      <c r="E38" s="282"/>
      <c r="F38" s="8">
        <v>22</v>
      </c>
      <c r="G38" s="18">
        <v>24</v>
      </c>
      <c r="H38" s="8">
        <v>287</v>
      </c>
      <c r="I38" s="222">
        <v>315</v>
      </c>
      <c r="J38" s="9">
        <v>76</v>
      </c>
      <c r="K38" s="223">
        <v>84</v>
      </c>
      <c r="L38" s="9"/>
      <c r="M38" s="16"/>
      <c r="N38" s="9"/>
      <c r="O38" s="18"/>
      <c r="P38" s="275"/>
      <c r="Q38" s="275"/>
      <c r="R38" s="276"/>
      <c r="S38" s="276"/>
      <c r="T38" s="275"/>
      <c r="U38" s="275"/>
      <c r="V38" s="275"/>
      <c r="W38" s="275"/>
      <c r="X38" s="276"/>
      <c r="Y38" s="276"/>
    </row>
    <row r="39" spans="1:25" ht="15.75" customHeight="1">
      <c r="A39" s="290"/>
      <c r="B39" s="111" t="s">
        <v>75</v>
      </c>
      <c r="C39" s="114"/>
      <c r="D39" s="114"/>
      <c r="E39" s="291" t="s">
        <v>236</v>
      </c>
      <c r="F39" s="11">
        <f aca="true" t="shared" si="4" ref="F39:O39">F32-F36</f>
        <v>18</v>
      </c>
      <c r="G39" s="19">
        <f t="shared" si="4"/>
        <v>15</v>
      </c>
      <c r="H39" s="11">
        <f t="shared" si="4"/>
        <v>9</v>
      </c>
      <c r="I39" s="22">
        <f t="shared" si="4"/>
        <v>23</v>
      </c>
      <c r="J39" s="103">
        <f t="shared" si="4"/>
        <v>33</v>
      </c>
      <c r="K39" s="261">
        <f t="shared" si="4"/>
        <v>68</v>
      </c>
      <c r="L39" s="11">
        <f t="shared" si="4"/>
        <v>0</v>
      </c>
      <c r="M39" s="19">
        <f t="shared" si="4"/>
        <v>0</v>
      </c>
      <c r="N39" s="11">
        <f t="shared" si="4"/>
        <v>0</v>
      </c>
      <c r="O39" s="19">
        <f t="shared" si="4"/>
        <v>0</v>
      </c>
      <c r="P39" s="275"/>
      <c r="Q39" s="275"/>
      <c r="R39" s="275"/>
      <c r="S39" s="275"/>
      <c r="T39" s="275"/>
      <c r="U39" s="275"/>
      <c r="V39" s="275"/>
      <c r="W39" s="275"/>
      <c r="X39" s="276"/>
      <c r="Y39" s="276"/>
    </row>
    <row r="40" spans="1:25" ht="15.75" customHeight="1">
      <c r="A40" s="214" t="s">
        <v>86</v>
      </c>
      <c r="B40" s="107" t="s">
        <v>76</v>
      </c>
      <c r="C40" s="85"/>
      <c r="D40" s="85"/>
      <c r="E40" s="273" t="s">
        <v>44</v>
      </c>
      <c r="F40" s="67">
        <v>83</v>
      </c>
      <c r="G40" s="289">
        <v>85</v>
      </c>
      <c r="H40" s="67">
        <v>1838</v>
      </c>
      <c r="I40" s="245">
        <v>1485</v>
      </c>
      <c r="J40" s="86">
        <v>1088</v>
      </c>
      <c r="K40" s="246">
        <v>1341</v>
      </c>
      <c r="L40" s="86"/>
      <c r="M40" s="275"/>
      <c r="N40" s="86"/>
      <c r="O40" s="289"/>
      <c r="P40" s="275"/>
      <c r="Q40" s="275"/>
      <c r="R40" s="275"/>
      <c r="S40" s="275"/>
      <c r="T40" s="276"/>
      <c r="U40" s="276"/>
      <c r="V40" s="276"/>
      <c r="W40" s="276"/>
      <c r="X40" s="275"/>
      <c r="Y40" s="275"/>
    </row>
    <row r="41" spans="1:25" ht="15.75" customHeight="1">
      <c r="A41" s="292"/>
      <c r="B41" s="91"/>
      <c r="C41" s="105" t="s">
        <v>77</v>
      </c>
      <c r="D41" s="93"/>
      <c r="E41" s="282"/>
      <c r="F41" s="293">
        <v>0</v>
      </c>
      <c r="G41" s="294">
        <v>0</v>
      </c>
      <c r="H41" s="293">
        <v>305</v>
      </c>
      <c r="I41" s="295">
        <v>0</v>
      </c>
      <c r="J41" s="9">
        <v>148</v>
      </c>
      <c r="K41" s="223">
        <v>199</v>
      </c>
      <c r="L41" s="9"/>
      <c r="M41" s="16"/>
      <c r="N41" s="9"/>
      <c r="O41" s="18"/>
      <c r="P41" s="276"/>
      <c r="Q41" s="276"/>
      <c r="R41" s="276"/>
      <c r="S41" s="276"/>
      <c r="T41" s="276"/>
      <c r="U41" s="276"/>
      <c r="V41" s="276"/>
      <c r="W41" s="276"/>
      <c r="X41" s="275"/>
      <c r="Y41" s="275"/>
    </row>
    <row r="42" spans="1:25" ht="15.75" customHeight="1">
      <c r="A42" s="292"/>
      <c r="B42" s="107" t="s">
        <v>64</v>
      </c>
      <c r="C42" s="85"/>
      <c r="D42" s="85"/>
      <c r="E42" s="273" t="s">
        <v>45</v>
      </c>
      <c r="F42" s="67">
        <v>101</v>
      </c>
      <c r="G42" s="289">
        <v>100</v>
      </c>
      <c r="H42" s="67">
        <v>1847</v>
      </c>
      <c r="I42" s="245">
        <v>1508</v>
      </c>
      <c r="J42" s="86">
        <v>1088</v>
      </c>
      <c r="K42" s="246">
        <v>1341</v>
      </c>
      <c r="L42" s="86"/>
      <c r="M42" s="275"/>
      <c r="N42" s="86"/>
      <c r="O42" s="289"/>
      <c r="P42" s="275"/>
      <c r="Q42" s="275"/>
      <c r="R42" s="275"/>
      <c r="S42" s="275"/>
      <c r="T42" s="276"/>
      <c r="U42" s="276"/>
      <c r="V42" s="275"/>
      <c r="W42" s="275"/>
      <c r="X42" s="275"/>
      <c r="Y42" s="275"/>
    </row>
    <row r="43" spans="1:25" ht="15.75" customHeight="1">
      <c r="A43" s="292"/>
      <c r="B43" s="91"/>
      <c r="C43" s="105" t="s">
        <v>78</v>
      </c>
      <c r="D43" s="93"/>
      <c r="E43" s="282"/>
      <c r="F43" s="8">
        <v>101</v>
      </c>
      <c r="G43" s="18">
        <v>100</v>
      </c>
      <c r="H43" s="8">
        <v>1534</v>
      </c>
      <c r="I43" s="222">
        <v>1534</v>
      </c>
      <c r="J43" s="286">
        <v>380</v>
      </c>
      <c r="K43" s="287">
        <v>349</v>
      </c>
      <c r="L43" s="9"/>
      <c r="M43" s="16"/>
      <c r="N43" s="9"/>
      <c r="O43" s="18"/>
      <c r="P43" s="275"/>
      <c r="Q43" s="275"/>
      <c r="R43" s="276"/>
      <c r="S43" s="275"/>
      <c r="T43" s="276"/>
      <c r="U43" s="276"/>
      <c r="V43" s="275"/>
      <c r="W43" s="275"/>
      <c r="X43" s="276"/>
      <c r="Y43" s="276"/>
    </row>
    <row r="44" spans="1:25" ht="15.75" customHeight="1">
      <c r="A44" s="296"/>
      <c r="B44" s="100" t="s">
        <v>75</v>
      </c>
      <c r="C44" s="101"/>
      <c r="D44" s="101"/>
      <c r="E44" s="291" t="s">
        <v>237</v>
      </c>
      <c r="F44" s="239">
        <f aca="true" t="shared" si="5" ref="F44:O44">F40-F42</f>
        <v>-18</v>
      </c>
      <c r="G44" s="297">
        <f t="shared" si="5"/>
        <v>-15</v>
      </c>
      <c r="H44" s="239">
        <f t="shared" si="5"/>
        <v>-9</v>
      </c>
      <c r="I44" s="240">
        <f>I40-I42</f>
        <v>-23</v>
      </c>
      <c r="J44" s="241">
        <f t="shared" si="5"/>
        <v>0</v>
      </c>
      <c r="K44" s="242">
        <f t="shared" si="5"/>
        <v>0</v>
      </c>
      <c r="L44" s="239">
        <f t="shared" si="5"/>
        <v>0</v>
      </c>
      <c r="M44" s="297">
        <f t="shared" si="5"/>
        <v>0</v>
      </c>
      <c r="N44" s="239">
        <f t="shared" si="5"/>
        <v>0</v>
      </c>
      <c r="O44" s="297">
        <f t="shared" si="5"/>
        <v>0</v>
      </c>
      <c r="P44" s="276"/>
      <c r="Q44" s="276"/>
      <c r="R44" s="275"/>
      <c r="S44" s="275"/>
      <c r="T44" s="276"/>
      <c r="U44" s="276"/>
      <c r="V44" s="275"/>
      <c r="W44" s="275"/>
      <c r="X44" s="275"/>
      <c r="Y44" s="275"/>
    </row>
    <row r="45" spans="1:25" ht="15.75" customHeight="1">
      <c r="A45" s="298" t="s">
        <v>87</v>
      </c>
      <c r="B45" s="299" t="s">
        <v>79</v>
      </c>
      <c r="C45" s="300"/>
      <c r="D45" s="300"/>
      <c r="E45" s="301" t="s">
        <v>238</v>
      </c>
      <c r="F45" s="20">
        <f aca="true" t="shared" si="6" ref="F45:O45">F39+F44</f>
        <v>0</v>
      </c>
      <c r="G45" s="21">
        <f t="shared" si="6"/>
        <v>0</v>
      </c>
      <c r="H45" s="20">
        <f t="shared" si="6"/>
        <v>0</v>
      </c>
      <c r="I45" s="41">
        <f>I39+I44</f>
        <v>0</v>
      </c>
      <c r="J45" s="40">
        <f t="shared" si="6"/>
        <v>33</v>
      </c>
      <c r="K45" s="302">
        <f t="shared" si="6"/>
        <v>68</v>
      </c>
      <c r="L45" s="20">
        <f t="shared" si="6"/>
        <v>0</v>
      </c>
      <c r="M45" s="21">
        <f t="shared" si="6"/>
        <v>0</v>
      </c>
      <c r="N45" s="20">
        <f t="shared" si="6"/>
        <v>0</v>
      </c>
      <c r="O45" s="21">
        <f t="shared" si="6"/>
        <v>0</v>
      </c>
      <c r="P45" s="275"/>
      <c r="Q45" s="275"/>
      <c r="R45" s="275"/>
      <c r="S45" s="275"/>
      <c r="T45" s="275"/>
      <c r="U45" s="275"/>
      <c r="V45" s="275"/>
      <c r="W45" s="275"/>
      <c r="X45" s="275"/>
      <c r="Y45" s="275"/>
    </row>
    <row r="46" spans="1:25" ht="15.75" customHeight="1">
      <c r="A46" s="303"/>
      <c r="B46" s="92" t="s">
        <v>80</v>
      </c>
      <c r="C46" s="93"/>
      <c r="D46" s="93"/>
      <c r="E46" s="93"/>
      <c r="F46" s="293"/>
      <c r="G46" s="294"/>
      <c r="H46" s="293"/>
      <c r="I46" s="295"/>
      <c r="J46" s="286">
        <v>0</v>
      </c>
      <c r="K46" s="287">
        <v>0</v>
      </c>
      <c r="L46" s="9"/>
      <c r="M46" s="16"/>
      <c r="N46" s="286"/>
      <c r="O46" s="287"/>
      <c r="P46" s="276"/>
      <c r="Q46" s="276"/>
      <c r="R46" s="276"/>
      <c r="S46" s="276"/>
      <c r="T46" s="276"/>
      <c r="U46" s="276"/>
      <c r="V46" s="276"/>
      <c r="W46" s="276"/>
      <c r="X46" s="276"/>
      <c r="Y46" s="276"/>
    </row>
    <row r="47" spans="1:25" ht="15.75" customHeight="1">
      <c r="A47" s="303"/>
      <c r="B47" s="92" t="s">
        <v>81</v>
      </c>
      <c r="C47" s="93"/>
      <c r="D47" s="93"/>
      <c r="E47" s="93"/>
      <c r="F47" s="8"/>
      <c r="G47" s="18"/>
      <c r="H47" s="8"/>
      <c r="I47" s="222"/>
      <c r="J47" s="9">
        <v>1165</v>
      </c>
      <c r="K47" s="223">
        <v>1207</v>
      </c>
      <c r="L47" s="9"/>
      <c r="M47" s="16"/>
      <c r="N47" s="9"/>
      <c r="O47" s="18"/>
      <c r="P47" s="275"/>
      <c r="Q47" s="275"/>
      <c r="R47" s="275"/>
      <c r="S47" s="275"/>
      <c r="T47" s="275"/>
      <c r="U47" s="275"/>
      <c r="V47" s="275"/>
      <c r="W47" s="275"/>
      <c r="X47" s="275"/>
      <c r="Y47" s="275"/>
    </row>
    <row r="48" spans="1:25" ht="15.75" customHeight="1">
      <c r="A48" s="304"/>
      <c r="B48" s="100" t="s">
        <v>82</v>
      </c>
      <c r="C48" s="101"/>
      <c r="D48" s="101"/>
      <c r="E48" s="101"/>
      <c r="F48" s="11"/>
      <c r="G48" s="19"/>
      <c r="H48" s="11"/>
      <c r="I48" s="305"/>
      <c r="J48" s="103">
        <v>1165</v>
      </c>
      <c r="K48" s="261">
        <v>1207</v>
      </c>
      <c r="L48" s="103"/>
      <c r="M48" s="306"/>
      <c r="N48" s="103"/>
      <c r="O48" s="19"/>
      <c r="P48" s="275"/>
      <c r="Q48" s="275"/>
      <c r="R48" s="275"/>
      <c r="S48" s="275"/>
      <c r="T48" s="275"/>
      <c r="U48" s="275"/>
      <c r="V48" s="275"/>
      <c r="W48" s="275"/>
      <c r="X48" s="275"/>
      <c r="Y48" s="275"/>
    </row>
    <row r="49" spans="1:15" ht="15.75" customHeight="1">
      <c r="A49" s="3" t="s">
        <v>239</v>
      </c>
      <c r="O49" s="53"/>
    </row>
    <row r="50" ht="15.75" customHeight="1">
      <c r="O50" s="115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 verticalCentered="1"/>
  <pageMargins left="0.7874015748031497" right="0.2755905511811024" top="0.3937007874015748" bottom="0.35433070866141736" header="0.1968503937007874" footer="0.1968503937007874"/>
  <pageSetup blackAndWhite="1" horizontalDpi="600" verticalDpi="600" orientation="portrait" paperSize="9" scale="48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A1" sqref="A1:IV16384"/>
    </sheetView>
  </sheetViews>
  <sheetFormatPr defaultColWidth="8.796875" defaultRowHeight="14.25"/>
  <cols>
    <col min="1" max="2" width="3.59765625" style="3" customWidth="1"/>
    <col min="3" max="3" width="21.3984375" style="3" customWidth="1"/>
    <col min="4" max="4" width="20" style="3" customWidth="1"/>
    <col min="5" max="14" width="12.59765625" style="3" customWidth="1"/>
    <col min="15" max="16384" width="9" style="3" customWidth="1"/>
  </cols>
  <sheetData>
    <row r="1" spans="1:4" ht="33.75" customHeight="1">
      <c r="A1" s="23" t="s">
        <v>0</v>
      </c>
      <c r="B1" s="23"/>
      <c r="C1" s="24" t="s">
        <v>222</v>
      </c>
      <c r="D1" s="25"/>
    </row>
    <row r="3" spans="1:10" ht="15" customHeight="1">
      <c r="A3" s="5" t="s">
        <v>132</v>
      </c>
      <c r="B3" s="5"/>
      <c r="C3" s="5"/>
      <c r="D3" s="5"/>
      <c r="E3" s="5"/>
      <c r="F3" s="5"/>
      <c r="I3" s="5"/>
      <c r="J3" s="5"/>
    </row>
    <row r="4" spans="1:10" ht="15" customHeight="1">
      <c r="A4" s="5"/>
      <c r="B4" s="5"/>
      <c r="C4" s="5"/>
      <c r="D4" s="5"/>
      <c r="E4" s="5"/>
      <c r="F4" s="5"/>
      <c r="I4" s="5"/>
      <c r="J4" s="5"/>
    </row>
    <row r="5" spans="1:14" ht="15" customHeight="1">
      <c r="A5" s="26"/>
      <c r="B5" s="26" t="s">
        <v>205</v>
      </c>
      <c r="C5" s="26"/>
      <c r="D5" s="26"/>
      <c r="H5" s="203"/>
      <c r="L5" s="203"/>
      <c r="N5" s="203" t="s">
        <v>133</v>
      </c>
    </row>
    <row r="6" spans="1:14" ht="15" customHeight="1">
      <c r="A6" s="494"/>
      <c r="B6" s="495"/>
      <c r="C6" s="495"/>
      <c r="D6" s="495"/>
      <c r="E6" s="496" t="s">
        <v>255</v>
      </c>
      <c r="F6" s="497"/>
      <c r="G6" s="496"/>
      <c r="H6" s="497"/>
      <c r="I6" s="498"/>
      <c r="J6" s="499"/>
      <c r="K6" s="496"/>
      <c r="L6" s="497"/>
      <c r="M6" s="496"/>
      <c r="N6" s="497"/>
    </row>
    <row r="7" spans="1:14" ht="15" customHeight="1">
      <c r="A7" s="58"/>
      <c r="B7" s="59"/>
      <c r="C7" s="59"/>
      <c r="D7" s="59"/>
      <c r="E7" s="500" t="s">
        <v>223</v>
      </c>
      <c r="F7" s="501" t="s">
        <v>2</v>
      </c>
      <c r="G7" s="500" t="s">
        <v>204</v>
      </c>
      <c r="H7" s="501" t="s">
        <v>2</v>
      </c>
      <c r="I7" s="500" t="s">
        <v>204</v>
      </c>
      <c r="J7" s="501" t="s">
        <v>2</v>
      </c>
      <c r="K7" s="500" t="s">
        <v>204</v>
      </c>
      <c r="L7" s="501" t="s">
        <v>2</v>
      </c>
      <c r="M7" s="500" t="s">
        <v>204</v>
      </c>
      <c r="N7" s="502" t="s">
        <v>2</v>
      </c>
    </row>
    <row r="8" spans="1:14" ht="18" customHeight="1">
      <c r="A8" s="64" t="s">
        <v>134</v>
      </c>
      <c r="B8" s="27" t="s">
        <v>135</v>
      </c>
      <c r="C8" s="503"/>
      <c r="D8" s="503"/>
      <c r="E8" s="504">
        <v>2</v>
      </c>
      <c r="F8" s="30">
        <v>2</v>
      </c>
      <c r="G8" s="28"/>
      <c r="H8" s="30"/>
      <c r="I8" s="28"/>
      <c r="J8" s="29"/>
      <c r="K8" s="28"/>
      <c r="L8" s="30"/>
      <c r="M8" s="28"/>
      <c r="N8" s="30"/>
    </row>
    <row r="9" spans="1:14" ht="18" customHeight="1">
      <c r="A9" s="71"/>
      <c r="B9" s="64" t="s">
        <v>136</v>
      </c>
      <c r="C9" s="435" t="s">
        <v>137</v>
      </c>
      <c r="D9" s="436"/>
      <c r="E9" s="505">
        <v>756</v>
      </c>
      <c r="F9" s="33">
        <v>756</v>
      </c>
      <c r="G9" s="31"/>
      <c r="H9" s="33"/>
      <c r="I9" s="31"/>
      <c r="J9" s="32"/>
      <c r="K9" s="31"/>
      <c r="L9" s="33"/>
      <c r="M9" s="31"/>
      <c r="N9" s="33"/>
    </row>
    <row r="10" spans="1:14" ht="18" customHeight="1">
      <c r="A10" s="71"/>
      <c r="B10" s="71"/>
      <c r="C10" s="92" t="s">
        <v>138</v>
      </c>
      <c r="D10" s="93"/>
      <c r="E10" s="506">
        <v>648</v>
      </c>
      <c r="F10" s="36">
        <v>648</v>
      </c>
      <c r="G10" s="34"/>
      <c r="H10" s="36"/>
      <c r="I10" s="34"/>
      <c r="J10" s="35"/>
      <c r="K10" s="34"/>
      <c r="L10" s="36"/>
      <c r="M10" s="34"/>
      <c r="N10" s="36"/>
    </row>
    <row r="11" spans="1:14" ht="18" customHeight="1">
      <c r="A11" s="71"/>
      <c r="B11" s="71"/>
      <c r="C11" s="92" t="s">
        <v>139</v>
      </c>
      <c r="D11" s="93"/>
      <c r="E11" s="506">
        <v>108</v>
      </c>
      <c r="F11" s="36">
        <v>108</v>
      </c>
      <c r="G11" s="34"/>
      <c r="H11" s="36"/>
      <c r="I11" s="34"/>
      <c r="J11" s="35"/>
      <c r="K11" s="34"/>
      <c r="L11" s="36"/>
      <c r="M11" s="34"/>
      <c r="N11" s="36"/>
    </row>
    <row r="12" spans="1:14" ht="18" customHeight="1">
      <c r="A12" s="71"/>
      <c r="B12" s="71"/>
      <c r="C12" s="92" t="s">
        <v>140</v>
      </c>
      <c r="D12" s="93"/>
      <c r="E12" s="34">
        <v>0</v>
      </c>
      <c r="F12" s="507">
        <v>0</v>
      </c>
      <c r="G12" s="34"/>
      <c r="H12" s="36"/>
      <c r="I12" s="34"/>
      <c r="J12" s="35"/>
      <c r="K12" s="34"/>
      <c r="L12" s="36"/>
      <c r="M12" s="34"/>
      <c r="N12" s="36"/>
    </row>
    <row r="13" spans="1:14" ht="18" customHeight="1">
      <c r="A13" s="71"/>
      <c r="B13" s="71"/>
      <c r="C13" s="92" t="s">
        <v>141</v>
      </c>
      <c r="D13" s="93"/>
      <c r="E13" s="34">
        <v>0</v>
      </c>
      <c r="F13" s="507">
        <v>0</v>
      </c>
      <c r="G13" s="34"/>
      <c r="H13" s="36"/>
      <c r="I13" s="34"/>
      <c r="J13" s="35"/>
      <c r="K13" s="34"/>
      <c r="L13" s="36"/>
      <c r="M13" s="34"/>
      <c r="N13" s="36"/>
    </row>
    <row r="14" spans="1:14" ht="18" customHeight="1">
      <c r="A14" s="99"/>
      <c r="B14" s="99"/>
      <c r="C14" s="100" t="s">
        <v>142</v>
      </c>
      <c r="D14" s="101"/>
      <c r="E14" s="37">
        <v>0</v>
      </c>
      <c r="F14" s="508">
        <v>0</v>
      </c>
      <c r="G14" s="37"/>
      <c r="H14" s="39"/>
      <c r="I14" s="37"/>
      <c r="J14" s="38"/>
      <c r="K14" s="37"/>
      <c r="L14" s="39"/>
      <c r="M14" s="37"/>
      <c r="N14" s="39"/>
    </row>
    <row r="15" spans="1:14" ht="18" customHeight="1">
      <c r="A15" s="433" t="s">
        <v>143</v>
      </c>
      <c r="B15" s="64" t="s">
        <v>144</v>
      </c>
      <c r="C15" s="435" t="s">
        <v>145</v>
      </c>
      <c r="D15" s="436"/>
      <c r="E15" s="20">
        <v>148</v>
      </c>
      <c r="F15" s="21">
        <v>217</v>
      </c>
      <c r="G15" s="40"/>
      <c r="H15" s="21"/>
      <c r="I15" s="40"/>
      <c r="J15" s="41"/>
      <c r="K15" s="40"/>
      <c r="L15" s="21"/>
      <c r="M15" s="40"/>
      <c r="N15" s="21"/>
    </row>
    <row r="16" spans="1:14" ht="18" customHeight="1">
      <c r="A16" s="71"/>
      <c r="B16" s="71"/>
      <c r="C16" s="92" t="s">
        <v>146</v>
      </c>
      <c r="D16" s="93"/>
      <c r="E16" s="8">
        <v>3847</v>
      </c>
      <c r="F16" s="18">
        <v>3856</v>
      </c>
      <c r="G16" s="9"/>
      <c r="H16" s="18"/>
      <c r="I16" s="9"/>
      <c r="J16" s="17"/>
      <c r="K16" s="9"/>
      <c r="L16" s="18"/>
      <c r="M16" s="9"/>
      <c r="N16" s="18"/>
    </row>
    <row r="17" spans="1:14" ht="18" customHeight="1">
      <c r="A17" s="71"/>
      <c r="B17" s="71"/>
      <c r="C17" s="92" t="s">
        <v>147</v>
      </c>
      <c r="D17" s="93"/>
      <c r="E17" s="8">
        <v>0</v>
      </c>
      <c r="F17" s="18">
        <v>0</v>
      </c>
      <c r="G17" s="9"/>
      <c r="H17" s="18"/>
      <c r="I17" s="9"/>
      <c r="J17" s="17"/>
      <c r="K17" s="9"/>
      <c r="L17" s="18"/>
      <c r="M17" s="9"/>
      <c r="N17" s="18"/>
    </row>
    <row r="18" spans="1:14" ht="18" customHeight="1">
      <c r="A18" s="71"/>
      <c r="B18" s="99"/>
      <c r="C18" s="100" t="s">
        <v>148</v>
      </c>
      <c r="D18" s="101"/>
      <c r="E18" s="11">
        <f>SUM(E15:E17)</f>
        <v>3995</v>
      </c>
      <c r="F18" s="19">
        <v>4073</v>
      </c>
      <c r="G18" s="11"/>
      <c r="H18" s="42"/>
      <c r="I18" s="11"/>
      <c r="J18" s="42"/>
      <c r="K18" s="11"/>
      <c r="L18" s="42"/>
      <c r="M18" s="11"/>
      <c r="N18" s="42"/>
    </row>
    <row r="19" spans="1:14" ht="18" customHeight="1">
      <c r="A19" s="71"/>
      <c r="B19" s="64" t="s">
        <v>149</v>
      </c>
      <c r="C19" s="435" t="s">
        <v>150</v>
      </c>
      <c r="D19" s="436"/>
      <c r="E19" s="20">
        <v>10</v>
      </c>
      <c r="F19" s="21">
        <v>12</v>
      </c>
      <c r="G19" s="20"/>
      <c r="H19" s="21"/>
      <c r="I19" s="20"/>
      <c r="J19" s="21"/>
      <c r="K19" s="20"/>
      <c r="L19" s="21"/>
      <c r="M19" s="20"/>
      <c r="N19" s="21"/>
    </row>
    <row r="20" spans="1:14" ht="18" customHeight="1">
      <c r="A20" s="71"/>
      <c r="B20" s="71"/>
      <c r="C20" s="92" t="s">
        <v>151</v>
      </c>
      <c r="D20" s="93"/>
      <c r="E20" s="8">
        <v>2301</v>
      </c>
      <c r="F20" s="18">
        <v>2371</v>
      </c>
      <c r="G20" s="8"/>
      <c r="H20" s="18"/>
      <c r="I20" s="8"/>
      <c r="J20" s="18"/>
      <c r="K20" s="8"/>
      <c r="L20" s="18"/>
      <c r="M20" s="8"/>
      <c r="N20" s="18"/>
    </row>
    <row r="21" spans="1:14" s="119" customFormat="1" ht="18" customHeight="1">
      <c r="A21" s="71"/>
      <c r="B21" s="71"/>
      <c r="C21" s="170" t="s">
        <v>152</v>
      </c>
      <c r="D21" s="171"/>
      <c r="E21" s="43">
        <v>2545</v>
      </c>
      <c r="F21" s="44">
        <v>2514</v>
      </c>
      <c r="G21" s="43"/>
      <c r="H21" s="44"/>
      <c r="I21" s="43"/>
      <c r="J21" s="44"/>
      <c r="K21" s="43"/>
      <c r="L21" s="44"/>
      <c r="M21" s="43"/>
      <c r="N21" s="44"/>
    </row>
    <row r="22" spans="1:14" ht="18" customHeight="1">
      <c r="A22" s="71"/>
      <c r="B22" s="99"/>
      <c r="C22" s="111" t="s">
        <v>153</v>
      </c>
      <c r="D22" s="114"/>
      <c r="E22" s="11">
        <f>SUM(E19:E21)</f>
        <v>4856</v>
      </c>
      <c r="F22" s="19">
        <v>4897</v>
      </c>
      <c r="G22" s="11"/>
      <c r="H22" s="19"/>
      <c r="I22" s="11"/>
      <c r="J22" s="19"/>
      <c r="K22" s="11"/>
      <c r="L22" s="19"/>
      <c r="M22" s="11"/>
      <c r="N22" s="19"/>
    </row>
    <row r="23" spans="1:14" ht="18" customHeight="1">
      <c r="A23" s="71"/>
      <c r="B23" s="64" t="s">
        <v>154</v>
      </c>
      <c r="C23" s="435" t="s">
        <v>155</v>
      </c>
      <c r="D23" s="436"/>
      <c r="E23" s="20">
        <v>756</v>
      </c>
      <c r="F23" s="21">
        <v>756</v>
      </c>
      <c r="G23" s="20"/>
      <c r="H23" s="21"/>
      <c r="I23" s="20"/>
      <c r="J23" s="21"/>
      <c r="K23" s="20"/>
      <c r="L23" s="21"/>
      <c r="M23" s="20"/>
      <c r="N23" s="21"/>
    </row>
    <row r="24" spans="1:14" ht="18" customHeight="1">
      <c r="A24" s="71"/>
      <c r="B24" s="71"/>
      <c r="C24" s="92" t="s">
        <v>156</v>
      </c>
      <c r="D24" s="93"/>
      <c r="E24" s="8">
        <v>-1617</v>
      </c>
      <c r="F24" s="18">
        <v>-1580</v>
      </c>
      <c r="G24" s="8"/>
      <c r="H24" s="18"/>
      <c r="I24" s="8"/>
      <c r="J24" s="18"/>
      <c r="K24" s="8"/>
      <c r="L24" s="18"/>
      <c r="M24" s="8"/>
      <c r="N24" s="18"/>
    </row>
    <row r="25" spans="1:14" ht="18" customHeight="1">
      <c r="A25" s="71"/>
      <c r="B25" s="71"/>
      <c r="C25" s="92" t="s">
        <v>157</v>
      </c>
      <c r="D25" s="93"/>
      <c r="E25" s="8">
        <v>0</v>
      </c>
      <c r="F25" s="18">
        <v>0</v>
      </c>
      <c r="G25" s="8"/>
      <c r="H25" s="18"/>
      <c r="I25" s="8"/>
      <c r="J25" s="18"/>
      <c r="K25" s="8"/>
      <c r="L25" s="18"/>
      <c r="M25" s="8"/>
      <c r="N25" s="18"/>
    </row>
    <row r="26" spans="1:14" ht="18" customHeight="1">
      <c r="A26" s="71"/>
      <c r="B26" s="99"/>
      <c r="C26" s="94" t="s">
        <v>158</v>
      </c>
      <c r="D26" s="95"/>
      <c r="E26" s="10">
        <f>SUM(E23:E25)</f>
        <v>-861</v>
      </c>
      <c r="F26" s="42">
        <v>-824</v>
      </c>
      <c r="G26" s="10"/>
      <c r="H26" s="19"/>
      <c r="I26" s="22"/>
      <c r="J26" s="19"/>
      <c r="K26" s="10"/>
      <c r="L26" s="19"/>
      <c r="M26" s="10"/>
      <c r="N26" s="19"/>
    </row>
    <row r="27" spans="1:14" ht="18" customHeight="1">
      <c r="A27" s="99"/>
      <c r="B27" s="100" t="s">
        <v>159</v>
      </c>
      <c r="C27" s="101"/>
      <c r="D27" s="101"/>
      <c r="E27" s="45">
        <f>E22+E26</f>
        <v>3995</v>
      </c>
      <c r="F27" s="509">
        <v>4073</v>
      </c>
      <c r="G27" s="11"/>
      <c r="H27" s="19"/>
      <c r="I27" s="45"/>
      <c r="J27" s="19"/>
      <c r="K27" s="11"/>
      <c r="L27" s="19"/>
      <c r="M27" s="11"/>
      <c r="N27" s="19"/>
    </row>
    <row r="28" spans="1:14" ht="18" customHeight="1">
      <c r="A28" s="64" t="s">
        <v>160</v>
      </c>
      <c r="B28" s="64" t="s">
        <v>161</v>
      </c>
      <c r="C28" s="435" t="s">
        <v>162</v>
      </c>
      <c r="D28" s="510" t="s">
        <v>41</v>
      </c>
      <c r="E28" s="20">
        <v>161</v>
      </c>
      <c r="F28" s="21">
        <v>171</v>
      </c>
      <c r="G28" s="20"/>
      <c r="H28" s="21"/>
      <c r="I28" s="20"/>
      <c r="J28" s="21"/>
      <c r="K28" s="20"/>
      <c r="L28" s="21"/>
      <c r="M28" s="20"/>
      <c r="N28" s="21"/>
    </row>
    <row r="29" spans="1:14" ht="18" customHeight="1">
      <c r="A29" s="71"/>
      <c r="B29" s="71"/>
      <c r="C29" s="92" t="s">
        <v>163</v>
      </c>
      <c r="D29" s="511" t="s">
        <v>42</v>
      </c>
      <c r="E29" s="8">
        <v>134</v>
      </c>
      <c r="F29" s="18">
        <v>136</v>
      </c>
      <c r="G29" s="8"/>
      <c r="H29" s="18"/>
      <c r="I29" s="8"/>
      <c r="J29" s="18"/>
      <c r="K29" s="8"/>
      <c r="L29" s="18"/>
      <c r="M29" s="8"/>
      <c r="N29" s="18"/>
    </row>
    <row r="30" spans="1:14" ht="18" customHeight="1">
      <c r="A30" s="71"/>
      <c r="B30" s="71"/>
      <c r="C30" s="92" t="s">
        <v>164</v>
      </c>
      <c r="D30" s="511" t="s">
        <v>165</v>
      </c>
      <c r="E30" s="8">
        <v>33</v>
      </c>
      <c r="F30" s="18">
        <v>38</v>
      </c>
      <c r="G30" s="9"/>
      <c r="H30" s="18"/>
      <c r="I30" s="8"/>
      <c r="J30" s="18"/>
      <c r="K30" s="8"/>
      <c r="L30" s="18"/>
      <c r="M30" s="8"/>
      <c r="N30" s="18"/>
    </row>
    <row r="31" spans="1:15" ht="18" customHeight="1">
      <c r="A31" s="71"/>
      <c r="B31" s="71"/>
      <c r="C31" s="111" t="s">
        <v>166</v>
      </c>
      <c r="D31" s="512" t="s">
        <v>167</v>
      </c>
      <c r="E31" s="11">
        <f aca="true" t="shared" si="0" ref="E31:N31">E28-E29-E30</f>
        <v>-6</v>
      </c>
      <c r="F31" s="19">
        <f t="shared" si="0"/>
        <v>-3</v>
      </c>
      <c r="G31" s="11">
        <f t="shared" si="0"/>
        <v>0</v>
      </c>
      <c r="H31" s="42">
        <f t="shared" si="0"/>
        <v>0</v>
      </c>
      <c r="I31" s="11">
        <f t="shared" si="0"/>
        <v>0</v>
      </c>
      <c r="J31" s="46">
        <f t="shared" si="0"/>
        <v>0</v>
      </c>
      <c r="K31" s="11">
        <f t="shared" si="0"/>
        <v>0</v>
      </c>
      <c r="L31" s="46">
        <f t="shared" si="0"/>
        <v>0</v>
      </c>
      <c r="M31" s="11">
        <f t="shared" si="0"/>
        <v>0</v>
      </c>
      <c r="N31" s="42">
        <f t="shared" si="0"/>
        <v>0</v>
      </c>
      <c r="O31" s="72"/>
    </row>
    <row r="32" spans="1:14" ht="18" customHeight="1">
      <c r="A32" s="71"/>
      <c r="B32" s="71"/>
      <c r="C32" s="435" t="s">
        <v>168</v>
      </c>
      <c r="D32" s="510" t="s">
        <v>169</v>
      </c>
      <c r="E32" s="20">
        <v>0.2</v>
      </c>
      <c r="F32" s="21">
        <v>0</v>
      </c>
      <c r="G32" s="20"/>
      <c r="H32" s="21"/>
      <c r="I32" s="20"/>
      <c r="J32" s="21"/>
      <c r="K32" s="20"/>
      <c r="L32" s="21"/>
      <c r="M32" s="20"/>
      <c r="N32" s="21"/>
    </row>
    <row r="33" spans="1:14" ht="18" customHeight="1">
      <c r="A33" s="71"/>
      <c r="B33" s="71"/>
      <c r="C33" s="92" t="s">
        <v>170</v>
      </c>
      <c r="D33" s="511" t="s">
        <v>171</v>
      </c>
      <c r="E33" s="8">
        <v>0</v>
      </c>
      <c r="F33" s="18">
        <v>0</v>
      </c>
      <c r="G33" s="8"/>
      <c r="H33" s="18"/>
      <c r="I33" s="8"/>
      <c r="J33" s="18"/>
      <c r="K33" s="8"/>
      <c r="L33" s="18"/>
      <c r="M33" s="8"/>
      <c r="N33" s="18"/>
    </row>
    <row r="34" spans="1:14" ht="18" customHeight="1">
      <c r="A34" s="71"/>
      <c r="B34" s="99"/>
      <c r="C34" s="111" t="s">
        <v>172</v>
      </c>
      <c r="D34" s="512" t="s">
        <v>173</v>
      </c>
      <c r="E34" s="11">
        <f aca="true" t="shared" si="1" ref="E34:N34">E31+E32-E33</f>
        <v>-5.8</v>
      </c>
      <c r="F34" s="19">
        <f t="shared" si="1"/>
        <v>-3</v>
      </c>
      <c r="G34" s="11">
        <f t="shared" si="1"/>
        <v>0</v>
      </c>
      <c r="H34" s="19">
        <f t="shared" si="1"/>
        <v>0</v>
      </c>
      <c r="I34" s="11">
        <f t="shared" si="1"/>
        <v>0</v>
      </c>
      <c r="J34" s="19">
        <f t="shared" si="1"/>
        <v>0</v>
      </c>
      <c r="K34" s="11">
        <f t="shared" si="1"/>
        <v>0</v>
      </c>
      <c r="L34" s="19">
        <f t="shared" si="1"/>
        <v>0</v>
      </c>
      <c r="M34" s="11">
        <f t="shared" si="1"/>
        <v>0</v>
      </c>
      <c r="N34" s="19">
        <f t="shared" si="1"/>
        <v>0</v>
      </c>
    </row>
    <row r="35" spans="1:14" ht="18" customHeight="1">
      <c r="A35" s="71"/>
      <c r="B35" s="64" t="s">
        <v>174</v>
      </c>
      <c r="C35" s="435" t="s">
        <v>175</v>
      </c>
      <c r="D35" s="510" t="s">
        <v>176</v>
      </c>
      <c r="E35" s="20">
        <v>0</v>
      </c>
      <c r="F35" s="21">
        <v>0</v>
      </c>
      <c r="G35" s="20"/>
      <c r="H35" s="21"/>
      <c r="I35" s="20"/>
      <c r="J35" s="21"/>
      <c r="K35" s="20"/>
      <c r="L35" s="21"/>
      <c r="M35" s="20"/>
      <c r="N35" s="21"/>
    </row>
    <row r="36" spans="1:14" ht="18" customHeight="1">
      <c r="A36" s="71"/>
      <c r="B36" s="71"/>
      <c r="C36" s="92" t="s">
        <v>177</v>
      </c>
      <c r="D36" s="511" t="s">
        <v>178</v>
      </c>
      <c r="E36" s="8">
        <v>0.1</v>
      </c>
      <c r="F36" s="18">
        <v>1</v>
      </c>
      <c r="G36" s="8"/>
      <c r="H36" s="18"/>
      <c r="I36" s="8"/>
      <c r="J36" s="18"/>
      <c r="K36" s="8"/>
      <c r="L36" s="18"/>
      <c r="M36" s="8"/>
      <c r="N36" s="18"/>
    </row>
    <row r="37" spans="1:14" ht="18" customHeight="1">
      <c r="A37" s="71"/>
      <c r="B37" s="71"/>
      <c r="C37" s="92" t="s">
        <v>179</v>
      </c>
      <c r="D37" s="511" t="s">
        <v>180</v>
      </c>
      <c r="E37" s="8">
        <f aca="true" t="shared" si="2" ref="E37:N37">E34+E35-E36</f>
        <v>-5.8999999999999995</v>
      </c>
      <c r="F37" s="18">
        <f t="shared" si="2"/>
        <v>-4</v>
      </c>
      <c r="G37" s="8">
        <f t="shared" si="2"/>
        <v>0</v>
      </c>
      <c r="H37" s="18">
        <f t="shared" si="2"/>
        <v>0</v>
      </c>
      <c r="I37" s="8">
        <f t="shared" si="2"/>
        <v>0</v>
      </c>
      <c r="J37" s="18">
        <f t="shared" si="2"/>
        <v>0</v>
      </c>
      <c r="K37" s="8">
        <f t="shared" si="2"/>
        <v>0</v>
      </c>
      <c r="L37" s="18">
        <f t="shared" si="2"/>
        <v>0</v>
      </c>
      <c r="M37" s="8">
        <f t="shared" si="2"/>
        <v>0</v>
      </c>
      <c r="N37" s="18">
        <f t="shared" si="2"/>
        <v>0</v>
      </c>
    </row>
    <row r="38" spans="1:14" ht="18" customHeight="1">
      <c r="A38" s="71"/>
      <c r="B38" s="71"/>
      <c r="C38" s="92" t="s">
        <v>181</v>
      </c>
      <c r="D38" s="511" t="s">
        <v>182</v>
      </c>
      <c r="E38" s="8">
        <v>0</v>
      </c>
      <c r="F38" s="18">
        <v>0</v>
      </c>
      <c r="G38" s="8"/>
      <c r="H38" s="18"/>
      <c r="I38" s="8"/>
      <c r="J38" s="18"/>
      <c r="K38" s="8"/>
      <c r="L38" s="18"/>
      <c r="M38" s="8"/>
      <c r="N38" s="18"/>
    </row>
    <row r="39" spans="1:14" ht="18" customHeight="1">
      <c r="A39" s="71"/>
      <c r="B39" s="71"/>
      <c r="C39" s="92" t="s">
        <v>183</v>
      </c>
      <c r="D39" s="511" t="s">
        <v>184</v>
      </c>
      <c r="E39" s="8">
        <v>31</v>
      </c>
      <c r="F39" s="18">
        <v>52</v>
      </c>
      <c r="G39" s="8"/>
      <c r="H39" s="18"/>
      <c r="I39" s="8"/>
      <c r="J39" s="18"/>
      <c r="K39" s="8"/>
      <c r="L39" s="18"/>
      <c r="M39" s="8"/>
      <c r="N39" s="18"/>
    </row>
    <row r="40" spans="1:14" ht="18" customHeight="1">
      <c r="A40" s="71"/>
      <c r="B40" s="71"/>
      <c r="C40" s="92" t="s">
        <v>185</v>
      </c>
      <c r="D40" s="511" t="s">
        <v>186</v>
      </c>
      <c r="E40" s="8">
        <v>0</v>
      </c>
      <c r="F40" s="18">
        <v>0</v>
      </c>
      <c r="G40" s="8"/>
      <c r="H40" s="18"/>
      <c r="I40" s="8"/>
      <c r="J40" s="18"/>
      <c r="K40" s="8"/>
      <c r="L40" s="18"/>
      <c r="M40" s="8"/>
      <c r="N40" s="18"/>
    </row>
    <row r="41" spans="1:14" ht="18" customHeight="1">
      <c r="A41" s="71"/>
      <c r="B41" s="71"/>
      <c r="C41" s="437" t="s">
        <v>187</v>
      </c>
      <c r="D41" s="511" t="s">
        <v>188</v>
      </c>
      <c r="E41" s="8">
        <f aca="true" t="shared" si="3" ref="E41:N41">E34+E35-E36-E40</f>
        <v>-5.8999999999999995</v>
      </c>
      <c r="F41" s="18">
        <f t="shared" si="3"/>
        <v>-4</v>
      </c>
      <c r="G41" s="8">
        <f t="shared" si="3"/>
        <v>0</v>
      </c>
      <c r="H41" s="18">
        <f t="shared" si="3"/>
        <v>0</v>
      </c>
      <c r="I41" s="8">
        <f t="shared" si="3"/>
        <v>0</v>
      </c>
      <c r="J41" s="18">
        <f t="shared" si="3"/>
        <v>0</v>
      </c>
      <c r="K41" s="8">
        <f t="shared" si="3"/>
        <v>0</v>
      </c>
      <c r="L41" s="18">
        <f t="shared" si="3"/>
        <v>0</v>
      </c>
      <c r="M41" s="8">
        <f t="shared" si="3"/>
        <v>0</v>
      </c>
      <c r="N41" s="18">
        <f t="shared" si="3"/>
        <v>0</v>
      </c>
    </row>
    <row r="42" spans="1:14" ht="18" customHeight="1">
      <c r="A42" s="71"/>
      <c r="B42" s="71"/>
      <c r="C42" s="48" t="s">
        <v>189</v>
      </c>
      <c r="D42" s="49"/>
      <c r="E42" s="8">
        <f aca="true" t="shared" si="4" ref="E42:N42">E37+E38-E39-E40</f>
        <v>-36.9</v>
      </c>
      <c r="F42" s="18">
        <f t="shared" si="4"/>
        <v>-56</v>
      </c>
      <c r="G42" s="9">
        <f t="shared" si="4"/>
        <v>0</v>
      </c>
      <c r="H42" s="16">
        <f t="shared" si="4"/>
        <v>0</v>
      </c>
      <c r="I42" s="9">
        <f t="shared" si="4"/>
        <v>0</v>
      </c>
      <c r="J42" s="16">
        <f t="shared" si="4"/>
        <v>0</v>
      </c>
      <c r="K42" s="9">
        <f t="shared" si="4"/>
        <v>0</v>
      </c>
      <c r="L42" s="16">
        <f t="shared" si="4"/>
        <v>0</v>
      </c>
      <c r="M42" s="9">
        <f t="shared" si="4"/>
        <v>0</v>
      </c>
      <c r="N42" s="18">
        <f t="shared" si="4"/>
        <v>0</v>
      </c>
    </row>
    <row r="43" spans="1:14" ht="18" customHeight="1">
      <c r="A43" s="71"/>
      <c r="B43" s="71"/>
      <c r="C43" s="92" t="s">
        <v>190</v>
      </c>
      <c r="D43" s="511" t="s">
        <v>191</v>
      </c>
      <c r="E43" s="8"/>
      <c r="F43" s="18"/>
      <c r="G43" s="8"/>
      <c r="H43" s="18"/>
      <c r="I43" s="8"/>
      <c r="J43" s="18"/>
      <c r="K43" s="8"/>
      <c r="L43" s="18"/>
      <c r="M43" s="8"/>
      <c r="N43" s="18"/>
    </row>
    <row r="44" spans="1:14" ht="18" customHeight="1">
      <c r="A44" s="99"/>
      <c r="B44" s="99"/>
      <c r="C44" s="111" t="s">
        <v>192</v>
      </c>
      <c r="D44" s="291" t="s">
        <v>193</v>
      </c>
      <c r="E44" s="11">
        <f aca="true" t="shared" si="5" ref="E44:N44">E41+E43</f>
        <v>-5.8999999999999995</v>
      </c>
      <c r="F44" s="19">
        <f t="shared" si="5"/>
        <v>-4</v>
      </c>
      <c r="G44" s="11">
        <f t="shared" si="5"/>
        <v>0</v>
      </c>
      <c r="H44" s="19">
        <f t="shared" si="5"/>
        <v>0</v>
      </c>
      <c r="I44" s="11">
        <f t="shared" si="5"/>
        <v>0</v>
      </c>
      <c r="J44" s="19">
        <f t="shared" si="5"/>
        <v>0</v>
      </c>
      <c r="K44" s="11">
        <f t="shared" si="5"/>
        <v>0</v>
      </c>
      <c r="L44" s="19">
        <f t="shared" si="5"/>
        <v>0</v>
      </c>
      <c r="M44" s="11">
        <f t="shared" si="5"/>
        <v>0</v>
      </c>
      <c r="N44" s="19">
        <f t="shared" si="5"/>
        <v>0</v>
      </c>
    </row>
    <row r="45" ht="13.5" customHeight="1">
      <c r="A45" s="3" t="s">
        <v>194</v>
      </c>
    </row>
    <row r="46" ht="13.5" customHeight="1">
      <c r="A46" s="3" t="s">
        <v>195</v>
      </c>
    </row>
    <row r="47" ht="13.5">
      <c r="A47" s="47"/>
    </row>
  </sheetData>
  <sheetProtection/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 horizontalCentered="1" verticalCentered="1"/>
  <pageMargins left="0.7086614173228347" right="0.2362204724409449" top="0.1968503937007874" bottom="0.2362204724409449" header="0.1968503937007874" footer="0.1968503937007874"/>
  <pageSetup blackAndWhite="1" fitToHeight="1" fitToWidth="1" horizontalDpi="600" verticalDpi="600" orientation="portrait" paperSize="9" scale="5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yamasaki</cp:lastModifiedBy>
  <cp:lastPrinted>2017-08-17T04:27:36Z</cp:lastPrinted>
  <dcterms:modified xsi:type="dcterms:W3CDTF">2017-10-31T01:14:11Z</dcterms:modified>
  <cp:category/>
  <cp:version/>
  <cp:contentType/>
  <cp:contentStatus/>
</cp:coreProperties>
</file>