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fullCalcOnLoad="1"/>
</workbook>
</file>

<file path=xl/sharedStrings.xml><?xml version="1.0" encoding="utf-8"?>
<sst xmlns="http://schemas.openxmlformats.org/spreadsheetml/2006/main" count="464" uniqueCount="273">
  <si>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</si>
  <si>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</si>
  <si>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</si>
  <si>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</si>
  <si>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</si>
  <si>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</si>
  <si>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</si>
  <si>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</si>
  <si>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</si>
  <si>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</si>
  <si>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</si>
  <si>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</si>
  <si>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</si>
  <si>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</si>
  <si>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</si>
  <si>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</si>
  <si>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</si>
  <si>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</si>
  <si>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</si>
  <si>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</si>
  <si>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</si>
  <si>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</si>
  <si>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</si>
  <si>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</si>
  <si>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</si>
  <si>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</si>
  <si>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</si>
  <si>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</si>
  <si>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</si>
  <si>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</si>
  <si>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</si>
  <si>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</si>
  <si>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</si>
  <si>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</si>
  <si>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</si>
  <si>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</si>
  <si>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</si>
  <si>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</si>
  <si>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</si>
  <si>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</si>
  <si>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</si>
  <si>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</si>
  <si>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</si>
  <si>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</si>
  <si>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</si>
  <si>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</si>
  <si>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</si>
  <si>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</si>
  <si>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</si>
  <si>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</si>
  <si>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</si>
  <si>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</si>
  <si>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</si>
  <si>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</si>
  <si>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</si>
  <si>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</si>
  <si>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</si>
  <si>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</si>
  <si>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</si>
  <si>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</si>
  <si>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</si>
  <si>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</si>
  <si>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</si>
  <si>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</si>
  <si>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</si>
  <si>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</si>
  <si>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</si>
  <si>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</si>
  <si>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</si>
  <si>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</si>
  <si>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</si>
  <si>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</si>
  <si>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</si>
  <si>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</si>
  <si>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</si>
  <si>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</si>
  <si>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</si>
  <si>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</si>
  <si>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</si>
  <si>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</si>
  <si>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</si>
  <si>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</si>
  <si>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</si>
  <si>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</si>
  <si>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</si>
  <si>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</si>
  <si>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</si>
  <si>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</si>
  <si>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</si>
  <si>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</si>
  <si>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</si>
  <si>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</si>
  <si>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</si>
  <si>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</si>
  <si>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</si>
  <si>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</si>
  <si>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</si>
  <si>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</si>
  <si>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</si>
  <si>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</si>
  <si>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</si>
  <si>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</si>
  <si>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</si>
  <si>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</si>
  <si>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</si>
  <si>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</si>
  <si>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</si>
  <si>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</si>
  <si>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</si>
  <si>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</si>
  <si>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</si>
  <si>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</si>
  <si>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</si>
  <si>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</si>
  <si>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</si>
  <si>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</si>
  <si>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</si>
  <si>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</si>
  <si>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</si>
  <si>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</si>
  <si>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</si>
  <si>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</si>
  <si>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</si>
  <si>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</si>
  <si>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</si>
  <si>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</si>
  <si>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</si>
  <si>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</si>
  <si>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</si>
  <si>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</si>
  <si>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</si>
  <si>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</si>
  <si>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</si>
  <si>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</si>
  <si>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</si>
  <si>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</si>
  <si>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</si>
  <si>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</si>
  <si>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</si>
  <si>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</si>
  <si>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</si>
  <si>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</si>
  <si>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</si>
  <si>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</si>
  <si>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</si>
  <si>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</si>
  <si>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</si>
  <si>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</si>
  <si>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</si>
  <si>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</si>
  <si>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</si>
  <si>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</si>
  <si>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</si>
  <si>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</si>
  <si>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</si>
  <si>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</si>
  <si>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</si>
  <si>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</si>
  <si>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</si>
  <si>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</si>
  <si>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</si>
  <si>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</si>
  <si>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</si>
  <si>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</si>
  <si>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</si>
  <si>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</si>
  <si>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</si>
  <si>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</si>
  <si>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</si>
  <si>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</si>
  <si>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</si>
  <si>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</si>
  <si>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</si>
  <si>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</si>
  <si>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</si>
  <si>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</si>
  <si>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</si>
  <si>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</si>
  <si>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</si>
  <si>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</si>
  <si>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</si>
  <si>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</si>
  <si>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</si>
  <si>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</si>
  <si>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</si>
  <si>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</si>
  <si>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</si>
  <si>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</si>
  <si>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</si>
  <si>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</si>
  <si>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</si>
  <si>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</si>
  <si>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</si>
  <si>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</si>
  <si>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</si>
  <si>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</si>
  <si>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</si>
  <si>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</si>
  <si>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</si>
  <si>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</si>
  <si>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</si>
  <si>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</si>
  <si>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</si>
  <si>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</si>
  <si>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</si>
  <si>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</si>
  <si>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</si>
  <si>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</si>
  <si>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</si>
  <si>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</si>
  <si>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</si>
  <si>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</si>
  <si>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</si>
  <si>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</si>
  <si>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</si>
  <si>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</si>
  <si>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</si>
  <si>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</si>
  <si>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</si>
  <si>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</si>
  <si>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</si>
  <si>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</si>
  <si>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</si>
  <si>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</si>
  <si>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</si>
  <si>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</si>
  <si>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</si>
  <si>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</si>
  <si>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</si>
  <si>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</si>
  <si>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</si>
  <si>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</si>
  <si>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</si>
  <si>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</si>
  <si>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</si>
  <si>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</si>
  <si>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</si>
  <si>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</si>
  <si>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</si>
  <si>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</si>
  <si>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</si>
  <si>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</si>
  <si>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</si>
  <si>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</si>
  <si>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</si>
  <si>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</si>
  <si>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</si>
  <si>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</si>
  <si>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</si>
  <si>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</si>
  <si>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</si>
  <si>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大阪府</t>
  </si>
  <si>
    <t>－</t>
  </si>
  <si>
    <t>流域下水事業</t>
  </si>
  <si>
    <t>港湾整備事業</t>
  </si>
  <si>
    <t>臨海土地造成事業</t>
  </si>
  <si>
    <t>箕面北部丘陵整備事業</t>
  </si>
  <si>
    <t>中央卸売市場事業</t>
  </si>
  <si>
    <t>まちづくり促進事業</t>
  </si>
  <si>
    <t>大阪府土地開発公社</t>
  </si>
  <si>
    <t>大阪府住宅供給公社</t>
  </si>
  <si>
    <t>大阪府道路公社</t>
  </si>
  <si>
    <t>㈱大阪国際会議場</t>
  </si>
  <si>
    <t>大阪高速鉄道㈱</t>
  </si>
  <si>
    <t>堺泉北埠頭㈱</t>
  </si>
  <si>
    <t>中央卸売市場事業</t>
  </si>
  <si>
    <t>まちづくり促進事業</t>
  </si>
  <si>
    <t>流域下水道事業</t>
  </si>
  <si>
    <t>港湾整備事業</t>
  </si>
  <si>
    <t>臨海土地造成事業</t>
  </si>
  <si>
    <t>箕面北部丘陵整備事業</t>
  </si>
  <si>
    <t>－</t>
  </si>
  <si>
    <t>大阪府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</si>
</sst>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9" applyNumberFormat="1" applyBorder="1" applyAlignment="1">
      <alignment vertical="center"/>
    </xf>
    <xf numFmtId="217" fontId="0" fillId="0" borderId="38" xfId="49" applyNumberFormat="1" applyBorder="1" applyAlignment="1">
      <alignment vertical="center"/>
    </xf>
    <xf numFmtId="217" fontId="0" fillId="0" borderId="39" xfId="49" applyNumberFormat="1" applyBorder="1" applyAlignment="1">
      <alignment vertical="center"/>
    </xf>
    <xf numFmtId="217" fontId="0" fillId="0" borderId="40" xfId="49" applyNumberFormat="1" applyBorder="1" applyAlignment="1">
      <alignment vertical="center"/>
    </xf>
    <xf numFmtId="217" fontId="0" fillId="0" borderId="33" xfId="49" applyNumberFormat="1" applyBorder="1" applyAlignment="1">
      <alignment vertical="center"/>
    </xf>
    <xf numFmtId="217" fontId="0" fillId="0" borderId="41" xfId="49" applyNumberFormat="1" applyBorder="1" applyAlignment="1">
      <alignment vertical="center"/>
    </xf>
    <xf numFmtId="217" fontId="0" fillId="0" borderId="34" xfId="49" applyNumberFormat="1" applyBorder="1" applyAlignment="1">
      <alignment vertical="center"/>
    </xf>
    <xf numFmtId="217" fontId="0" fillId="0" borderId="14" xfId="49" applyNumberFormat="1" applyBorder="1" applyAlignment="1">
      <alignment vertical="center"/>
    </xf>
    <xf numFmtId="217" fontId="0" fillId="0" borderId="29" xfId="49" applyNumberFormat="1" applyBorder="1" applyAlignment="1">
      <alignment vertical="center"/>
    </xf>
    <xf numFmtId="218" fontId="0" fillId="0" borderId="16" xfId="49" applyNumberFormat="1" applyBorder="1" applyAlignment="1">
      <alignment vertical="center"/>
    </xf>
    <xf numFmtId="218" fontId="0" fillId="0" borderId="24" xfId="49" applyNumberFormat="1" applyBorder="1" applyAlignment="1">
      <alignment vertical="center"/>
    </xf>
    <xf numFmtId="218" fontId="0" fillId="0" borderId="21" xfId="49" applyNumberFormat="1" applyBorder="1" applyAlignment="1">
      <alignment vertical="center"/>
    </xf>
    <xf numFmtId="218" fontId="0" fillId="0" borderId="42" xfId="49" applyNumberFormat="1" applyBorder="1" applyAlignment="1">
      <alignment vertical="center"/>
    </xf>
    <xf numFmtId="218" fontId="0" fillId="0" borderId="23" xfId="49" applyNumberFormat="1" applyBorder="1" applyAlignment="1">
      <alignment vertical="center"/>
    </xf>
    <xf numFmtId="218" fontId="0" fillId="0" borderId="43" xfId="49" applyNumberFormat="1" applyBorder="1" applyAlignment="1">
      <alignment vertical="center"/>
    </xf>
    <xf numFmtId="218" fontId="0" fillId="0" borderId="44" xfId="49" applyNumberFormat="1" applyBorder="1" applyAlignment="1">
      <alignment vertical="center"/>
    </xf>
    <xf numFmtId="218" fontId="0" fillId="0" borderId="27" xfId="49" applyNumberFormat="1" applyBorder="1" applyAlignment="1">
      <alignment vertical="center"/>
    </xf>
    <xf numFmtId="218" fontId="0" fillId="0" borderId="45" xfId="49" applyNumberFormat="1" applyBorder="1" applyAlignment="1">
      <alignment vertical="center"/>
    </xf>
    <xf numFmtId="218" fontId="0" fillId="0" borderId="46" xfId="49" applyNumberFormat="1" applyBorder="1" applyAlignment="1">
      <alignment vertical="center"/>
    </xf>
    <xf numFmtId="218" fontId="0" fillId="0" borderId="47" xfId="49" applyNumberFormat="1" applyBorder="1" applyAlignment="1">
      <alignment vertical="center"/>
    </xf>
    <xf numFmtId="218" fontId="0" fillId="0" borderId="48" xfId="49" applyNumberFormat="1" applyBorder="1" applyAlignment="1">
      <alignment vertical="center"/>
    </xf>
    <xf numFmtId="218" fontId="0" fillId="0" borderId="25" xfId="49" applyNumberFormat="1" applyBorder="1" applyAlignment="1">
      <alignment vertical="center"/>
    </xf>
    <xf numFmtId="218" fontId="0" fillId="0" borderId="49" xfId="49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9" applyNumberFormat="1" applyBorder="1" applyAlignment="1">
      <alignment vertical="center"/>
    </xf>
    <xf numFmtId="217" fontId="0" fillId="0" borderId="51" xfId="49" applyNumberFormat="1" applyBorder="1" applyAlignment="1">
      <alignment vertical="center"/>
    </xf>
    <xf numFmtId="217" fontId="0" fillId="0" borderId="43" xfId="49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21" xfId="49" applyNumberFormat="1" applyBorder="1" applyAlignment="1">
      <alignment vertical="center"/>
    </xf>
    <xf numFmtId="217" fontId="0" fillId="0" borderId="27" xfId="49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9" applyNumberFormat="1" applyBorder="1" applyAlignment="1">
      <alignment vertical="center"/>
    </xf>
    <xf numFmtId="217" fontId="0" fillId="0" borderId="22" xfId="49" applyNumberFormat="1" applyBorder="1" applyAlignment="1">
      <alignment vertical="center"/>
    </xf>
    <xf numFmtId="217" fontId="0" fillId="0" borderId="50" xfId="49" applyNumberFormat="1" applyBorder="1" applyAlignment="1">
      <alignment vertical="center"/>
    </xf>
    <xf numFmtId="217" fontId="0" fillId="0" borderId="49" xfId="49" applyNumberFormat="1" applyBorder="1" applyAlignment="1">
      <alignment vertical="center"/>
    </xf>
    <xf numFmtId="217" fontId="0" fillId="0" borderId="24" xfId="49" applyNumberFormat="1" applyBorder="1" applyAlignment="1">
      <alignment vertical="center"/>
    </xf>
    <xf numFmtId="217" fontId="0" fillId="0" borderId="44" xfId="49" applyNumberFormat="1" applyBorder="1" applyAlignment="1">
      <alignment vertical="center"/>
    </xf>
    <xf numFmtId="217" fontId="0" fillId="0" borderId="25" xfId="49" applyNumberFormat="1" applyBorder="1" applyAlignment="1">
      <alignment vertical="center"/>
    </xf>
    <xf numFmtId="217" fontId="0" fillId="0" borderId="27" xfId="49" applyNumberFormat="1" applyFont="1" applyBorder="1" applyAlignment="1" quotePrefix="1">
      <alignment horizontal="right" vertical="center"/>
    </xf>
    <xf numFmtId="217" fontId="0" fillId="0" borderId="14" xfId="49" applyNumberFormat="1" applyFont="1" applyBorder="1" applyAlignment="1" quotePrefix="1">
      <alignment horizontal="right" vertical="center"/>
    </xf>
    <xf numFmtId="217" fontId="0" fillId="0" borderId="31" xfId="49" applyNumberFormat="1" applyFont="1" applyBorder="1" applyAlignment="1" quotePrefix="1">
      <alignment horizontal="right" vertical="center"/>
    </xf>
    <xf numFmtId="217" fontId="0" fillId="0" borderId="29" xfId="49" applyNumberFormat="1" applyFont="1" applyBorder="1" applyAlignment="1" quotePrefix="1">
      <alignment horizontal="right" vertical="center"/>
    </xf>
    <xf numFmtId="217" fontId="0" fillId="0" borderId="15" xfId="49" applyNumberFormat="1" applyFont="1" applyBorder="1" applyAlignment="1" quotePrefix="1">
      <alignment horizontal="right" vertical="center"/>
    </xf>
    <xf numFmtId="217" fontId="0" fillId="0" borderId="52" xfId="49" applyNumberFormat="1" applyFont="1" applyBorder="1" applyAlignment="1" quotePrefix="1">
      <alignment horizontal="right" vertical="center"/>
    </xf>
    <xf numFmtId="217" fontId="0" fillId="0" borderId="48" xfId="49" applyNumberFormat="1" applyBorder="1" applyAlignment="1">
      <alignment vertical="center"/>
    </xf>
    <xf numFmtId="217" fontId="0" fillId="0" borderId="16" xfId="49" applyNumberFormat="1" applyBorder="1" applyAlignment="1">
      <alignment vertical="center"/>
    </xf>
    <xf numFmtId="217" fontId="0" fillId="0" borderId="45" xfId="49" applyNumberFormat="1" applyBorder="1" applyAlignment="1">
      <alignment vertical="center"/>
    </xf>
    <xf numFmtId="217" fontId="0" fillId="0" borderId="13" xfId="49" applyNumberFormat="1" applyBorder="1" applyAlignment="1">
      <alignment vertical="center"/>
    </xf>
    <xf numFmtId="217" fontId="0" fillId="0" borderId="53" xfId="49" applyNumberFormat="1" applyBorder="1" applyAlignment="1">
      <alignment vertical="center"/>
    </xf>
    <xf numFmtId="217" fontId="0" fillId="0" borderId="31" xfId="49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9" applyNumberFormat="1" applyBorder="1" applyAlignment="1">
      <alignment vertical="center"/>
    </xf>
    <xf numFmtId="217" fontId="0" fillId="0" borderId="30" xfId="49" applyNumberFormat="1" applyBorder="1" applyAlignment="1">
      <alignment vertical="center"/>
    </xf>
    <xf numFmtId="217" fontId="0" fillId="0" borderId="0" xfId="49" applyNumberFormat="1" applyFont="1" applyBorder="1" applyAlignment="1" quotePrefix="1">
      <alignment horizontal="right" vertical="center"/>
    </xf>
    <xf numFmtId="217" fontId="0" fillId="0" borderId="41" xfId="49" applyNumberFormat="1" applyFont="1" applyBorder="1" applyAlignment="1" quotePrefix="1">
      <alignment horizontal="right" vertical="center"/>
    </xf>
    <xf numFmtId="217" fontId="0" fillId="0" borderId="33" xfId="49" applyNumberFormat="1" applyFont="1" applyBorder="1" applyAlignment="1" quotePrefix="1">
      <alignment horizontal="right" vertical="center"/>
    </xf>
    <xf numFmtId="217" fontId="0" fillId="0" borderId="20" xfId="49" applyNumberFormat="1" applyBorder="1" applyAlignment="1">
      <alignment vertical="center"/>
    </xf>
    <xf numFmtId="217" fontId="0" fillId="0" borderId="54" xfId="49" applyNumberForma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9" applyNumberForma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9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9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9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9" applyNumberFormat="1" applyBorder="1" applyAlignment="1">
      <alignment horizontal="right"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217" fontId="0" fillId="0" borderId="60" xfId="49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26" fontId="0" fillId="0" borderId="61" xfId="49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218" fontId="0" fillId="0" borderId="61" xfId="49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218" fontId="0" fillId="0" borderId="63" xfId="49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49" applyNumberFormat="1" applyBorder="1" applyAlignment="1">
      <alignment vertical="center"/>
    </xf>
    <xf numFmtId="218" fontId="0" fillId="0" borderId="63" xfId="49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9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9" applyNumberFormat="1" applyBorder="1" applyAlignment="1">
      <alignment horizontal="center" vertical="center"/>
    </xf>
    <xf numFmtId="217" fontId="0" fillId="0" borderId="18" xfId="49" applyNumberFormat="1" applyBorder="1" applyAlignment="1">
      <alignment horizontal="center" vertical="center"/>
    </xf>
    <xf numFmtId="217" fontId="0" fillId="0" borderId="41" xfId="49" applyNumberFormat="1" applyBorder="1" applyAlignment="1">
      <alignment horizontal="center" vertical="center"/>
    </xf>
    <xf numFmtId="217" fontId="0" fillId="0" borderId="29" xfId="49" applyNumberFormat="1" applyBorder="1" applyAlignment="1">
      <alignment horizontal="center" vertical="center"/>
    </xf>
    <xf numFmtId="217" fontId="0" fillId="0" borderId="66" xfId="49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9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9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217" fontId="0" fillId="0" borderId="62" xfId="0" applyNumberFormat="1" applyBorder="1" applyAlignment="1">
      <alignment horizontal="right" vertical="center"/>
    </xf>
    <xf numFmtId="218" fontId="0" fillId="0" borderId="59" xfId="0" applyNumberFormat="1" applyBorder="1" applyAlignment="1">
      <alignment horizontal="right" vertical="center"/>
    </xf>
    <xf numFmtId="218" fontId="0" fillId="0" borderId="61" xfId="0" applyNumberFormat="1" applyBorder="1" applyAlignment="1">
      <alignment horizontal="right" vertical="center"/>
    </xf>
    <xf numFmtId="217" fontId="0" fillId="0" borderId="41" xfId="49" applyNumberFormat="1" applyFont="1" applyBorder="1" applyAlignment="1">
      <alignment horizontal="right" vertical="center"/>
    </xf>
    <xf numFmtId="217" fontId="0" fillId="0" borderId="40" xfId="49" applyNumberFormat="1" applyFont="1" applyBorder="1" applyAlignment="1">
      <alignment horizontal="right" vertical="center"/>
    </xf>
    <xf numFmtId="217" fontId="0" fillId="0" borderId="14" xfId="49" applyNumberFormat="1" applyFont="1" applyBorder="1" applyAlignment="1" quotePrefix="1">
      <alignment horizontal="right" vertical="center"/>
    </xf>
    <xf numFmtId="217" fontId="0" fillId="0" borderId="41" xfId="49" applyNumberFormat="1" applyFont="1" applyBorder="1" applyAlignment="1">
      <alignment vertical="center"/>
    </xf>
    <xf numFmtId="217" fontId="0" fillId="0" borderId="41" xfId="49" applyNumberFormat="1" applyFont="1" applyBorder="1" applyAlignment="1">
      <alignment horizontal="center" vertical="center"/>
    </xf>
    <xf numFmtId="217" fontId="0" fillId="0" borderId="39" xfId="49" applyNumberFormat="1" applyFont="1" applyBorder="1" applyAlignment="1">
      <alignment horizontal="right" vertical="center"/>
    </xf>
    <xf numFmtId="217" fontId="0" fillId="0" borderId="33" xfId="49" applyNumberFormat="1" applyFont="1" applyBorder="1" applyAlignment="1">
      <alignment horizontal="right" vertical="center"/>
    </xf>
    <xf numFmtId="217" fontId="0" fillId="0" borderId="29" xfId="49" applyNumberFormat="1" applyFont="1" applyBorder="1" applyAlignment="1" quotePrefix="1">
      <alignment horizontal="right" vertical="center"/>
    </xf>
    <xf numFmtId="217" fontId="0" fillId="0" borderId="33" xfId="49" applyNumberFormat="1" applyFont="1" applyBorder="1" applyAlignment="1">
      <alignment vertical="center"/>
    </xf>
    <xf numFmtId="217" fontId="0" fillId="0" borderId="18" xfId="49" applyNumberFormat="1" applyFont="1" applyBorder="1" applyAlignment="1">
      <alignment vertical="center"/>
    </xf>
    <xf numFmtId="217" fontId="0" fillId="0" borderId="38" xfId="49" applyNumberFormat="1" applyFill="1" applyBorder="1" applyAlignment="1">
      <alignment vertical="center"/>
    </xf>
    <xf numFmtId="217" fontId="0" fillId="0" borderId="28" xfId="49" applyNumberFormat="1" applyFill="1" applyBorder="1" applyAlignment="1">
      <alignment vertical="center"/>
    </xf>
    <xf numFmtId="217" fontId="0" fillId="0" borderId="40" xfId="49" applyNumberFormat="1" applyFill="1" applyBorder="1" applyAlignment="1">
      <alignment vertical="center"/>
    </xf>
    <xf numFmtId="217" fontId="0" fillId="0" borderId="41" xfId="49" applyNumberFormat="1" applyFill="1" applyBorder="1" applyAlignment="1">
      <alignment vertical="center"/>
    </xf>
    <xf numFmtId="217" fontId="0" fillId="0" borderId="18" xfId="49" applyNumberFormat="1" applyFill="1" applyBorder="1" applyAlignment="1">
      <alignment vertical="center"/>
    </xf>
    <xf numFmtId="217" fontId="0" fillId="0" borderId="41" xfId="49" applyNumberFormat="1" applyFont="1" applyFill="1" applyBorder="1" applyAlignment="1" quotePrefix="1">
      <alignment horizontal="right" vertical="center"/>
    </xf>
    <xf numFmtId="217" fontId="0" fillId="0" borderId="12" xfId="49" applyNumberFormat="1" applyFill="1" applyBorder="1" applyAlignment="1">
      <alignment vertical="center"/>
    </xf>
    <xf numFmtId="217" fontId="0" fillId="0" borderId="33" xfId="49" applyNumberFormat="1" applyFont="1" applyFill="1" applyBorder="1" applyAlignment="1" quotePrefix="1">
      <alignment horizontal="right" vertical="center"/>
    </xf>
    <xf numFmtId="217" fontId="0" fillId="0" borderId="29" xfId="49" applyNumberFormat="1" applyFill="1" applyBorder="1" applyAlignment="1">
      <alignment vertical="center"/>
    </xf>
    <xf numFmtId="217" fontId="0" fillId="0" borderId="41" xfId="49" applyNumberFormat="1" applyFont="1" applyFill="1" applyBorder="1" applyAlignment="1">
      <alignment horizontal="right" vertical="center"/>
    </xf>
    <xf numFmtId="217" fontId="0" fillId="0" borderId="14" xfId="49" applyNumberFormat="1" applyFill="1" applyBorder="1" applyAlignment="1">
      <alignment vertical="center"/>
    </xf>
    <xf numFmtId="217" fontId="0" fillId="0" borderId="14" xfId="49" applyNumberFormat="1" applyFont="1" applyFill="1" applyBorder="1" applyAlignment="1" quotePrefix="1">
      <alignment horizontal="right" vertical="center"/>
    </xf>
    <xf numFmtId="217" fontId="0" fillId="0" borderId="20" xfId="49" applyNumberFormat="1" applyFill="1" applyBorder="1" applyAlignment="1">
      <alignment vertical="center"/>
    </xf>
    <xf numFmtId="218" fontId="0" fillId="33" borderId="63" xfId="49" applyNumberFormat="1" applyFill="1" applyBorder="1" applyAlignment="1">
      <alignment vertical="center"/>
    </xf>
    <xf numFmtId="218" fontId="0" fillId="0" borderId="46" xfId="49" applyNumberFormat="1" applyFont="1" applyBorder="1" applyAlignment="1">
      <alignment vertical="center"/>
    </xf>
    <xf numFmtId="217" fontId="0" fillId="0" borderId="67" xfId="49" applyNumberFormat="1" applyBorder="1" applyAlignment="1">
      <alignment vertical="center"/>
    </xf>
    <xf numFmtId="218" fontId="0" fillId="0" borderId="17" xfId="49" applyNumberFormat="1" applyBorder="1" applyAlignment="1">
      <alignment vertical="center"/>
    </xf>
    <xf numFmtId="217" fontId="0" fillId="0" borderId="32" xfId="49" applyNumberFormat="1" applyBorder="1" applyAlignment="1">
      <alignment vertical="center"/>
    </xf>
    <xf numFmtId="217" fontId="0" fillId="0" borderId="61" xfId="49" applyNumberFormat="1" applyBorder="1" applyAlignment="1">
      <alignment vertical="center"/>
    </xf>
    <xf numFmtId="217" fontId="0" fillId="0" borderId="61" xfId="0" applyNumberFormat="1" applyBorder="1" applyAlignment="1" quotePrefix="1">
      <alignment horizontal="right" vertical="center"/>
    </xf>
    <xf numFmtId="217" fontId="0" fillId="0" borderId="15" xfId="49" applyNumberFormat="1" applyBorder="1" applyAlignment="1">
      <alignment vertical="center"/>
    </xf>
    <xf numFmtId="217" fontId="0" fillId="0" borderId="63" xfId="49" applyNumberFormat="1" applyBorder="1" applyAlignment="1">
      <alignment vertical="center"/>
    </xf>
    <xf numFmtId="217" fontId="0" fillId="0" borderId="58" xfId="49" applyNumberFormat="1" applyBorder="1" applyAlignment="1">
      <alignment horizontal="center" vertical="center"/>
    </xf>
    <xf numFmtId="217" fontId="0" fillId="0" borderId="60" xfId="49" applyNumberFormat="1" applyBorder="1" applyAlignment="1">
      <alignment horizontal="center" vertical="center"/>
    </xf>
    <xf numFmtId="217" fontId="0" fillId="0" borderId="61" xfId="49" applyNumberFormat="1" applyBorder="1" applyAlignment="1">
      <alignment horizontal="center" vertical="center"/>
    </xf>
    <xf numFmtId="217" fontId="0" fillId="0" borderId="68" xfId="49" applyNumberFormat="1" applyBorder="1" applyAlignment="1">
      <alignment horizontal="center" vertical="center"/>
    </xf>
    <xf numFmtId="217" fontId="0" fillId="0" borderId="59" xfId="49" applyNumberFormat="1" applyBorder="1" applyAlignment="1">
      <alignment vertical="center"/>
    </xf>
    <xf numFmtId="217" fontId="0" fillId="0" borderId="68" xfId="49" applyNumberFormat="1" applyBorder="1" applyAlignment="1">
      <alignment vertical="center"/>
    </xf>
    <xf numFmtId="217" fontId="0" fillId="0" borderId="61" xfId="49" applyNumberFormat="1" applyFill="1" applyBorder="1" applyAlignment="1">
      <alignment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40" xfId="49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9" xfId="49" applyNumberForma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224" fontId="16" fillId="0" borderId="69" xfId="49" applyNumberFormat="1" applyFont="1" applyBorder="1" applyAlignment="1">
      <alignment vertical="center" textRotation="255"/>
    </xf>
    <xf numFmtId="0" fontId="14" fillId="0" borderId="70" xfId="62" applyFont="1" applyBorder="1" applyAlignment="1">
      <alignment vertical="center" textRotation="255"/>
      <protection/>
    </xf>
    <xf numFmtId="0" fontId="14" fillId="0" borderId="68" xfId="62" applyFont="1" applyBorder="1" applyAlignment="1">
      <alignment vertical="center" textRotation="255"/>
      <protection/>
    </xf>
    <xf numFmtId="0" fontId="14" fillId="0" borderId="70" xfId="62" applyFont="1" applyBorder="1" applyAlignment="1">
      <alignment vertical="center"/>
      <protection/>
    </xf>
    <xf numFmtId="0" fontId="14" fillId="0" borderId="68" xfId="62" applyFont="1" applyBorder="1" applyAlignment="1">
      <alignment vertical="center"/>
      <protection/>
    </xf>
    <xf numFmtId="217" fontId="0" fillId="0" borderId="39" xfId="49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224" fontId="16" fillId="0" borderId="12" xfId="49" applyNumberFormat="1" applyFont="1" applyBorder="1" applyAlignment="1">
      <alignment vertical="center" textRotation="255"/>
    </xf>
    <xf numFmtId="0" fontId="14" fillId="0" borderId="12" xfId="62" applyFont="1" applyBorder="1" applyAlignment="1">
      <alignment vertical="center"/>
      <protection/>
    </xf>
    <xf numFmtId="0" fontId="14" fillId="0" borderId="14" xfId="62" applyFont="1" applyBorder="1" applyAlignment="1">
      <alignment vertical="center"/>
      <protection/>
    </xf>
    <xf numFmtId="0" fontId="13" fillId="0" borderId="10" xfId="61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9" applyNumberFormat="1" applyFont="1" applyBorder="1" applyAlignment="1">
      <alignment vertical="center" textRotation="255"/>
    </xf>
    <xf numFmtId="224" fontId="16" fillId="0" borderId="68" xfId="49" applyNumberFormat="1" applyFont="1" applyBorder="1" applyAlignment="1">
      <alignment vertical="center" textRotation="255"/>
    </xf>
    <xf numFmtId="41" fontId="0" fillId="0" borderId="44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69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28" xfId="0" applyNumberFormat="1" applyFill="1" applyBorder="1" applyAlignment="1">
      <alignment horizontal="centerContinuous" vertical="center"/>
    </xf>
    <xf numFmtId="0" fontId="0" fillId="0" borderId="30" xfId="0" applyNumberFormat="1" applyFont="1" applyFill="1" applyBorder="1" applyAlignment="1">
      <alignment horizontal="centerContinuous" vertical="center" wrapText="1"/>
    </xf>
    <xf numFmtId="41" fontId="0" fillId="0" borderId="14" xfId="0" applyNumberFormat="1" applyFill="1" applyBorder="1" applyAlignment="1">
      <alignment horizontal="centerContinuous" vertical="center"/>
    </xf>
    <xf numFmtId="41" fontId="0" fillId="0" borderId="15" xfId="0" applyNumberFormat="1" applyFill="1" applyBorder="1" applyAlignment="1">
      <alignment horizontal="centerContinuous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69" xfId="0" applyFill="1" applyBorder="1" applyAlignment="1">
      <alignment horizontal="center" vertical="center" textRotation="255"/>
    </xf>
    <xf numFmtId="41" fontId="0" fillId="0" borderId="10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left" vertical="center"/>
    </xf>
    <xf numFmtId="218" fontId="0" fillId="0" borderId="16" xfId="49" applyNumberFormat="1" applyFill="1" applyBorder="1" applyAlignment="1">
      <alignment vertical="center"/>
    </xf>
    <xf numFmtId="217" fontId="0" fillId="0" borderId="38" xfId="49" applyNumberFormat="1" applyFill="1" applyBorder="1" applyAlignment="1">
      <alignment horizontal="right" vertical="center"/>
    </xf>
    <xf numFmtId="218" fontId="0" fillId="0" borderId="43" xfId="49" applyNumberForma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0" fontId="0" fillId="0" borderId="70" xfId="0" applyFill="1" applyBorder="1" applyAlignment="1">
      <alignment horizontal="center" vertical="center" textRotation="255"/>
    </xf>
    <xf numFmtId="41" fontId="0" fillId="0" borderId="12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left" vertical="center"/>
    </xf>
    <xf numFmtId="217" fontId="0" fillId="0" borderId="39" xfId="49" applyNumberFormat="1" applyFill="1" applyBorder="1" applyAlignment="1">
      <alignment vertical="center"/>
    </xf>
    <xf numFmtId="218" fontId="0" fillId="0" borderId="24" xfId="49" applyNumberFormat="1" applyFill="1" applyBorder="1" applyAlignment="1">
      <alignment vertical="center"/>
    </xf>
    <xf numFmtId="217" fontId="0" fillId="0" borderId="40" xfId="49" applyNumberFormat="1" applyFill="1" applyBorder="1" applyAlignment="1">
      <alignment horizontal="right" vertical="center"/>
    </xf>
    <xf numFmtId="218" fontId="0" fillId="0" borderId="44" xfId="49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218" fontId="0" fillId="0" borderId="21" xfId="49" applyNumberFormat="1" applyFill="1" applyBorder="1" applyAlignment="1">
      <alignment vertical="center"/>
    </xf>
    <xf numFmtId="217" fontId="0" fillId="0" borderId="41" xfId="49" applyNumberFormat="1" applyFill="1" applyBorder="1" applyAlignment="1">
      <alignment horizontal="right" vertical="center"/>
    </xf>
    <xf numFmtId="218" fontId="0" fillId="0" borderId="27" xfId="49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45" xfId="49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41" fontId="0" fillId="0" borderId="21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217" fontId="0" fillId="0" borderId="33" xfId="49" applyNumberFormat="1" applyFont="1" applyFill="1" applyBorder="1" applyAlignment="1">
      <alignment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left" vertical="center"/>
    </xf>
    <xf numFmtId="217" fontId="0" fillId="0" borderId="34" xfId="49" applyNumberFormat="1" applyFill="1" applyBorder="1" applyAlignment="1">
      <alignment vertical="center"/>
    </xf>
    <xf numFmtId="218" fontId="0" fillId="0" borderId="42" xfId="49" applyNumberFormat="1" applyFill="1" applyBorder="1" applyAlignment="1">
      <alignment vertical="center"/>
    </xf>
    <xf numFmtId="217" fontId="0" fillId="0" borderId="67" xfId="49" applyNumberFormat="1" applyFill="1" applyBorder="1" applyAlignment="1">
      <alignment horizontal="right" vertical="center"/>
    </xf>
    <xf numFmtId="218" fontId="0" fillId="0" borderId="46" xfId="49" applyNumberFormat="1" applyFill="1" applyBorder="1" applyAlignment="1">
      <alignment vertical="center"/>
    </xf>
    <xf numFmtId="0" fontId="0" fillId="0" borderId="68" xfId="0" applyFill="1" applyBorder="1" applyAlignment="1">
      <alignment horizontal="center" vertical="center" textRotation="255"/>
    </xf>
    <xf numFmtId="41" fontId="0" fillId="0" borderId="14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218" fontId="0" fillId="0" borderId="23" xfId="49" applyNumberFormat="1" applyFill="1" applyBorder="1" applyAlignment="1">
      <alignment vertical="center"/>
    </xf>
    <xf numFmtId="217" fontId="0" fillId="0" borderId="14" xfId="49" applyNumberFormat="1" applyFill="1" applyBorder="1" applyAlignment="1">
      <alignment horizontal="right" vertical="center"/>
    </xf>
    <xf numFmtId="218" fontId="0" fillId="0" borderId="47" xfId="49" applyNumberFormat="1" applyFill="1" applyBorder="1" applyAlignment="1">
      <alignment vertical="center"/>
    </xf>
    <xf numFmtId="217" fontId="0" fillId="0" borderId="12" xfId="49" applyNumberFormat="1" applyFill="1" applyBorder="1" applyAlignment="1">
      <alignment horizontal="right" vertical="center"/>
    </xf>
    <xf numFmtId="218" fontId="0" fillId="0" borderId="48" xfId="49" applyNumberFormat="1" applyFill="1" applyBorder="1" applyAlignment="1">
      <alignment vertical="center"/>
    </xf>
    <xf numFmtId="41" fontId="0" fillId="0" borderId="21" xfId="0" applyNumberFormat="1" applyFill="1" applyBorder="1" applyAlignment="1">
      <alignment horizontal="left" vertical="center"/>
    </xf>
    <xf numFmtId="217" fontId="0" fillId="0" borderId="33" xfId="49" applyNumberFormat="1" applyFill="1" applyBorder="1" applyAlignment="1">
      <alignment horizontal="right" vertical="center"/>
    </xf>
    <xf numFmtId="218" fontId="0" fillId="0" borderId="25" xfId="49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217" fontId="0" fillId="0" borderId="39" xfId="49" applyNumberFormat="1" applyFill="1" applyBorder="1" applyAlignment="1">
      <alignment horizontal="right" vertical="center"/>
    </xf>
    <xf numFmtId="218" fontId="0" fillId="0" borderId="49" xfId="49" applyNumberForma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/>
    </xf>
    <xf numFmtId="218" fontId="0" fillId="0" borderId="25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14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217" fontId="0" fillId="0" borderId="67" xfId="49" applyNumberFormat="1" applyFont="1" applyFill="1" applyBorder="1" applyAlignment="1">
      <alignment horizontal="right" vertical="center"/>
    </xf>
    <xf numFmtId="41" fontId="0" fillId="0" borderId="15" xfId="0" applyNumberFormat="1" applyFill="1" applyBorder="1" applyAlignment="1">
      <alignment vertical="center"/>
    </xf>
    <xf numFmtId="217" fontId="0" fillId="0" borderId="29" xfId="49" applyNumberForma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０決算ベース" xfId="61"/>
    <cellStyle name="標準_地方債公営企業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8.796875" defaultRowHeight="14.25"/>
  <cols>
    <col min="1" max="2" width="3.59765625" style="215" customWidth="1"/>
    <col min="3" max="4" width="1.59765625" style="215" customWidth="1"/>
    <col min="5" max="5" width="32.59765625" style="215" customWidth="1"/>
    <col min="6" max="6" width="15.59765625" style="215" customWidth="1"/>
    <col min="7" max="7" width="10.59765625" style="215" customWidth="1"/>
    <col min="8" max="8" width="15.59765625" style="215" customWidth="1"/>
    <col min="9" max="9" width="10.59765625" style="215" customWidth="1"/>
    <col min="10" max="11" width="9" style="215" customWidth="1"/>
    <col min="12" max="12" width="9.8984375" style="215" customWidth="1"/>
    <col min="13" max="16384" width="9" style="215" customWidth="1"/>
  </cols>
  <sheetData>
    <row r="1" spans="1:6" ht="33.75" customHeight="1">
      <c r="A1" s="313" t="s">
        <v>0</v>
      </c>
      <c r="B1" s="313"/>
      <c r="C1" s="313"/>
      <c r="D1" s="313"/>
      <c r="E1" s="314" t="s">
        <v>272</v>
      </c>
      <c r="F1" s="315"/>
    </row>
    <row r="3" ht="14.25">
      <c r="A3" s="316" t="s">
        <v>93</v>
      </c>
    </row>
    <row r="5" spans="1:5" ht="13.5">
      <c r="A5" s="317" t="s">
        <v>237</v>
      </c>
      <c r="B5" s="317"/>
      <c r="C5" s="317"/>
      <c r="D5" s="317"/>
      <c r="E5" s="317"/>
    </row>
    <row r="6" spans="1:9" ht="14.25">
      <c r="A6" s="318"/>
      <c r="H6" s="319"/>
      <c r="I6" s="320" t="s">
        <v>1</v>
      </c>
    </row>
    <row r="7" spans="1:9" ht="27" customHeight="1">
      <c r="A7" s="321"/>
      <c r="B7" s="322"/>
      <c r="C7" s="322"/>
      <c r="D7" s="322"/>
      <c r="E7" s="322"/>
      <c r="F7" s="323" t="s">
        <v>238</v>
      </c>
      <c r="G7" s="324"/>
      <c r="H7" s="325" t="s">
        <v>2</v>
      </c>
      <c r="I7" s="326" t="s">
        <v>22</v>
      </c>
    </row>
    <row r="8" spans="1:9" ht="16.5" customHeight="1">
      <c r="A8" s="327"/>
      <c r="B8" s="328"/>
      <c r="C8" s="328"/>
      <c r="D8" s="328"/>
      <c r="E8" s="328"/>
      <c r="F8" s="329" t="s">
        <v>91</v>
      </c>
      <c r="G8" s="330" t="s">
        <v>3</v>
      </c>
      <c r="H8" s="331"/>
      <c r="I8" s="332"/>
    </row>
    <row r="9" spans="1:11" ht="18" customHeight="1">
      <c r="A9" s="333" t="s">
        <v>88</v>
      </c>
      <c r="B9" s="333" t="s">
        <v>90</v>
      </c>
      <c r="C9" s="334" t="s">
        <v>4</v>
      </c>
      <c r="D9" s="335"/>
      <c r="E9" s="335"/>
      <c r="F9" s="242">
        <v>1271022</v>
      </c>
      <c r="G9" s="336">
        <f aca="true" t="shared" si="0" ref="G9:G27">F9/$F$27*100</f>
        <v>45.873048985504944</v>
      </c>
      <c r="H9" s="337">
        <v>1290481</v>
      </c>
      <c r="I9" s="338">
        <f aca="true" t="shared" si="1" ref="I9:I45">(F9/H9-1)*100</f>
        <v>-1.507887369128258</v>
      </c>
      <c r="K9" s="339"/>
    </row>
    <row r="10" spans="1:9" ht="18" customHeight="1">
      <c r="A10" s="340"/>
      <c r="B10" s="340"/>
      <c r="C10" s="341"/>
      <c r="D10" s="342" t="s">
        <v>23</v>
      </c>
      <c r="E10" s="343"/>
      <c r="F10" s="344">
        <v>407310</v>
      </c>
      <c r="G10" s="345">
        <f t="shared" si="0"/>
        <v>14.700415557154809</v>
      </c>
      <c r="H10" s="346">
        <v>423651</v>
      </c>
      <c r="I10" s="347">
        <f t="shared" si="1"/>
        <v>-3.8571843333309763</v>
      </c>
    </row>
    <row r="11" spans="1:9" ht="18" customHeight="1">
      <c r="A11" s="340"/>
      <c r="B11" s="340"/>
      <c r="C11" s="341"/>
      <c r="D11" s="348"/>
      <c r="E11" s="349" t="s">
        <v>24</v>
      </c>
      <c r="F11" s="214">
        <v>313277</v>
      </c>
      <c r="G11" s="350">
        <f t="shared" si="0"/>
        <v>11.30662660995013</v>
      </c>
      <c r="H11" s="351">
        <v>308815</v>
      </c>
      <c r="I11" s="352">
        <f t="shared" si="1"/>
        <v>1.4448780013924134</v>
      </c>
    </row>
    <row r="12" spans="1:9" ht="18" customHeight="1">
      <c r="A12" s="340"/>
      <c r="B12" s="340"/>
      <c r="C12" s="341"/>
      <c r="D12" s="348"/>
      <c r="E12" s="349" t="s">
        <v>25</v>
      </c>
      <c r="F12" s="214">
        <v>51069</v>
      </c>
      <c r="G12" s="350">
        <f t="shared" si="0"/>
        <v>1.843155144946942</v>
      </c>
      <c r="H12" s="351">
        <v>47995</v>
      </c>
      <c r="I12" s="352">
        <f t="shared" si="1"/>
        <v>6.404833836858015</v>
      </c>
    </row>
    <row r="13" spans="1:9" ht="18" customHeight="1">
      <c r="A13" s="340"/>
      <c r="B13" s="340"/>
      <c r="C13" s="341"/>
      <c r="D13" s="353"/>
      <c r="E13" s="349" t="s">
        <v>26</v>
      </c>
      <c r="F13" s="214">
        <v>2820</v>
      </c>
      <c r="G13" s="350">
        <f t="shared" si="0"/>
        <v>0.10177793786348618</v>
      </c>
      <c r="H13" s="351">
        <v>5566</v>
      </c>
      <c r="I13" s="352">
        <f t="shared" si="1"/>
        <v>-49.335249730506646</v>
      </c>
    </row>
    <row r="14" spans="1:9" ht="18" customHeight="1">
      <c r="A14" s="340"/>
      <c r="B14" s="340"/>
      <c r="C14" s="341"/>
      <c r="D14" s="354" t="s">
        <v>27</v>
      </c>
      <c r="E14" s="355"/>
      <c r="F14" s="242">
        <v>346457</v>
      </c>
      <c r="G14" s="336">
        <f t="shared" si="0"/>
        <v>12.504141495875828</v>
      </c>
      <c r="H14" s="337">
        <v>330780</v>
      </c>
      <c r="I14" s="356">
        <f t="shared" si="1"/>
        <v>4.739403833363576</v>
      </c>
    </row>
    <row r="15" spans="1:9" ht="18" customHeight="1">
      <c r="A15" s="340"/>
      <c r="B15" s="340"/>
      <c r="C15" s="341"/>
      <c r="D15" s="348"/>
      <c r="E15" s="349" t="s">
        <v>28</v>
      </c>
      <c r="F15" s="214">
        <v>14705</v>
      </c>
      <c r="G15" s="350">
        <f t="shared" si="0"/>
        <v>0.5307250270505548</v>
      </c>
      <c r="H15" s="351">
        <v>14758</v>
      </c>
      <c r="I15" s="352">
        <f t="shared" si="1"/>
        <v>-0.35912725301531223</v>
      </c>
    </row>
    <row r="16" spans="1:11" ht="18" customHeight="1">
      <c r="A16" s="340"/>
      <c r="B16" s="340"/>
      <c r="C16" s="341"/>
      <c r="D16" s="348"/>
      <c r="E16" s="357" t="s">
        <v>29</v>
      </c>
      <c r="F16" s="344">
        <v>331752</v>
      </c>
      <c r="G16" s="345">
        <f t="shared" si="0"/>
        <v>11.973416468825274</v>
      </c>
      <c r="H16" s="346">
        <v>316022</v>
      </c>
      <c r="I16" s="347">
        <f t="shared" si="1"/>
        <v>4.977501566346643</v>
      </c>
      <c r="K16" s="358"/>
    </row>
    <row r="17" spans="1:9" ht="18" customHeight="1">
      <c r="A17" s="340"/>
      <c r="B17" s="340"/>
      <c r="C17" s="341"/>
      <c r="D17" s="359" t="s">
        <v>30</v>
      </c>
      <c r="E17" s="360"/>
      <c r="F17" s="344">
        <v>331865</v>
      </c>
      <c r="G17" s="345">
        <f t="shared" si="0"/>
        <v>11.977494804633277</v>
      </c>
      <c r="H17" s="346">
        <v>358928</v>
      </c>
      <c r="I17" s="347">
        <f t="shared" si="1"/>
        <v>-7.539952302411623</v>
      </c>
    </row>
    <row r="18" spans="1:9" ht="18" customHeight="1">
      <c r="A18" s="340"/>
      <c r="B18" s="340"/>
      <c r="C18" s="341"/>
      <c r="D18" s="361" t="s">
        <v>94</v>
      </c>
      <c r="E18" s="362"/>
      <c r="F18" s="214">
        <v>37677</v>
      </c>
      <c r="G18" s="350">
        <f t="shared" si="0"/>
        <v>1.359818214497365</v>
      </c>
      <c r="H18" s="351">
        <v>33773</v>
      </c>
      <c r="I18" s="352">
        <f t="shared" si="1"/>
        <v>11.55952980191277</v>
      </c>
    </row>
    <row r="19" spans="1:26" ht="18" customHeight="1">
      <c r="A19" s="340"/>
      <c r="B19" s="340"/>
      <c r="C19" s="363"/>
      <c r="D19" s="361" t="s">
        <v>95</v>
      </c>
      <c r="E19" s="362"/>
      <c r="F19" s="364">
        <v>0</v>
      </c>
      <c r="G19" s="350">
        <f t="shared" si="0"/>
        <v>0</v>
      </c>
      <c r="H19" s="364">
        <v>0</v>
      </c>
      <c r="I19" s="352" t="e">
        <f t="shared" si="1"/>
        <v>#DIV/0!</v>
      </c>
      <c r="Z19" s="215" t="s">
        <v>96</v>
      </c>
    </row>
    <row r="20" spans="1:9" ht="18" customHeight="1">
      <c r="A20" s="340"/>
      <c r="B20" s="340"/>
      <c r="C20" s="212" t="s">
        <v>5</v>
      </c>
      <c r="D20" s="213"/>
      <c r="E20" s="213"/>
      <c r="F20" s="214">
        <v>136337</v>
      </c>
      <c r="G20" s="350">
        <f t="shared" si="0"/>
        <v>4.920602381026282</v>
      </c>
      <c r="H20" s="351">
        <v>139460</v>
      </c>
      <c r="I20" s="352">
        <f t="shared" si="1"/>
        <v>-2.239351785458199</v>
      </c>
    </row>
    <row r="21" spans="1:9" ht="18" customHeight="1">
      <c r="A21" s="340"/>
      <c r="B21" s="340"/>
      <c r="C21" s="212" t="s">
        <v>6</v>
      </c>
      <c r="D21" s="213"/>
      <c r="E21" s="213"/>
      <c r="F21" s="214">
        <v>233800</v>
      </c>
      <c r="G21" s="350">
        <f t="shared" si="0"/>
        <v>8.438185061164209</v>
      </c>
      <c r="H21" s="351">
        <v>273000</v>
      </c>
      <c r="I21" s="352">
        <f t="shared" si="1"/>
        <v>-14.358974358974363</v>
      </c>
    </row>
    <row r="22" spans="1:9" ht="18" customHeight="1">
      <c r="A22" s="340"/>
      <c r="B22" s="340"/>
      <c r="C22" s="212" t="s">
        <v>31</v>
      </c>
      <c r="D22" s="213"/>
      <c r="E22" s="213"/>
      <c r="F22" s="214">
        <v>70172</v>
      </c>
      <c r="G22" s="350">
        <f t="shared" si="0"/>
        <v>2.5326104453037424</v>
      </c>
      <c r="H22" s="351">
        <v>70748</v>
      </c>
      <c r="I22" s="352">
        <f t="shared" si="1"/>
        <v>-0.8141572906654626</v>
      </c>
    </row>
    <row r="23" spans="1:9" ht="18" customHeight="1">
      <c r="A23" s="340"/>
      <c r="B23" s="340"/>
      <c r="C23" s="212" t="s">
        <v>7</v>
      </c>
      <c r="D23" s="213"/>
      <c r="E23" s="213"/>
      <c r="F23" s="214">
        <v>218581</v>
      </c>
      <c r="G23" s="350">
        <f t="shared" si="0"/>
        <v>7.888909019907333</v>
      </c>
      <c r="H23" s="351">
        <v>253080</v>
      </c>
      <c r="I23" s="352">
        <f t="shared" si="1"/>
        <v>-13.631657973763234</v>
      </c>
    </row>
    <row r="24" spans="1:9" ht="18" customHeight="1">
      <c r="A24" s="340"/>
      <c r="B24" s="340"/>
      <c r="C24" s="212" t="s">
        <v>32</v>
      </c>
      <c r="D24" s="213"/>
      <c r="E24" s="213"/>
      <c r="F24" s="214">
        <v>22482</v>
      </c>
      <c r="G24" s="350">
        <f t="shared" si="0"/>
        <v>0.8114083684563462</v>
      </c>
      <c r="H24" s="351">
        <v>21474</v>
      </c>
      <c r="I24" s="352">
        <f t="shared" si="1"/>
        <v>4.6940486169321005</v>
      </c>
    </row>
    <row r="25" spans="1:9" ht="18" customHeight="1">
      <c r="A25" s="340"/>
      <c r="B25" s="340"/>
      <c r="C25" s="212" t="s">
        <v>8</v>
      </c>
      <c r="D25" s="213"/>
      <c r="E25" s="213"/>
      <c r="F25" s="214">
        <v>299679</v>
      </c>
      <c r="G25" s="350">
        <f t="shared" si="0"/>
        <v>10.815854837231091</v>
      </c>
      <c r="H25" s="351">
        <v>318477</v>
      </c>
      <c r="I25" s="352">
        <f t="shared" si="1"/>
        <v>-5.902467054135774</v>
      </c>
    </row>
    <row r="26" spans="1:9" ht="18" customHeight="1">
      <c r="A26" s="340"/>
      <c r="B26" s="340"/>
      <c r="C26" s="365" t="s">
        <v>9</v>
      </c>
      <c r="D26" s="366"/>
      <c r="E26" s="366"/>
      <c r="F26" s="367">
        <f>1204+3400+1800+5069+105361+1356+400475</f>
        <v>518665</v>
      </c>
      <c r="G26" s="368">
        <f t="shared" si="0"/>
        <v>18.71938090140605</v>
      </c>
      <c r="H26" s="369">
        <v>568817</v>
      </c>
      <c r="I26" s="370">
        <f t="shared" si="1"/>
        <v>-8.816895416276239</v>
      </c>
    </row>
    <row r="27" spans="1:9" ht="18" customHeight="1">
      <c r="A27" s="340"/>
      <c r="B27" s="371"/>
      <c r="C27" s="372" t="s">
        <v>10</v>
      </c>
      <c r="D27" s="373"/>
      <c r="E27" s="373"/>
      <c r="F27" s="246">
        <f>SUM(F9,F20:F26)</f>
        <v>2770738</v>
      </c>
      <c r="G27" s="374">
        <f t="shared" si="0"/>
        <v>100</v>
      </c>
      <c r="H27" s="375">
        <v>2935537</v>
      </c>
      <c r="I27" s="376">
        <f t="shared" si="1"/>
        <v>-5.61393026216328</v>
      </c>
    </row>
    <row r="28" spans="1:9" ht="18" customHeight="1">
      <c r="A28" s="340"/>
      <c r="B28" s="333" t="s">
        <v>89</v>
      </c>
      <c r="C28" s="334" t="s">
        <v>11</v>
      </c>
      <c r="D28" s="335"/>
      <c r="E28" s="335"/>
      <c r="F28" s="242">
        <f>SUM(F29:F31)</f>
        <v>1142132</v>
      </c>
      <c r="G28" s="336">
        <f>F28/$F$45*100</f>
        <v>41.22121976166639</v>
      </c>
      <c r="H28" s="377">
        <v>1297782</v>
      </c>
      <c r="I28" s="378">
        <f t="shared" si="1"/>
        <v>-11.993539747045345</v>
      </c>
    </row>
    <row r="29" spans="1:9" ht="18" customHeight="1">
      <c r="A29" s="340"/>
      <c r="B29" s="340"/>
      <c r="C29" s="341"/>
      <c r="D29" s="379" t="s">
        <v>12</v>
      </c>
      <c r="E29" s="213"/>
      <c r="F29" s="214">
        <v>698838</v>
      </c>
      <c r="G29" s="350">
        <f>F29/$F$45*100</f>
        <v>25.222088844199632</v>
      </c>
      <c r="H29" s="380">
        <v>846303</v>
      </c>
      <c r="I29" s="381">
        <f t="shared" si="1"/>
        <v>-17.42461033459648</v>
      </c>
    </row>
    <row r="30" spans="1:9" ht="18" customHeight="1">
      <c r="A30" s="340"/>
      <c r="B30" s="340"/>
      <c r="C30" s="341"/>
      <c r="D30" s="379" t="s">
        <v>33</v>
      </c>
      <c r="E30" s="213"/>
      <c r="F30" s="214">
        <v>56066</v>
      </c>
      <c r="G30" s="350">
        <f aca="true" t="shared" si="2" ref="G30:G45">F30/$F$45*100</f>
        <v>2.0235042071823464</v>
      </c>
      <c r="H30" s="380">
        <v>56646</v>
      </c>
      <c r="I30" s="381">
        <f t="shared" si="1"/>
        <v>-1.0239028351516466</v>
      </c>
    </row>
    <row r="31" spans="1:9" ht="18" customHeight="1">
      <c r="A31" s="340"/>
      <c r="B31" s="340"/>
      <c r="C31" s="382"/>
      <c r="D31" s="379" t="s">
        <v>13</v>
      </c>
      <c r="E31" s="213"/>
      <c r="F31" s="214">
        <v>387228</v>
      </c>
      <c r="G31" s="350">
        <f t="shared" si="2"/>
        <v>13.97562671028441</v>
      </c>
      <c r="H31" s="380">
        <v>394833</v>
      </c>
      <c r="I31" s="381">
        <f t="shared" si="1"/>
        <v>-1.9261307945384498</v>
      </c>
    </row>
    <row r="32" spans="1:9" ht="18" customHeight="1">
      <c r="A32" s="340"/>
      <c r="B32" s="340"/>
      <c r="C32" s="383" t="s">
        <v>14</v>
      </c>
      <c r="D32" s="355"/>
      <c r="E32" s="355"/>
      <c r="F32" s="242">
        <f>SUM(F33:F38)+513</f>
        <v>1422935</v>
      </c>
      <c r="G32" s="336">
        <f t="shared" si="2"/>
        <v>51.355812061624015</v>
      </c>
      <c r="H32" s="377">
        <v>1416426</v>
      </c>
      <c r="I32" s="378">
        <f t="shared" si="1"/>
        <v>0.45953689073767734</v>
      </c>
    </row>
    <row r="33" spans="1:9" ht="18" customHeight="1">
      <c r="A33" s="340"/>
      <c r="B33" s="340"/>
      <c r="C33" s="341"/>
      <c r="D33" s="379" t="s">
        <v>15</v>
      </c>
      <c r="E33" s="213"/>
      <c r="F33" s="214">
        <v>74148</v>
      </c>
      <c r="G33" s="350">
        <f t="shared" si="2"/>
        <v>2.676110119397792</v>
      </c>
      <c r="H33" s="380">
        <v>77515</v>
      </c>
      <c r="I33" s="381">
        <f t="shared" si="1"/>
        <v>-4.343675417661097</v>
      </c>
    </row>
    <row r="34" spans="1:9" ht="18" customHeight="1">
      <c r="A34" s="340"/>
      <c r="B34" s="340"/>
      <c r="C34" s="341"/>
      <c r="D34" s="379" t="s">
        <v>34</v>
      </c>
      <c r="E34" s="213"/>
      <c r="F34" s="214">
        <v>23103</v>
      </c>
      <c r="G34" s="350">
        <f t="shared" si="2"/>
        <v>0.8338211696667097</v>
      </c>
      <c r="H34" s="380">
        <v>22243</v>
      </c>
      <c r="I34" s="381">
        <f t="shared" si="1"/>
        <v>3.866384930090372</v>
      </c>
    </row>
    <row r="35" spans="1:9" ht="18" customHeight="1">
      <c r="A35" s="340"/>
      <c r="B35" s="340"/>
      <c r="C35" s="341"/>
      <c r="D35" s="379" t="s">
        <v>35</v>
      </c>
      <c r="E35" s="213"/>
      <c r="F35" s="214">
        <v>937857</v>
      </c>
      <c r="G35" s="350">
        <f t="shared" si="2"/>
        <v>33.84863527334595</v>
      </c>
      <c r="H35" s="380">
        <v>868703</v>
      </c>
      <c r="I35" s="381">
        <f t="shared" si="1"/>
        <v>7.960603336238048</v>
      </c>
    </row>
    <row r="36" spans="1:9" ht="18" customHeight="1">
      <c r="A36" s="340"/>
      <c r="B36" s="340"/>
      <c r="C36" s="341"/>
      <c r="D36" s="379" t="s">
        <v>36</v>
      </c>
      <c r="E36" s="213"/>
      <c r="F36" s="214">
        <v>20307</v>
      </c>
      <c r="G36" s="350">
        <f t="shared" si="2"/>
        <v>0.732909427019083</v>
      </c>
      <c r="H36" s="380">
        <v>19676</v>
      </c>
      <c r="I36" s="381">
        <f t="shared" si="1"/>
        <v>3.2069526326489184</v>
      </c>
    </row>
    <row r="37" spans="1:9" ht="18" customHeight="1">
      <c r="A37" s="340"/>
      <c r="B37" s="340"/>
      <c r="C37" s="341"/>
      <c r="D37" s="379" t="s">
        <v>16</v>
      </c>
      <c r="E37" s="213"/>
      <c r="F37" s="214">
        <v>31142</v>
      </c>
      <c r="G37" s="350">
        <f t="shared" si="2"/>
        <v>1.1239604755123003</v>
      </c>
      <c r="H37" s="380">
        <v>24361</v>
      </c>
      <c r="I37" s="381">
        <f t="shared" si="1"/>
        <v>27.83547473420631</v>
      </c>
    </row>
    <row r="38" spans="1:9" ht="18" customHeight="1">
      <c r="A38" s="340"/>
      <c r="B38" s="340"/>
      <c r="C38" s="382"/>
      <c r="D38" s="379" t="s">
        <v>37</v>
      </c>
      <c r="E38" s="213"/>
      <c r="F38" s="214">
        <v>335865</v>
      </c>
      <c r="G38" s="350">
        <f t="shared" si="2"/>
        <v>12.12186067394319</v>
      </c>
      <c r="H38" s="380">
        <v>402915</v>
      </c>
      <c r="I38" s="381">
        <f t="shared" si="1"/>
        <v>-16.641227057816167</v>
      </c>
    </row>
    <row r="39" spans="1:9" ht="18" customHeight="1">
      <c r="A39" s="340"/>
      <c r="B39" s="340"/>
      <c r="C39" s="383" t="s">
        <v>17</v>
      </c>
      <c r="D39" s="355"/>
      <c r="E39" s="355"/>
      <c r="F39" s="242">
        <f>F40+F43+F44</f>
        <v>205671</v>
      </c>
      <c r="G39" s="336">
        <f t="shared" si="2"/>
        <v>7.422968176709599</v>
      </c>
      <c r="H39" s="377">
        <v>221337</v>
      </c>
      <c r="I39" s="378">
        <f t="shared" si="1"/>
        <v>-7.077894793911543</v>
      </c>
    </row>
    <row r="40" spans="1:9" ht="18" customHeight="1">
      <c r="A40" s="340"/>
      <c r="B40" s="340"/>
      <c r="C40" s="341"/>
      <c r="D40" s="342" t="s">
        <v>18</v>
      </c>
      <c r="E40" s="343"/>
      <c r="F40" s="344">
        <v>205094</v>
      </c>
      <c r="G40" s="345">
        <f t="shared" si="2"/>
        <v>7.402143400061645</v>
      </c>
      <c r="H40" s="384">
        <v>220668</v>
      </c>
      <c r="I40" s="385">
        <f t="shared" si="1"/>
        <v>-7.0576612830133945</v>
      </c>
    </row>
    <row r="41" spans="1:9" ht="18" customHeight="1">
      <c r="A41" s="340"/>
      <c r="B41" s="340"/>
      <c r="C41" s="341"/>
      <c r="D41" s="348"/>
      <c r="E41" s="386" t="s">
        <v>92</v>
      </c>
      <c r="F41" s="214">
        <v>127244</v>
      </c>
      <c r="G41" s="350">
        <f>F41/$F$45*100</f>
        <v>4.592422668617531</v>
      </c>
      <c r="H41" s="380">
        <v>142169</v>
      </c>
      <c r="I41" s="387">
        <f t="shared" si="1"/>
        <v>-10.498069199333193</v>
      </c>
    </row>
    <row r="42" spans="1:9" ht="18" customHeight="1">
      <c r="A42" s="340"/>
      <c r="B42" s="340"/>
      <c r="C42" s="341"/>
      <c r="D42" s="353"/>
      <c r="E42" s="388" t="s">
        <v>38</v>
      </c>
      <c r="F42" s="214">
        <v>77850</v>
      </c>
      <c r="G42" s="350">
        <f>F42/$F$45*100</f>
        <v>2.8097207314441137</v>
      </c>
      <c r="H42" s="380">
        <v>78499</v>
      </c>
      <c r="I42" s="387">
        <f t="shared" si="1"/>
        <v>-0.8267621243582712</v>
      </c>
    </row>
    <row r="43" spans="1:9" ht="18" customHeight="1">
      <c r="A43" s="340"/>
      <c r="B43" s="340"/>
      <c r="C43" s="341"/>
      <c r="D43" s="379" t="s">
        <v>39</v>
      </c>
      <c r="E43" s="389"/>
      <c r="F43" s="214">
        <v>577</v>
      </c>
      <c r="G43" s="350">
        <f>F43/$F$45*100</f>
        <v>0.020824776647954443</v>
      </c>
      <c r="H43" s="380">
        <v>669</v>
      </c>
      <c r="I43" s="387">
        <f t="shared" si="1"/>
        <v>-13.75186846038864</v>
      </c>
    </row>
    <row r="44" spans="1:9" ht="18" customHeight="1">
      <c r="A44" s="340"/>
      <c r="B44" s="340"/>
      <c r="C44" s="390"/>
      <c r="D44" s="391" t="s">
        <v>40</v>
      </c>
      <c r="E44" s="392"/>
      <c r="F44" s="246">
        <v>0</v>
      </c>
      <c r="G44" s="374">
        <f t="shared" si="2"/>
        <v>0</v>
      </c>
      <c r="H44" s="393">
        <v>0</v>
      </c>
      <c r="I44" s="370" t="e">
        <f t="shared" si="1"/>
        <v>#DIV/0!</v>
      </c>
    </row>
    <row r="45" spans="1:9" ht="18" customHeight="1">
      <c r="A45" s="371"/>
      <c r="B45" s="371"/>
      <c r="C45" s="390" t="s">
        <v>19</v>
      </c>
      <c r="D45" s="394"/>
      <c r="E45" s="394"/>
      <c r="F45" s="244">
        <f>SUM(F28,F32,F39)</f>
        <v>2770738</v>
      </c>
      <c r="G45" s="376">
        <f t="shared" si="2"/>
        <v>100</v>
      </c>
      <c r="H45" s="395">
        <v>2935545</v>
      </c>
      <c r="I45" s="376">
        <f t="shared" si="1"/>
        <v>-5.6141874847771</v>
      </c>
    </row>
    <row r="46" ht="13.5">
      <c r="A46" s="396" t="s">
        <v>20</v>
      </c>
    </row>
    <row r="47" ht="13.5">
      <c r="A47" s="397" t="s">
        <v>21</v>
      </c>
    </row>
    <row r="48" ht="13.5">
      <c r="A48" s="397"/>
    </row>
    <row r="57" ht="13.5">
      <c r="I57" s="398"/>
    </row>
    <row r="58" ht="13.5">
      <c r="I58" s="39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272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91" t="s">
        <v>49</v>
      </c>
      <c r="B6" s="292"/>
      <c r="C6" s="292"/>
      <c r="D6" s="292"/>
      <c r="E6" s="293"/>
      <c r="F6" s="287" t="s">
        <v>265</v>
      </c>
      <c r="G6" s="271"/>
      <c r="H6" s="287" t="s">
        <v>266</v>
      </c>
      <c r="I6" s="271"/>
      <c r="J6" s="270"/>
      <c r="K6" s="271"/>
      <c r="L6" s="270"/>
      <c r="M6" s="271"/>
      <c r="N6" s="270"/>
      <c r="O6" s="271"/>
    </row>
    <row r="7" spans="1:15" ht="15.75" customHeight="1">
      <c r="A7" s="294"/>
      <c r="B7" s="295"/>
      <c r="C7" s="295"/>
      <c r="D7" s="295"/>
      <c r="E7" s="296"/>
      <c r="F7" s="106" t="s">
        <v>241</v>
      </c>
      <c r="G7" s="38" t="s">
        <v>2</v>
      </c>
      <c r="H7" s="106" t="s">
        <v>240</v>
      </c>
      <c r="I7" s="38" t="s">
        <v>2</v>
      </c>
      <c r="J7" s="106" t="s">
        <v>240</v>
      </c>
      <c r="K7" s="38" t="s">
        <v>2</v>
      </c>
      <c r="L7" s="106" t="s">
        <v>240</v>
      </c>
      <c r="M7" s="38" t="s">
        <v>2</v>
      </c>
      <c r="N7" s="106" t="s">
        <v>240</v>
      </c>
      <c r="O7" s="221" t="s">
        <v>2</v>
      </c>
    </row>
    <row r="8" spans="1:25" ht="15.75" customHeight="1">
      <c r="A8" s="280" t="s">
        <v>83</v>
      </c>
      <c r="B8" s="55" t="s">
        <v>50</v>
      </c>
      <c r="C8" s="56"/>
      <c r="D8" s="56"/>
      <c r="E8" s="92" t="s">
        <v>41</v>
      </c>
      <c r="F8" s="107">
        <v>838</v>
      </c>
      <c r="G8" s="107">
        <v>704</v>
      </c>
      <c r="H8" s="107">
        <v>2075</v>
      </c>
      <c r="I8" s="107">
        <v>4075</v>
      </c>
      <c r="J8" s="107"/>
      <c r="K8" s="109"/>
      <c r="L8" s="107"/>
      <c r="M8" s="108"/>
      <c r="N8" s="107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5.75" customHeight="1">
      <c r="A9" s="303"/>
      <c r="B9" s="8"/>
      <c r="C9" s="30" t="s">
        <v>51</v>
      </c>
      <c r="D9" s="43"/>
      <c r="E9" s="90" t="s">
        <v>42</v>
      </c>
      <c r="F9" s="70">
        <v>838</v>
      </c>
      <c r="G9" s="70">
        <v>704</v>
      </c>
      <c r="H9" s="70">
        <v>2075</v>
      </c>
      <c r="I9" s="70">
        <v>4075</v>
      </c>
      <c r="J9" s="70"/>
      <c r="K9" s="112"/>
      <c r="L9" s="70"/>
      <c r="M9" s="111"/>
      <c r="N9" s="70"/>
      <c r="O9" s="112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5.75" customHeight="1">
      <c r="A10" s="303"/>
      <c r="B10" s="10"/>
      <c r="C10" s="30" t="s">
        <v>52</v>
      </c>
      <c r="D10" s="43"/>
      <c r="E10" s="90" t="s">
        <v>43</v>
      </c>
      <c r="F10" s="226">
        <v>0</v>
      </c>
      <c r="G10" s="226" t="s">
        <v>271</v>
      </c>
      <c r="H10" s="226" t="s">
        <v>271</v>
      </c>
      <c r="I10" s="226" t="s">
        <v>271</v>
      </c>
      <c r="J10" s="113"/>
      <c r="K10" s="114"/>
      <c r="L10" s="70"/>
      <c r="M10" s="111"/>
      <c r="N10" s="70"/>
      <c r="O10" s="112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5.75" customHeight="1">
      <c r="A11" s="303"/>
      <c r="B11" s="50" t="s">
        <v>53</v>
      </c>
      <c r="C11" s="63"/>
      <c r="D11" s="63"/>
      <c r="E11" s="89" t="s">
        <v>44</v>
      </c>
      <c r="F11" s="115">
        <v>1003</v>
      </c>
      <c r="G11" s="115">
        <v>906</v>
      </c>
      <c r="H11" s="115">
        <v>727</v>
      </c>
      <c r="I11" s="115">
        <v>3442</v>
      </c>
      <c r="J11" s="115"/>
      <c r="K11" s="117"/>
      <c r="L11" s="115"/>
      <c r="M11" s="116"/>
      <c r="N11" s="115"/>
      <c r="O11" s="117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5.75" customHeight="1">
      <c r="A12" s="303"/>
      <c r="B12" s="7"/>
      <c r="C12" s="30" t="s">
        <v>54</v>
      </c>
      <c r="D12" s="43"/>
      <c r="E12" s="90" t="s">
        <v>45</v>
      </c>
      <c r="F12" s="70">
        <v>1003</v>
      </c>
      <c r="G12" s="70">
        <v>906</v>
      </c>
      <c r="H12" s="115">
        <v>727</v>
      </c>
      <c r="I12" s="115">
        <v>3442</v>
      </c>
      <c r="J12" s="115"/>
      <c r="K12" s="112"/>
      <c r="L12" s="70"/>
      <c r="M12" s="111"/>
      <c r="N12" s="70"/>
      <c r="O12" s="112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5.75" customHeight="1">
      <c r="A13" s="303"/>
      <c r="B13" s="8"/>
      <c r="C13" s="52" t="s">
        <v>55</v>
      </c>
      <c r="D13" s="53"/>
      <c r="E13" s="94" t="s">
        <v>46</v>
      </c>
      <c r="F13" s="231">
        <v>0</v>
      </c>
      <c r="G13" s="231" t="s">
        <v>271</v>
      </c>
      <c r="H13" s="113" t="s">
        <v>271</v>
      </c>
      <c r="I13" s="113" t="s">
        <v>271</v>
      </c>
      <c r="J13" s="113"/>
      <c r="K13" s="114"/>
      <c r="L13" s="68"/>
      <c r="M13" s="119"/>
      <c r="N13" s="68"/>
      <c r="O13" s="120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5.75" customHeight="1">
      <c r="A14" s="303"/>
      <c r="B14" s="44" t="s">
        <v>56</v>
      </c>
      <c r="C14" s="43"/>
      <c r="D14" s="43"/>
      <c r="E14" s="90" t="s">
        <v>97</v>
      </c>
      <c r="F14" s="69">
        <f aca="true" t="shared" si="0" ref="F14:O14">F9-F12</f>
        <v>-165</v>
      </c>
      <c r="G14" s="69">
        <f t="shared" si="0"/>
        <v>-202</v>
      </c>
      <c r="H14" s="69">
        <f t="shared" si="0"/>
        <v>1348</v>
      </c>
      <c r="I14" s="69">
        <f t="shared" si="0"/>
        <v>633</v>
      </c>
      <c r="J14" s="69">
        <f t="shared" si="0"/>
        <v>0</v>
      </c>
      <c r="K14" s="121">
        <f t="shared" si="0"/>
        <v>0</v>
      </c>
      <c r="L14" s="69">
        <f t="shared" si="0"/>
        <v>0</v>
      </c>
      <c r="M14" s="121">
        <f t="shared" si="0"/>
        <v>0</v>
      </c>
      <c r="N14" s="69">
        <f t="shared" si="0"/>
        <v>0</v>
      </c>
      <c r="O14" s="121">
        <f t="shared" si="0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5.75" customHeight="1">
      <c r="A15" s="303"/>
      <c r="B15" s="44" t="s">
        <v>57</v>
      </c>
      <c r="C15" s="43"/>
      <c r="D15" s="43"/>
      <c r="E15" s="90" t="s">
        <v>98</v>
      </c>
      <c r="F15" s="232">
        <v>0</v>
      </c>
      <c r="G15" s="232" t="s">
        <v>271</v>
      </c>
      <c r="H15" s="113" t="s">
        <v>271</v>
      </c>
      <c r="I15" s="113" t="s">
        <v>271</v>
      </c>
      <c r="J15" s="69">
        <f aca="true" t="shared" si="1" ref="J15:O15">J10-J13</f>
        <v>0</v>
      </c>
      <c r="K15" s="121">
        <f t="shared" si="1"/>
        <v>0</v>
      </c>
      <c r="L15" s="69">
        <f t="shared" si="1"/>
        <v>0</v>
      </c>
      <c r="M15" s="121">
        <f t="shared" si="1"/>
        <v>0</v>
      </c>
      <c r="N15" s="69">
        <f t="shared" si="1"/>
        <v>0</v>
      </c>
      <c r="O15" s="121">
        <f t="shared" si="1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5.75" customHeight="1">
      <c r="A16" s="303"/>
      <c r="B16" s="44" t="s">
        <v>58</v>
      </c>
      <c r="C16" s="43"/>
      <c r="D16" s="43"/>
      <c r="E16" s="90" t="s">
        <v>99</v>
      </c>
      <c r="F16" s="67">
        <f aca="true" t="shared" si="2" ref="F16:O16">F8-F11</f>
        <v>-165</v>
      </c>
      <c r="G16" s="67">
        <f t="shared" si="2"/>
        <v>-202</v>
      </c>
      <c r="H16" s="67">
        <f t="shared" si="2"/>
        <v>1348</v>
      </c>
      <c r="I16" s="67">
        <f t="shared" si="2"/>
        <v>633</v>
      </c>
      <c r="J16" s="67">
        <f t="shared" si="2"/>
        <v>0</v>
      </c>
      <c r="K16" s="118">
        <f t="shared" si="2"/>
        <v>0</v>
      </c>
      <c r="L16" s="67">
        <f t="shared" si="2"/>
        <v>0</v>
      </c>
      <c r="M16" s="118">
        <f t="shared" si="2"/>
        <v>0</v>
      </c>
      <c r="N16" s="67">
        <f t="shared" si="2"/>
        <v>0</v>
      </c>
      <c r="O16" s="118">
        <f t="shared" si="2"/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5.75" customHeight="1">
      <c r="A17" s="303"/>
      <c r="B17" s="44" t="s">
        <v>59</v>
      </c>
      <c r="C17" s="43"/>
      <c r="D17" s="43"/>
      <c r="E17" s="34"/>
      <c r="F17" s="69">
        <v>14165</v>
      </c>
      <c r="G17" s="69">
        <v>14026</v>
      </c>
      <c r="H17" s="113" t="s">
        <v>271</v>
      </c>
      <c r="I17" s="113" t="s">
        <v>271</v>
      </c>
      <c r="J17" s="70"/>
      <c r="K17" s="112"/>
      <c r="L17" s="70"/>
      <c r="M17" s="111"/>
      <c r="N17" s="113"/>
      <c r="O17" s="122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5.75" customHeight="1">
      <c r="A18" s="304"/>
      <c r="B18" s="47" t="s">
        <v>60</v>
      </c>
      <c r="C18" s="31"/>
      <c r="D18" s="31"/>
      <c r="E18" s="17"/>
      <c r="F18" s="123">
        <v>0</v>
      </c>
      <c r="G18" s="228" t="s">
        <v>271</v>
      </c>
      <c r="H18" s="233" t="s">
        <v>271</v>
      </c>
      <c r="I18" s="233" t="s">
        <v>271</v>
      </c>
      <c r="J18" s="125"/>
      <c r="K18" s="126"/>
      <c r="L18" s="125"/>
      <c r="M18" s="126"/>
      <c r="N18" s="125"/>
      <c r="O18" s="127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5.75" customHeight="1">
      <c r="A19" s="303" t="s">
        <v>84</v>
      </c>
      <c r="B19" s="50" t="s">
        <v>61</v>
      </c>
      <c r="C19" s="51"/>
      <c r="D19" s="51"/>
      <c r="E19" s="95"/>
      <c r="F19" s="65">
        <v>249</v>
      </c>
      <c r="G19" s="65">
        <v>114</v>
      </c>
      <c r="H19" s="66">
        <v>1320</v>
      </c>
      <c r="I19" s="66">
        <v>36078</v>
      </c>
      <c r="J19" s="66"/>
      <c r="K19" s="130"/>
      <c r="L19" s="66"/>
      <c r="M19" s="129"/>
      <c r="N19" s="66"/>
      <c r="O19" s="130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5.75" customHeight="1">
      <c r="A20" s="303"/>
      <c r="B20" s="19"/>
      <c r="C20" s="30" t="s">
        <v>62</v>
      </c>
      <c r="D20" s="43"/>
      <c r="E20" s="90"/>
      <c r="F20" s="69">
        <v>206</v>
      </c>
      <c r="G20" s="69">
        <v>74</v>
      </c>
      <c r="H20" s="70">
        <v>1320</v>
      </c>
      <c r="I20" s="70">
        <v>36078</v>
      </c>
      <c r="J20" s="70"/>
      <c r="K20" s="114"/>
      <c r="L20" s="70"/>
      <c r="M20" s="111"/>
      <c r="N20" s="70"/>
      <c r="O20" s="112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5.75" customHeight="1">
      <c r="A21" s="303"/>
      <c r="B21" s="9" t="s">
        <v>63</v>
      </c>
      <c r="C21" s="63"/>
      <c r="D21" s="63"/>
      <c r="E21" s="89" t="s">
        <v>100</v>
      </c>
      <c r="F21" s="69">
        <v>249</v>
      </c>
      <c r="G21" s="131">
        <v>114</v>
      </c>
      <c r="H21" s="115">
        <v>1320</v>
      </c>
      <c r="I21" s="115">
        <v>36078</v>
      </c>
      <c r="J21" s="115"/>
      <c r="K21" s="117"/>
      <c r="L21" s="115"/>
      <c r="M21" s="116"/>
      <c r="N21" s="115"/>
      <c r="O21" s="117"/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5.75" customHeight="1">
      <c r="A22" s="303"/>
      <c r="B22" s="50" t="s">
        <v>64</v>
      </c>
      <c r="C22" s="51"/>
      <c r="D22" s="51"/>
      <c r="E22" s="95" t="s">
        <v>101</v>
      </c>
      <c r="F22" s="65">
        <v>511</v>
      </c>
      <c r="G22" s="65">
        <v>230</v>
      </c>
      <c r="H22" s="66">
        <v>1320</v>
      </c>
      <c r="I22" s="66">
        <v>36308</v>
      </c>
      <c r="J22" s="66"/>
      <c r="K22" s="130"/>
      <c r="L22" s="66"/>
      <c r="M22" s="129"/>
      <c r="N22" s="66"/>
      <c r="O22" s="130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5.75" customHeight="1">
      <c r="A23" s="303"/>
      <c r="B23" s="7" t="s">
        <v>65</v>
      </c>
      <c r="C23" s="52" t="s">
        <v>66</v>
      </c>
      <c r="D23" s="53"/>
      <c r="E23" s="94"/>
      <c r="F23" s="67">
        <v>87</v>
      </c>
      <c r="G23" s="67">
        <v>80</v>
      </c>
      <c r="H23" s="68">
        <v>1320</v>
      </c>
      <c r="I23" s="68">
        <v>36308</v>
      </c>
      <c r="J23" s="68"/>
      <c r="K23" s="120"/>
      <c r="L23" s="68"/>
      <c r="M23" s="119"/>
      <c r="N23" s="68"/>
      <c r="O23" s="120"/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5.75" customHeight="1">
      <c r="A24" s="303"/>
      <c r="B24" s="44" t="s">
        <v>102</v>
      </c>
      <c r="C24" s="43"/>
      <c r="D24" s="43"/>
      <c r="E24" s="90" t="s">
        <v>103</v>
      </c>
      <c r="F24" s="69">
        <f aca="true" t="shared" si="3" ref="F24:O24">F21-F22</f>
        <v>-262</v>
      </c>
      <c r="G24" s="69">
        <f t="shared" si="3"/>
        <v>-116</v>
      </c>
      <c r="H24" s="69">
        <f>H21-H22</f>
        <v>0</v>
      </c>
      <c r="I24" s="69">
        <f>I21-I22</f>
        <v>-230</v>
      </c>
      <c r="J24" s="69">
        <f t="shared" si="3"/>
        <v>0</v>
      </c>
      <c r="K24" s="121">
        <f t="shared" si="3"/>
        <v>0</v>
      </c>
      <c r="L24" s="69">
        <f t="shared" si="3"/>
        <v>0</v>
      </c>
      <c r="M24" s="121">
        <f t="shared" si="3"/>
        <v>0</v>
      </c>
      <c r="N24" s="69">
        <f t="shared" si="3"/>
        <v>0</v>
      </c>
      <c r="O24" s="121">
        <f t="shared" si="3"/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5.75" customHeight="1">
      <c r="A25" s="303"/>
      <c r="B25" s="100" t="s">
        <v>67</v>
      </c>
      <c r="C25" s="53"/>
      <c r="D25" s="53"/>
      <c r="E25" s="305" t="s">
        <v>104</v>
      </c>
      <c r="F25" s="285">
        <v>262</v>
      </c>
      <c r="G25" s="285">
        <v>116</v>
      </c>
      <c r="H25" s="276">
        <v>0</v>
      </c>
      <c r="I25" s="276">
        <v>230</v>
      </c>
      <c r="J25" s="276"/>
      <c r="K25" s="278"/>
      <c r="L25" s="276"/>
      <c r="M25" s="278"/>
      <c r="N25" s="276"/>
      <c r="O25" s="278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5.75" customHeight="1">
      <c r="A26" s="303"/>
      <c r="B26" s="9" t="s">
        <v>68</v>
      </c>
      <c r="C26" s="63"/>
      <c r="D26" s="63"/>
      <c r="E26" s="306"/>
      <c r="F26" s="286"/>
      <c r="G26" s="286"/>
      <c r="H26" s="277"/>
      <c r="I26" s="277"/>
      <c r="J26" s="277"/>
      <c r="K26" s="279"/>
      <c r="L26" s="277"/>
      <c r="M26" s="279"/>
      <c r="N26" s="277"/>
      <c r="O26" s="279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5.75" customHeight="1">
      <c r="A27" s="304"/>
      <c r="B27" s="47" t="s">
        <v>105</v>
      </c>
      <c r="C27" s="31"/>
      <c r="D27" s="31"/>
      <c r="E27" s="91" t="s">
        <v>106</v>
      </c>
      <c r="F27" s="72">
        <f aca="true" t="shared" si="4" ref="F27:O27">F24+F25</f>
        <v>0</v>
      </c>
      <c r="G27" s="72">
        <f t="shared" si="4"/>
        <v>0</v>
      </c>
      <c r="H27" s="72">
        <f t="shared" si="4"/>
        <v>0</v>
      </c>
      <c r="I27" s="72">
        <f t="shared" si="4"/>
        <v>0</v>
      </c>
      <c r="J27" s="72">
        <f t="shared" si="4"/>
        <v>0</v>
      </c>
      <c r="K27" s="133">
        <f t="shared" si="4"/>
        <v>0</v>
      </c>
      <c r="L27" s="72">
        <f t="shared" si="4"/>
        <v>0</v>
      </c>
      <c r="M27" s="133">
        <f t="shared" si="4"/>
        <v>0</v>
      </c>
      <c r="N27" s="72">
        <f t="shared" si="4"/>
        <v>0</v>
      </c>
      <c r="O27" s="133">
        <f t="shared" si="4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5.75" customHeight="1">
      <c r="A28" s="13"/>
      <c r="F28" s="110"/>
      <c r="G28" s="110"/>
      <c r="H28" s="110"/>
      <c r="I28" s="110"/>
      <c r="J28" s="110"/>
      <c r="K28" s="110"/>
      <c r="L28" s="134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5.75" customHeight="1">
      <c r="A29" s="31"/>
      <c r="F29" s="110"/>
      <c r="G29" s="110"/>
      <c r="H29" s="110"/>
      <c r="I29" s="110"/>
      <c r="J29" s="135"/>
      <c r="K29" s="135"/>
      <c r="L29" s="134"/>
      <c r="M29" s="110"/>
      <c r="N29" s="110"/>
      <c r="O29" s="135" t="s">
        <v>107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5"/>
    </row>
    <row r="30" spans="1:25" ht="15.75" customHeight="1">
      <c r="A30" s="297" t="s">
        <v>69</v>
      </c>
      <c r="B30" s="298"/>
      <c r="C30" s="298"/>
      <c r="D30" s="298"/>
      <c r="E30" s="299"/>
      <c r="F30" s="274" t="s">
        <v>267</v>
      </c>
      <c r="G30" s="275"/>
      <c r="H30" s="274" t="s">
        <v>268</v>
      </c>
      <c r="I30" s="275"/>
      <c r="J30" s="274" t="s">
        <v>269</v>
      </c>
      <c r="K30" s="275"/>
      <c r="L30" s="274" t="s">
        <v>270</v>
      </c>
      <c r="M30" s="275"/>
      <c r="N30" s="272"/>
      <c r="O30" s="273"/>
      <c r="P30" s="136"/>
      <c r="Q30" s="134"/>
      <c r="R30" s="136"/>
      <c r="S30" s="134"/>
      <c r="T30" s="136"/>
      <c r="U30" s="134"/>
      <c r="V30" s="136"/>
      <c r="W30" s="134"/>
      <c r="X30" s="136"/>
      <c r="Y30" s="134"/>
    </row>
    <row r="31" spans="1:25" ht="15.75" customHeight="1">
      <c r="A31" s="300"/>
      <c r="B31" s="301"/>
      <c r="C31" s="301"/>
      <c r="D31" s="301"/>
      <c r="E31" s="302"/>
      <c r="F31" s="106" t="s">
        <v>240</v>
      </c>
      <c r="G31" s="137" t="s">
        <v>2</v>
      </c>
      <c r="H31" s="106" t="s">
        <v>240</v>
      </c>
      <c r="I31" s="137" t="s">
        <v>2</v>
      </c>
      <c r="J31" s="106" t="s">
        <v>240</v>
      </c>
      <c r="K31" s="138" t="s">
        <v>2</v>
      </c>
      <c r="L31" s="106" t="s">
        <v>240</v>
      </c>
      <c r="M31" s="137" t="s">
        <v>2</v>
      </c>
      <c r="N31" s="106" t="s">
        <v>240</v>
      </c>
      <c r="O31" s="139" t="s">
        <v>2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75" customHeight="1">
      <c r="A32" s="280" t="s">
        <v>85</v>
      </c>
      <c r="B32" s="55" t="s">
        <v>50</v>
      </c>
      <c r="C32" s="56"/>
      <c r="D32" s="56"/>
      <c r="E32" s="15" t="s">
        <v>41</v>
      </c>
      <c r="F32" s="236">
        <v>27997.631</v>
      </c>
      <c r="G32" s="236">
        <v>27864</v>
      </c>
      <c r="H32" s="237">
        <v>4216.3460320929935</v>
      </c>
      <c r="I32" s="237">
        <v>4177</v>
      </c>
      <c r="J32" s="237">
        <v>1917.4499679070063</v>
      </c>
      <c r="K32" s="237">
        <v>1993</v>
      </c>
      <c r="L32" s="236">
        <v>2331.226</v>
      </c>
      <c r="M32" s="236">
        <v>566</v>
      </c>
      <c r="N32" s="107"/>
      <c r="O32" s="142"/>
      <c r="P32" s="141"/>
      <c r="Q32" s="141"/>
      <c r="R32" s="141"/>
      <c r="S32" s="141"/>
      <c r="T32" s="143"/>
      <c r="U32" s="143"/>
      <c r="V32" s="141"/>
      <c r="W32" s="141"/>
      <c r="X32" s="143"/>
      <c r="Y32" s="143"/>
    </row>
    <row r="33" spans="1:25" ht="15.75" customHeight="1">
      <c r="A33" s="281"/>
      <c r="B33" s="8"/>
      <c r="C33" s="52" t="s">
        <v>70</v>
      </c>
      <c r="D33" s="53"/>
      <c r="E33" s="98"/>
      <c r="F33" s="238">
        <v>23796.41</v>
      </c>
      <c r="G33" s="238">
        <v>23231</v>
      </c>
      <c r="H33" s="238">
        <v>4214.23</v>
      </c>
      <c r="I33" s="238">
        <v>4156</v>
      </c>
      <c r="J33" s="238">
        <v>1916.9131903529035</v>
      </c>
      <c r="K33" s="238">
        <v>1992</v>
      </c>
      <c r="L33" s="238">
        <v>2264.607</v>
      </c>
      <c r="M33" s="238">
        <v>463</v>
      </c>
      <c r="N33" s="68"/>
      <c r="O33" s="118"/>
      <c r="P33" s="141"/>
      <c r="Q33" s="141"/>
      <c r="R33" s="141"/>
      <c r="S33" s="141"/>
      <c r="T33" s="143"/>
      <c r="U33" s="143"/>
      <c r="V33" s="141"/>
      <c r="W33" s="141"/>
      <c r="X33" s="143"/>
      <c r="Y33" s="143"/>
    </row>
    <row r="34" spans="1:25" ht="15.75" customHeight="1">
      <c r="A34" s="281"/>
      <c r="B34" s="8"/>
      <c r="C34" s="24"/>
      <c r="D34" s="30" t="s">
        <v>71</v>
      </c>
      <c r="E34" s="93"/>
      <c r="F34" s="239">
        <v>0</v>
      </c>
      <c r="G34" s="245">
        <f>-G1</f>
        <v>0</v>
      </c>
      <c r="H34" s="239">
        <v>4214.2328096470965</v>
      </c>
      <c r="I34" s="239">
        <v>4156</v>
      </c>
      <c r="J34" s="239">
        <v>1916.9131903529035</v>
      </c>
      <c r="K34" s="239">
        <v>1992</v>
      </c>
      <c r="L34" s="239">
        <v>2242.46</v>
      </c>
      <c r="M34" s="239">
        <v>448</v>
      </c>
      <c r="N34" s="70"/>
      <c r="O34" s="121"/>
      <c r="P34" s="141"/>
      <c r="Q34" s="141"/>
      <c r="R34" s="141"/>
      <c r="S34" s="141"/>
      <c r="T34" s="143"/>
      <c r="U34" s="143"/>
      <c r="V34" s="141"/>
      <c r="W34" s="141"/>
      <c r="X34" s="143"/>
      <c r="Y34" s="143"/>
    </row>
    <row r="35" spans="1:25" ht="15.75" customHeight="1">
      <c r="A35" s="281"/>
      <c r="B35" s="10"/>
      <c r="C35" s="62" t="s">
        <v>72</v>
      </c>
      <c r="D35" s="63"/>
      <c r="E35" s="99"/>
      <c r="F35" s="240">
        <v>4201.221</v>
      </c>
      <c r="G35" s="240">
        <v>4633</v>
      </c>
      <c r="H35" s="240">
        <v>2.1132224458970867</v>
      </c>
      <c r="I35" s="240">
        <v>21</v>
      </c>
      <c r="J35" s="241">
        <v>0.5367775541029132</v>
      </c>
      <c r="K35" s="241">
        <v>1</v>
      </c>
      <c r="L35" s="240">
        <v>66.619</v>
      </c>
      <c r="M35" s="240">
        <v>103</v>
      </c>
      <c r="N35" s="115"/>
      <c r="O35" s="132"/>
      <c r="P35" s="141"/>
      <c r="Q35" s="141"/>
      <c r="R35" s="141"/>
      <c r="S35" s="141"/>
      <c r="T35" s="143"/>
      <c r="U35" s="143"/>
      <c r="V35" s="141"/>
      <c r="W35" s="141"/>
      <c r="X35" s="143"/>
      <c r="Y35" s="143"/>
    </row>
    <row r="36" spans="1:25" ht="15.75" customHeight="1">
      <c r="A36" s="281"/>
      <c r="B36" s="50" t="s">
        <v>53</v>
      </c>
      <c r="C36" s="51"/>
      <c r="D36" s="51"/>
      <c r="E36" s="15" t="s">
        <v>42</v>
      </c>
      <c r="F36" s="242">
        <v>27997.631</v>
      </c>
      <c r="G36" s="242">
        <v>27864</v>
      </c>
      <c r="H36" s="236">
        <v>1651.8846797890276</v>
      </c>
      <c r="I36" s="236">
        <v>1668</v>
      </c>
      <c r="J36" s="236">
        <v>562.5133202109721</v>
      </c>
      <c r="K36" s="236">
        <v>605</v>
      </c>
      <c r="L36" s="236">
        <v>66.619</v>
      </c>
      <c r="M36" s="236">
        <v>103</v>
      </c>
      <c r="N36" s="66"/>
      <c r="O36" s="128"/>
      <c r="P36" s="141"/>
      <c r="Q36" s="141"/>
      <c r="R36" s="141"/>
      <c r="S36" s="141"/>
      <c r="T36" s="141"/>
      <c r="U36" s="141"/>
      <c r="V36" s="141"/>
      <c r="W36" s="141"/>
      <c r="X36" s="143"/>
      <c r="Y36" s="143"/>
    </row>
    <row r="37" spans="1:25" ht="15.75" customHeight="1">
      <c r="A37" s="281"/>
      <c r="B37" s="8"/>
      <c r="C37" s="30" t="s">
        <v>73</v>
      </c>
      <c r="D37" s="43"/>
      <c r="E37" s="93"/>
      <c r="F37" s="214">
        <v>25548.914</v>
      </c>
      <c r="G37" s="214">
        <v>24869</v>
      </c>
      <c r="H37" s="239">
        <v>390.30220860244975</v>
      </c>
      <c r="I37" s="239">
        <v>370</v>
      </c>
      <c r="J37" s="239">
        <v>100.1097913975502</v>
      </c>
      <c r="K37" s="239">
        <v>103</v>
      </c>
      <c r="L37" s="239">
        <v>65.819</v>
      </c>
      <c r="M37" s="239">
        <v>103</v>
      </c>
      <c r="N37" s="70"/>
      <c r="O37" s="121"/>
      <c r="P37" s="141"/>
      <c r="Q37" s="141"/>
      <c r="R37" s="141"/>
      <c r="S37" s="141"/>
      <c r="T37" s="141"/>
      <c r="U37" s="141"/>
      <c r="V37" s="141"/>
      <c r="W37" s="141"/>
      <c r="X37" s="143"/>
      <c r="Y37" s="143"/>
    </row>
    <row r="38" spans="1:25" ht="15.75" customHeight="1">
      <c r="A38" s="281"/>
      <c r="B38" s="10"/>
      <c r="C38" s="30" t="s">
        <v>74</v>
      </c>
      <c r="D38" s="43"/>
      <c r="E38" s="93"/>
      <c r="F38" s="214">
        <v>2448.717</v>
      </c>
      <c r="G38" s="214">
        <v>2995</v>
      </c>
      <c r="H38" s="239">
        <v>1261.582471186578</v>
      </c>
      <c r="I38" s="239">
        <v>1298</v>
      </c>
      <c r="J38" s="239">
        <v>462.403528813422</v>
      </c>
      <c r="K38" s="239">
        <v>502</v>
      </c>
      <c r="L38" s="239">
        <v>0.8</v>
      </c>
      <c r="M38" s="239">
        <v>0</v>
      </c>
      <c r="N38" s="70"/>
      <c r="O38" s="121"/>
      <c r="P38" s="141"/>
      <c r="Q38" s="141"/>
      <c r="R38" s="143"/>
      <c r="S38" s="143"/>
      <c r="T38" s="141"/>
      <c r="U38" s="141"/>
      <c r="V38" s="141"/>
      <c r="W38" s="141"/>
      <c r="X38" s="143"/>
      <c r="Y38" s="143"/>
    </row>
    <row r="39" spans="1:25" ht="15.75" customHeight="1">
      <c r="A39" s="282"/>
      <c r="B39" s="11" t="s">
        <v>75</v>
      </c>
      <c r="C39" s="12"/>
      <c r="D39" s="12"/>
      <c r="E39" s="97" t="s">
        <v>108</v>
      </c>
      <c r="F39" s="246">
        <f>F32-F36</f>
        <v>0</v>
      </c>
      <c r="G39" s="246">
        <f>G32-G36</f>
        <v>0</v>
      </c>
      <c r="H39" s="246">
        <f>H32-H36</f>
        <v>2564.461352303966</v>
      </c>
      <c r="I39" s="246">
        <f aca="true" t="shared" si="5" ref="I39:O39">I32-I36</f>
        <v>2509</v>
      </c>
      <c r="J39" s="246">
        <f t="shared" si="5"/>
        <v>1354.9366476960342</v>
      </c>
      <c r="K39" s="246">
        <f t="shared" si="5"/>
        <v>1388</v>
      </c>
      <c r="L39" s="246">
        <f t="shared" si="5"/>
        <v>2264.607</v>
      </c>
      <c r="M39" s="246">
        <f t="shared" si="5"/>
        <v>463</v>
      </c>
      <c r="N39" s="72">
        <f t="shared" si="5"/>
        <v>0</v>
      </c>
      <c r="O39" s="133">
        <f t="shared" si="5"/>
        <v>0</v>
      </c>
      <c r="P39" s="141"/>
      <c r="Q39" s="141"/>
      <c r="R39" s="141"/>
      <c r="S39" s="141"/>
      <c r="T39" s="141"/>
      <c r="U39" s="141"/>
      <c r="V39" s="141"/>
      <c r="W39" s="141"/>
      <c r="X39" s="143"/>
      <c r="Y39" s="143"/>
    </row>
    <row r="40" spans="1:25" ht="15.75" customHeight="1">
      <c r="A40" s="280" t="s">
        <v>86</v>
      </c>
      <c r="B40" s="50" t="s">
        <v>76</v>
      </c>
      <c r="C40" s="51"/>
      <c r="D40" s="51"/>
      <c r="E40" s="15" t="s">
        <v>44</v>
      </c>
      <c r="F40" s="242">
        <v>48861.86</v>
      </c>
      <c r="G40" s="242">
        <v>53246</v>
      </c>
      <c r="H40" s="236">
        <v>1205.598693387061</v>
      </c>
      <c r="I40" s="236">
        <v>2622</v>
      </c>
      <c r="J40" s="236">
        <v>2427.3833066129387</v>
      </c>
      <c r="K40" s="236">
        <v>1682</v>
      </c>
      <c r="L40" s="236">
        <v>12225.746</v>
      </c>
      <c r="M40" s="236">
        <v>5174</v>
      </c>
      <c r="N40" s="66"/>
      <c r="O40" s="128"/>
      <c r="P40" s="141"/>
      <c r="Q40" s="141"/>
      <c r="R40" s="141"/>
      <c r="S40" s="141"/>
      <c r="T40" s="143"/>
      <c r="U40" s="143"/>
      <c r="V40" s="143"/>
      <c r="W40" s="143"/>
      <c r="X40" s="141"/>
      <c r="Y40" s="141"/>
    </row>
    <row r="41" spans="1:25" ht="15.75" customHeight="1">
      <c r="A41" s="283"/>
      <c r="B41" s="10"/>
      <c r="C41" s="30" t="s">
        <v>77</v>
      </c>
      <c r="D41" s="43"/>
      <c r="E41" s="93"/>
      <c r="F41" s="243">
        <v>17987</v>
      </c>
      <c r="G41" s="243">
        <v>19934</v>
      </c>
      <c r="H41" s="241">
        <v>0</v>
      </c>
      <c r="I41" s="241">
        <v>126</v>
      </c>
      <c r="J41" s="239">
        <v>2016</v>
      </c>
      <c r="K41" s="239">
        <v>1415</v>
      </c>
      <c r="L41" s="239">
        <v>6594</v>
      </c>
      <c r="M41" s="239">
        <v>901</v>
      </c>
      <c r="N41" s="70"/>
      <c r="O41" s="121"/>
      <c r="P41" s="143"/>
      <c r="Q41" s="143"/>
      <c r="R41" s="143"/>
      <c r="S41" s="143"/>
      <c r="T41" s="143"/>
      <c r="U41" s="143"/>
      <c r="V41" s="143"/>
      <c r="W41" s="143"/>
      <c r="X41" s="141"/>
      <c r="Y41" s="141"/>
    </row>
    <row r="42" spans="1:25" ht="15.75" customHeight="1">
      <c r="A42" s="283"/>
      <c r="B42" s="50" t="s">
        <v>64</v>
      </c>
      <c r="C42" s="51"/>
      <c r="D42" s="51"/>
      <c r="E42" s="15" t="s">
        <v>45</v>
      </c>
      <c r="F42" s="242">
        <v>42695.865</v>
      </c>
      <c r="G42" s="242">
        <v>46901</v>
      </c>
      <c r="H42" s="236">
        <v>1619.441</v>
      </c>
      <c r="I42" s="236">
        <v>2814</v>
      </c>
      <c r="J42" s="236">
        <v>2651.543</v>
      </c>
      <c r="K42" s="236">
        <v>1741</v>
      </c>
      <c r="L42" s="236">
        <v>12591.471</v>
      </c>
      <c r="M42" s="236">
        <v>5200</v>
      </c>
      <c r="N42" s="66"/>
      <c r="O42" s="128"/>
      <c r="P42" s="141"/>
      <c r="Q42" s="141"/>
      <c r="R42" s="141"/>
      <c r="S42" s="141"/>
      <c r="T42" s="143"/>
      <c r="U42" s="143"/>
      <c r="V42" s="141"/>
      <c r="W42" s="141"/>
      <c r="X42" s="141"/>
      <c r="Y42" s="141"/>
    </row>
    <row r="43" spans="1:25" ht="15.75" customHeight="1">
      <c r="A43" s="283"/>
      <c r="B43" s="10"/>
      <c r="C43" s="30" t="s">
        <v>78</v>
      </c>
      <c r="D43" s="43"/>
      <c r="E43" s="93"/>
      <c r="F43" s="214">
        <v>23257.51</v>
      </c>
      <c r="G43" s="214">
        <v>26162</v>
      </c>
      <c r="H43" s="239">
        <v>1240.685</v>
      </c>
      <c r="I43" s="239">
        <v>2495</v>
      </c>
      <c r="J43" s="241">
        <v>1601</v>
      </c>
      <c r="K43" s="241">
        <v>1077</v>
      </c>
      <c r="L43" s="239">
        <v>5026</v>
      </c>
      <c r="M43" s="239">
        <v>0</v>
      </c>
      <c r="N43" s="70"/>
      <c r="O43" s="121"/>
      <c r="P43" s="141"/>
      <c r="Q43" s="141"/>
      <c r="R43" s="143"/>
      <c r="S43" s="141"/>
      <c r="T43" s="143"/>
      <c r="U43" s="143"/>
      <c r="V43" s="141"/>
      <c r="W43" s="141"/>
      <c r="X43" s="143"/>
      <c r="Y43" s="143"/>
    </row>
    <row r="44" spans="1:25" ht="15.75" customHeight="1">
      <c r="A44" s="284"/>
      <c r="B44" s="47" t="s">
        <v>75</v>
      </c>
      <c r="C44" s="31"/>
      <c r="D44" s="31"/>
      <c r="E44" s="97" t="s">
        <v>109</v>
      </c>
      <c r="F44" s="247">
        <f>F40-F42</f>
        <v>6165.995000000003</v>
      </c>
      <c r="G44" s="247">
        <v>6344</v>
      </c>
      <c r="H44" s="247">
        <f>H40-H42</f>
        <v>-413.84230661293896</v>
      </c>
      <c r="I44" s="247">
        <f aca="true" t="shared" si="6" ref="I44:O44">I40-I42</f>
        <v>-192</v>
      </c>
      <c r="J44" s="247">
        <f t="shared" si="6"/>
        <v>-224.15969338706145</v>
      </c>
      <c r="K44" s="247">
        <f t="shared" si="6"/>
        <v>-59</v>
      </c>
      <c r="L44" s="247">
        <f t="shared" si="6"/>
        <v>-365.72500000000036</v>
      </c>
      <c r="M44" s="247">
        <f t="shared" si="6"/>
        <v>-26</v>
      </c>
      <c r="N44" s="123">
        <f t="shared" si="6"/>
        <v>0</v>
      </c>
      <c r="O44" s="124">
        <f t="shared" si="6"/>
        <v>0</v>
      </c>
      <c r="P44" s="143"/>
      <c r="Q44" s="143"/>
      <c r="R44" s="141"/>
      <c r="S44" s="141"/>
      <c r="T44" s="143"/>
      <c r="U44" s="143"/>
      <c r="V44" s="141"/>
      <c r="W44" s="141"/>
      <c r="X44" s="141"/>
      <c r="Y44" s="141"/>
    </row>
    <row r="45" spans="1:25" ht="15.75" customHeight="1">
      <c r="A45" s="288" t="s">
        <v>87</v>
      </c>
      <c r="B45" s="25" t="s">
        <v>79</v>
      </c>
      <c r="C45" s="20"/>
      <c r="D45" s="20"/>
      <c r="E45" s="96" t="s">
        <v>110</v>
      </c>
      <c r="F45" s="248">
        <f>F39+F44</f>
        <v>6165.995000000003</v>
      </c>
      <c r="G45" s="248">
        <f>G39+G44</f>
        <v>6344</v>
      </c>
      <c r="H45" s="248">
        <f>H39+H44</f>
        <v>2150.619045691027</v>
      </c>
      <c r="I45" s="248">
        <f aca="true" t="shared" si="7" ref="I45:O45">I39+I44</f>
        <v>2317</v>
      </c>
      <c r="J45" s="248">
        <f t="shared" si="7"/>
        <v>1130.7769543089728</v>
      </c>
      <c r="K45" s="248">
        <f t="shared" si="7"/>
        <v>1329</v>
      </c>
      <c r="L45" s="248">
        <f t="shared" si="7"/>
        <v>1898.8819999999996</v>
      </c>
      <c r="M45" s="248">
        <v>436</v>
      </c>
      <c r="N45" s="146">
        <f t="shared" si="7"/>
        <v>0</v>
      </c>
      <c r="O45" s="147">
        <f t="shared" si="7"/>
        <v>0</v>
      </c>
      <c r="P45" s="141"/>
      <c r="Q45" s="141"/>
      <c r="R45" s="141"/>
      <c r="S45" s="141"/>
      <c r="T45" s="141"/>
      <c r="U45" s="141"/>
      <c r="V45" s="141"/>
      <c r="W45" s="141"/>
      <c r="X45" s="141"/>
      <c r="Y45" s="141"/>
    </row>
    <row r="46" spans="1:25" ht="15.75" customHeight="1">
      <c r="A46" s="289"/>
      <c r="B46" s="44" t="s">
        <v>80</v>
      </c>
      <c r="C46" s="43"/>
      <c r="D46" s="43"/>
      <c r="E46" s="43"/>
      <c r="F46" s="243">
        <v>6165.995</v>
      </c>
      <c r="G46" s="243">
        <v>6344</v>
      </c>
      <c r="H46" s="241">
        <v>1708.602</v>
      </c>
      <c r="I46" s="241">
        <v>1778</v>
      </c>
      <c r="J46" s="241">
        <v>1072.894</v>
      </c>
      <c r="K46" s="241">
        <v>1869</v>
      </c>
      <c r="L46" s="239">
        <v>1898.882</v>
      </c>
      <c r="M46" s="239">
        <v>436</v>
      </c>
      <c r="N46" s="144"/>
      <c r="O46" s="122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5.75" customHeight="1">
      <c r="A47" s="289"/>
      <c r="B47" s="44" t="s">
        <v>81</v>
      </c>
      <c r="C47" s="43"/>
      <c r="D47" s="43"/>
      <c r="E47" s="43"/>
      <c r="F47" s="214">
        <v>0</v>
      </c>
      <c r="G47" s="214">
        <v>0</v>
      </c>
      <c r="H47" s="239">
        <v>442.0170456910271</v>
      </c>
      <c r="I47" s="239">
        <v>540</v>
      </c>
      <c r="J47" s="239">
        <v>57.882954308972785</v>
      </c>
      <c r="K47" s="239">
        <v>-540</v>
      </c>
      <c r="L47" s="239">
        <v>0</v>
      </c>
      <c r="M47" s="239">
        <v>0</v>
      </c>
      <c r="N47" s="70"/>
      <c r="O47" s="121"/>
      <c r="P47" s="141"/>
      <c r="Q47" s="141"/>
      <c r="R47" s="141"/>
      <c r="S47" s="141"/>
      <c r="T47" s="141"/>
      <c r="U47" s="141"/>
      <c r="V47" s="141"/>
      <c r="W47" s="141"/>
      <c r="X47" s="141"/>
      <c r="Y47" s="141"/>
    </row>
    <row r="48" spans="1:25" ht="15.75" customHeight="1">
      <c r="A48" s="290"/>
      <c r="B48" s="47" t="s">
        <v>82</v>
      </c>
      <c r="C48" s="31"/>
      <c r="D48" s="31"/>
      <c r="E48" s="31"/>
      <c r="F48" s="244">
        <v>0</v>
      </c>
      <c r="G48" s="244">
        <v>0</v>
      </c>
      <c r="H48" s="244">
        <v>442.0170456910271</v>
      </c>
      <c r="I48" s="244">
        <v>540</v>
      </c>
      <c r="J48" s="244">
        <v>57.882954308972785</v>
      </c>
      <c r="K48" s="244">
        <v>-540</v>
      </c>
      <c r="L48" s="244">
        <v>0</v>
      </c>
      <c r="M48" s="244">
        <v>0</v>
      </c>
      <c r="N48" s="73"/>
      <c r="O48" s="133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1" t="s">
        <v>251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5" t="s">
        <v>88</v>
      </c>
      <c r="B9" s="265" t="s">
        <v>90</v>
      </c>
      <c r="C9" s="55" t="s">
        <v>4</v>
      </c>
      <c r="D9" s="56"/>
      <c r="E9" s="56"/>
      <c r="F9" s="65">
        <v>1284042</v>
      </c>
      <c r="G9" s="74">
        <f aca="true" t="shared" si="0" ref="G9:G27">F9/$F$27*100</f>
        <v>45.10466997212665</v>
      </c>
      <c r="H9" s="107">
        <v>1100319</v>
      </c>
      <c r="I9" s="79">
        <f aca="true" t="shared" si="1" ref="I9:I18">(F9/H9-1)*100</f>
        <v>16.697248706965894</v>
      </c>
    </row>
    <row r="10" spans="1:9" ht="18" customHeight="1">
      <c r="A10" s="266"/>
      <c r="B10" s="266"/>
      <c r="C10" s="7"/>
      <c r="D10" s="52" t="s">
        <v>23</v>
      </c>
      <c r="E10" s="53"/>
      <c r="F10" s="67">
        <v>430657</v>
      </c>
      <c r="G10" s="75">
        <f t="shared" si="0"/>
        <v>15.127730912373696</v>
      </c>
      <c r="H10" s="68">
        <v>435603</v>
      </c>
      <c r="I10" s="80">
        <f t="shared" si="1"/>
        <v>-1.1354375429002972</v>
      </c>
    </row>
    <row r="11" spans="1:9" ht="18" customHeight="1">
      <c r="A11" s="266"/>
      <c r="B11" s="266"/>
      <c r="C11" s="7"/>
      <c r="D11" s="16"/>
      <c r="E11" s="23" t="s">
        <v>24</v>
      </c>
      <c r="F11" s="69">
        <v>307518</v>
      </c>
      <c r="G11" s="76">
        <f t="shared" si="0"/>
        <v>10.802215114839267</v>
      </c>
      <c r="H11" s="70">
        <v>301474</v>
      </c>
      <c r="I11" s="81">
        <f t="shared" si="1"/>
        <v>2.0048163357370807</v>
      </c>
    </row>
    <row r="12" spans="1:9" ht="18" customHeight="1">
      <c r="A12" s="266"/>
      <c r="B12" s="266"/>
      <c r="C12" s="7"/>
      <c r="D12" s="16"/>
      <c r="E12" s="23" t="s">
        <v>25</v>
      </c>
      <c r="F12" s="69">
        <v>59990</v>
      </c>
      <c r="G12" s="76">
        <f t="shared" si="0"/>
        <v>2.1072746464896612</v>
      </c>
      <c r="H12" s="70">
        <v>69502</v>
      </c>
      <c r="I12" s="81">
        <f t="shared" si="1"/>
        <v>-13.685937095335387</v>
      </c>
    </row>
    <row r="13" spans="1:9" ht="18" customHeight="1">
      <c r="A13" s="266"/>
      <c r="B13" s="266"/>
      <c r="C13" s="7"/>
      <c r="D13" s="33"/>
      <c r="E13" s="23" t="s">
        <v>26</v>
      </c>
      <c r="F13" s="69">
        <v>8091</v>
      </c>
      <c r="G13" s="76">
        <f t="shared" si="0"/>
        <v>0.2842133549716261</v>
      </c>
      <c r="H13" s="70">
        <v>9486</v>
      </c>
      <c r="I13" s="81">
        <f t="shared" si="1"/>
        <v>-14.70588235294118</v>
      </c>
    </row>
    <row r="14" spans="1:9" ht="18" customHeight="1">
      <c r="A14" s="266"/>
      <c r="B14" s="266"/>
      <c r="C14" s="7"/>
      <c r="D14" s="61" t="s">
        <v>27</v>
      </c>
      <c r="E14" s="51"/>
      <c r="F14" s="65">
        <v>308032</v>
      </c>
      <c r="G14" s="74">
        <f t="shared" si="0"/>
        <v>10.82027044353231</v>
      </c>
      <c r="H14" s="66">
        <v>258286</v>
      </c>
      <c r="I14" s="82">
        <f t="shared" si="1"/>
        <v>19.26004506632184</v>
      </c>
    </row>
    <row r="15" spans="1:9" ht="18" customHeight="1">
      <c r="A15" s="266"/>
      <c r="B15" s="266"/>
      <c r="C15" s="7"/>
      <c r="D15" s="16"/>
      <c r="E15" s="23" t="s">
        <v>28</v>
      </c>
      <c r="F15" s="69">
        <v>14652</v>
      </c>
      <c r="G15" s="76">
        <f t="shared" si="0"/>
        <v>0.5146822490476165</v>
      </c>
      <c r="H15" s="70">
        <v>14275</v>
      </c>
      <c r="I15" s="81">
        <f t="shared" si="1"/>
        <v>2.640980735551657</v>
      </c>
    </row>
    <row r="16" spans="1:9" ht="18" customHeight="1">
      <c r="A16" s="266"/>
      <c r="B16" s="266"/>
      <c r="C16" s="7"/>
      <c r="D16" s="16"/>
      <c r="E16" s="29" t="s">
        <v>29</v>
      </c>
      <c r="F16" s="67">
        <v>293379</v>
      </c>
      <c r="G16" s="75">
        <f t="shared" si="0"/>
        <v>10.30555306738607</v>
      </c>
      <c r="H16" s="68">
        <v>244011</v>
      </c>
      <c r="I16" s="80">
        <f t="shared" si="1"/>
        <v>20.231874792529837</v>
      </c>
    </row>
    <row r="17" spans="1:9" ht="18" customHeight="1">
      <c r="A17" s="266"/>
      <c r="B17" s="266"/>
      <c r="C17" s="7"/>
      <c r="D17" s="268" t="s">
        <v>30</v>
      </c>
      <c r="E17" s="307"/>
      <c r="F17" s="67">
        <v>507403</v>
      </c>
      <c r="G17" s="75">
        <f t="shared" si="0"/>
        <v>17.82359522341713</v>
      </c>
      <c r="H17" s="68">
        <v>334599</v>
      </c>
      <c r="I17" s="80">
        <f t="shared" si="1"/>
        <v>51.64510354185159</v>
      </c>
    </row>
    <row r="18" spans="1:9" ht="18" customHeight="1">
      <c r="A18" s="266"/>
      <c r="B18" s="266"/>
      <c r="C18" s="7"/>
      <c r="D18" s="268" t="s">
        <v>94</v>
      </c>
      <c r="E18" s="269"/>
      <c r="F18" s="69">
        <v>35816</v>
      </c>
      <c r="G18" s="76">
        <f t="shared" si="0"/>
        <v>1.2581121643386182</v>
      </c>
      <c r="H18" s="70">
        <v>30509</v>
      </c>
      <c r="I18" s="81">
        <f t="shared" si="1"/>
        <v>17.394867088400147</v>
      </c>
    </row>
    <row r="19" spans="1:9" ht="18" customHeight="1">
      <c r="A19" s="266"/>
      <c r="B19" s="266"/>
      <c r="C19" s="10"/>
      <c r="D19" s="268" t="s">
        <v>95</v>
      </c>
      <c r="E19" s="269"/>
      <c r="F19" s="69">
        <v>0</v>
      </c>
      <c r="G19" s="76">
        <f t="shared" si="0"/>
        <v>0</v>
      </c>
      <c r="H19" s="70">
        <v>0</v>
      </c>
      <c r="I19" s="81">
        <v>0</v>
      </c>
    </row>
    <row r="20" spans="1:9" ht="18" customHeight="1">
      <c r="A20" s="266"/>
      <c r="B20" s="266"/>
      <c r="C20" s="44" t="s">
        <v>5</v>
      </c>
      <c r="D20" s="43"/>
      <c r="E20" s="43"/>
      <c r="F20" s="69">
        <v>158162</v>
      </c>
      <c r="G20" s="76">
        <f t="shared" si="0"/>
        <v>5.55577217266374</v>
      </c>
      <c r="H20" s="70">
        <v>174492</v>
      </c>
      <c r="I20" s="81">
        <f>(F20/H20-1)*100</f>
        <v>-9.358595236457834</v>
      </c>
    </row>
    <row r="21" spans="1:9" ht="18" customHeight="1">
      <c r="A21" s="266"/>
      <c r="B21" s="266"/>
      <c r="C21" s="44" t="s">
        <v>6</v>
      </c>
      <c r="D21" s="43"/>
      <c r="E21" s="43"/>
      <c r="F21" s="69">
        <v>282560</v>
      </c>
      <c r="G21" s="76">
        <f t="shared" si="0"/>
        <v>9.925512987366538</v>
      </c>
      <c r="H21" s="70">
        <v>276412</v>
      </c>
      <c r="I21" s="81">
        <f>(F21/H21-1)*100</f>
        <v>2.2242160253534538</v>
      </c>
    </row>
    <row r="22" spans="1:9" ht="18" customHeight="1">
      <c r="A22" s="266"/>
      <c r="B22" s="266"/>
      <c r="C22" s="44" t="s">
        <v>31</v>
      </c>
      <c r="D22" s="43"/>
      <c r="E22" s="43"/>
      <c r="F22" s="69">
        <v>67375</v>
      </c>
      <c r="G22" s="76">
        <f t="shared" si="0"/>
        <v>2.366688269832321</v>
      </c>
      <c r="H22" s="70">
        <v>65727</v>
      </c>
      <c r="I22" s="81">
        <f>(F22/H22-1)*100</f>
        <v>2.5073409709860384</v>
      </c>
    </row>
    <row r="23" spans="1:9" ht="18" customHeight="1">
      <c r="A23" s="266"/>
      <c r="B23" s="266"/>
      <c r="C23" s="44" t="s">
        <v>7</v>
      </c>
      <c r="D23" s="43"/>
      <c r="E23" s="43"/>
      <c r="F23" s="69">
        <v>249086</v>
      </c>
      <c r="G23" s="76">
        <f t="shared" si="0"/>
        <v>8.74966848800673</v>
      </c>
      <c r="H23" s="70">
        <v>249528</v>
      </c>
      <c r="I23" s="81">
        <f>(F23/H23-1)*100</f>
        <v>-0.1771344298034716</v>
      </c>
    </row>
    <row r="24" spans="1:9" ht="18" customHeight="1">
      <c r="A24" s="266"/>
      <c r="B24" s="266"/>
      <c r="C24" s="44" t="s">
        <v>32</v>
      </c>
      <c r="D24" s="43"/>
      <c r="E24" s="43"/>
      <c r="F24" s="69">
        <v>25861</v>
      </c>
      <c r="G24" s="76">
        <f t="shared" si="0"/>
        <v>0.9084218975307405</v>
      </c>
      <c r="H24" s="70">
        <v>57650</v>
      </c>
      <c r="I24" s="81">
        <f>(F24/H24-1)*100</f>
        <v>-55.14137033824804</v>
      </c>
    </row>
    <row r="25" spans="1:9" ht="18" customHeight="1">
      <c r="A25" s="266"/>
      <c r="B25" s="266"/>
      <c r="C25" s="44" t="s">
        <v>8</v>
      </c>
      <c r="D25" s="43"/>
      <c r="E25" s="43"/>
      <c r="F25" s="69">
        <v>289182</v>
      </c>
      <c r="G25" s="76">
        <f t="shared" si="0"/>
        <v>10.15812463445863</v>
      </c>
      <c r="H25" s="70">
        <v>349002</v>
      </c>
      <c r="I25" s="81">
        <f aca="true" t="shared" si="2" ref="I25:I45">(F25/H25-1)*100</f>
        <v>-17.14030292090016</v>
      </c>
    </row>
    <row r="26" spans="1:9" ht="18" customHeight="1">
      <c r="A26" s="266"/>
      <c r="B26" s="266"/>
      <c r="C26" s="45" t="s">
        <v>9</v>
      </c>
      <c r="D26" s="46"/>
      <c r="E26" s="46"/>
      <c r="F26" s="71">
        <v>490537</v>
      </c>
      <c r="G26" s="77">
        <f t="shared" si="0"/>
        <v>17.231141578014654</v>
      </c>
      <c r="H26" s="251">
        <v>543505</v>
      </c>
      <c r="I26" s="83">
        <f t="shared" si="2"/>
        <v>-9.745632514880265</v>
      </c>
    </row>
    <row r="27" spans="1:9" ht="18" customHeight="1">
      <c r="A27" s="266"/>
      <c r="B27" s="267"/>
      <c r="C27" s="47" t="s">
        <v>10</v>
      </c>
      <c r="D27" s="31"/>
      <c r="E27" s="31"/>
      <c r="F27" s="72">
        <f>SUM(F9,F20:F26)</f>
        <v>2846805</v>
      </c>
      <c r="G27" s="78">
        <f t="shared" si="0"/>
        <v>100</v>
      </c>
      <c r="H27" s="72">
        <f>SUM(H9,H20:H26)</f>
        <v>2816635</v>
      </c>
      <c r="I27" s="84">
        <f t="shared" si="2"/>
        <v>1.071136302715825</v>
      </c>
    </row>
    <row r="28" spans="1:9" ht="18" customHeight="1">
      <c r="A28" s="266"/>
      <c r="B28" s="265" t="s">
        <v>89</v>
      </c>
      <c r="C28" s="55" t="s">
        <v>11</v>
      </c>
      <c r="D28" s="56"/>
      <c r="E28" s="56"/>
      <c r="F28" s="65">
        <v>1274472</v>
      </c>
      <c r="G28" s="74">
        <f aca="true" t="shared" si="3" ref="G28:G45">F28/$F$45*100</f>
        <v>45.13603794272892</v>
      </c>
      <c r="H28" s="65">
        <v>1295627</v>
      </c>
      <c r="I28" s="85">
        <f t="shared" si="2"/>
        <v>-1.6328001809162718</v>
      </c>
    </row>
    <row r="29" spans="1:9" ht="18" customHeight="1">
      <c r="A29" s="266"/>
      <c r="B29" s="266"/>
      <c r="C29" s="7"/>
      <c r="D29" s="30" t="s">
        <v>12</v>
      </c>
      <c r="E29" s="43"/>
      <c r="F29" s="69">
        <v>822852</v>
      </c>
      <c r="G29" s="76">
        <f t="shared" si="3"/>
        <v>29.14169875309177</v>
      </c>
      <c r="H29" s="69">
        <v>831258</v>
      </c>
      <c r="I29" s="86">
        <f t="shared" si="2"/>
        <v>-1.011238388081681</v>
      </c>
    </row>
    <row r="30" spans="1:9" ht="18" customHeight="1">
      <c r="A30" s="266"/>
      <c r="B30" s="266"/>
      <c r="C30" s="7"/>
      <c r="D30" s="30" t="s">
        <v>33</v>
      </c>
      <c r="E30" s="43"/>
      <c r="F30" s="69">
        <v>51076</v>
      </c>
      <c r="G30" s="76">
        <f t="shared" si="3"/>
        <v>1.80888106915085</v>
      </c>
      <c r="H30" s="69">
        <v>48448</v>
      </c>
      <c r="I30" s="86">
        <f t="shared" si="2"/>
        <v>5.42437252311756</v>
      </c>
    </row>
    <row r="31" spans="1:9" ht="18" customHeight="1">
      <c r="A31" s="266"/>
      <c r="B31" s="266"/>
      <c r="C31" s="19"/>
      <c r="D31" s="30" t="s">
        <v>13</v>
      </c>
      <c r="E31" s="43"/>
      <c r="F31" s="69">
        <v>400543</v>
      </c>
      <c r="G31" s="76">
        <f t="shared" si="3"/>
        <v>14.185422705006049</v>
      </c>
      <c r="H31" s="69">
        <v>415921</v>
      </c>
      <c r="I31" s="86">
        <f t="shared" si="2"/>
        <v>-3.6973367538546964</v>
      </c>
    </row>
    <row r="32" spans="1:9" ht="18" customHeight="1">
      <c r="A32" s="266"/>
      <c r="B32" s="266"/>
      <c r="C32" s="50" t="s">
        <v>14</v>
      </c>
      <c r="D32" s="51"/>
      <c r="E32" s="51"/>
      <c r="F32" s="65">
        <v>1362907</v>
      </c>
      <c r="G32" s="74">
        <f t="shared" si="3"/>
        <v>48.26800593846773</v>
      </c>
      <c r="H32" s="65">
        <v>1303666</v>
      </c>
      <c r="I32" s="85">
        <f t="shared" si="2"/>
        <v>4.544185397179956</v>
      </c>
    </row>
    <row r="33" spans="1:9" ht="18" customHeight="1">
      <c r="A33" s="266"/>
      <c r="B33" s="266"/>
      <c r="C33" s="7"/>
      <c r="D33" s="30" t="s">
        <v>15</v>
      </c>
      <c r="E33" s="43"/>
      <c r="F33" s="69">
        <v>68626</v>
      </c>
      <c r="G33" s="76">
        <f t="shared" si="3"/>
        <v>2.4304227475046254</v>
      </c>
      <c r="H33" s="69">
        <v>66212</v>
      </c>
      <c r="I33" s="86">
        <f t="shared" si="2"/>
        <v>3.645864797921816</v>
      </c>
    </row>
    <row r="34" spans="1:9" ht="18" customHeight="1">
      <c r="A34" s="266"/>
      <c r="B34" s="266"/>
      <c r="C34" s="7"/>
      <c r="D34" s="30" t="s">
        <v>34</v>
      </c>
      <c r="E34" s="43"/>
      <c r="F34" s="69">
        <v>23006</v>
      </c>
      <c r="G34" s="76">
        <f t="shared" si="3"/>
        <v>0.8147685385872907</v>
      </c>
      <c r="H34" s="69">
        <v>23854</v>
      </c>
      <c r="I34" s="86">
        <f t="shared" si="2"/>
        <v>-3.554959335960428</v>
      </c>
    </row>
    <row r="35" spans="1:9" ht="18" customHeight="1">
      <c r="A35" s="266"/>
      <c r="B35" s="266"/>
      <c r="C35" s="7"/>
      <c r="D35" s="30" t="s">
        <v>35</v>
      </c>
      <c r="E35" s="43"/>
      <c r="F35" s="69">
        <v>866155</v>
      </c>
      <c r="G35" s="76">
        <f t="shared" si="3"/>
        <v>30.675295294274306</v>
      </c>
      <c r="H35" s="69">
        <v>753795</v>
      </c>
      <c r="I35" s="86">
        <f t="shared" si="2"/>
        <v>14.905909431609388</v>
      </c>
    </row>
    <row r="36" spans="1:9" ht="18" customHeight="1">
      <c r="A36" s="266"/>
      <c r="B36" s="266"/>
      <c r="C36" s="7"/>
      <c r="D36" s="30" t="s">
        <v>36</v>
      </c>
      <c r="E36" s="43"/>
      <c r="F36" s="69">
        <v>19040</v>
      </c>
      <c r="G36" s="76">
        <f t="shared" si="3"/>
        <v>0.6743107439234118</v>
      </c>
      <c r="H36" s="69">
        <v>23464</v>
      </c>
      <c r="I36" s="86">
        <f t="shared" si="2"/>
        <v>-18.85441527446301</v>
      </c>
    </row>
    <row r="37" spans="1:9" ht="18" customHeight="1">
      <c r="A37" s="266"/>
      <c r="B37" s="266"/>
      <c r="C37" s="7"/>
      <c r="D37" s="30" t="s">
        <v>16</v>
      </c>
      <c r="E37" s="43"/>
      <c r="F37" s="69">
        <v>46467</v>
      </c>
      <c r="G37" s="76">
        <f t="shared" si="3"/>
        <v>1.645651120687457</v>
      </c>
      <c r="H37" s="69">
        <v>74253</v>
      </c>
      <c r="I37" s="86">
        <f t="shared" si="2"/>
        <v>-37.42071027433235</v>
      </c>
    </row>
    <row r="38" spans="1:9" ht="18" customHeight="1">
      <c r="A38" s="266"/>
      <c r="B38" s="266"/>
      <c r="C38" s="19"/>
      <c r="D38" s="30" t="s">
        <v>37</v>
      </c>
      <c r="E38" s="43"/>
      <c r="F38" s="69">
        <v>339612</v>
      </c>
      <c r="G38" s="76">
        <f t="shared" si="3"/>
        <v>12.027522078010387</v>
      </c>
      <c r="H38" s="69">
        <v>362088</v>
      </c>
      <c r="I38" s="86">
        <f t="shared" si="2"/>
        <v>-6.207330814608603</v>
      </c>
    </row>
    <row r="39" spans="1:9" ht="18" customHeight="1">
      <c r="A39" s="266"/>
      <c r="B39" s="266"/>
      <c r="C39" s="50" t="s">
        <v>17</v>
      </c>
      <c r="D39" s="51"/>
      <c r="E39" s="51"/>
      <c r="F39" s="65">
        <v>186245</v>
      </c>
      <c r="G39" s="74">
        <f t="shared" si="3"/>
        <v>6.595956118803353</v>
      </c>
      <c r="H39" s="65">
        <v>195229</v>
      </c>
      <c r="I39" s="85">
        <f t="shared" si="2"/>
        <v>-4.601775350998061</v>
      </c>
    </row>
    <row r="40" spans="1:9" ht="18" customHeight="1">
      <c r="A40" s="266"/>
      <c r="B40" s="266"/>
      <c r="C40" s="7"/>
      <c r="D40" s="52" t="s">
        <v>18</v>
      </c>
      <c r="E40" s="53"/>
      <c r="F40" s="67">
        <v>185903</v>
      </c>
      <c r="G40" s="75">
        <f t="shared" si="3"/>
        <v>6.583844024558511</v>
      </c>
      <c r="H40" s="67">
        <v>194580</v>
      </c>
      <c r="I40" s="87">
        <f t="shared" si="2"/>
        <v>-4.45934834001439</v>
      </c>
    </row>
    <row r="41" spans="1:9" ht="18" customHeight="1">
      <c r="A41" s="266"/>
      <c r="B41" s="266"/>
      <c r="C41" s="7"/>
      <c r="D41" s="16"/>
      <c r="E41" s="103" t="s">
        <v>92</v>
      </c>
      <c r="F41" s="69">
        <v>108541</v>
      </c>
      <c r="G41" s="76">
        <f t="shared" si="3"/>
        <v>3.8440316416066733</v>
      </c>
      <c r="H41" s="70">
        <v>120861</v>
      </c>
      <c r="I41" s="88">
        <f t="shared" si="2"/>
        <v>-10.193528102531001</v>
      </c>
    </row>
    <row r="42" spans="1:9" ht="18" customHeight="1">
      <c r="A42" s="266"/>
      <c r="B42" s="266"/>
      <c r="C42" s="7"/>
      <c r="D42" s="33"/>
      <c r="E42" s="32" t="s">
        <v>38</v>
      </c>
      <c r="F42" s="69">
        <v>77363</v>
      </c>
      <c r="G42" s="76">
        <f t="shared" si="3"/>
        <v>2.739847798432086</v>
      </c>
      <c r="H42" s="69">
        <v>73719</v>
      </c>
      <c r="I42" s="88">
        <f t="shared" si="2"/>
        <v>4.94309472456218</v>
      </c>
    </row>
    <row r="43" spans="1:9" ht="18" customHeight="1">
      <c r="A43" s="266"/>
      <c r="B43" s="266"/>
      <c r="C43" s="7"/>
      <c r="D43" s="30" t="s">
        <v>39</v>
      </c>
      <c r="E43" s="54"/>
      <c r="F43" s="69">
        <v>342</v>
      </c>
      <c r="G43" s="76">
        <f t="shared" si="3"/>
        <v>0.012112094244842797</v>
      </c>
      <c r="H43" s="69">
        <v>649</v>
      </c>
      <c r="I43" s="148">
        <f t="shared" si="2"/>
        <v>-47.30354391371341</v>
      </c>
    </row>
    <row r="44" spans="1:9" ht="18" customHeight="1">
      <c r="A44" s="266"/>
      <c r="B44" s="266"/>
      <c r="C44" s="11"/>
      <c r="D44" s="48" t="s">
        <v>40</v>
      </c>
      <c r="E44" s="49"/>
      <c r="F44" s="72">
        <v>0</v>
      </c>
      <c r="G44" s="78">
        <f t="shared" si="3"/>
        <v>0</v>
      </c>
      <c r="H44" s="251">
        <v>0</v>
      </c>
      <c r="I44" s="250">
        <v>0</v>
      </c>
    </row>
    <row r="45" spans="1:9" ht="18" customHeight="1">
      <c r="A45" s="267"/>
      <c r="B45" s="267"/>
      <c r="C45" s="11" t="s">
        <v>19</v>
      </c>
      <c r="D45" s="12"/>
      <c r="E45" s="12"/>
      <c r="F45" s="73">
        <f>SUM(F28,F32,F39)</f>
        <v>2823624</v>
      </c>
      <c r="G45" s="78">
        <f t="shared" si="3"/>
        <v>100</v>
      </c>
      <c r="H45" s="73">
        <f>SUM(H28,H32,H39)</f>
        <v>2794522</v>
      </c>
      <c r="I45" s="252">
        <f t="shared" si="2"/>
        <v>1.0413945569224259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3" sqref="C3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9" t="s">
        <v>0</v>
      </c>
      <c r="B1" s="149"/>
      <c r="C1" s="101" t="s">
        <v>251</v>
      </c>
      <c r="D1" s="150"/>
      <c r="E1" s="150"/>
    </row>
    <row r="4" ht="13.5">
      <c r="A4" s="151" t="s">
        <v>114</v>
      </c>
    </row>
    <row r="5" ht="13.5">
      <c r="I5" s="14" t="s">
        <v>115</v>
      </c>
    </row>
    <row r="6" spans="1:9" s="156" customFormat="1" ht="29.25" customHeight="1">
      <c r="A6" s="152" t="s">
        <v>116</v>
      </c>
      <c r="B6" s="153"/>
      <c r="C6" s="153"/>
      <c r="D6" s="154"/>
      <c r="E6" s="155" t="s">
        <v>233</v>
      </c>
      <c r="F6" s="155" t="s">
        <v>234</v>
      </c>
      <c r="G6" s="155" t="s">
        <v>235</v>
      </c>
      <c r="H6" s="155" t="s">
        <v>236</v>
      </c>
      <c r="I6" s="155" t="s">
        <v>249</v>
      </c>
    </row>
    <row r="7" spans="1:9" ht="27" customHeight="1">
      <c r="A7" s="308" t="s">
        <v>117</v>
      </c>
      <c r="B7" s="55" t="s">
        <v>118</v>
      </c>
      <c r="C7" s="56"/>
      <c r="D7" s="92" t="s">
        <v>119</v>
      </c>
      <c r="E7" s="157">
        <v>2847193</v>
      </c>
      <c r="F7" s="157">
        <v>2782199</v>
      </c>
      <c r="G7" s="157">
        <v>2827457</v>
      </c>
      <c r="H7" s="157">
        <v>2816635</v>
      </c>
      <c r="I7" s="157">
        <v>2846805</v>
      </c>
    </row>
    <row r="8" spans="1:9" ht="27" customHeight="1">
      <c r="A8" s="266"/>
      <c r="B8" s="9"/>
      <c r="C8" s="30" t="s">
        <v>120</v>
      </c>
      <c r="D8" s="90" t="s">
        <v>42</v>
      </c>
      <c r="E8" s="158">
        <v>1396673</v>
      </c>
      <c r="F8" s="158">
        <v>1405265</v>
      </c>
      <c r="G8" s="158">
        <v>1480133</v>
      </c>
      <c r="H8" s="159">
        <v>1556708</v>
      </c>
      <c r="I8" s="159">
        <f>1284042+158162+989+3872+282560</f>
        <v>1729625</v>
      </c>
    </row>
    <row r="9" spans="1:9" ht="27" customHeight="1">
      <c r="A9" s="266"/>
      <c r="B9" s="44" t="s">
        <v>121</v>
      </c>
      <c r="C9" s="43"/>
      <c r="D9" s="93"/>
      <c r="E9" s="160">
        <v>2820266</v>
      </c>
      <c r="F9" s="160">
        <v>2751489</v>
      </c>
      <c r="G9" s="160">
        <v>2780486</v>
      </c>
      <c r="H9" s="161">
        <v>2794522</v>
      </c>
      <c r="I9" s="161">
        <v>2823624</v>
      </c>
    </row>
    <row r="10" spans="1:9" ht="27" customHeight="1">
      <c r="A10" s="266"/>
      <c r="B10" s="44" t="s">
        <v>122</v>
      </c>
      <c r="C10" s="43"/>
      <c r="D10" s="93"/>
      <c r="E10" s="160">
        <v>26927</v>
      </c>
      <c r="F10" s="160">
        <v>30710</v>
      </c>
      <c r="G10" s="160">
        <v>46971</v>
      </c>
      <c r="H10" s="161">
        <v>22113</v>
      </c>
      <c r="I10" s="161">
        <v>23181</v>
      </c>
    </row>
    <row r="11" spans="1:9" ht="27" customHeight="1">
      <c r="A11" s="266"/>
      <c r="B11" s="44" t="s">
        <v>123</v>
      </c>
      <c r="C11" s="43"/>
      <c r="D11" s="93"/>
      <c r="E11" s="160">
        <v>14514</v>
      </c>
      <c r="F11" s="160">
        <v>16743</v>
      </c>
      <c r="G11" s="160">
        <v>22702</v>
      </c>
      <c r="H11" s="161">
        <v>15486</v>
      </c>
      <c r="I11" s="161">
        <v>14074</v>
      </c>
    </row>
    <row r="12" spans="1:9" ht="27" customHeight="1">
      <c r="A12" s="266"/>
      <c r="B12" s="44" t="s">
        <v>124</v>
      </c>
      <c r="C12" s="43"/>
      <c r="D12" s="93"/>
      <c r="E12" s="160">
        <v>12413</v>
      </c>
      <c r="F12" s="160">
        <v>13968</v>
      </c>
      <c r="G12" s="160">
        <v>24270</v>
      </c>
      <c r="H12" s="161">
        <v>6627</v>
      </c>
      <c r="I12" s="161">
        <v>9107</v>
      </c>
    </row>
    <row r="13" spans="1:9" ht="27" customHeight="1">
      <c r="A13" s="266"/>
      <c r="B13" s="44" t="s">
        <v>125</v>
      </c>
      <c r="C13" s="43"/>
      <c r="D13" s="98"/>
      <c r="E13" s="162">
        <v>-14996</v>
      </c>
      <c r="F13" s="162">
        <v>1555</v>
      </c>
      <c r="G13" s="162">
        <v>10302</v>
      </c>
      <c r="H13" s="163">
        <v>-17643</v>
      </c>
      <c r="I13" s="163">
        <v>2480</v>
      </c>
    </row>
    <row r="14" spans="1:9" ht="27" customHeight="1">
      <c r="A14" s="266"/>
      <c r="B14" s="100" t="s">
        <v>126</v>
      </c>
      <c r="C14" s="53"/>
      <c r="D14" s="98"/>
      <c r="E14" s="162">
        <v>320</v>
      </c>
      <c r="F14" s="223" t="s">
        <v>252</v>
      </c>
      <c r="G14" s="223" t="s">
        <v>252</v>
      </c>
      <c r="H14" s="163">
        <v>0</v>
      </c>
      <c r="I14" s="163">
        <v>0</v>
      </c>
    </row>
    <row r="15" spans="1:9" ht="27" customHeight="1">
      <c r="A15" s="266"/>
      <c r="B15" s="45" t="s">
        <v>127</v>
      </c>
      <c r="C15" s="46"/>
      <c r="D15" s="164"/>
      <c r="E15" s="165">
        <v>-23457</v>
      </c>
      <c r="F15" s="165">
        <v>1313</v>
      </c>
      <c r="G15" s="165">
        <v>17913</v>
      </c>
      <c r="H15" s="166">
        <v>-25494</v>
      </c>
      <c r="I15" s="166">
        <v>-544</v>
      </c>
    </row>
    <row r="16" spans="1:9" ht="27" customHeight="1">
      <c r="A16" s="266"/>
      <c r="B16" s="167" t="s">
        <v>128</v>
      </c>
      <c r="C16" s="168"/>
      <c r="D16" s="169" t="s">
        <v>43</v>
      </c>
      <c r="E16" s="170">
        <v>327596</v>
      </c>
      <c r="F16" s="170">
        <v>345276</v>
      </c>
      <c r="G16" s="170">
        <v>329766</v>
      </c>
      <c r="H16" s="171">
        <v>345032</v>
      </c>
      <c r="I16" s="171">
        <v>337890</v>
      </c>
    </row>
    <row r="17" spans="1:9" ht="27" customHeight="1">
      <c r="A17" s="266"/>
      <c r="B17" s="44" t="s">
        <v>129</v>
      </c>
      <c r="C17" s="43"/>
      <c r="D17" s="90" t="s">
        <v>44</v>
      </c>
      <c r="E17" s="160">
        <v>583777</v>
      </c>
      <c r="F17" s="160">
        <v>508997</v>
      </c>
      <c r="G17" s="160">
        <v>501446</v>
      </c>
      <c r="H17" s="161">
        <v>520540</v>
      </c>
      <c r="I17" s="161">
        <v>416926</v>
      </c>
    </row>
    <row r="18" spans="1:9" ht="27" customHeight="1">
      <c r="A18" s="266"/>
      <c r="B18" s="44" t="s">
        <v>130</v>
      </c>
      <c r="C18" s="43"/>
      <c r="D18" s="90" t="s">
        <v>45</v>
      </c>
      <c r="E18" s="160">
        <v>5409778</v>
      </c>
      <c r="F18" s="160">
        <v>5583504</v>
      </c>
      <c r="G18" s="160">
        <v>5598100</v>
      </c>
      <c r="H18" s="161">
        <v>5596599</v>
      </c>
      <c r="I18" s="161">
        <v>5544846</v>
      </c>
    </row>
    <row r="19" spans="1:9" ht="27" customHeight="1">
      <c r="A19" s="266"/>
      <c r="B19" s="44" t="s">
        <v>131</v>
      </c>
      <c r="C19" s="43"/>
      <c r="D19" s="90" t="s">
        <v>132</v>
      </c>
      <c r="E19" s="160">
        <v>5665959</v>
      </c>
      <c r="F19" s="160">
        <v>5747225</v>
      </c>
      <c r="G19" s="160">
        <v>5769780</v>
      </c>
      <c r="H19" s="160">
        <v>5772107</v>
      </c>
      <c r="I19" s="160">
        <f>I17+I18-I16</f>
        <v>5623882</v>
      </c>
    </row>
    <row r="20" spans="1:9" ht="27" customHeight="1">
      <c r="A20" s="266"/>
      <c r="B20" s="44" t="s">
        <v>133</v>
      </c>
      <c r="C20" s="43"/>
      <c r="D20" s="93" t="s">
        <v>134</v>
      </c>
      <c r="E20" s="172">
        <v>3.873331839306695</v>
      </c>
      <c r="F20" s="172">
        <v>3.9732747915873516</v>
      </c>
      <c r="G20" s="172">
        <v>3.782160116692216</v>
      </c>
      <c r="H20" s="172">
        <v>3.5951501501887315</v>
      </c>
      <c r="I20" s="172">
        <f>I18/I8</f>
        <v>3.205808195418082</v>
      </c>
    </row>
    <row r="21" spans="1:9" ht="27" customHeight="1">
      <c r="A21" s="266"/>
      <c r="B21" s="44" t="s">
        <v>135</v>
      </c>
      <c r="C21" s="43"/>
      <c r="D21" s="93" t="s">
        <v>136</v>
      </c>
      <c r="E21" s="172">
        <v>4.056754157916706</v>
      </c>
      <c r="F21" s="172">
        <v>4.089780219389225</v>
      </c>
      <c r="G21" s="172">
        <v>3.898149693304588</v>
      </c>
      <c r="H21" s="172">
        <v>3.707893195127153</v>
      </c>
      <c r="I21" s="172">
        <f>I19/I8</f>
        <v>3.2515036496350365</v>
      </c>
    </row>
    <row r="22" spans="1:9" ht="27" customHeight="1">
      <c r="A22" s="266"/>
      <c r="B22" s="44" t="s">
        <v>137</v>
      </c>
      <c r="C22" s="43"/>
      <c r="D22" s="93" t="s">
        <v>138</v>
      </c>
      <c r="E22" s="160">
        <v>610223.1805212377</v>
      </c>
      <c r="F22" s="160">
        <v>629819.4804542909</v>
      </c>
      <c r="G22" s="160">
        <v>631465.9098535912</v>
      </c>
      <c r="H22" s="160">
        <v>631296.5969919612</v>
      </c>
      <c r="I22" s="160">
        <f>I18/I24*1000000</f>
        <v>627282.7021623132</v>
      </c>
    </row>
    <row r="23" spans="1:9" ht="27" customHeight="1">
      <c r="A23" s="266"/>
      <c r="B23" s="44" t="s">
        <v>139</v>
      </c>
      <c r="C23" s="43"/>
      <c r="D23" s="93" t="s">
        <v>140</v>
      </c>
      <c r="E23" s="160">
        <v>639120.4078398285</v>
      </c>
      <c r="F23" s="160">
        <v>648287.2159765466</v>
      </c>
      <c r="G23" s="160">
        <v>650831.4209026372</v>
      </c>
      <c r="H23" s="160">
        <v>651093.906598182</v>
      </c>
      <c r="I23" s="160">
        <f>I19/I24*1000000</f>
        <v>636223.9632267504</v>
      </c>
    </row>
    <row r="24" spans="1:9" ht="27" customHeight="1">
      <c r="A24" s="266"/>
      <c r="B24" s="173" t="s">
        <v>141</v>
      </c>
      <c r="C24" s="174"/>
      <c r="D24" s="175" t="s">
        <v>142</v>
      </c>
      <c r="E24" s="165">
        <v>8865245</v>
      </c>
      <c r="F24" s="165">
        <v>8865245</v>
      </c>
      <c r="G24" s="166">
        <v>8865245</v>
      </c>
      <c r="H24" s="166">
        <v>8865245</v>
      </c>
      <c r="I24" s="166">
        <v>8839469</v>
      </c>
    </row>
    <row r="25" spans="1:9" ht="27" customHeight="1">
      <c r="A25" s="266"/>
      <c r="B25" s="10" t="s">
        <v>143</v>
      </c>
      <c r="C25" s="176"/>
      <c r="D25" s="177"/>
      <c r="E25" s="158">
        <v>1516144</v>
      </c>
      <c r="F25" s="158">
        <v>1549647</v>
      </c>
      <c r="G25" s="158">
        <v>1567380</v>
      </c>
      <c r="H25" s="178">
        <v>1577204</v>
      </c>
      <c r="I25" s="178">
        <v>1631292</v>
      </c>
    </row>
    <row r="26" spans="1:9" ht="27" customHeight="1">
      <c r="A26" s="266"/>
      <c r="B26" s="179" t="s">
        <v>144</v>
      </c>
      <c r="C26" s="180"/>
      <c r="D26" s="181"/>
      <c r="E26" s="182">
        <v>0.718</v>
      </c>
      <c r="F26" s="182">
        <v>0.72</v>
      </c>
      <c r="G26" s="182">
        <v>0.73</v>
      </c>
      <c r="H26" s="183">
        <v>0.74</v>
      </c>
      <c r="I26" s="183">
        <v>0.75</v>
      </c>
    </row>
    <row r="27" spans="1:9" ht="27" customHeight="1">
      <c r="A27" s="266"/>
      <c r="B27" s="179" t="s">
        <v>145</v>
      </c>
      <c r="C27" s="180"/>
      <c r="D27" s="181"/>
      <c r="E27" s="184">
        <v>0.8</v>
      </c>
      <c r="F27" s="184">
        <v>0.9</v>
      </c>
      <c r="G27" s="184">
        <v>1.5</v>
      </c>
      <c r="H27" s="185">
        <v>0.4</v>
      </c>
      <c r="I27" s="185">
        <v>0.6</v>
      </c>
    </row>
    <row r="28" spans="1:9" ht="27" customHeight="1">
      <c r="A28" s="266"/>
      <c r="B28" s="179" t="s">
        <v>146</v>
      </c>
      <c r="C28" s="180"/>
      <c r="D28" s="181"/>
      <c r="E28" s="184">
        <v>97</v>
      </c>
      <c r="F28" s="184">
        <v>97.2</v>
      </c>
      <c r="G28" s="184">
        <v>98.7</v>
      </c>
      <c r="H28" s="185">
        <v>99.9</v>
      </c>
      <c r="I28" s="185">
        <v>99.8</v>
      </c>
    </row>
    <row r="29" spans="1:9" ht="27" customHeight="1">
      <c r="A29" s="266"/>
      <c r="B29" s="186" t="s">
        <v>147</v>
      </c>
      <c r="C29" s="187"/>
      <c r="D29" s="188"/>
      <c r="E29" s="189">
        <v>62.6</v>
      </c>
      <c r="F29" s="189">
        <v>61.7</v>
      </c>
      <c r="G29" s="189">
        <v>61</v>
      </c>
      <c r="H29" s="190">
        <v>62.5</v>
      </c>
      <c r="I29" s="249">
        <v>65.4</v>
      </c>
    </row>
    <row r="30" spans="1:9" ht="27" customHeight="1">
      <c r="A30" s="266"/>
      <c r="B30" s="308" t="s">
        <v>148</v>
      </c>
      <c r="C30" s="25" t="s">
        <v>149</v>
      </c>
      <c r="D30" s="191"/>
      <c r="E30" s="224" t="s">
        <v>252</v>
      </c>
      <c r="F30" s="224" t="s">
        <v>252</v>
      </c>
      <c r="G30" s="224" t="s">
        <v>252</v>
      </c>
      <c r="H30" s="192">
        <v>0</v>
      </c>
      <c r="I30" s="192">
        <v>0</v>
      </c>
    </row>
    <row r="31" spans="1:9" ht="27" customHeight="1">
      <c r="A31" s="266"/>
      <c r="B31" s="266"/>
      <c r="C31" s="179" t="s">
        <v>150</v>
      </c>
      <c r="D31" s="181"/>
      <c r="E31" s="225" t="s">
        <v>252</v>
      </c>
      <c r="F31" s="225" t="s">
        <v>252</v>
      </c>
      <c r="G31" s="225" t="s">
        <v>252</v>
      </c>
      <c r="H31" s="185">
        <v>0</v>
      </c>
      <c r="I31" s="185">
        <v>0</v>
      </c>
    </row>
    <row r="32" spans="1:9" ht="27" customHeight="1">
      <c r="A32" s="266"/>
      <c r="B32" s="266"/>
      <c r="C32" s="179" t="s">
        <v>151</v>
      </c>
      <c r="D32" s="181"/>
      <c r="E32" s="184">
        <v>18.4</v>
      </c>
      <c r="F32" s="184">
        <v>18.1</v>
      </c>
      <c r="G32" s="184">
        <v>19</v>
      </c>
      <c r="H32" s="185">
        <v>19</v>
      </c>
      <c r="I32" s="185">
        <v>19.4</v>
      </c>
    </row>
    <row r="33" spans="1:9" ht="27" customHeight="1">
      <c r="A33" s="267"/>
      <c r="B33" s="267"/>
      <c r="C33" s="186" t="s">
        <v>152</v>
      </c>
      <c r="D33" s="188"/>
      <c r="E33" s="189">
        <v>254.7</v>
      </c>
      <c r="F33" s="189">
        <v>251.2</v>
      </c>
      <c r="G33" s="189">
        <v>227.5</v>
      </c>
      <c r="H33" s="193">
        <v>208.4</v>
      </c>
      <c r="I33" s="193">
        <v>189</v>
      </c>
    </row>
    <row r="34" spans="1:9" ht="27" customHeight="1">
      <c r="A34" s="2" t="s">
        <v>250</v>
      </c>
      <c r="B34" s="8"/>
      <c r="C34" s="8"/>
      <c r="D34" s="8"/>
      <c r="E34" s="194"/>
      <c r="F34" s="194"/>
      <c r="G34" s="194"/>
      <c r="H34" s="194"/>
      <c r="I34" s="195"/>
    </row>
    <row r="35" ht="27" customHeight="1">
      <c r="A35" s="13" t="s">
        <v>111</v>
      </c>
    </row>
    <row r="36" ht="13.5">
      <c r="A36" s="19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" sqref="F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251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244</v>
      </c>
      <c r="B5" s="31"/>
      <c r="C5" s="31"/>
      <c r="D5" s="31"/>
      <c r="K5" s="37"/>
      <c r="O5" s="37" t="s">
        <v>48</v>
      </c>
    </row>
    <row r="6" spans="1:15" ht="15.75" customHeight="1">
      <c r="A6" s="291" t="s">
        <v>49</v>
      </c>
      <c r="B6" s="292"/>
      <c r="C6" s="292"/>
      <c r="D6" s="292"/>
      <c r="E6" s="293"/>
      <c r="F6" s="287" t="s">
        <v>257</v>
      </c>
      <c r="G6" s="271"/>
      <c r="H6" s="287" t="s">
        <v>258</v>
      </c>
      <c r="I6" s="271"/>
      <c r="J6" s="270"/>
      <c r="K6" s="271"/>
      <c r="L6" s="270"/>
      <c r="M6" s="271"/>
      <c r="N6" s="270"/>
      <c r="O6" s="271"/>
    </row>
    <row r="7" spans="1:15" ht="15.75" customHeight="1">
      <c r="A7" s="294"/>
      <c r="B7" s="295"/>
      <c r="C7" s="295"/>
      <c r="D7" s="295"/>
      <c r="E7" s="296"/>
      <c r="F7" s="106" t="s">
        <v>246</v>
      </c>
      <c r="G7" s="38" t="s">
        <v>2</v>
      </c>
      <c r="H7" s="106" t="s">
        <v>245</v>
      </c>
      <c r="I7" s="38" t="s">
        <v>2</v>
      </c>
      <c r="J7" s="106" t="s">
        <v>245</v>
      </c>
      <c r="K7" s="38" t="s">
        <v>2</v>
      </c>
      <c r="L7" s="106" t="s">
        <v>245</v>
      </c>
      <c r="M7" s="38" t="s">
        <v>2</v>
      </c>
      <c r="N7" s="106" t="s">
        <v>245</v>
      </c>
      <c r="O7" s="221" t="s">
        <v>2</v>
      </c>
    </row>
    <row r="8" spans="1:25" ht="15.75" customHeight="1">
      <c r="A8" s="280" t="s">
        <v>83</v>
      </c>
      <c r="B8" s="55" t="s">
        <v>50</v>
      </c>
      <c r="C8" s="56"/>
      <c r="D8" s="56"/>
      <c r="E8" s="92" t="s">
        <v>41</v>
      </c>
      <c r="F8" s="107">
        <v>638</v>
      </c>
      <c r="G8" s="107">
        <v>808</v>
      </c>
      <c r="H8" s="107">
        <v>3535</v>
      </c>
      <c r="I8" s="107">
        <v>2181</v>
      </c>
      <c r="J8" s="107"/>
      <c r="K8" s="109"/>
      <c r="L8" s="107"/>
      <c r="M8" s="108"/>
      <c r="N8" s="107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5" ht="15.75" customHeight="1">
      <c r="A9" s="303"/>
      <c r="B9" s="8"/>
      <c r="C9" s="30" t="s">
        <v>51</v>
      </c>
      <c r="D9" s="43"/>
      <c r="E9" s="90" t="s">
        <v>42</v>
      </c>
      <c r="F9" s="70">
        <v>638</v>
      </c>
      <c r="G9" s="70">
        <v>808</v>
      </c>
      <c r="H9" s="70">
        <v>3535</v>
      </c>
      <c r="I9" s="70">
        <v>2181</v>
      </c>
      <c r="J9" s="70"/>
      <c r="K9" s="112"/>
      <c r="L9" s="70"/>
      <c r="M9" s="111"/>
      <c r="N9" s="70"/>
      <c r="O9" s="112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5.75" customHeight="1">
      <c r="A10" s="303"/>
      <c r="B10" s="10"/>
      <c r="C10" s="30" t="s">
        <v>52</v>
      </c>
      <c r="D10" s="43"/>
      <c r="E10" s="90" t="s">
        <v>43</v>
      </c>
      <c r="F10" s="226">
        <v>0</v>
      </c>
      <c r="G10" s="226">
        <v>0</v>
      </c>
      <c r="H10" s="229">
        <v>0</v>
      </c>
      <c r="I10" s="229">
        <v>0</v>
      </c>
      <c r="J10" s="113"/>
      <c r="K10" s="114"/>
      <c r="L10" s="70"/>
      <c r="M10" s="111"/>
      <c r="N10" s="70"/>
      <c r="O10" s="112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5.75" customHeight="1">
      <c r="A11" s="303"/>
      <c r="B11" s="50" t="s">
        <v>53</v>
      </c>
      <c r="C11" s="63"/>
      <c r="D11" s="63"/>
      <c r="E11" s="89" t="s">
        <v>44</v>
      </c>
      <c r="F11" s="115">
        <v>1072</v>
      </c>
      <c r="G11" s="115">
        <v>964</v>
      </c>
      <c r="H11" s="115">
        <v>4681</v>
      </c>
      <c r="I11" s="115">
        <v>8263</v>
      </c>
      <c r="J11" s="115"/>
      <c r="K11" s="117"/>
      <c r="L11" s="115"/>
      <c r="M11" s="116"/>
      <c r="N11" s="115"/>
      <c r="O11" s="117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5.75" customHeight="1">
      <c r="A12" s="303"/>
      <c r="B12" s="7"/>
      <c r="C12" s="30" t="s">
        <v>54</v>
      </c>
      <c r="D12" s="43"/>
      <c r="E12" s="90" t="s">
        <v>45</v>
      </c>
      <c r="F12" s="70">
        <v>1072</v>
      </c>
      <c r="G12" s="70">
        <v>964</v>
      </c>
      <c r="H12" s="235">
        <v>2524</v>
      </c>
      <c r="I12" s="115">
        <v>1076</v>
      </c>
      <c r="J12" s="115"/>
      <c r="K12" s="112"/>
      <c r="L12" s="70"/>
      <c r="M12" s="111"/>
      <c r="N12" s="70"/>
      <c r="O12" s="112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5.75" customHeight="1">
      <c r="A13" s="303"/>
      <c r="B13" s="8"/>
      <c r="C13" s="52" t="s">
        <v>55</v>
      </c>
      <c r="D13" s="53"/>
      <c r="E13" s="94" t="s">
        <v>46</v>
      </c>
      <c r="F13" s="68">
        <v>0</v>
      </c>
      <c r="G13" s="227">
        <v>0</v>
      </c>
      <c r="H13" s="113">
        <v>2157</v>
      </c>
      <c r="I13" s="113">
        <v>7187</v>
      </c>
      <c r="J13" s="113"/>
      <c r="K13" s="114"/>
      <c r="L13" s="68"/>
      <c r="M13" s="119"/>
      <c r="N13" s="68"/>
      <c r="O13" s="120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1:25" ht="15.75" customHeight="1">
      <c r="A14" s="303"/>
      <c r="B14" s="44" t="s">
        <v>56</v>
      </c>
      <c r="C14" s="43"/>
      <c r="D14" s="43"/>
      <c r="E14" s="90" t="s">
        <v>154</v>
      </c>
      <c r="F14" s="69">
        <f aca="true" t="shared" si="0" ref="F14:O15">F9-F12</f>
        <v>-434</v>
      </c>
      <c r="G14" s="69">
        <f t="shared" si="0"/>
        <v>-156</v>
      </c>
      <c r="H14" s="69">
        <f t="shared" si="0"/>
        <v>1011</v>
      </c>
      <c r="I14" s="69">
        <f t="shared" si="0"/>
        <v>1105</v>
      </c>
      <c r="J14" s="69">
        <f t="shared" si="0"/>
        <v>0</v>
      </c>
      <c r="K14" s="121">
        <f t="shared" si="0"/>
        <v>0</v>
      </c>
      <c r="L14" s="69">
        <f t="shared" si="0"/>
        <v>0</v>
      </c>
      <c r="M14" s="121">
        <f t="shared" si="0"/>
        <v>0</v>
      </c>
      <c r="N14" s="69">
        <f t="shared" si="0"/>
        <v>0</v>
      </c>
      <c r="O14" s="121">
        <f t="shared" si="0"/>
        <v>0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</row>
    <row r="15" spans="1:25" ht="15.75" customHeight="1">
      <c r="A15" s="303"/>
      <c r="B15" s="44" t="s">
        <v>57</v>
      </c>
      <c r="C15" s="43"/>
      <c r="D15" s="43"/>
      <c r="E15" s="90" t="s">
        <v>155</v>
      </c>
      <c r="F15" s="254">
        <f t="shared" si="0"/>
        <v>0</v>
      </c>
      <c r="G15" s="253">
        <f t="shared" si="0"/>
        <v>0</v>
      </c>
      <c r="H15" s="69">
        <f t="shared" si="0"/>
        <v>-2157</v>
      </c>
      <c r="I15" s="69">
        <f t="shared" si="0"/>
        <v>-7187</v>
      </c>
      <c r="J15" s="69">
        <f t="shared" si="0"/>
        <v>0</v>
      </c>
      <c r="K15" s="121">
        <f t="shared" si="0"/>
        <v>0</v>
      </c>
      <c r="L15" s="69">
        <f t="shared" si="0"/>
        <v>0</v>
      </c>
      <c r="M15" s="121">
        <f t="shared" si="0"/>
        <v>0</v>
      </c>
      <c r="N15" s="69">
        <f t="shared" si="0"/>
        <v>0</v>
      </c>
      <c r="O15" s="121">
        <f t="shared" si="0"/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1:25" ht="15.75" customHeight="1">
      <c r="A16" s="303"/>
      <c r="B16" s="44" t="s">
        <v>58</v>
      </c>
      <c r="C16" s="43"/>
      <c r="D16" s="43"/>
      <c r="E16" s="90" t="s">
        <v>156</v>
      </c>
      <c r="F16" s="69">
        <f aca="true" t="shared" si="1" ref="F16:O16">F8-F11</f>
        <v>-434</v>
      </c>
      <c r="G16" s="70">
        <f t="shared" si="1"/>
        <v>-156</v>
      </c>
      <c r="H16" s="69">
        <f t="shared" si="1"/>
        <v>-1146</v>
      </c>
      <c r="I16" s="69">
        <f t="shared" si="1"/>
        <v>-6082</v>
      </c>
      <c r="J16" s="69">
        <f t="shared" si="1"/>
        <v>0</v>
      </c>
      <c r="K16" s="121">
        <f t="shared" si="1"/>
        <v>0</v>
      </c>
      <c r="L16" s="69">
        <f t="shared" si="1"/>
        <v>0</v>
      </c>
      <c r="M16" s="121">
        <f t="shared" si="1"/>
        <v>0</v>
      </c>
      <c r="N16" s="69">
        <f t="shared" si="1"/>
        <v>0</v>
      </c>
      <c r="O16" s="121">
        <f t="shared" si="1"/>
        <v>0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5.75" customHeight="1">
      <c r="A17" s="303"/>
      <c r="B17" s="44" t="s">
        <v>59</v>
      </c>
      <c r="C17" s="43"/>
      <c r="D17" s="43"/>
      <c r="E17" s="34"/>
      <c r="F17" s="255">
        <v>13773</v>
      </c>
      <c r="G17" s="114">
        <v>13483</v>
      </c>
      <c r="H17" s="113">
        <v>0</v>
      </c>
      <c r="I17" s="113">
        <v>0</v>
      </c>
      <c r="J17" s="70"/>
      <c r="K17" s="112"/>
      <c r="L17" s="70"/>
      <c r="M17" s="111"/>
      <c r="N17" s="113"/>
      <c r="O17" s="122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5.75" customHeight="1">
      <c r="A18" s="304"/>
      <c r="B18" s="47" t="s">
        <v>60</v>
      </c>
      <c r="C18" s="31"/>
      <c r="D18" s="31"/>
      <c r="E18" s="17"/>
      <c r="F18" s="228">
        <v>0</v>
      </c>
      <c r="G18" s="228">
        <v>0</v>
      </c>
      <c r="H18" s="125">
        <v>0</v>
      </c>
      <c r="I18" s="125">
        <v>0</v>
      </c>
      <c r="J18" s="125"/>
      <c r="K18" s="126"/>
      <c r="L18" s="125"/>
      <c r="M18" s="126"/>
      <c r="N18" s="125"/>
      <c r="O18" s="127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5" ht="15.75" customHeight="1">
      <c r="A19" s="303" t="s">
        <v>84</v>
      </c>
      <c r="B19" s="50" t="s">
        <v>61</v>
      </c>
      <c r="C19" s="51"/>
      <c r="D19" s="51"/>
      <c r="E19" s="95"/>
      <c r="F19" s="65">
        <v>250</v>
      </c>
      <c r="G19" s="65">
        <v>138</v>
      </c>
      <c r="H19" s="66">
        <v>5041</v>
      </c>
      <c r="I19" s="66">
        <v>29942</v>
      </c>
      <c r="J19" s="66"/>
      <c r="K19" s="130"/>
      <c r="L19" s="66"/>
      <c r="M19" s="129"/>
      <c r="N19" s="66"/>
      <c r="O19" s="130"/>
      <c r="P19" s="110"/>
      <c r="Q19" s="110"/>
      <c r="R19" s="110"/>
      <c r="S19" s="110"/>
      <c r="T19" s="110"/>
      <c r="U19" s="110"/>
      <c r="V19" s="110"/>
      <c r="W19" s="110"/>
      <c r="X19" s="110"/>
      <c r="Y19" s="110"/>
    </row>
    <row r="20" spans="1:25" ht="15.75" customHeight="1">
      <c r="A20" s="303"/>
      <c r="B20" s="19"/>
      <c r="C20" s="30" t="s">
        <v>62</v>
      </c>
      <c r="D20" s="43"/>
      <c r="E20" s="90"/>
      <c r="F20" s="69">
        <v>200</v>
      </c>
      <c r="G20" s="69">
        <v>75</v>
      </c>
      <c r="H20" s="70">
        <v>5041</v>
      </c>
      <c r="I20" s="70">
        <v>29942</v>
      </c>
      <c r="J20" s="70"/>
      <c r="K20" s="114"/>
      <c r="L20" s="70"/>
      <c r="M20" s="111"/>
      <c r="N20" s="70"/>
      <c r="O20" s="112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1:25" ht="15.75" customHeight="1">
      <c r="A21" s="303"/>
      <c r="B21" s="9" t="s">
        <v>63</v>
      </c>
      <c r="C21" s="63"/>
      <c r="D21" s="63"/>
      <c r="E21" s="89" t="s">
        <v>157</v>
      </c>
      <c r="F21" s="131">
        <v>250</v>
      </c>
      <c r="G21" s="131">
        <v>138</v>
      </c>
      <c r="H21" s="115">
        <v>5041</v>
      </c>
      <c r="I21" s="115">
        <v>29942</v>
      </c>
      <c r="J21" s="115"/>
      <c r="K21" s="117"/>
      <c r="L21" s="115"/>
      <c r="M21" s="116"/>
      <c r="N21" s="115"/>
      <c r="O21" s="117"/>
      <c r="P21" s="110"/>
      <c r="Q21" s="110"/>
      <c r="R21" s="110"/>
      <c r="S21" s="110"/>
      <c r="T21" s="110"/>
      <c r="U21" s="110"/>
      <c r="V21" s="110"/>
      <c r="W21" s="110"/>
      <c r="X21" s="110"/>
      <c r="Y21" s="110"/>
    </row>
    <row r="22" spans="1:25" ht="15.75" customHeight="1">
      <c r="A22" s="303"/>
      <c r="B22" s="50" t="s">
        <v>64</v>
      </c>
      <c r="C22" s="51"/>
      <c r="D22" s="51"/>
      <c r="E22" s="95" t="s">
        <v>158</v>
      </c>
      <c r="F22" s="65">
        <v>540</v>
      </c>
      <c r="G22" s="65">
        <v>327</v>
      </c>
      <c r="H22" s="66">
        <v>6295</v>
      </c>
      <c r="I22" s="66">
        <v>30495</v>
      </c>
      <c r="J22" s="66"/>
      <c r="K22" s="130"/>
      <c r="L22" s="66"/>
      <c r="M22" s="129"/>
      <c r="N22" s="66"/>
      <c r="O22" s="130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ht="15.75" customHeight="1">
      <c r="A23" s="303"/>
      <c r="B23" s="7" t="s">
        <v>65</v>
      </c>
      <c r="C23" s="52" t="s">
        <v>66</v>
      </c>
      <c r="D23" s="53"/>
      <c r="E23" s="94"/>
      <c r="F23" s="67">
        <v>63</v>
      </c>
      <c r="G23" s="67">
        <v>59</v>
      </c>
      <c r="H23" s="68">
        <v>6295</v>
      </c>
      <c r="I23" s="68">
        <v>30495</v>
      </c>
      <c r="J23" s="68"/>
      <c r="K23" s="120"/>
      <c r="L23" s="68"/>
      <c r="M23" s="119"/>
      <c r="N23" s="68"/>
      <c r="O23" s="120"/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5.75" customHeight="1">
      <c r="A24" s="303"/>
      <c r="B24" s="44" t="s">
        <v>159</v>
      </c>
      <c r="C24" s="43"/>
      <c r="D24" s="43"/>
      <c r="E24" s="90" t="s">
        <v>160</v>
      </c>
      <c r="F24" s="69">
        <f aca="true" t="shared" si="2" ref="F24:O24">F21-F22</f>
        <v>-290</v>
      </c>
      <c r="G24" s="69">
        <f t="shared" si="2"/>
        <v>-189</v>
      </c>
      <c r="H24" s="69">
        <f t="shared" si="2"/>
        <v>-1254</v>
      </c>
      <c r="I24" s="69">
        <f t="shared" si="2"/>
        <v>-553</v>
      </c>
      <c r="J24" s="69">
        <f t="shared" si="2"/>
        <v>0</v>
      </c>
      <c r="K24" s="121">
        <f t="shared" si="2"/>
        <v>0</v>
      </c>
      <c r="L24" s="69">
        <f t="shared" si="2"/>
        <v>0</v>
      </c>
      <c r="M24" s="121">
        <f t="shared" si="2"/>
        <v>0</v>
      </c>
      <c r="N24" s="69">
        <f t="shared" si="2"/>
        <v>0</v>
      </c>
      <c r="O24" s="121">
        <f t="shared" si="2"/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25" ht="15.75" customHeight="1">
      <c r="A25" s="303"/>
      <c r="B25" s="100" t="s">
        <v>67</v>
      </c>
      <c r="C25" s="53"/>
      <c r="D25" s="53"/>
      <c r="E25" s="305" t="s">
        <v>161</v>
      </c>
      <c r="F25" s="285">
        <v>290</v>
      </c>
      <c r="G25" s="285">
        <v>189</v>
      </c>
      <c r="H25" s="276">
        <v>1254</v>
      </c>
      <c r="I25" s="276">
        <v>553</v>
      </c>
      <c r="J25" s="276"/>
      <c r="K25" s="278"/>
      <c r="L25" s="276"/>
      <c r="M25" s="278"/>
      <c r="N25" s="276"/>
      <c r="O25" s="278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15.75" customHeight="1">
      <c r="A26" s="303"/>
      <c r="B26" s="9" t="s">
        <v>68</v>
      </c>
      <c r="C26" s="63"/>
      <c r="D26" s="63"/>
      <c r="E26" s="306"/>
      <c r="F26" s="286"/>
      <c r="G26" s="286"/>
      <c r="H26" s="277"/>
      <c r="I26" s="277"/>
      <c r="J26" s="277"/>
      <c r="K26" s="279"/>
      <c r="L26" s="277"/>
      <c r="M26" s="279"/>
      <c r="N26" s="277"/>
      <c r="O26" s="279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5.75" customHeight="1">
      <c r="A27" s="304"/>
      <c r="B27" s="47" t="s">
        <v>162</v>
      </c>
      <c r="C27" s="31"/>
      <c r="D27" s="31"/>
      <c r="E27" s="91" t="s">
        <v>163</v>
      </c>
      <c r="F27" s="72">
        <f aca="true" t="shared" si="3" ref="F27:O27">F24+F25</f>
        <v>0</v>
      </c>
      <c r="G27" s="72">
        <f t="shared" si="3"/>
        <v>0</v>
      </c>
      <c r="H27" s="72">
        <f t="shared" si="3"/>
        <v>0</v>
      </c>
      <c r="I27" s="72">
        <f t="shared" si="3"/>
        <v>0</v>
      </c>
      <c r="J27" s="72">
        <f t="shared" si="3"/>
        <v>0</v>
      </c>
      <c r="K27" s="133">
        <f t="shared" si="3"/>
        <v>0</v>
      </c>
      <c r="L27" s="72">
        <f t="shared" si="3"/>
        <v>0</v>
      </c>
      <c r="M27" s="133">
        <f t="shared" si="3"/>
        <v>0</v>
      </c>
      <c r="N27" s="72">
        <f t="shared" si="3"/>
        <v>0</v>
      </c>
      <c r="O27" s="133">
        <f t="shared" si="3"/>
        <v>0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5.75" customHeight="1">
      <c r="A28" s="13"/>
      <c r="F28" s="110"/>
      <c r="G28" s="110"/>
      <c r="H28" s="110"/>
      <c r="I28" s="110"/>
      <c r="J28" s="110"/>
      <c r="K28" s="110"/>
      <c r="L28" s="134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5.75" customHeight="1">
      <c r="A29" s="31"/>
      <c r="F29" s="110"/>
      <c r="G29" s="110"/>
      <c r="H29" s="110"/>
      <c r="I29" s="110"/>
      <c r="J29" s="135"/>
      <c r="K29" s="135"/>
      <c r="L29" s="134"/>
      <c r="M29" s="110"/>
      <c r="N29" s="110"/>
      <c r="O29" s="135" t="s">
        <v>164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35"/>
    </row>
    <row r="30" spans="1:25" ht="15.75" customHeight="1">
      <c r="A30" s="297" t="s">
        <v>69</v>
      </c>
      <c r="B30" s="298"/>
      <c r="C30" s="298"/>
      <c r="D30" s="298"/>
      <c r="E30" s="299"/>
      <c r="F30" s="274" t="s">
        <v>253</v>
      </c>
      <c r="G30" s="273"/>
      <c r="H30" s="274" t="s">
        <v>254</v>
      </c>
      <c r="I30" s="273"/>
      <c r="J30" s="274" t="s">
        <v>255</v>
      </c>
      <c r="K30" s="273"/>
      <c r="L30" s="274" t="s">
        <v>256</v>
      </c>
      <c r="M30" s="273"/>
      <c r="N30" s="272"/>
      <c r="O30" s="273"/>
      <c r="P30" s="136"/>
      <c r="Q30" s="134"/>
      <c r="R30" s="136"/>
      <c r="S30" s="134"/>
      <c r="T30" s="136"/>
      <c r="U30" s="134"/>
      <c r="V30" s="136"/>
      <c r="W30" s="134"/>
      <c r="X30" s="136"/>
      <c r="Y30" s="134"/>
    </row>
    <row r="31" spans="1:25" ht="15.75" customHeight="1">
      <c r="A31" s="300"/>
      <c r="B31" s="301"/>
      <c r="C31" s="301"/>
      <c r="D31" s="301"/>
      <c r="E31" s="302"/>
      <c r="F31" s="106" t="s">
        <v>245</v>
      </c>
      <c r="G31" s="38" t="s">
        <v>2</v>
      </c>
      <c r="H31" s="106" t="s">
        <v>245</v>
      </c>
      <c r="I31" s="38" t="s">
        <v>2</v>
      </c>
      <c r="J31" s="106" t="s">
        <v>245</v>
      </c>
      <c r="K31" s="38" t="s">
        <v>2</v>
      </c>
      <c r="L31" s="106" t="s">
        <v>245</v>
      </c>
      <c r="M31" s="38" t="s">
        <v>2</v>
      </c>
      <c r="N31" s="106" t="s">
        <v>245</v>
      </c>
      <c r="O31" s="197" t="s">
        <v>2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5.75" customHeight="1">
      <c r="A32" s="280" t="s">
        <v>85</v>
      </c>
      <c r="B32" s="55" t="s">
        <v>50</v>
      </c>
      <c r="C32" s="56"/>
      <c r="D32" s="56"/>
      <c r="E32" s="15" t="s">
        <v>41</v>
      </c>
      <c r="F32" s="66">
        <v>26840</v>
      </c>
      <c r="G32" s="66">
        <v>26301</v>
      </c>
      <c r="H32" s="107">
        <v>4129</v>
      </c>
      <c r="I32" s="107">
        <v>4037</v>
      </c>
      <c r="J32" s="107">
        <v>1146</v>
      </c>
      <c r="K32" s="107">
        <v>1130</v>
      </c>
      <c r="L32" s="66">
        <v>1349</v>
      </c>
      <c r="M32" s="66">
        <v>426</v>
      </c>
      <c r="N32" s="107"/>
      <c r="O32" s="142"/>
      <c r="P32" s="141"/>
      <c r="Q32" s="141"/>
      <c r="R32" s="141"/>
      <c r="S32" s="141"/>
      <c r="T32" s="143"/>
      <c r="U32" s="143"/>
      <c r="V32" s="141"/>
      <c r="W32" s="141"/>
      <c r="X32" s="143"/>
      <c r="Y32" s="143"/>
    </row>
    <row r="33" spans="1:25" ht="15.75" customHeight="1">
      <c r="A33" s="281"/>
      <c r="B33" s="8"/>
      <c r="C33" s="52" t="s">
        <v>70</v>
      </c>
      <c r="D33" s="53"/>
      <c r="E33" s="98"/>
      <c r="F33" s="68">
        <v>21243</v>
      </c>
      <c r="G33" s="68">
        <v>20443</v>
      </c>
      <c r="H33" s="68">
        <v>4123</v>
      </c>
      <c r="I33" s="68">
        <v>4031</v>
      </c>
      <c r="J33" s="68">
        <v>1146</v>
      </c>
      <c r="K33" s="68">
        <v>1130</v>
      </c>
      <c r="L33" s="68">
        <v>1275</v>
      </c>
      <c r="M33" s="68">
        <v>343</v>
      </c>
      <c r="N33" s="68"/>
      <c r="O33" s="118"/>
      <c r="P33" s="141"/>
      <c r="Q33" s="141"/>
      <c r="R33" s="141"/>
      <c r="S33" s="141"/>
      <c r="T33" s="143"/>
      <c r="U33" s="143"/>
      <c r="V33" s="141"/>
      <c r="W33" s="141"/>
      <c r="X33" s="143"/>
      <c r="Y33" s="143"/>
    </row>
    <row r="34" spans="1:25" ht="15.75" customHeight="1">
      <c r="A34" s="281"/>
      <c r="B34" s="8"/>
      <c r="C34" s="24"/>
      <c r="D34" s="30" t="s">
        <v>71</v>
      </c>
      <c r="E34" s="93"/>
      <c r="F34" s="70">
        <v>0</v>
      </c>
      <c r="G34" s="70">
        <v>0</v>
      </c>
      <c r="H34" s="70">
        <v>4123</v>
      </c>
      <c r="I34" s="70">
        <v>4031</v>
      </c>
      <c r="J34" s="70">
        <v>0</v>
      </c>
      <c r="K34" s="70">
        <v>0</v>
      </c>
      <c r="L34" s="70">
        <v>1238</v>
      </c>
      <c r="M34" s="70">
        <v>341</v>
      </c>
      <c r="N34" s="70"/>
      <c r="O34" s="121"/>
      <c r="P34" s="141"/>
      <c r="Q34" s="141"/>
      <c r="R34" s="141"/>
      <c r="S34" s="141"/>
      <c r="T34" s="143"/>
      <c r="U34" s="143"/>
      <c r="V34" s="141"/>
      <c r="W34" s="141"/>
      <c r="X34" s="143"/>
      <c r="Y34" s="143"/>
    </row>
    <row r="35" spans="1:25" ht="15.75" customHeight="1">
      <c r="A35" s="281"/>
      <c r="B35" s="10"/>
      <c r="C35" s="62" t="s">
        <v>72</v>
      </c>
      <c r="D35" s="63"/>
      <c r="E35" s="99"/>
      <c r="F35" s="115">
        <v>5597</v>
      </c>
      <c r="G35" s="115">
        <v>5858</v>
      </c>
      <c r="H35" s="115">
        <v>7</v>
      </c>
      <c r="I35" s="115">
        <v>6</v>
      </c>
      <c r="J35" s="144">
        <v>0</v>
      </c>
      <c r="K35" s="144">
        <v>0</v>
      </c>
      <c r="L35" s="115">
        <v>74</v>
      </c>
      <c r="M35" s="115">
        <v>83</v>
      </c>
      <c r="N35" s="115"/>
      <c r="O35" s="132"/>
      <c r="P35" s="141"/>
      <c r="Q35" s="141"/>
      <c r="R35" s="141"/>
      <c r="S35" s="141"/>
      <c r="T35" s="143"/>
      <c r="U35" s="143"/>
      <c r="V35" s="141"/>
      <c r="W35" s="141"/>
      <c r="X35" s="143"/>
      <c r="Y35" s="143"/>
    </row>
    <row r="36" spans="1:25" ht="15.75" customHeight="1">
      <c r="A36" s="281"/>
      <c r="B36" s="50" t="s">
        <v>53</v>
      </c>
      <c r="C36" s="51"/>
      <c r="D36" s="51"/>
      <c r="E36" s="15" t="s">
        <v>42</v>
      </c>
      <c r="F36" s="66">
        <v>26280</v>
      </c>
      <c r="G36" s="66">
        <v>26147</v>
      </c>
      <c r="H36" s="66">
        <v>1598</v>
      </c>
      <c r="I36" s="66">
        <v>1505</v>
      </c>
      <c r="J36" s="66">
        <v>513</v>
      </c>
      <c r="K36" s="66">
        <v>506</v>
      </c>
      <c r="L36" s="66">
        <v>74</v>
      </c>
      <c r="M36" s="66">
        <v>83</v>
      </c>
      <c r="N36" s="66"/>
      <c r="O36" s="128"/>
      <c r="P36" s="141"/>
      <c r="Q36" s="141"/>
      <c r="R36" s="141"/>
      <c r="S36" s="141"/>
      <c r="T36" s="141"/>
      <c r="U36" s="141"/>
      <c r="V36" s="141"/>
      <c r="W36" s="141"/>
      <c r="X36" s="143"/>
      <c r="Y36" s="143"/>
    </row>
    <row r="37" spans="1:25" ht="15.75" customHeight="1">
      <c r="A37" s="281"/>
      <c r="B37" s="8"/>
      <c r="C37" s="30" t="s">
        <v>73</v>
      </c>
      <c r="D37" s="43"/>
      <c r="E37" s="93"/>
      <c r="F37" s="70">
        <v>23079</v>
      </c>
      <c r="G37" s="70">
        <v>22714</v>
      </c>
      <c r="H37" s="70">
        <v>1182</v>
      </c>
      <c r="I37" s="70">
        <v>1179</v>
      </c>
      <c r="J37" s="70">
        <v>217</v>
      </c>
      <c r="K37" s="70">
        <v>207</v>
      </c>
      <c r="L37" s="70">
        <v>67</v>
      </c>
      <c r="M37" s="70">
        <v>66</v>
      </c>
      <c r="N37" s="70"/>
      <c r="O37" s="121"/>
      <c r="P37" s="141"/>
      <c r="Q37" s="141"/>
      <c r="R37" s="141"/>
      <c r="S37" s="141"/>
      <c r="T37" s="141"/>
      <c r="U37" s="141"/>
      <c r="V37" s="141"/>
      <c r="W37" s="141"/>
      <c r="X37" s="143"/>
      <c r="Y37" s="143"/>
    </row>
    <row r="38" spans="1:25" ht="15.75" customHeight="1">
      <c r="A38" s="281"/>
      <c r="B38" s="10"/>
      <c r="C38" s="30" t="s">
        <v>74</v>
      </c>
      <c r="D38" s="43"/>
      <c r="E38" s="93"/>
      <c r="F38" s="69">
        <v>3201</v>
      </c>
      <c r="G38" s="69">
        <v>3434</v>
      </c>
      <c r="H38" s="70">
        <v>416</v>
      </c>
      <c r="I38" s="70">
        <v>326</v>
      </c>
      <c r="J38" s="70">
        <v>296</v>
      </c>
      <c r="K38" s="70">
        <v>299</v>
      </c>
      <c r="L38" s="70">
        <v>7</v>
      </c>
      <c r="M38" s="70">
        <v>17</v>
      </c>
      <c r="N38" s="70"/>
      <c r="O38" s="121"/>
      <c r="P38" s="141"/>
      <c r="Q38" s="141"/>
      <c r="R38" s="143"/>
      <c r="S38" s="143"/>
      <c r="T38" s="141"/>
      <c r="U38" s="141"/>
      <c r="V38" s="141"/>
      <c r="W38" s="141"/>
      <c r="X38" s="143"/>
      <c r="Y38" s="143"/>
    </row>
    <row r="39" spans="1:25" ht="15.75" customHeight="1">
      <c r="A39" s="282"/>
      <c r="B39" s="11" t="s">
        <v>75</v>
      </c>
      <c r="C39" s="12"/>
      <c r="D39" s="12"/>
      <c r="E39" s="97" t="s">
        <v>165</v>
      </c>
      <c r="F39" s="72">
        <f>F32-F36</f>
        <v>560</v>
      </c>
      <c r="G39" s="72">
        <f>G32-G36</f>
        <v>154</v>
      </c>
      <c r="H39" s="72">
        <v>2532</v>
      </c>
      <c r="I39" s="72">
        <f>I32-I36</f>
        <v>2532</v>
      </c>
      <c r="J39" s="72">
        <f aca="true" t="shared" si="4" ref="J39:O39">J32-J36</f>
        <v>633</v>
      </c>
      <c r="K39" s="72">
        <f t="shared" si="4"/>
        <v>624</v>
      </c>
      <c r="L39" s="72">
        <f t="shared" si="4"/>
        <v>1275</v>
      </c>
      <c r="M39" s="72">
        <f t="shared" si="4"/>
        <v>343</v>
      </c>
      <c r="N39" s="72">
        <f t="shared" si="4"/>
        <v>0</v>
      </c>
      <c r="O39" s="133">
        <f t="shared" si="4"/>
        <v>0</v>
      </c>
      <c r="P39" s="141"/>
      <c r="Q39" s="141"/>
      <c r="R39" s="141"/>
      <c r="S39" s="141"/>
      <c r="T39" s="141"/>
      <c r="U39" s="141"/>
      <c r="V39" s="141"/>
      <c r="W39" s="141"/>
      <c r="X39" s="143"/>
      <c r="Y39" s="143"/>
    </row>
    <row r="40" spans="1:25" ht="15.75" customHeight="1">
      <c r="A40" s="280" t="s">
        <v>86</v>
      </c>
      <c r="B40" s="50" t="s">
        <v>76</v>
      </c>
      <c r="C40" s="51"/>
      <c r="D40" s="51"/>
      <c r="E40" s="15" t="s">
        <v>44</v>
      </c>
      <c r="F40" s="65">
        <v>48969</v>
      </c>
      <c r="G40" s="65">
        <v>47047</v>
      </c>
      <c r="H40" s="66">
        <v>2109</v>
      </c>
      <c r="I40" s="66">
        <v>2171</v>
      </c>
      <c r="J40" s="66">
        <v>1374</v>
      </c>
      <c r="K40" s="66">
        <v>711</v>
      </c>
      <c r="L40" s="66">
        <v>7376</v>
      </c>
      <c r="M40" s="66">
        <v>6498</v>
      </c>
      <c r="N40" s="66"/>
      <c r="O40" s="128"/>
      <c r="P40" s="141"/>
      <c r="Q40" s="141"/>
      <c r="R40" s="141"/>
      <c r="S40" s="141"/>
      <c r="T40" s="143"/>
      <c r="U40" s="143"/>
      <c r="V40" s="143"/>
      <c r="W40" s="143"/>
      <c r="X40" s="141"/>
      <c r="Y40" s="141"/>
    </row>
    <row r="41" spans="1:25" ht="15.75" customHeight="1">
      <c r="A41" s="283"/>
      <c r="B41" s="10"/>
      <c r="C41" s="30" t="s">
        <v>77</v>
      </c>
      <c r="D41" s="43"/>
      <c r="E41" s="93"/>
      <c r="F41" s="145">
        <v>17945</v>
      </c>
      <c r="G41" s="145">
        <v>15861</v>
      </c>
      <c r="H41" s="144">
        <v>90</v>
      </c>
      <c r="I41" s="144">
        <v>347</v>
      </c>
      <c r="J41" s="70">
        <v>1071</v>
      </c>
      <c r="K41" s="70">
        <v>586</v>
      </c>
      <c r="L41" s="70">
        <v>5113</v>
      </c>
      <c r="M41" s="70">
        <v>0</v>
      </c>
      <c r="N41" s="70"/>
      <c r="O41" s="121"/>
      <c r="P41" s="143"/>
      <c r="Q41" s="143"/>
      <c r="R41" s="143"/>
      <c r="S41" s="143"/>
      <c r="T41" s="143"/>
      <c r="U41" s="143"/>
      <c r="V41" s="143"/>
      <c r="W41" s="143"/>
      <c r="X41" s="141"/>
      <c r="Y41" s="141"/>
    </row>
    <row r="42" spans="1:25" ht="15.75" customHeight="1">
      <c r="A42" s="283"/>
      <c r="B42" s="50" t="s">
        <v>64</v>
      </c>
      <c r="C42" s="51"/>
      <c r="D42" s="51"/>
      <c r="E42" s="15" t="s">
        <v>45</v>
      </c>
      <c r="F42" s="65">
        <v>42773</v>
      </c>
      <c r="G42" s="65">
        <v>41856</v>
      </c>
      <c r="H42" s="66">
        <v>2323</v>
      </c>
      <c r="I42" s="66">
        <v>2380</v>
      </c>
      <c r="J42" s="66">
        <v>1589</v>
      </c>
      <c r="K42" s="66">
        <v>741</v>
      </c>
      <c r="L42" s="66">
        <v>8217</v>
      </c>
      <c r="M42" s="66">
        <v>6420</v>
      </c>
      <c r="N42" s="66"/>
      <c r="O42" s="128"/>
      <c r="P42" s="141"/>
      <c r="Q42" s="141"/>
      <c r="R42" s="141"/>
      <c r="S42" s="141"/>
      <c r="T42" s="143"/>
      <c r="U42" s="143"/>
      <c r="V42" s="141"/>
      <c r="W42" s="141"/>
      <c r="X42" s="141"/>
      <c r="Y42" s="141"/>
    </row>
    <row r="43" spans="1:25" ht="15.75" customHeight="1">
      <c r="A43" s="283"/>
      <c r="B43" s="10"/>
      <c r="C43" s="30" t="s">
        <v>78</v>
      </c>
      <c r="D43" s="43"/>
      <c r="E43" s="93"/>
      <c r="F43" s="69">
        <v>25335</v>
      </c>
      <c r="G43" s="69">
        <v>21472</v>
      </c>
      <c r="H43" s="70">
        <v>2087</v>
      </c>
      <c r="I43" s="70">
        <v>1912</v>
      </c>
      <c r="J43" s="144">
        <v>1177</v>
      </c>
      <c r="K43" s="144">
        <v>614</v>
      </c>
      <c r="L43" s="70">
        <v>5026</v>
      </c>
      <c r="M43" s="70">
        <v>3891</v>
      </c>
      <c r="N43" s="70"/>
      <c r="O43" s="121"/>
      <c r="P43" s="141"/>
      <c r="Q43" s="141"/>
      <c r="R43" s="143"/>
      <c r="S43" s="141"/>
      <c r="T43" s="143"/>
      <c r="U43" s="143"/>
      <c r="V43" s="141"/>
      <c r="W43" s="141"/>
      <c r="X43" s="143"/>
      <c r="Y43" s="143"/>
    </row>
    <row r="44" spans="1:25" ht="15.75" customHeight="1">
      <c r="A44" s="284"/>
      <c r="B44" s="47" t="s">
        <v>75</v>
      </c>
      <c r="C44" s="31"/>
      <c r="D44" s="31"/>
      <c r="E44" s="97" t="s">
        <v>166</v>
      </c>
      <c r="F44" s="123">
        <f>F40-F42</f>
        <v>6196</v>
      </c>
      <c r="G44" s="123">
        <f>G40-G42</f>
        <v>5191</v>
      </c>
      <c r="H44" s="123">
        <f>H40-H42</f>
        <v>-214</v>
      </c>
      <c r="I44" s="123">
        <f>I40-I42</f>
        <v>-209</v>
      </c>
      <c r="J44" s="123">
        <f aca="true" t="shared" si="5" ref="J44:O44">J40-J42</f>
        <v>-215</v>
      </c>
      <c r="K44" s="123">
        <f t="shared" si="5"/>
        <v>-30</v>
      </c>
      <c r="L44" s="123">
        <f t="shared" si="5"/>
        <v>-841</v>
      </c>
      <c r="M44" s="123">
        <v>79</v>
      </c>
      <c r="N44" s="123">
        <f t="shared" si="5"/>
        <v>0</v>
      </c>
      <c r="O44" s="124">
        <f t="shared" si="5"/>
        <v>0</v>
      </c>
      <c r="P44" s="143"/>
      <c r="Q44" s="143"/>
      <c r="R44" s="141"/>
      <c r="S44" s="141"/>
      <c r="T44" s="143"/>
      <c r="U44" s="143"/>
      <c r="V44" s="141"/>
      <c r="W44" s="141"/>
      <c r="X44" s="141"/>
      <c r="Y44" s="141"/>
    </row>
    <row r="45" spans="1:25" ht="15.75" customHeight="1">
      <c r="A45" s="288" t="s">
        <v>87</v>
      </c>
      <c r="B45" s="25" t="s">
        <v>79</v>
      </c>
      <c r="C45" s="20"/>
      <c r="D45" s="20"/>
      <c r="E45" s="96" t="s">
        <v>167</v>
      </c>
      <c r="F45" s="146">
        <f>F39+F44</f>
        <v>6756</v>
      </c>
      <c r="G45" s="146">
        <v>5344</v>
      </c>
      <c r="H45" s="146">
        <f>H39+H44</f>
        <v>2318</v>
      </c>
      <c r="I45" s="146">
        <f>I39+I44</f>
        <v>2323</v>
      </c>
      <c r="J45" s="146">
        <f aca="true" t="shared" si="6" ref="J45:O45">J39+J44</f>
        <v>418</v>
      </c>
      <c r="K45" s="146">
        <f t="shared" si="6"/>
        <v>594</v>
      </c>
      <c r="L45" s="146">
        <f t="shared" si="6"/>
        <v>434</v>
      </c>
      <c r="M45" s="146">
        <f t="shared" si="6"/>
        <v>422</v>
      </c>
      <c r="N45" s="146">
        <f t="shared" si="6"/>
        <v>0</v>
      </c>
      <c r="O45" s="147">
        <f t="shared" si="6"/>
        <v>0</v>
      </c>
      <c r="P45" s="141"/>
      <c r="Q45" s="141"/>
      <c r="R45" s="141"/>
      <c r="S45" s="141"/>
      <c r="T45" s="141"/>
      <c r="U45" s="141"/>
      <c r="V45" s="141"/>
      <c r="W45" s="141"/>
      <c r="X45" s="141"/>
      <c r="Y45" s="141"/>
    </row>
    <row r="46" spans="1:25" ht="15.75" customHeight="1">
      <c r="A46" s="289"/>
      <c r="B46" s="44" t="s">
        <v>80</v>
      </c>
      <c r="C46" s="43"/>
      <c r="D46" s="43"/>
      <c r="E46" s="43"/>
      <c r="F46" s="145">
        <v>6657</v>
      </c>
      <c r="G46" s="145">
        <v>6430</v>
      </c>
      <c r="H46" s="144">
        <v>1849</v>
      </c>
      <c r="I46" s="144">
        <v>2037</v>
      </c>
      <c r="J46" s="144">
        <v>1043</v>
      </c>
      <c r="K46" s="144">
        <v>984</v>
      </c>
      <c r="L46" s="70">
        <v>434</v>
      </c>
      <c r="M46" s="70">
        <v>434</v>
      </c>
      <c r="N46" s="144"/>
      <c r="O46" s="122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5.75" customHeight="1">
      <c r="A47" s="289"/>
      <c r="B47" s="44" t="s">
        <v>81</v>
      </c>
      <c r="C47" s="43"/>
      <c r="D47" s="43"/>
      <c r="E47" s="43"/>
      <c r="F47" s="70">
        <v>2075</v>
      </c>
      <c r="G47" s="70">
        <v>1977</v>
      </c>
      <c r="H47" s="70">
        <v>719</v>
      </c>
      <c r="I47" s="70">
        <v>624</v>
      </c>
      <c r="J47" s="70">
        <v>546</v>
      </c>
      <c r="K47" s="70">
        <v>-295</v>
      </c>
      <c r="L47" s="70">
        <v>0</v>
      </c>
      <c r="M47" s="70">
        <v>0</v>
      </c>
      <c r="N47" s="70"/>
      <c r="O47" s="121"/>
      <c r="P47" s="141"/>
      <c r="Q47" s="141"/>
      <c r="R47" s="141"/>
      <c r="S47" s="141"/>
      <c r="T47" s="141"/>
      <c r="U47" s="141"/>
      <c r="V47" s="141"/>
      <c r="W47" s="141"/>
      <c r="X47" s="141"/>
      <c r="Y47" s="141"/>
    </row>
    <row r="48" spans="1:25" ht="15.75" customHeight="1">
      <c r="A48" s="290"/>
      <c r="B48" s="47" t="s">
        <v>82</v>
      </c>
      <c r="C48" s="31"/>
      <c r="D48" s="31"/>
      <c r="E48" s="31"/>
      <c r="F48" s="73">
        <v>1717</v>
      </c>
      <c r="G48" s="73">
        <v>1363</v>
      </c>
      <c r="H48" s="73">
        <v>719</v>
      </c>
      <c r="I48" s="73">
        <v>624</v>
      </c>
      <c r="J48" s="73">
        <v>546</v>
      </c>
      <c r="K48" s="73">
        <v>-304</v>
      </c>
      <c r="L48" s="73">
        <v>0</v>
      </c>
      <c r="M48" s="73">
        <v>0</v>
      </c>
      <c r="N48" s="73"/>
      <c r="O48" s="133"/>
      <c r="P48" s="141"/>
      <c r="Q48" s="141"/>
      <c r="R48" s="141"/>
      <c r="S48" s="141"/>
      <c r="T48" s="141"/>
      <c r="U48" s="141"/>
      <c r="V48" s="141"/>
      <c r="W48" s="141"/>
      <c r="X48" s="141"/>
      <c r="Y48" s="141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="80" zoomScaleSheetLayoutView="80" zoomScalePageLayoutView="0" workbookViewId="0" topLeftCell="B1">
      <selection activeCell="C1" sqref="C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6" width="12.59765625" style="2" customWidth="1"/>
    <col min="17" max="16384" width="9" style="2" customWidth="1"/>
  </cols>
  <sheetData>
    <row r="1" spans="1:4" ht="33.75" customHeight="1">
      <c r="A1" s="149" t="s">
        <v>0</v>
      </c>
      <c r="B1" s="149"/>
      <c r="C1" s="198" t="s">
        <v>251</v>
      </c>
      <c r="D1" s="199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0"/>
      <c r="B5" s="200" t="s">
        <v>247</v>
      </c>
      <c r="C5" s="200"/>
      <c r="D5" s="200"/>
      <c r="H5" s="37"/>
      <c r="L5" s="37"/>
      <c r="N5" s="37" t="s">
        <v>170</v>
      </c>
    </row>
    <row r="6" spans="1:16" ht="15" customHeight="1">
      <c r="A6" s="201"/>
      <c r="B6" s="202"/>
      <c r="C6" s="202"/>
      <c r="D6" s="202"/>
      <c r="E6" s="311" t="s">
        <v>259</v>
      </c>
      <c r="F6" s="312"/>
      <c r="G6" s="311" t="s">
        <v>260</v>
      </c>
      <c r="H6" s="312"/>
      <c r="I6" s="311" t="s">
        <v>261</v>
      </c>
      <c r="J6" s="312"/>
      <c r="K6" s="311" t="s">
        <v>262</v>
      </c>
      <c r="L6" s="312"/>
      <c r="M6" s="311" t="s">
        <v>263</v>
      </c>
      <c r="N6" s="312"/>
      <c r="O6" s="311" t="s">
        <v>264</v>
      </c>
      <c r="P6" s="312"/>
    </row>
    <row r="7" spans="1:16" ht="15" customHeight="1">
      <c r="A7" s="59"/>
      <c r="B7" s="60"/>
      <c r="C7" s="60"/>
      <c r="D7" s="60"/>
      <c r="E7" s="203" t="s">
        <v>248</v>
      </c>
      <c r="F7" s="204" t="s">
        <v>2</v>
      </c>
      <c r="G7" s="203" t="s">
        <v>245</v>
      </c>
      <c r="H7" s="204" t="s">
        <v>2</v>
      </c>
      <c r="I7" s="203" t="s">
        <v>245</v>
      </c>
      <c r="J7" s="204" t="s">
        <v>2</v>
      </c>
      <c r="K7" s="203" t="s">
        <v>245</v>
      </c>
      <c r="L7" s="204" t="s">
        <v>2</v>
      </c>
      <c r="M7" s="203" t="s">
        <v>245</v>
      </c>
      <c r="N7" s="222" t="s">
        <v>2</v>
      </c>
      <c r="O7" s="203" t="s">
        <v>245</v>
      </c>
      <c r="P7" s="222" t="s">
        <v>2</v>
      </c>
    </row>
    <row r="8" spans="1:16" ht="18" customHeight="1">
      <c r="A8" s="265" t="s">
        <v>171</v>
      </c>
      <c r="B8" s="205" t="s">
        <v>172</v>
      </c>
      <c r="C8" s="206"/>
      <c r="D8" s="206"/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7">
        <v>261</v>
      </c>
      <c r="L8" s="207">
        <v>262</v>
      </c>
      <c r="M8" s="207">
        <v>27</v>
      </c>
      <c r="N8" s="207">
        <v>27</v>
      </c>
      <c r="O8" s="207">
        <v>19</v>
      </c>
      <c r="P8" s="258">
        <v>19</v>
      </c>
    </row>
    <row r="9" spans="1:16" ht="18" customHeight="1">
      <c r="A9" s="266"/>
      <c r="B9" s="265" t="s">
        <v>173</v>
      </c>
      <c r="C9" s="167" t="s">
        <v>174</v>
      </c>
      <c r="D9" s="168"/>
      <c r="E9" s="208">
        <v>30</v>
      </c>
      <c r="F9" s="208">
        <v>30</v>
      </c>
      <c r="G9" s="208">
        <v>31</v>
      </c>
      <c r="H9" s="208">
        <v>31</v>
      </c>
      <c r="I9" s="208">
        <v>91115</v>
      </c>
      <c r="J9" s="208">
        <v>91115</v>
      </c>
      <c r="K9" s="208">
        <v>600</v>
      </c>
      <c r="L9" s="208">
        <v>600</v>
      </c>
      <c r="M9" s="208">
        <v>14538</v>
      </c>
      <c r="N9" s="208">
        <v>14538</v>
      </c>
      <c r="O9" s="208">
        <v>100</v>
      </c>
      <c r="P9" s="259">
        <v>100</v>
      </c>
    </row>
    <row r="10" spans="1:16" ht="18" customHeight="1">
      <c r="A10" s="266"/>
      <c r="B10" s="266"/>
      <c r="C10" s="44" t="s">
        <v>175</v>
      </c>
      <c r="D10" s="43"/>
      <c r="E10" s="209">
        <v>30</v>
      </c>
      <c r="F10" s="209">
        <v>30</v>
      </c>
      <c r="G10" s="209">
        <v>31</v>
      </c>
      <c r="H10" s="209">
        <v>31</v>
      </c>
      <c r="I10" s="209">
        <v>91115</v>
      </c>
      <c r="J10" s="209">
        <v>91115</v>
      </c>
      <c r="K10" s="209">
        <v>300</v>
      </c>
      <c r="L10" s="209">
        <v>300</v>
      </c>
      <c r="M10" s="209">
        <v>9463</v>
      </c>
      <c r="N10" s="209">
        <v>9463</v>
      </c>
      <c r="O10" s="209">
        <v>54</v>
      </c>
      <c r="P10" s="260">
        <v>54</v>
      </c>
    </row>
    <row r="11" spans="1:16" ht="18" customHeight="1">
      <c r="A11" s="266"/>
      <c r="B11" s="266"/>
      <c r="C11" s="44" t="s">
        <v>176</v>
      </c>
      <c r="D11" s="43"/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30">
        <v>0</v>
      </c>
      <c r="M11" s="209">
        <v>221</v>
      </c>
      <c r="N11" s="209">
        <v>221</v>
      </c>
      <c r="O11" s="209">
        <v>5</v>
      </c>
      <c r="P11" s="260">
        <v>5</v>
      </c>
    </row>
    <row r="12" spans="1:16" ht="18" customHeight="1">
      <c r="A12" s="266"/>
      <c r="B12" s="266"/>
      <c r="C12" s="44" t="s">
        <v>177</v>
      </c>
      <c r="D12" s="43"/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300</v>
      </c>
      <c r="L12" s="209">
        <v>300</v>
      </c>
      <c r="M12" s="209">
        <v>4854</v>
      </c>
      <c r="N12" s="209">
        <v>4854</v>
      </c>
      <c r="O12" s="209">
        <v>41</v>
      </c>
      <c r="P12" s="260">
        <v>41</v>
      </c>
    </row>
    <row r="13" spans="1:16" ht="18" customHeight="1">
      <c r="A13" s="266"/>
      <c r="B13" s="266"/>
      <c r="C13" s="44" t="s">
        <v>178</v>
      </c>
      <c r="D13" s="43"/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30">
        <v>0</v>
      </c>
      <c r="M13" s="209">
        <v>0</v>
      </c>
      <c r="N13" s="209">
        <v>0</v>
      </c>
      <c r="O13" s="209">
        <v>0</v>
      </c>
      <c r="P13" s="260">
        <v>0</v>
      </c>
    </row>
    <row r="14" spans="1:16" ht="18" customHeight="1">
      <c r="A14" s="267"/>
      <c r="B14" s="267"/>
      <c r="C14" s="47" t="s">
        <v>179</v>
      </c>
      <c r="D14" s="31"/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0</v>
      </c>
      <c r="L14" s="210">
        <v>0</v>
      </c>
      <c r="M14" s="210">
        <v>0</v>
      </c>
      <c r="N14" s="210">
        <v>0</v>
      </c>
      <c r="O14" s="210">
        <v>0</v>
      </c>
      <c r="P14" s="261">
        <v>0</v>
      </c>
    </row>
    <row r="15" spans="1:16" ht="18" customHeight="1">
      <c r="A15" s="308" t="s">
        <v>180</v>
      </c>
      <c r="B15" s="265" t="s">
        <v>181</v>
      </c>
      <c r="C15" s="167" t="s">
        <v>182</v>
      </c>
      <c r="D15" s="168"/>
      <c r="E15" s="211">
        <v>22465</v>
      </c>
      <c r="F15" s="211">
        <v>22995</v>
      </c>
      <c r="G15" s="211">
        <v>16810</v>
      </c>
      <c r="H15" s="211">
        <v>22249</v>
      </c>
      <c r="I15" s="211">
        <v>1523</v>
      </c>
      <c r="J15" s="211">
        <v>1473</v>
      </c>
      <c r="K15" s="211">
        <v>2445</v>
      </c>
      <c r="L15" s="211">
        <v>2294</v>
      </c>
      <c r="M15" s="211">
        <v>6642</v>
      </c>
      <c r="N15" s="211">
        <v>5984</v>
      </c>
      <c r="O15" s="211">
        <v>1380</v>
      </c>
      <c r="P15" s="262">
        <v>1327</v>
      </c>
    </row>
    <row r="16" spans="1:16" ht="18" customHeight="1">
      <c r="A16" s="266"/>
      <c r="B16" s="266"/>
      <c r="C16" s="44" t="s">
        <v>183</v>
      </c>
      <c r="D16" s="43"/>
      <c r="E16" s="70">
        <v>12</v>
      </c>
      <c r="F16" s="70">
        <v>11</v>
      </c>
      <c r="G16" s="70">
        <v>224934</v>
      </c>
      <c r="H16" s="70">
        <v>229103</v>
      </c>
      <c r="I16" s="70">
        <v>284599</v>
      </c>
      <c r="J16" s="70">
        <v>284290</v>
      </c>
      <c r="K16" s="70">
        <v>3224</v>
      </c>
      <c r="L16" s="70">
        <v>3522</v>
      </c>
      <c r="M16" s="70">
        <v>27389</v>
      </c>
      <c r="N16" s="70">
        <v>27144</v>
      </c>
      <c r="O16" s="70">
        <v>1707</v>
      </c>
      <c r="P16" s="254">
        <v>1591</v>
      </c>
    </row>
    <row r="17" spans="1:16" ht="18" customHeight="1">
      <c r="A17" s="266"/>
      <c r="B17" s="266"/>
      <c r="C17" s="44" t="s">
        <v>184</v>
      </c>
      <c r="D17" s="43"/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254">
        <v>0</v>
      </c>
    </row>
    <row r="18" spans="1:16" ht="18" customHeight="1">
      <c r="A18" s="266"/>
      <c r="B18" s="267"/>
      <c r="C18" s="47" t="s">
        <v>185</v>
      </c>
      <c r="D18" s="31"/>
      <c r="E18" s="72">
        <v>22477</v>
      </c>
      <c r="F18" s="72">
        <v>23007</v>
      </c>
      <c r="G18" s="72">
        <v>241745</v>
      </c>
      <c r="H18" s="72">
        <v>251352</v>
      </c>
      <c r="I18" s="72">
        <v>286122</v>
      </c>
      <c r="J18" s="72">
        <v>285763</v>
      </c>
      <c r="K18" s="72">
        <v>5669</v>
      </c>
      <c r="L18" s="72">
        <v>5816</v>
      </c>
      <c r="M18" s="72">
        <v>34031</v>
      </c>
      <c r="N18" s="72">
        <v>33128</v>
      </c>
      <c r="O18" s="72">
        <v>3087</v>
      </c>
      <c r="P18" s="263">
        <v>2918</v>
      </c>
    </row>
    <row r="19" spans="1:16" ht="18" customHeight="1">
      <c r="A19" s="266"/>
      <c r="B19" s="265" t="s">
        <v>186</v>
      </c>
      <c r="C19" s="167" t="s">
        <v>187</v>
      </c>
      <c r="D19" s="168"/>
      <c r="E19" s="146">
        <v>6360</v>
      </c>
      <c r="F19" s="146">
        <v>4832</v>
      </c>
      <c r="G19" s="146">
        <v>35187</v>
      </c>
      <c r="H19" s="146">
        <v>41062</v>
      </c>
      <c r="I19" s="146">
        <v>3157</v>
      </c>
      <c r="J19" s="146">
        <v>3288</v>
      </c>
      <c r="K19" s="146">
        <v>1221</v>
      </c>
      <c r="L19" s="146">
        <v>1273</v>
      </c>
      <c r="M19" s="146">
        <v>7874</v>
      </c>
      <c r="N19" s="146">
        <v>4556</v>
      </c>
      <c r="O19" s="146">
        <v>163</v>
      </c>
      <c r="P19" s="262">
        <v>131</v>
      </c>
    </row>
    <row r="20" spans="1:16" ht="18" customHeight="1">
      <c r="A20" s="266"/>
      <c r="B20" s="266"/>
      <c r="C20" s="44" t="s">
        <v>188</v>
      </c>
      <c r="D20" s="43"/>
      <c r="E20" s="69">
        <v>15163</v>
      </c>
      <c r="F20" s="69">
        <v>17221</v>
      </c>
      <c r="G20" s="69">
        <v>155881</v>
      </c>
      <c r="H20" s="69">
        <v>161395</v>
      </c>
      <c r="I20" s="69">
        <v>75517</v>
      </c>
      <c r="J20" s="69">
        <v>81055</v>
      </c>
      <c r="K20" s="69">
        <v>120</v>
      </c>
      <c r="L20" s="69">
        <v>114</v>
      </c>
      <c r="M20" s="69">
        <v>11278</v>
      </c>
      <c r="N20" s="69">
        <v>16064</v>
      </c>
      <c r="O20" s="69">
        <v>462</v>
      </c>
      <c r="P20" s="254">
        <v>464</v>
      </c>
    </row>
    <row r="21" spans="1:16" s="215" customFormat="1" ht="18" customHeight="1">
      <c r="A21" s="266"/>
      <c r="B21" s="266"/>
      <c r="C21" s="212" t="s">
        <v>189</v>
      </c>
      <c r="D21" s="213"/>
      <c r="E21" s="214">
        <v>0</v>
      </c>
      <c r="F21" s="214">
        <v>0</v>
      </c>
      <c r="G21" s="214">
        <v>0</v>
      </c>
      <c r="H21" s="214">
        <v>0</v>
      </c>
      <c r="I21" s="214">
        <v>106503</v>
      </c>
      <c r="J21" s="214">
        <v>100474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64">
        <v>0</v>
      </c>
    </row>
    <row r="22" spans="1:16" ht="18" customHeight="1">
      <c r="A22" s="266"/>
      <c r="B22" s="267"/>
      <c r="C22" s="11" t="s">
        <v>190</v>
      </c>
      <c r="D22" s="12"/>
      <c r="E22" s="72">
        <v>21523</v>
      </c>
      <c r="F22" s="72">
        <v>22053</v>
      </c>
      <c r="G22" s="72">
        <v>191068</v>
      </c>
      <c r="H22" s="72">
        <v>202457</v>
      </c>
      <c r="I22" s="72">
        <v>185176</v>
      </c>
      <c r="J22" s="72">
        <v>184817</v>
      </c>
      <c r="K22" s="72">
        <v>1341</v>
      </c>
      <c r="L22" s="72">
        <v>1387</v>
      </c>
      <c r="M22" s="72">
        <v>19152</v>
      </c>
      <c r="N22" s="72">
        <v>20620</v>
      </c>
      <c r="O22" s="72">
        <v>625</v>
      </c>
      <c r="P22" s="263">
        <v>595</v>
      </c>
    </row>
    <row r="23" spans="1:16" ht="18" customHeight="1">
      <c r="A23" s="266"/>
      <c r="B23" s="265" t="s">
        <v>191</v>
      </c>
      <c r="C23" s="167" t="s">
        <v>192</v>
      </c>
      <c r="D23" s="168"/>
      <c r="E23" s="146">
        <v>30</v>
      </c>
      <c r="F23" s="146">
        <v>30</v>
      </c>
      <c r="G23" s="146">
        <v>31</v>
      </c>
      <c r="H23" s="146">
        <v>31</v>
      </c>
      <c r="I23" s="146">
        <v>91115</v>
      </c>
      <c r="J23" s="146">
        <v>91115</v>
      </c>
      <c r="K23" s="146">
        <v>600</v>
      </c>
      <c r="L23" s="146">
        <v>600</v>
      </c>
      <c r="M23" s="146">
        <v>14538</v>
      </c>
      <c r="N23" s="146">
        <v>14538</v>
      </c>
      <c r="O23" s="146">
        <v>100</v>
      </c>
      <c r="P23" s="262">
        <v>100</v>
      </c>
    </row>
    <row r="24" spans="1:16" ht="18" customHeight="1">
      <c r="A24" s="266"/>
      <c r="B24" s="266"/>
      <c r="C24" s="44" t="s">
        <v>193</v>
      </c>
      <c r="D24" s="43"/>
      <c r="E24" s="69">
        <v>923</v>
      </c>
      <c r="F24" s="69">
        <v>923</v>
      </c>
      <c r="G24" s="69">
        <v>50646</v>
      </c>
      <c r="H24" s="69">
        <v>48864</v>
      </c>
      <c r="I24" s="69">
        <v>9831</v>
      </c>
      <c r="J24" s="69">
        <v>9831</v>
      </c>
      <c r="K24" s="69">
        <v>3727</v>
      </c>
      <c r="L24" s="69">
        <v>3829</v>
      </c>
      <c r="M24" s="69">
        <v>408</v>
      </c>
      <c r="N24" s="69">
        <v>-2030</v>
      </c>
      <c r="O24" s="69">
        <v>2339</v>
      </c>
      <c r="P24" s="254">
        <v>2201</v>
      </c>
    </row>
    <row r="25" spans="1:16" ht="18" customHeight="1">
      <c r="A25" s="266"/>
      <c r="B25" s="266"/>
      <c r="C25" s="44" t="s">
        <v>194</v>
      </c>
      <c r="D25" s="43"/>
      <c r="E25" s="234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23</v>
      </c>
      <c r="P25" s="254">
        <v>21</v>
      </c>
    </row>
    <row r="26" spans="1:16" ht="18" customHeight="1">
      <c r="A26" s="266"/>
      <c r="B26" s="267"/>
      <c r="C26" s="45" t="s">
        <v>195</v>
      </c>
      <c r="D26" s="46"/>
      <c r="E26" s="71">
        <v>953</v>
      </c>
      <c r="F26" s="71">
        <v>953</v>
      </c>
      <c r="G26" s="71">
        <v>50677</v>
      </c>
      <c r="H26" s="257">
        <v>48895</v>
      </c>
      <c r="I26" s="257">
        <v>100946</v>
      </c>
      <c r="J26" s="256">
        <v>100946</v>
      </c>
      <c r="K26" s="71">
        <v>4327</v>
      </c>
      <c r="L26" s="71">
        <v>4429</v>
      </c>
      <c r="M26" s="71">
        <v>14879</v>
      </c>
      <c r="N26" s="71">
        <v>12508</v>
      </c>
      <c r="O26" s="71">
        <v>2462</v>
      </c>
      <c r="P26" s="257">
        <v>2323</v>
      </c>
    </row>
    <row r="27" spans="1:16" ht="18" customHeight="1">
      <c r="A27" s="267"/>
      <c r="B27" s="47" t="s">
        <v>196</v>
      </c>
      <c r="C27" s="31"/>
      <c r="D27" s="31"/>
      <c r="E27" s="216">
        <v>22477</v>
      </c>
      <c r="F27" s="216">
        <v>23007</v>
      </c>
      <c r="G27" s="72">
        <v>241745</v>
      </c>
      <c r="H27" s="72">
        <v>251352</v>
      </c>
      <c r="I27" s="216">
        <v>286122</v>
      </c>
      <c r="J27" s="216">
        <v>285763</v>
      </c>
      <c r="K27" s="72">
        <v>5669</v>
      </c>
      <c r="L27" s="72">
        <v>5816</v>
      </c>
      <c r="M27" s="72">
        <v>34031</v>
      </c>
      <c r="N27" s="72">
        <v>33128</v>
      </c>
      <c r="O27" s="72">
        <v>3087</v>
      </c>
      <c r="P27" s="263">
        <v>2918</v>
      </c>
    </row>
    <row r="28" spans="1:16" ht="18" customHeight="1">
      <c r="A28" s="265" t="s">
        <v>197</v>
      </c>
      <c r="B28" s="265" t="s">
        <v>198</v>
      </c>
      <c r="C28" s="167" t="s">
        <v>199</v>
      </c>
      <c r="D28" s="217" t="s">
        <v>41</v>
      </c>
      <c r="E28" s="146">
        <v>8224</v>
      </c>
      <c r="F28" s="146">
        <v>6687</v>
      </c>
      <c r="G28" s="146">
        <v>25209</v>
      </c>
      <c r="H28" s="146">
        <v>29628</v>
      </c>
      <c r="I28" s="146">
        <v>10660</v>
      </c>
      <c r="J28" s="146">
        <v>9973</v>
      </c>
      <c r="K28" s="146">
        <v>1877</v>
      </c>
      <c r="L28" s="146">
        <v>1666</v>
      </c>
      <c r="M28" s="146">
        <v>10790</v>
      </c>
      <c r="N28" s="146">
        <v>9504</v>
      </c>
      <c r="O28" s="146">
        <v>1337</v>
      </c>
      <c r="P28" s="262">
        <v>1205</v>
      </c>
    </row>
    <row r="29" spans="1:16" ht="18" customHeight="1">
      <c r="A29" s="266"/>
      <c r="B29" s="266"/>
      <c r="C29" s="44" t="s">
        <v>200</v>
      </c>
      <c r="D29" s="218" t="s">
        <v>42</v>
      </c>
      <c r="E29" s="69">
        <v>8206</v>
      </c>
      <c r="F29" s="69">
        <v>6668</v>
      </c>
      <c r="G29" s="69">
        <v>21071</v>
      </c>
      <c r="H29" s="69">
        <v>25802</v>
      </c>
      <c r="I29" s="69">
        <v>9731</v>
      </c>
      <c r="J29" s="69">
        <v>9093</v>
      </c>
      <c r="K29" s="69">
        <v>1748</v>
      </c>
      <c r="L29" s="69">
        <v>1695</v>
      </c>
      <c r="M29" s="69">
        <v>6737</v>
      </c>
      <c r="N29" s="69">
        <v>6316</v>
      </c>
      <c r="O29" s="69">
        <v>1107</v>
      </c>
      <c r="P29" s="254">
        <v>1007</v>
      </c>
    </row>
    <row r="30" spans="1:16" ht="18" customHeight="1">
      <c r="A30" s="266"/>
      <c r="B30" s="266"/>
      <c r="C30" s="44" t="s">
        <v>201</v>
      </c>
      <c r="D30" s="218" t="s">
        <v>202</v>
      </c>
      <c r="E30" s="69">
        <v>18</v>
      </c>
      <c r="F30" s="69">
        <v>20</v>
      </c>
      <c r="G30" s="70">
        <v>1477</v>
      </c>
      <c r="H30" s="70">
        <v>1278</v>
      </c>
      <c r="I30" s="69">
        <v>211</v>
      </c>
      <c r="J30" s="69">
        <v>223</v>
      </c>
      <c r="K30" s="69">
        <v>248</v>
      </c>
      <c r="L30" s="69">
        <v>237</v>
      </c>
      <c r="M30" s="69">
        <v>0</v>
      </c>
      <c r="N30" s="69">
        <v>0</v>
      </c>
      <c r="O30" s="69">
        <v>0</v>
      </c>
      <c r="P30" s="254">
        <v>0</v>
      </c>
    </row>
    <row r="31" spans="1:16" ht="18" customHeight="1">
      <c r="A31" s="266"/>
      <c r="B31" s="266"/>
      <c r="C31" s="11" t="s">
        <v>203</v>
      </c>
      <c r="D31" s="219" t="s">
        <v>204</v>
      </c>
      <c r="E31" s="72">
        <f aca="true" t="shared" si="0" ref="E31:N31">E28-E29-E30</f>
        <v>0</v>
      </c>
      <c r="F31" s="72">
        <v>0</v>
      </c>
      <c r="G31" s="72">
        <f t="shared" si="0"/>
        <v>2661</v>
      </c>
      <c r="H31" s="72">
        <f t="shared" si="0"/>
        <v>2548</v>
      </c>
      <c r="I31" s="72">
        <f>I28-I29-I30</f>
        <v>718</v>
      </c>
      <c r="J31" s="72">
        <v>656</v>
      </c>
      <c r="K31" s="72">
        <f t="shared" si="0"/>
        <v>-119</v>
      </c>
      <c r="L31" s="72">
        <v>-266</v>
      </c>
      <c r="M31" s="72">
        <v>4053</v>
      </c>
      <c r="N31" s="72">
        <f t="shared" si="0"/>
        <v>3188</v>
      </c>
      <c r="O31" s="72">
        <f>O28-O29-O30</f>
        <v>230</v>
      </c>
      <c r="P31" s="263">
        <f>P28-P29-P30</f>
        <v>198</v>
      </c>
    </row>
    <row r="32" spans="1:16" ht="18" customHeight="1">
      <c r="A32" s="266"/>
      <c r="B32" s="266"/>
      <c r="C32" s="167" t="s">
        <v>205</v>
      </c>
      <c r="D32" s="217" t="s">
        <v>206</v>
      </c>
      <c r="E32" s="146">
        <v>0</v>
      </c>
      <c r="F32" s="146">
        <v>0</v>
      </c>
      <c r="G32" s="146">
        <v>109</v>
      </c>
      <c r="H32" s="146">
        <v>345</v>
      </c>
      <c r="I32" s="146">
        <v>145</v>
      </c>
      <c r="J32" s="146">
        <v>148</v>
      </c>
      <c r="K32" s="146">
        <v>38</v>
      </c>
      <c r="L32" s="146">
        <v>44</v>
      </c>
      <c r="M32" s="146">
        <v>27</v>
      </c>
      <c r="N32" s="146">
        <v>19</v>
      </c>
      <c r="O32" s="146">
        <v>4</v>
      </c>
      <c r="P32" s="262">
        <v>4</v>
      </c>
    </row>
    <row r="33" spans="1:16" ht="18" customHeight="1">
      <c r="A33" s="266"/>
      <c r="B33" s="266"/>
      <c r="C33" s="44" t="s">
        <v>207</v>
      </c>
      <c r="D33" s="218" t="s">
        <v>208</v>
      </c>
      <c r="E33" s="69">
        <v>0</v>
      </c>
      <c r="F33" s="69">
        <v>0</v>
      </c>
      <c r="G33" s="69">
        <v>578</v>
      </c>
      <c r="H33" s="69">
        <v>798</v>
      </c>
      <c r="I33" s="69">
        <v>863</v>
      </c>
      <c r="J33" s="69">
        <v>804</v>
      </c>
      <c r="K33" s="69">
        <v>0.4</v>
      </c>
      <c r="L33" s="69">
        <v>0</v>
      </c>
      <c r="M33" s="69">
        <v>388</v>
      </c>
      <c r="N33" s="69">
        <v>387</v>
      </c>
      <c r="O33" s="69">
        <v>0.2</v>
      </c>
      <c r="P33" s="254">
        <v>0</v>
      </c>
    </row>
    <row r="34" spans="1:16" ht="18" customHeight="1">
      <c r="A34" s="266"/>
      <c r="B34" s="267"/>
      <c r="C34" s="11" t="s">
        <v>209</v>
      </c>
      <c r="D34" s="219" t="s">
        <v>210</v>
      </c>
      <c r="E34" s="72">
        <f aca="true" t="shared" si="1" ref="E34:N34">E31+E32-E33</f>
        <v>0</v>
      </c>
      <c r="F34" s="72">
        <f t="shared" si="1"/>
        <v>0</v>
      </c>
      <c r="G34" s="72">
        <f>G31+G32-G33</f>
        <v>2192</v>
      </c>
      <c r="H34" s="72">
        <v>2094</v>
      </c>
      <c r="I34" s="72">
        <f>I31+I32-I33</f>
        <v>0</v>
      </c>
      <c r="J34" s="72">
        <v>0</v>
      </c>
      <c r="K34" s="72">
        <f>K31+K32-K33</f>
        <v>-81.4</v>
      </c>
      <c r="L34" s="72">
        <f t="shared" si="1"/>
        <v>-222</v>
      </c>
      <c r="M34" s="72">
        <f t="shared" si="1"/>
        <v>3692</v>
      </c>
      <c r="N34" s="72">
        <f t="shared" si="1"/>
        <v>2820</v>
      </c>
      <c r="O34" s="72">
        <f>O31+O32-O33</f>
        <v>233.8</v>
      </c>
      <c r="P34" s="263">
        <f>P31+P32-P33</f>
        <v>202</v>
      </c>
    </row>
    <row r="35" spans="1:16" ht="18" customHeight="1">
      <c r="A35" s="266"/>
      <c r="B35" s="265" t="s">
        <v>211</v>
      </c>
      <c r="C35" s="167" t="s">
        <v>212</v>
      </c>
      <c r="D35" s="217" t="s">
        <v>213</v>
      </c>
      <c r="E35" s="146">
        <v>0</v>
      </c>
      <c r="F35" s="146">
        <v>0</v>
      </c>
      <c r="G35" s="146">
        <v>520</v>
      </c>
      <c r="H35" s="146">
        <v>1147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262">
        <v>0</v>
      </c>
    </row>
    <row r="36" spans="1:16" ht="18" customHeight="1">
      <c r="A36" s="266"/>
      <c r="B36" s="266"/>
      <c r="C36" s="44" t="s">
        <v>214</v>
      </c>
      <c r="D36" s="218" t="s">
        <v>215</v>
      </c>
      <c r="E36" s="69">
        <v>0</v>
      </c>
      <c r="F36" s="69">
        <v>0</v>
      </c>
      <c r="G36" s="69">
        <v>930</v>
      </c>
      <c r="H36" s="69">
        <v>1616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1</v>
      </c>
      <c r="P36" s="254">
        <v>18</v>
      </c>
    </row>
    <row r="37" spans="1:16" ht="18" customHeight="1">
      <c r="A37" s="266"/>
      <c r="B37" s="266"/>
      <c r="C37" s="44" t="s">
        <v>216</v>
      </c>
      <c r="D37" s="218" t="s">
        <v>217</v>
      </c>
      <c r="E37" s="69">
        <f aca="true" t="shared" si="2" ref="E37:M37">E34+E35-E36</f>
        <v>0</v>
      </c>
      <c r="F37" s="69">
        <f t="shared" si="2"/>
        <v>0</v>
      </c>
      <c r="G37" s="69">
        <f>G34+G35-G36</f>
        <v>1782</v>
      </c>
      <c r="H37" s="69">
        <f t="shared" si="2"/>
        <v>1625</v>
      </c>
      <c r="I37" s="69">
        <f t="shared" si="2"/>
        <v>0</v>
      </c>
      <c r="J37" s="69">
        <f t="shared" si="2"/>
        <v>0</v>
      </c>
      <c r="K37" s="69">
        <f t="shared" si="2"/>
        <v>-81.4</v>
      </c>
      <c r="L37" s="69">
        <f t="shared" si="2"/>
        <v>-222</v>
      </c>
      <c r="M37" s="69">
        <f t="shared" si="2"/>
        <v>3692</v>
      </c>
      <c r="N37" s="69">
        <f>N34+N35-N36</f>
        <v>2820</v>
      </c>
      <c r="O37" s="69">
        <f>O34+O35-O36</f>
        <v>232.8</v>
      </c>
      <c r="P37" s="254">
        <v>185</v>
      </c>
    </row>
    <row r="38" spans="1:16" ht="18" customHeight="1">
      <c r="A38" s="266"/>
      <c r="B38" s="266"/>
      <c r="C38" s="44" t="s">
        <v>218</v>
      </c>
      <c r="D38" s="218" t="s">
        <v>219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  <c r="N38" s="69">
        <v>0</v>
      </c>
      <c r="O38" s="69">
        <v>0</v>
      </c>
      <c r="P38" s="254">
        <v>0</v>
      </c>
    </row>
    <row r="39" spans="1:16" ht="18" customHeight="1">
      <c r="A39" s="266"/>
      <c r="B39" s="266"/>
      <c r="C39" s="44" t="s">
        <v>220</v>
      </c>
      <c r="D39" s="218" t="s">
        <v>221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  <c r="N39" s="69">
        <v>0</v>
      </c>
      <c r="O39" s="69">
        <v>0</v>
      </c>
      <c r="P39" s="254">
        <v>0</v>
      </c>
    </row>
    <row r="40" spans="1:16" ht="18" customHeight="1">
      <c r="A40" s="266"/>
      <c r="B40" s="266"/>
      <c r="C40" s="44" t="s">
        <v>222</v>
      </c>
      <c r="D40" s="218" t="s">
        <v>223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-1</v>
      </c>
      <c r="M40" s="69">
        <v>1254</v>
      </c>
      <c r="N40" s="69">
        <v>1062</v>
      </c>
      <c r="O40" s="69">
        <v>82</v>
      </c>
      <c r="P40" s="254">
        <v>69</v>
      </c>
    </row>
    <row r="41" spans="1:16" ht="18" customHeight="1">
      <c r="A41" s="266"/>
      <c r="B41" s="266"/>
      <c r="C41" s="179" t="s">
        <v>224</v>
      </c>
      <c r="D41" s="218" t="s">
        <v>225</v>
      </c>
      <c r="E41" s="69">
        <f aca="true" t="shared" si="3" ref="E41:N41">E34+E35-E36-E40</f>
        <v>0</v>
      </c>
      <c r="F41" s="69">
        <f t="shared" si="3"/>
        <v>0</v>
      </c>
      <c r="G41" s="234">
        <v>0</v>
      </c>
      <c r="H41" s="69">
        <v>0</v>
      </c>
      <c r="I41" s="69">
        <v>0</v>
      </c>
      <c r="J41" s="69">
        <f t="shared" si="3"/>
        <v>0</v>
      </c>
      <c r="K41" s="69">
        <f>K34+K35-K36-K40</f>
        <v>-81.4</v>
      </c>
      <c r="L41" s="69">
        <f t="shared" si="3"/>
        <v>-221</v>
      </c>
      <c r="M41" s="69">
        <f t="shared" si="3"/>
        <v>2438</v>
      </c>
      <c r="N41" s="69">
        <f t="shared" si="3"/>
        <v>1758</v>
      </c>
      <c r="O41" s="69">
        <f>O34+O35-O36-O40</f>
        <v>150.8</v>
      </c>
      <c r="P41" s="254">
        <v>116</v>
      </c>
    </row>
    <row r="42" spans="1:16" ht="18" customHeight="1">
      <c r="A42" s="266"/>
      <c r="B42" s="266"/>
      <c r="C42" s="309" t="s">
        <v>226</v>
      </c>
      <c r="D42" s="310"/>
      <c r="E42" s="70">
        <f>E37+E38-E39-E40</f>
        <v>0</v>
      </c>
      <c r="F42" s="70">
        <f>F37+F38-F39-F40</f>
        <v>0</v>
      </c>
      <c r="G42" s="70">
        <f>G37+G38-G39-G40</f>
        <v>1782</v>
      </c>
      <c r="H42" s="229">
        <v>1625</v>
      </c>
      <c r="I42" s="70">
        <f>I37+I38-I39-I40</f>
        <v>0</v>
      </c>
      <c r="J42" s="70">
        <f>J37+J38-J39-J40</f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254">
        <v>0</v>
      </c>
    </row>
    <row r="43" spans="1:16" ht="18" customHeight="1">
      <c r="A43" s="266"/>
      <c r="B43" s="266"/>
      <c r="C43" s="44" t="s">
        <v>227</v>
      </c>
      <c r="D43" s="218" t="s">
        <v>228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404</v>
      </c>
      <c r="L43" s="69">
        <v>651</v>
      </c>
      <c r="M43" s="69">
        <v>-2030</v>
      </c>
      <c r="N43" s="69">
        <v>-3788</v>
      </c>
      <c r="O43" s="69">
        <v>2311</v>
      </c>
      <c r="P43" s="254">
        <v>2207</v>
      </c>
    </row>
    <row r="44" spans="1:16" ht="18" customHeight="1">
      <c r="A44" s="267"/>
      <c r="B44" s="267"/>
      <c r="C44" s="11" t="s">
        <v>229</v>
      </c>
      <c r="D44" s="97" t="s">
        <v>230</v>
      </c>
      <c r="E44" s="72">
        <f aca="true" t="shared" si="4" ref="E44:N44">E41+E43</f>
        <v>0</v>
      </c>
      <c r="F44" s="72">
        <f>F41+F43</f>
        <v>0</v>
      </c>
      <c r="G44" s="72">
        <f>G42+G45</f>
        <v>1782</v>
      </c>
      <c r="H44" s="72">
        <v>1625</v>
      </c>
      <c r="I44" s="72">
        <f t="shared" si="4"/>
        <v>0</v>
      </c>
      <c r="J44" s="72">
        <f t="shared" si="4"/>
        <v>0</v>
      </c>
      <c r="K44" s="72">
        <f t="shared" si="4"/>
        <v>322.6</v>
      </c>
      <c r="L44" s="72">
        <f>L41+L43</f>
        <v>430</v>
      </c>
      <c r="M44" s="72">
        <f>M41+M43</f>
        <v>408</v>
      </c>
      <c r="N44" s="72">
        <f t="shared" si="4"/>
        <v>-2030</v>
      </c>
      <c r="O44" s="72">
        <f>O41+O43</f>
        <v>2461.8</v>
      </c>
      <c r="P44" s="263">
        <f>P41+P43</f>
        <v>2323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20"/>
    </row>
  </sheetData>
  <sheetProtection/>
  <mergeCells count="16">
    <mergeCell ref="O6:P6"/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0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2017-07-31T04:47:33Z</cp:lastPrinted>
  <dcterms:created xsi:type="dcterms:W3CDTF">1999-07-06T05:17:05Z</dcterms:created>
  <dcterms:modified xsi:type="dcterms:W3CDTF">2017-10-31T01:46:51Z</dcterms:modified>
  <cp:category/>
  <cp:version/>
  <cp:contentType/>
  <cp:contentStatus/>
</cp:coreProperties>
</file>