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<sst xmlns="http://schemas.openxmlformats.org/spreadsheetml/2006/main" count="442" uniqueCount="262">
  <si>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</si>
  <si>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</si>
  <si>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</si>
  <si>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</si>
  <si>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</si>
  <si>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</si>
  <si>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</si>
  <si>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</si>
  <si>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</si>
  <si>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</si>
  <si>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</si>
  <si>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</si>
  <si>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</si>
  <si>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</si>
  <si>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</si>
  <si>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</si>
  <si>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</si>
  <si>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</si>
  <si>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</si>
  <si>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</si>
  <si>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</si>
  <si>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</si>
  <si>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</si>
  <si>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</si>
  <si>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</si>
  <si>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</si>
  <si>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</si>
  <si>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</si>
  <si>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</si>
  <si>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</si>
  <si>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</si>
  <si>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</si>
  <si>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</si>
  <si>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</si>
  <si>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</si>
  <si>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</si>
  <si>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</si>
  <si>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</si>
  <si>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</si>
  <si>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</si>
  <si>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</si>
  <si>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</si>
  <si>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</si>
  <si>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</si>
  <si>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</si>
  <si>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</si>
  <si>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</si>
  <si>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</si>
  <si>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</si>
  <si>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</si>
  <si>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</si>
  <si>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</si>
  <si>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</si>
  <si>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</si>
  <si>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</si>
  <si>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</si>
  <si>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</si>
  <si>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</si>
  <si>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</si>
  <si>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</si>
  <si>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</si>
  <si>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</si>
  <si>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</si>
  <si>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</si>
  <si>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</si>
  <si>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</si>
  <si>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</si>
  <si>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</si>
  <si>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</si>
  <si>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</si>
  <si>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</si>
  <si>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</si>
  <si>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</si>
  <si>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</si>
  <si>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</si>
  <si>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</si>
  <si>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</si>
  <si>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</si>
  <si>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</si>
  <si>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</si>
  <si>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</si>
  <si>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</si>
  <si>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</si>
  <si>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</si>
  <si>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</si>
  <si>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</si>
  <si>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</si>
  <si>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</si>
  <si>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</si>
  <si>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</si>
  <si>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</si>
  <si>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</si>
  <si>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</si>
  <si>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</si>
  <si>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</si>
  <si>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</si>
  <si>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</si>
  <si>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</si>
  <si>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</si>
  <si>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</si>
  <si>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</si>
  <si>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</si>
  <si>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</si>
  <si>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</si>
  <si>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</si>
  <si>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</si>
  <si>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</si>
  <si>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</si>
  <si>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</si>
  <si>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</si>
  <si>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</si>
  <si>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</si>
  <si>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</si>
  <si>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</si>
  <si>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</si>
  <si>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</si>
  <si>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</si>
  <si>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</si>
  <si>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</si>
  <si>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</si>
  <si>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</si>
  <si>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</si>
  <si>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</si>
  <si>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</si>
  <si>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</si>
  <si>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</si>
  <si>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</si>
  <si>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</si>
  <si>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</si>
  <si>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</si>
  <si>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</si>
  <si>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</si>
  <si>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</si>
  <si>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</si>
  <si>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</si>
  <si>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</si>
  <si>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</si>
  <si>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</si>
  <si>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</si>
  <si>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</si>
  <si>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</si>
  <si>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</si>
  <si>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</si>
  <si>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</si>
  <si>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</si>
  <si>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</si>
  <si>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</si>
  <si>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</si>
  <si>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</si>
  <si>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</si>
  <si>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</si>
  <si>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</si>
  <si>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</si>
  <si>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</si>
  <si>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</si>
  <si>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</si>
  <si>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</si>
  <si>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</si>
  <si>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</si>
  <si>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</si>
  <si>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</si>
  <si>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</si>
  <si>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</si>
  <si>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</si>
  <si>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</si>
  <si>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</si>
  <si>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</si>
  <si>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</si>
  <si>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</si>
  <si>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</si>
  <si>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</si>
  <si>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</si>
  <si>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</si>
  <si>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</si>
  <si>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</si>
  <si>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</si>
  <si>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</si>
  <si>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</si>
  <si>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</si>
  <si>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</si>
  <si>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</si>
  <si>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</si>
  <si>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</si>
  <si>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</si>
  <si>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</si>
  <si>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</si>
  <si>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</si>
  <si>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</si>
  <si>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</si>
  <si>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</si>
  <si>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</si>
  <si>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</si>
  <si>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</si>
  <si>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</si>
  <si>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</si>
  <si>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</si>
  <si>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</si>
  <si>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</si>
  <si>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</si>
  <si>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</si>
  <si>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</si>
  <si>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</si>
  <si>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</si>
  <si>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</si>
  <si>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</si>
  <si>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</si>
  <si>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</si>
  <si>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</si>
  <si>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</si>
  <si>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</si>
  <si>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</si>
  <si>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</si>
  <si>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</si>
  <si>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</si>
  <si>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</si>
  <si>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</si>
  <si>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</si>
  <si>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</si>
  <si>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</si>
  <si>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</si>
  <si>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</si>
  <si>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</si>
  <si>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</si>
  <si>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</si>
  <si>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</si>
  <si>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</si>
  <si>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</si>
  <si>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</si>
  <si>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</si>
  <si>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</si>
  <si>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</si>
  <si>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</si>
  <si>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</si>
  <si>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</si>
  <si>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</si>
  <si>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</si>
  <si>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</si>
  <si>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</si>
  <si>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</si>
  <si>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</si>
  <si>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</si>
  <si>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</si>
  <si>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</si>
  <si>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</si>
  <si>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</si>
  <si>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</si>
  <si>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</si>
  <si>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</si>
  <si>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</si>
  <si>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</si>
  <si>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</si>
  <si>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島根県</t>
  </si>
  <si>
    <t>島根県土地開発公社</t>
  </si>
  <si>
    <t>島根県住宅供給公社</t>
  </si>
  <si>
    <t>水道事業</t>
  </si>
  <si>
    <t>工業用水道事業</t>
  </si>
  <si>
    <t>電気事業</t>
  </si>
  <si>
    <t>宅地造成事業</t>
  </si>
  <si>
    <t>病院事業</t>
  </si>
  <si>
    <t>港湾整備事業</t>
  </si>
  <si>
    <t>下水道事業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</si>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</sst>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217" fontId="0" fillId="0" borderId="10" xfId="48" applyNumberFormat="1" applyFont="1" applyFill="1" applyBorder="1" applyAlignment="1">
      <alignment horizontal="right" vertical="center"/>
    </xf>
    <xf numFmtId="218" fontId="0" fillId="0" borderId="11" xfId="48" applyNumberFormat="1" applyFont="1" applyFill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217" fontId="0" fillId="0" borderId="12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12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15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17" xfId="0" applyNumberFormat="1" applyFont="1" applyFill="1" applyBorder="1" applyAlignment="1" quotePrefix="1">
      <alignment horizontal="right" vertical="center"/>
    </xf>
    <xf numFmtId="217" fontId="0" fillId="0" borderId="13" xfId="0" applyNumberFormat="1" applyFont="1" applyFill="1" applyBorder="1" applyAlignment="1" quotePrefix="1">
      <alignment horizontal="right"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19" xfId="48" applyNumberFormat="1" applyFont="1" applyFill="1" applyBorder="1" applyAlignment="1">
      <alignment vertical="center"/>
    </xf>
    <xf numFmtId="217" fontId="0" fillId="0" borderId="10" xfId="48" applyNumberFormat="1" applyFill="1" applyBorder="1" applyAlignment="1">
      <alignment horizontal="right" vertical="center"/>
    </xf>
    <xf numFmtId="218" fontId="0" fillId="0" borderId="11" xfId="48" applyNumberFormat="1" applyFill="1" applyBorder="1" applyAlignment="1">
      <alignment vertical="center"/>
    </xf>
    <xf numFmtId="41" fontId="4" fillId="0" borderId="20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0" xfId="0" applyNumberFormat="1" applyFill="1" applyAlignment="1">
      <alignment horizontal="right" vertical="center"/>
    </xf>
    <xf numFmtId="41" fontId="4" fillId="0" borderId="21" xfId="0" applyNumberFormat="1" applyFon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horizontal="centerContinuous" vertical="center"/>
    </xf>
    <xf numFmtId="0" fontId="0" fillId="0" borderId="24" xfId="0" applyNumberFormat="1" applyFill="1" applyBorder="1" applyAlignment="1">
      <alignment horizontal="centerContinuous" vertical="center"/>
    </xf>
    <xf numFmtId="0" fontId="0" fillId="0" borderId="25" xfId="0" applyNumberFormat="1" applyFill="1" applyBorder="1" applyAlignment="1">
      <alignment horizontal="centerContinuous" vertical="center"/>
    </xf>
    <xf numFmtId="0" fontId="0" fillId="0" borderId="26" xfId="0" applyNumberFormat="1" applyFont="1" applyFill="1" applyBorder="1" applyAlignment="1">
      <alignment horizontal="centerContinuous" vertical="center" wrapText="1"/>
    </xf>
    <xf numFmtId="41" fontId="0" fillId="0" borderId="27" xfId="0" applyNumberFormat="1" applyFill="1" applyBorder="1" applyAlignment="1">
      <alignment horizontal="centerContinuous" vertical="center"/>
    </xf>
    <xf numFmtId="41" fontId="0" fillId="0" borderId="20" xfId="0" applyNumberFormat="1" applyFill="1" applyBorder="1" applyAlignment="1">
      <alignment horizontal="centerContinuous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 textRotation="255"/>
    </xf>
    <xf numFmtId="41" fontId="0" fillId="0" borderId="21" xfId="0" applyNumberFormat="1" applyFill="1" applyBorder="1" applyAlignment="1">
      <alignment horizontal="left" vertical="center"/>
    </xf>
    <xf numFmtId="41" fontId="0" fillId="0" borderId="22" xfId="0" applyNumberFormat="1" applyFill="1" applyBorder="1" applyAlignment="1">
      <alignment horizontal="left" vertical="center"/>
    </xf>
    <xf numFmtId="217" fontId="0" fillId="0" borderId="32" xfId="48" applyNumberFormat="1" applyFont="1" applyFill="1" applyBorder="1" applyAlignment="1">
      <alignment vertical="center"/>
    </xf>
    <xf numFmtId="218" fontId="0" fillId="0" borderId="33" xfId="48" applyNumberFormat="1" applyFont="1" applyFill="1" applyBorder="1" applyAlignment="1">
      <alignment vertical="center"/>
    </xf>
    <xf numFmtId="217" fontId="0" fillId="0" borderId="34" xfId="48" applyNumberFormat="1" applyFont="1" applyFill="1" applyBorder="1" applyAlignment="1">
      <alignment vertical="center"/>
    </xf>
    <xf numFmtId="218" fontId="0" fillId="0" borderId="35" xfId="48" applyNumberFormat="1" applyFont="1" applyFill="1" applyBorder="1" applyAlignment="1">
      <alignment vertical="center"/>
    </xf>
    <xf numFmtId="221" fontId="0" fillId="0" borderId="0" xfId="0" applyNumberFormat="1" applyFill="1" applyAlignment="1">
      <alignment vertical="center"/>
    </xf>
    <xf numFmtId="0" fontId="0" fillId="0" borderId="36" xfId="0" applyFill="1" applyBorder="1" applyAlignment="1">
      <alignment horizontal="center" vertical="center" textRotation="255"/>
    </xf>
    <xf numFmtId="41" fontId="0" fillId="0" borderId="32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horizontal="left" vertical="center"/>
    </xf>
    <xf numFmtId="41" fontId="0" fillId="0" borderId="38" xfId="0" applyNumberFormat="1" applyFill="1" applyBorder="1" applyAlignment="1">
      <alignment horizontal="left" vertical="center"/>
    </xf>
    <xf numFmtId="217" fontId="0" fillId="0" borderId="15" xfId="48" applyNumberFormat="1" applyFont="1" applyFill="1" applyBorder="1" applyAlignment="1">
      <alignment vertical="center"/>
    </xf>
    <xf numFmtId="218" fontId="0" fillId="0" borderId="37" xfId="48" applyNumberFormat="1" applyFont="1" applyFill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218" fontId="0" fillId="0" borderId="40" xfId="48" applyNumberFormat="1" applyFont="1" applyFill="1" applyBorder="1" applyAlignment="1">
      <alignment vertical="center"/>
    </xf>
    <xf numFmtId="41" fontId="0" fillId="0" borderId="33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218" fontId="0" fillId="0" borderId="19" xfId="48" applyNumberFormat="1" applyFont="1" applyFill="1" applyBorder="1" applyAlignment="1">
      <alignment vertical="center"/>
    </xf>
    <xf numFmtId="217" fontId="0" fillId="0" borderId="17" xfId="48" applyNumberFormat="1" applyFont="1" applyFill="1" applyBorder="1" applyAlignment="1">
      <alignment vertical="center"/>
    </xf>
    <xf numFmtId="218" fontId="0" fillId="0" borderId="18" xfId="48" applyNumberFormat="1" applyFont="1" applyFill="1" applyBorder="1" applyAlignment="1">
      <alignment vertical="center"/>
    </xf>
    <xf numFmtId="41" fontId="0" fillId="0" borderId="41" xfId="0" applyNumberFormat="1" applyFill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218" fontId="0" fillId="0" borderId="42" xfId="48" applyNumberFormat="1" applyFont="1" applyFill="1" applyBorder="1" applyAlignment="1">
      <alignment vertical="center"/>
    </xf>
    <xf numFmtId="41" fontId="0" fillId="0" borderId="37" xfId="0" applyNumberForma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0" fillId="0" borderId="37" xfId="0" applyNumberFormat="1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41" fontId="0" fillId="0" borderId="19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41" fontId="0" fillId="0" borderId="43" xfId="0" applyNumberFormat="1" applyFill="1" applyBorder="1" applyAlignment="1">
      <alignment vertical="center"/>
    </xf>
    <xf numFmtId="41" fontId="0" fillId="0" borderId="44" xfId="0" applyNumberFormat="1" applyFill="1" applyBorder="1" applyAlignment="1">
      <alignment horizontal="left" vertical="center"/>
    </xf>
    <xf numFmtId="41" fontId="0" fillId="0" borderId="45" xfId="0" applyNumberFormat="1" applyFill="1" applyBorder="1" applyAlignment="1">
      <alignment horizontal="left" vertical="center"/>
    </xf>
    <xf numFmtId="217" fontId="0" fillId="0" borderId="44" xfId="48" applyNumberFormat="1" applyFont="1" applyFill="1" applyBorder="1" applyAlignment="1">
      <alignment vertical="center"/>
    </xf>
    <xf numFmtId="218" fontId="0" fillId="0" borderId="46" xfId="48" applyNumberFormat="1" applyFont="1" applyFill="1" applyBorder="1" applyAlignment="1">
      <alignment vertical="center"/>
    </xf>
    <xf numFmtId="217" fontId="0" fillId="0" borderId="47" xfId="48" applyNumberFormat="1" applyFont="1" applyFill="1" applyBorder="1" applyAlignment="1">
      <alignment vertical="center"/>
    </xf>
    <xf numFmtId="218" fontId="0" fillId="0" borderId="48" xfId="48" applyNumberFormat="1" applyFont="1" applyFill="1" applyBorder="1" applyAlignment="1">
      <alignment vertical="center"/>
    </xf>
    <xf numFmtId="0" fontId="0" fillId="0" borderId="49" xfId="0" applyFill="1" applyBorder="1" applyAlignment="1">
      <alignment horizontal="center" vertical="center" textRotation="255"/>
    </xf>
    <xf numFmtId="41" fontId="0" fillId="0" borderId="27" xfId="0" applyNumberFormat="1" applyFill="1" applyBorder="1" applyAlignment="1">
      <alignment horizontal="left" vertical="center"/>
    </xf>
    <xf numFmtId="41" fontId="0" fillId="0" borderId="20" xfId="0" applyNumberFormat="1" applyFill="1" applyBorder="1" applyAlignment="1">
      <alignment horizontal="left" vertical="center"/>
    </xf>
    <xf numFmtId="217" fontId="0" fillId="0" borderId="27" xfId="48" applyNumberFormat="1" applyFont="1" applyFill="1" applyBorder="1" applyAlignment="1">
      <alignment vertical="center"/>
    </xf>
    <xf numFmtId="218" fontId="0" fillId="0" borderId="28" xfId="48" applyNumberFormat="1" applyFont="1" applyFill="1" applyBorder="1" applyAlignment="1">
      <alignment vertical="center"/>
    </xf>
    <xf numFmtId="218" fontId="0" fillId="0" borderId="50" xfId="48" applyNumberFormat="1" applyFont="1" applyFill="1" applyBorder="1" applyAlignment="1">
      <alignment vertical="center"/>
    </xf>
    <xf numFmtId="218" fontId="0" fillId="0" borderId="51" xfId="48" applyNumberFormat="1" applyFont="1" applyFill="1" applyBorder="1" applyAlignment="1">
      <alignment vertical="center"/>
    </xf>
    <xf numFmtId="41" fontId="0" fillId="0" borderId="19" xfId="0" applyNumberFormat="1" applyFill="1" applyBorder="1" applyAlignment="1">
      <alignment horizontal="left" vertical="center"/>
    </xf>
    <xf numFmtId="218" fontId="0" fillId="0" borderId="14" xfId="48" applyNumberFormat="1" applyFont="1" applyFill="1" applyBorder="1" applyAlignment="1">
      <alignment vertical="center"/>
    </xf>
    <xf numFmtId="41" fontId="0" fillId="0" borderId="52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horizontal="left" vertical="center"/>
    </xf>
    <xf numFmtId="218" fontId="0" fillId="0" borderId="16" xfId="48" applyNumberFormat="1" applyFon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218" fontId="0" fillId="0" borderId="14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horizontal="left" vertical="center"/>
    </xf>
    <xf numFmtId="41" fontId="0" fillId="0" borderId="27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horizontal="left" vertical="center"/>
    </xf>
    <xf numFmtId="41" fontId="0" fillId="0" borderId="53" xfId="0" applyNumberFormat="1" applyFill="1" applyBorder="1" applyAlignment="1">
      <alignment horizontal="left" vertical="center"/>
    </xf>
    <xf numFmtId="41" fontId="0" fillId="0" borderId="20" xfId="0" applyNumberFormat="1" applyFill="1" applyBorder="1" applyAlignment="1">
      <alignment vertical="center"/>
    </xf>
    <xf numFmtId="217" fontId="0" fillId="0" borderId="29" xfId="48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0" fontId="12" fillId="0" borderId="21" xfId="60" applyNumberFormat="1" applyFont="1" applyFill="1" applyBorder="1" applyAlignment="1">
      <alignment horizontal="distributed" vertical="center"/>
      <protection/>
    </xf>
    <xf numFmtId="0" fontId="12" fillId="0" borderId="22" xfId="0" applyFont="1" applyFill="1" applyBorder="1" applyAlignment="1">
      <alignment horizontal="distributed" vertical="center"/>
    </xf>
    <xf numFmtId="0" fontId="12" fillId="0" borderId="35" xfId="0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53" xfId="0" applyFon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224" fontId="15" fillId="0" borderId="31" xfId="48" applyNumberFormat="1" applyFont="1" applyFill="1" applyBorder="1" applyAlignment="1">
      <alignment vertical="center" textRotation="255"/>
    </xf>
    <xf numFmtId="41" fontId="0" fillId="0" borderId="35" xfId="0" applyNumberFormat="1" applyFill="1" applyBorder="1" applyAlignment="1">
      <alignment horizontal="right" vertical="center"/>
    </xf>
    <xf numFmtId="217" fontId="0" fillId="0" borderId="25" xfId="48" applyNumberFormat="1" applyFont="1" applyFill="1" applyBorder="1" applyAlignment="1">
      <alignment vertical="center"/>
    </xf>
    <xf numFmtId="217" fontId="0" fillId="0" borderId="22" xfId="48" applyNumberFormat="1" applyFont="1" applyFill="1" applyBorder="1" applyAlignment="1">
      <alignment vertical="center"/>
    </xf>
    <xf numFmtId="217" fontId="0" fillId="0" borderId="55" xfId="48" applyNumberFormat="1" applyFont="1" applyFill="1" applyBorder="1" applyAlignment="1">
      <alignment vertical="center"/>
    </xf>
    <xf numFmtId="217" fontId="0" fillId="0" borderId="35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217" fontId="0" fillId="0" borderId="35" xfId="48" applyNumberFormat="1" applyFon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24" fontId="15" fillId="0" borderId="36" xfId="48" applyNumberFormat="1" applyFont="1" applyFill="1" applyBorder="1" applyAlignment="1">
      <alignment vertical="center" textRotation="255"/>
    </xf>
    <xf numFmtId="41" fontId="0" fillId="0" borderId="18" xfId="0" applyNumberFormat="1" applyFill="1" applyBorder="1" applyAlignment="1">
      <alignment horizontal="right" vertical="center"/>
    </xf>
    <xf numFmtId="217" fontId="0" fillId="0" borderId="19" xfId="48" applyNumberFormat="1" applyFont="1" applyFill="1" applyBorder="1" applyAlignment="1">
      <alignment vertical="center"/>
    </xf>
    <xf numFmtId="217" fontId="0" fillId="0" borderId="13" xfId="48" applyNumberFormat="1" applyFont="1" applyFill="1" applyBorder="1" applyAlignment="1">
      <alignment vertical="center"/>
    </xf>
    <xf numFmtId="41" fontId="0" fillId="0" borderId="56" xfId="0" applyNumberFormat="1" applyFill="1" applyBorder="1" applyAlignment="1">
      <alignment horizontal="left" vertical="center"/>
    </xf>
    <xf numFmtId="41" fontId="0" fillId="0" borderId="57" xfId="0" applyNumberFormat="1" applyFill="1" applyBorder="1" applyAlignment="1">
      <alignment horizontal="right"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56" xfId="48" applyNumberFormat="1" applyFont="1" applyFill="1" applyBorder="1" applyAlignment="1">
      <alignment vertical="center"/>
    </xf>
    <xf numFmtId="217" fontId="0" fillId="0" borderId="58" xfId="48" applyNumberFormat="1" applyFont="1" applyFill="1" applyBorder="1" applyAlignment="1">
      <alignment vertical="center"/>
    </xf>
    <xf numFmtId="217" fontId="0" fillId="0" borderId="57" xfId="48" applyNumberFormat="1" applyFont="1" applyFill="1" applyBorder="1" applyAlignment="1">
      <alignment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57" xfId="48" applyNumberFormat="1" applyFont="1" applyFill="1" applyBorder="1" applyAlignment="1">
      <alignment vertical="center"/>
    </xf>
    <xf numFmtId="41" fontId="0" fillId="0" borderId="40" xfId="0" applyNumberFormat="1" applyFill="1" applyBorder="1" applyAlignment="1">
      <alignment horizontal="right"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17" xfId="0" applyNumberFormat="1" applyFill="1" applyBorder="1" applyAlignment="1" quotePrefix="1">
      <alignment horizontal="right" vertical="center"/>
    </xf>
    <xf numFmtId="217" fontId="0" fillId="0" borderId="13" xfId="0" applyNumberFormat="1" applyFill="1" applyBorder="1" applyAlignment="1" quotePrefix="1">
      <alignment horizontal="right"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217" fontId="0" fillId="0" borderId="18" xfId="48" applyNumberFormat="1" applyFont="1" applyFill="1" applyBorder="1" applyAlignment="1" quotePrefix="1">
      <alignment horizontal="right" vertical="center"/>
    </xf>
    <xf numFmtId="224" fontId="15" fillId="0" borderId="49" xfId="48" applyNumberFormat="1" applyFont="1" applyFill="1" applyBorder="1" applyAlignment="1">
      <alignment vertical="center" textRotation="255"/>
    </xf>
    <xf numFmtId="0" fontId="0" fillId="0" borderId="53" xfId="0" applyNumberFormat="1" applyFill="1" applyBorder="1" applyAlignment="1">
      <alignment horizontal="center" vertical="center"/>
    </xf>
    <xf numFmtId="217" fontId="0" fillId="0" borderId="27" xfId="48" applyNumberFormat="1" applyFont="1" applyFill="1" applyBorder="1" applyAlignment="1" quotePrefix="1">
      <alignment horizontal="right" vertical="center"/>
    </xf>
    <xf numFmtId="217" fontId="0" fillId="0" borderId="30" xfId="48" applyNumberFormat="1" applyFont="1" applyFill="1" applyBorder="1" applyAlignment="1" quotePrefix="1">
      <alignment horizontal="right"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20" xfId="48" applyNumberFormat="1" applyFont="1" applyFill="1" applyBorder="1" applyAlignment="1" quotePrefix="1">
      <alignment horizontal="right"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59" xfId="48" applyNumberFormat="1" applyFont="1" applyFill="1" applyBorder="1" applyAlignment="1" quotePrefix="1">
      <alignment horizontal="right" vertical="center"/>
    </xf>
    <xf numFmtId="41" fontId="0" fillId="0" borderId="42" xfId="0" applyNumberFormat="1" applyFill="1" applyBorder="1" applyAlignment="1">
      <alignment horizontal="right" vertical="center"/>
    </xf>
    <xf numFmtId="217" fontId="0" fillId="0" borderId="51" xfId="48" applyNumberFormat="1" applyFon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42" xfId="48" applyNumberFormat="1" applyFont="1" applyFill="1" applyBorder="1" applyAlignment="1">
      <alignment vertical="center"/>
    </xf>
    <xf numFmtId="217" fontId="0" fillId="0" borderId="34" xfId="48" applyNumberFormat="1" applyFont="1" applyFill="1" applyBorder="1" applyAlignment="1">
      <alignment vertical="center"/>
    </xf>
    <xf numFmtId="217" fontId="0" fillId="0" borderId="42" xfId="48" applyNumberFormat="1" applyFont="1" applyFill="1" applyBorder="1" applyAlignment="1">
      <alignment vertical="center"/>
    </xf>
    <xf numFmtId="41" fontId="0" fillId="0" borderId="43" xfId="0" applyNumberFormat="1" applyFill="1" applyBorder="1" applyAlignment="1">
      <alignment horizontal="left" vertical="center"/>
    </xf>
    <xf numFmtId="217" fontId="0" fillId="0" borderId="43" xfId="48" applyNumberFormat="1" applyFont="1" applyFill="1" applyBorder="1" applyAlignment="1">
      <alignment vertical="center"/>
    </xf>
    <xf numFmtId="217" fontId="0" fillId="0" borderId="60" xfId="48" applyNumberFormat="1" applyFont="1" applyFill="1" applyBorder="1" applyAlignment="1">
      <alignment vertical="center"/>
    </xf>
    <xf numFmtId="217" fontId="0" fillId="0" borderId="37" xfId="48" applyNumberFormat="1" applyFon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40" xfId="0" applyNumberFormat="1" applyFill="1" applyBorder="1" applyAlignment="1">
      <alignment horizontal="right" vertical="center"/>
    </xf>
    <xf numFmtId="217" fontId="0" fillId="0" borderId="15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0" fontId="0" fillId="0" borderId="57" xfId="0" applyFill="1" applyBorder="1" applyAlignment="1">
      <alignment horizontal="right" vertical="center"/>
    </xf>
    <xf numFmtId="217" fontId="0" fillId="0" borderId="43" xfId="0" applyNumberFormat="1" applyFill="1" applyBorder="1" applyAlignment="1">
      <alignment vertical="center"/>
    </xf>
    <xf numFmtId="217" fontId="0" fillId="0" borderId="60" xfId="0" applyNumberFormat="1" applyFill="1" applyBorder="1" applyAlignment="1">
      <alignment vertical="center"/>
    </xf>
    <xf numFmtId="217" fontId="0" fillId="0" borderId="52" xfId="0" applyNumberFormat="1" applyFill="1" applyBorder="1" applyAlignment="1">
      <alignment vertical="center"/>
    </xf>
    <xf numFmtId="217" fontId="0" fillId="0" borderId="52" xfId="0" applyNumberFormat="1" applyFont="1" applyFill="1" applyBorder="1" applyAlignment="1">
      <alignment vertical="center"/>
    </xf>
    <xf numFmtId="217" fontId="0" fillId="0" borderId="60" xfId="0" applyNumberFormat="1" applyFont="1" applyFill="1" applyBorder="1" applyAlignment="1">
      <alignment vertical="center"/>
    </xf>
    <xf numFmtId="41" fontId="0" fillId="0" borderId="53" xfId="0" applyNumberFormat="1" applyFill="1" applyBorder="1" applyAlignment="1">
      <alignment horizontal="right" vertical="center"/>
    </xf>
    <xf numFmtId="217" fontId="0" fillId="0" borderId="30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>
      <alignment vertical="center"/>
    </xf>
    <xf numFmtId="217" fontId="0" fillId="0" borderId="30" xfId="48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203" fontId="0" fillId="0" borderId="0" xfId="0" applyNumberFormat="1" applyFill="1" applyBorder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12" fillId="0" borderId="21" xfId="0" applyNumberFormat="1" applyFont="1" applyFill="1" applyBorder="1" applyAlignment="1">
      <alignment horizontal="distributed" vertical="center"/>
    </xf>
    <xf numFmtId="0" fontId="12" fillId="0" borderId="22" xfId="0" applyNumberFormat="1" applyFont="1" applyFill="1" applyBorder="1" applyAlignment="1">
      <alignment horizontal="distributed" vertical="center"/>
    </xf>
    <xf numFmtId="0" fontId="12" fillId="0" borderId="35" xfId="0" applyNumberFormat="1" applyFont="1" applyFill="1" applyBorder="1" applyAlignment="1">
      <alignment horizontal="distributed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54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12" fillId="0" borderId="27" xfId="0" applyNumberFormat="1" applyFont="1" applyFill="1" applyBorder="1" applyAlignment="1">
      <alignment horizontal="distributed" vertical="center"/>
    </xf>
    <xf numFmtId="0" fontId="12" fillId="0" borderId="20" xfId="0" applyNumberFormat="1" applyFont="1" applyFill="1" applyBorder="1" applyAlignment="1">
      <alignment horizontal="distributed" vertical="center"/>
    </xf>
    <xf numFmtId="0" fontId="12" fillId="0" borderId="53" xfId="0" applyNumberFormat="1" applyFont="1" applyFill="1" applyBorder="1" applyAlignment="1">
      <alignment horizontal="distributed" vertical="center"/>
    </xf>
    <xf numFmtId="203" fontId="0" fillId="0" borderId="28" xfId="0" applyNumberFormat="1" applyFont="1" applyFill="1" applyBorder="1" applyAlignment="1">
      <alignment horizontal="center" vertical="center"/>
    </xf>
    <xf numFmtId="203" fontId="0" fillId="0" borderId="53" xfId="0" applyNumberFormat="1" applyFont="1" applyFill="1" applyBorder="1" applyAlignment="1">
      <alignment horizontal="center" vertical="center"/>
    </xf>
    <xf numFmtId="203" fontId="0" fillId="0" borderId="30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217" fontId="0" fillId="0" borderId="0" xfId="48" applyNumberFormat="1" applyFont="1" applyFill="1" applyBorder="1" applyAlignment="1">
      <alignment vertical="center"/>
    </xf>
    <xf numFmtId="217" fontId="0" fillId="0" borderId="26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0" fontId="13" fillId="0" borderId="36" xfId="61" applyFont="1" applyFill="1" applyBorder="1" applyAlignment="1">
      <alignment vertical="center" textRotation="255"/>
      <protection/>
    </xf>
    <xf numFmtId="41" fontId="0" fillId="0" borderId="38" xfId="0" applyNumberFormat="1" applyFill="1" applyBorder="1" applyAlignment="1">
      <alignment horizontal="right" vertical="center"/>
    </xf>
    <xf numFmtId="217" fontId="0" fillId="0" borderId="38" xfId="48" applyNumberFormat="1" applyFont="1" applyFill="1" applyBorder="1" applyAlignment="1">
      <alignment vertical="center"/>
    </xf>
    <xf numFmtId="41" fontId="0" fillId="0" borderId="58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217" fontId="0" fillId="0" borderId="18" xfId="48" applyNumberFormat="1" applyFont="1" applyFill="1" applyBorder="1" applyAlignment="1">
      <alignment vertical="center"/>
    </xf>
    <xf numFmtId="41" fontId="0" fillId="0" borderId="58" xfId="0" applyNumberFormat="1" applyFill="1" applyBorder="1" applyAlignment="1">
      <alignment horizontal="left" vertical="center"/>
    </xf>
    <xf numFmtId="41" fontId="0" fillId="0" borderId="56" xfId="0" applyNumberFormat="1" applyFill="1" applyBorder="1" applyAlignment="1">
      <alignment horizontal="right" vertical="center"/>
    </xf>
    <xf numFmtId="217" fontId="0" fillId="0" borderId="17" xfId="48" applyNumberFormat="1" applyFont="1" applyFill="1" applyBorder="1" applyAlignment="1" quotePrefix="1">
      <alignment horizontal="right" vertical="center"/>
    </xf>
    <xf numFmtId="217" fontId="0" fillId="0" borderId="13" xfId="48" applyNumberFormat="1" applyFont="1" applyFill="1" applyBorder="1" applyAlignment="1" quotePrefix="1">
      <alignment horizontal="right" vertical="center"/>
    </xf>
    <xf numFmtId="0" fontId="13" fillId="0" borderId="49" xfId="61" applyFont="1" applyFill="1" applyBorder="1" applyAlignment="1">
      <alignment vertical="center" textRotation="255"/>
      <protection/>
    </xf>
    <xf numFmtId="41" fontId="0" fillId="0" borderId="20" xfId="0" applyNumberFormat="1" applyFill="1" applyBorder="1" applyAlignment="1">
      <alignment horizontal="right" vertical="center"/>
    </xf>
    <xf numFmtId="0" fontId="13" fillId="0" borderId="36" xfId="61" applyFont="1" applyFill="1" applyBorder="1" applyAlignment="1">
      <alignment vertical="center"/>
      <protection/>
    </xf>
    <xf numFmtId="217" fontId="0" fillId="0" borderId="12" xfId="48" applyNumberFormat="1" applyFont="1" applyFill="1" applyBorder="1" applyAlignment="1" quotePrefix="1">
      <alignment horizontal="right"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0" fontId="13" fillId="0" borderId="49" xfId="61" applyFont="1" applyFill="1" applyBorder="1" applyAlignment="1">
      <alignment vertical="center"/>
      <protection/>
    </xf>
    <xf numFmtId="224" fontId="15" fillId="0" borderId="32" xfId="48" applyNumberFormat="1" applyFont="1" applyFill="1" applyBorder="1" applyAlignment="1">
      <alignment vertical="center" textRotation="255"/>
    </xf>
    <xf numFmtId="41" fontId="0" fillId="0" borderId="23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horizontal="right" vertical="center"/>
    </xf>
    <xf numFmtId="217" fontId="0" fillId="0" borderId="23" xfId="48" applyNumberFormat="1" applyFont="1" applyFill="1" applyBorder="1" applyAlignment="1">
      <alignment vertical="center"/>
    </xf>
    <xf numFmtId="217" fontId="0" fillId="0" borderId="61" xfId="48" applyNumberFormat="1" applyFont="1" applyFill="1" applyBorder="1" applyAlignment="1">
      <alignment vertical="center"/>
    </xf>
    <xf numFmtId="0" fontId="13" fillId="0" borderId="32" xfId="61" applyFont="1" applyFill="1" applyBorder="1" applyAlignment="1">
      <alignment vertical="center"/>
      <protection/>
    </xf>
    <xf numFmtId="217" fontId="0" fillId="0" borderId="18" xfId="48" applyNumberFormat="1" applyFont="1" applyFill="1" applyBorder="1" applyAlignment="1" quotePrefix="1">
      <alignment horizontal="right" vertical="center"/>
    </xf>
    <xf numFmtId="0" fontId="13" fillId="0" borderId="27" xfId="61" applyFont="1" applyFill="1" applyBorder="1" applyAlignment="1">
      <alignment vertical="center"/>
      <protection/>
    </xf>
    <xf numFmtId="217" fontId="0" fillId="0" borderId="20" xfId="48" applyNumberFormat="1" applyFont="1" applyFill="1" applyBorder="1" applyAlignment="1">
      <alignment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53" xfId="48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218" fontId="0" fillId="0" borderId="16" xfId="0" applyNumberFormat="1" applyFill="1" applyBorder="1" applyAlignment="1">
      <alignment vertical="center"/>
    </xf>
    <xf numFmtId="218" fontId="0" fillId="0" borderId="30" xfId="48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0" fillId="0" borderId="62" xfId="0" applyNumberFormat="1" applyFill="1" applyBorder="1" applyAlignment="1">
      <alignment horizontal="centerContinuous" vertical="center"/>
    </xf>
    <xf numFmtId="0" fontId="0" fillId="0" borderId="63" xfId="0" applyFill="1" applyBorder="1" applyAlignment="1">
      <alignment horizontal="centerContinuous" vertical="center"/>
    </xf>
    <xf numFmtId="0" fontId="0" fillId="0" borderId="64" xfId="0" applyFill="1" applyBorder="1" applyAlignment="1">
      <alignment horizontal="centerContinuous" vertical="center"/>
    </xf>
    <xf numFmtId="41" fontId="0" fillId="0" borderId="65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 textRotation="255"/>
    </xf>
    <xf numFmtId="41" fontId="0" fillId="0" borderId="66" xfId="0" applyNumberFormat="1" applyFill="1" applyBorder="1" applyAlignment="1">
      <alignment horizontal="center" vertical="center"/>
    </xf>
    <xf numFmtId="217" fontId="0" fillId="0" borderId="67" xfId="48" applyNumberFormat="1" applyFill="1" applyBorder="1" applyAlignment="1">
      <alignment horizontal="right" vertical="center"/>
    </xf>
    <xf numFmtId="217" fontId="0" fillId="0" borderId="67" xfId="48" applyNumberFormat="1" applyFont="1" applyFill="1" applyBorder="1" applyAlignment="1">
      <alignment horizontal="right" vertical="center"/>
    </xf>
    <xf numFmtId="217" fontId="0" fillId="0" borderId="68" xfId="48" applyNumberFormat="1" applyFill="1" applyBorder="1" applyAlignment="1">
      <alignment horizontal="right" vertical="center"/>
    </xf>
    <xf numFmtId="217" fontId="0" fillId="0" borderId="68" xfId="48" applyNumberFormat="1" applyFont="1" applyFill="1" applyBorder="1" applyAlignment="1">
      <alignment horizontal="right" vertical="center"/>
    </xf>
    <xf numFmtId="41" fontId="0" fillId="0" borderId="45" xfId="0" applyNumberFormat="1" applyFill="1" applyBorder="1" applyAlignment="1">
      <alignment horizontal="right" vertical="center"/>
    </xf>
    <xf numFmtId="217" fontId="0" fillId="0" borderId="11" xfId="48" applyNumberFormat="1" applyFill="1" applyBorder="1" applyAlignment="1">
      <alignment horizontal="right" vertical="center"/>
    </xf>
    <xf numFmtId="217" fontId="0" fillId="0" borderId="11" xfId="48" applyNumberFormat="1" applyFont="1" applyFill="1" applyBorder="1" applyAlignment="1">
      <alignment horizontal="right" vertical="center"/>
    </xf>
    <xf numFmtId="41" fontId="0" fillId="0" borderId="23" xfId="0" applyNumberFormat="1" applyFill="1" applyBorder="1" applyAlignment="1">
      <alignment horizontal="left"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54" xfId="0" applyNumberFormat="1" applyFill="1" applyBorder="1" applyAlignment="1">
      <alignment horizontal="right" vertical="center"/>
    </xf>
    <xf numFmtId="217" fontId="0" fillId="0" borderId="66" xfId="48" applyNumberFormat="1" applyFill="1" applyBorder="1" applyAlignment="1">
      <alignment horizontal="right" vertical="center"/>
    </xf>
    <xf numFmtId="217" fontId="0" fillId="0" borderId="66" xfId="48" applyNumberFormat="1" applyFont="1" applyFill="1" applyBorder="1" applyAlignment="1">
      <alignment horizontal="right" vertical="center"/>
    </xf>
    <xf numFmtId="217" fontId="0" fillId="0" borderId="67" xfId="0" applyNumberFormat="1" applyFill="1" applyBorder="1" applyAlignment="1">
      <alignment vertical="center"/>
    </xf>
    <xf numFmtId="225" fontId="0" fillId="0" borderId="67" xfId="0" applyNumberFormat="1" applyFill="1" applyBorder="1" applyAlignment="1">
      <alignment vertical="center"/>
    </xf>
    <xf numFmtId="41" fontId="0" fillId="0" borderId="44" xfId="0" applyNumberFormat="1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41" fontId="0" fillId="0" borderId="48" xfId="0" applyNumberFormat="1" applyFill="1" applyBorder="1" applyAlignment="1">
      <alignment horizontal="right" vertical="center"/>
    </xf>
    <xf numFmtId="41" fontId="0" fillId="0" borderId="56" xfId="0" applyNumberFormat="1" applyFill="1" applyBorder="1" applyAlignment="1">
      <alignment vertical="center"/>
    </xf>
    <xf numFmtId="41" fontId="0" fillId="0" borderId="57" xfId="0" applyNumberFormat="1" applyFill="1" applyBorder="1" applyAlignment="1">
      <alignment vertical="center"/>
    </xf>
    <xf numFmtId="217" fontId="0" fillId="0" borderId="10" xfId="48" applyNumberFormat="1" applyFill="1" applyBorder="1" applyAlignment="1">
      <alignment vertical="center"/>
    </xf>
    <xf numFmtId="217" fontId="0" fillId="0" borderId="10" xfId="48" applyNumberFormat="1" applyFon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226" fontId="0" fillId="0" borderId="67" xfId="48" applyNumberFormat="1" applyFill="1" applyBorder="1" applyAlignment="1">
      <alignment vertical="center"/>
    </xf>
    <xf numFmtId="226" fontId="0" fillId="0" borderId="67" xfId="48" applyNumberFormat="1" applyFont="1" applyFill="1" applyBorder="1" applyAlignment="1">
      <alignment vertical="center"/>
    </xf>
    <xf numFmtId="218" fontId="0" fillId="0" borderId="67" xfId="48" applyNumberFormat="1" applyFill="1" applyBorder="1" applyAlignment="1">
      <alignment vertical="center"/>
    </xf>
    <xf numFmtId="218" fontId="0" fillId="0" borderId="67" xfId="48" applyNumberFormat="1" applyFont="1" applyFill="1" applyBorder="1" applyAlignment="1">
      <alignment vertical="center"/>
    </xf>
    <xf numFmtId="41" fontId="0" fillId="0" borderId="44" xfId="0" applyNumberFormat="1" applyFill="1" applyBorder="1" applyAlignment="1">
      <alignment vertical="center"/>
    </xf>
    <xf numFmtId="41" fontId="0" fillId="0" borderId="45" xfId="0" applyNumberFormat="1" applyFill="1" applyBorder="1" applyAlignment="1">
      <alignment vertical="center"/>
    </xf>
    <xf numFmtId="41" fontId="0" fillId="0" borderId="48" xfId="0" applyNumberFormat="1" applyFill="1" applyBorder="1" applyAlignment="1">
      <alignment vertical="center"/>
    </xf>
    <xf numFmtId="41" fontId="0" fillId="0" borderId="54" xfId="0" applyNumberFormat="1" applyFill="1" applyBorder="1" applyAlignment="1">
      <alignment vertical="center"/>
    </xf>
    <xf numFmtId="218" fontId="0" fillId="0" borderId="66" xfId="48" applyNumberFormat="1" applyFont="1" applyFill="1" applyBorder="1" applyAlignment="1">
      <alignment horizontal="right" vertical="center"/>
    </xf>
    <xf numFmtId="218" fontId="0" fillId="0" borderId="66" xfId="48" applyNumberFormat="1" applyFill="1" applyBorder="1" applyAlignment="1">
      <alignment vertical="center"/>
    </xf>
    <xf numFmtId="218" fontId="0" fillId="0" borderId="66" xfId="48" applyNumberFormat="1" applyFont="1" applyFill="1" applyBorder="1" applyAlignment="1">
      <alignment vertical="center"/>
    </xf>
    <xf numFmtId="218" fontId="0" fillId="0" borderId="67" xfId="48" applyNumberFormat="1" applyFont="1" applyFill="1" applyBorder="1" applyAlignment="1">
      <alignment horizontal="right" vertical="center"/>
    </xf>
    <xf numFmtId="218" fontId="0" fillId="0" borderId="0" xfId="0" applyNumberFormat="1" applyFill="1" applyBorder="1" applyAlignment="1">
      <alignment vertical="center"/>
    </xf>
    <xf numFmtId="41" fontId="0" fillId="0" borderId="0" xfId="0" applyNumberFormat="1" applyFont="1" applyFill="1" applyAlignment="1">
      <alignment horizontal="left"/>
    </xf>
    <xf numFmtId="217" fontId="0" fillId="0" borderId="19" xfId="0" applyNumberFormat="1" applyFill="1" applyBorder="1" applyAlignment="1" quotePrefix="1">
      <alignment horizontal="right" vertical="center"/>
    </xf>
    <xf numFmtId="217" fontId="0" fillId="0" borderId="14" xfId="0" applyNumberFormat="1" applyFill="1" applyBorder="1" applyAlignment="1" quotePrefix="1">
      <alignment horizontal="right" vertical="center"/>
    </xf>
    <xf numFmtId="0" fontId="0" fillId="0" borderId="59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6" fillId="0" borderId="20" xfId="0" applyNumberFormat="1" applyFont="1" applyFill="1" applyBorder="1" applyAlignment="1">
      <alignment horizontal="left" vertical="center"/>
    </xf>
    <xf numFmtId="41" fontId="0" fillId="0" borderId="21" xfId="0" applyNumberFormat="1" applyFill="1" applyBorder="1" applyAlignment="1">
      <alignment horizontal="centerContinuous" vertical="center"/>
    </xf>
    <xf numFmtId="41" fontId="0" fillId="0" borderId="22" xfId="0" applyNumberFormat="1" applyFill="1" applyBorder="1" applyAlignment="1">
      <alignment horizontal="centerContinuous" vertical="center"/>
    </xf>
    <xf numFmtId="41" fontId="0" fillId="0" borderId="23" xfId="0" applyNumberFormat="1" applyFill="1" applyBorder="1" applyAlignment="1">
      <alignment horizontal="center" vertical="center"/>
    </xf>
    <xf numFmtId="41" fontId="0" fillId="0" borderId="54" xfId="0" applyNumberFormat="1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centerContinuous" vertical="center"/>
    </xf>
    <xf numFmtId="41" fontId="0" fillId="0" borderId="24" xfId="0" applyNumberFormat="1" applyFill="1" applyBorder="1" applyAlignment="1">
      <alignment horizontal="centerContinuous" vertical="center"/>
    </xf>
    <xf numFmtId="41" fontId="0" fillId="0" borderId="34" xfId="0" applyNumberFormat="1" applyFill="1" applyBorder="1" applyAlignment="1">
      <alignment horizontal="center" vertical="center"/>
    </xf>
    <xf numFmtId="41" fontId="0" fillId="0" borderId="33" xfId="0" applyNumberFormat="1" applyFill="1" applyBorder="1" applyAlignment="1">
      <alignment horizontal="center" vertical="center"/>
    </xf>
    <xf numFmtId="41" fontId="0" fillId="0" borderId="51" xfId="0" applyNumberFormat="1" applyFill="1" applyBorder="1" applyAlignment="1">
      <alignment horizontal="center" vertical="center"/>
    </xf>
    <xf numFmtId="41" fontId="0" fillId="0" borderId="62" xfId="0" applyNumberFormat="1" applyFont="1" applyFill="1" applyBorder="1" applyAlignment="1">
      <alignment vertical="center"/>
    </xf>
    <xf numFmtId="0" fontId="0" fillId="0" borderId="63" xfId="0" applyFill="1" applyBorder="1" applyAlignment="1">
      <alignment horizontal="distributed" vertical="center"/>
    </xf>
    <xf numFmtId="217" fontId="0" fillId="0" borderId="69" xfId="48" applyNumberFormat="1" applyFont="1" applyFill="1" applyBorder="1" applyAlignment="1">
      <alignment horizontal="center" vertical="center"/>
    </xf>
    <xf numFmtId="217" fontId="0" fillId="0" borderId="70" xfId="48" applyNumberFormat="1" applyFont="1" applyFill="1" applyBorder="1" applyAlignment="1">
      <alignment horizontal="center" vertical="center"/>
    </xf>
    <xf numFmtId="217" fontId="0" fillId="0" borderId="50" xfId="48" applyNumberFormat="1" applyFont="1" applyFill="1" applyBorder="1" applyAlignment="1">
      <alignment horizontal="center" vertical="center"/>
    </xf>
    <xf numFmtId="217" fontId="0" fillId="0" borderId="52" xfId="48" applyNumberFormat="1" applyFont="1" applyFill="1" applyBorder="1" applyAlignment="1">
      <alignment horizontal="center" vertical="center"/>
    </xf>
    <xf numFmtId="217" fontId="0" fillId="0" borderId="58" xfId="48" applyNumberFormat="1" applyFont="1" applyFill="1" applyBorder="1" applyAlignment="1">
      <alignment horizontal="center" vertical="center"/>
    </xf>
    <xf numFmtId="217" fontId="0" fillId="0" borderId="60" xfId="48" applyNumberFormat="1" applyFont="1" applyFill="1" applyBorder="1" applyAlignment="1">
      <alignment horizontal="center" vertical="center"/>
    </xf>
    <xf numFmtId="217" fontId="0" fillId="0" borderId="17" xfId="48" applyNumberFormat="1" applyFont="1" applyFill="1" applyBorder="1" applyAlignment="1">
      <alignment horizontal="center" vertical="center"/>
    </xf>
    <xf numFmtId="217" fontId="0" fillId="0" borderId="19" xfId="48" applyNumberFormat="1" applyFont="1" applyFill="1" applyBorder="1" applyAlignment="1">
      <alignment horizontal="center" vertical="center"/>
    </xf>
    <xf numFmtId="217" fontId="0" fillId="0" borderId="14" xfId="48" applyNumberFormat="1" applyFont="1" applyFill="1" applyBorder="1" applyAlignment="1">
      <alignment horizontal="center" vertical="center"/>
    </xf>
    <xf numFmtId="217" fontId="0" fillId="0" borderId="29" xfId="48" applyNumberFormat="1" applyFont="1" applyFill="1" applyBorder="1" applyAlignment="1">
      <alignment horizontal="center" vertical="center"/>
    </xf>
    <xf numFmtId="217" fontId="0" fillId="0" borderId="28" xfId="48" applyNumberFormat="1" applyFont="1" applyFill="1" applyBorder="1" applyAlignment="1">
      <alignment horizontal="center" vertical="center"/>
    </xf>
    <xf numFmtId="217" fontId="0" fillId="0" borderId="30" xfId="48" applyNumberFormat="1" applyFont="1" applyFill="1" applyBorder="1" applyAlignment="1">
      <alignment horizontal="center" vertical="center"/>
    </xf>
    <xf numFmtId="217" fontId="0" fillId="0" borderId="71" xfId="48" applyNumberFormat="1" applyFont="1" applyFill="1" applyBorder="1" applyAlignment="1">
      <alignment vertical="center"/>
    </xf>
    <xf numFmtId="217" fontId="0" fillId="0" borderId="72" xfId="48" applyNumberFormat="1" applyFont="1" applyFill="1" applyBorder="1" applyAlignment="1">
      <alignment vertical="center"/>
    </xf>
    <xf numFmtId="217" fontId="0" fillId="0" borderId="59" xfId="48" applyNumberFormat="1" applyFont="1" applyFill="1" applyBorder="1" applyAlignment="1">
      <alignment vertical="center"/>
    </xf>
    <xf numFmtId="217" fontId="0" fillId="0" borderId="62" xfId="48" applyNumberFormat="1" applyFont="1" applyFill="1" applyBorder="1" applyAlignment="1">
      <alignment vertical="center"/>
    </xf>
    <xf numFmtId="41" fontId="0" fillId="0" borderId="24" xfId="0" applyNumberFormat="1" applyFill="1" applyBorder="1" applyAlignment="1" quotePrefix="1">
      <alignment horizontal="right" vertical="center"/>
    </xf>
    <xf numFmtId="41" fontId="0" fillId="0" borderId="13" xfId="0" applyNumberFormat="1" applyFill="1" applyBorder="1" applyAlignment="1" quotePrefix="1">
      <alignment horizontal="right" vertical="center"/>
    </xf>
    <xf numFmtId="41" fontId="0" fillId="0" borderId="20" xfId="0" applyNumberFormat="1" applyFill="1" applyBorder="1" applyAlignment="1" quotePrefix="1">
      <alignment horizontal="right" vertical="center"/>
    </xf>
    <xf numFmtId="217" fontId="0" fillId="0" borderId="46" xfId="48" applyNumberFormat="1" applyFont="1" applyFill="1" applyBorder="1" applyAlignment="1">
      <alignment vertical="center"/>
    </xf>
    <xf numFmtId="41" fontId="16" fillId="0" borderId="12" xfId="0" applyNumberFormat="1" applyFont="1" applyFill="1" applyBorder="1" applyAlignment="1">
      <alignment horizontal="right" vertical="center"/>
    </xf>
    <xf numFmtId="41" fontId="16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3" sqref="F3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9" width="10.59765625" style="8" customWidth="1"/>
    <col min="10" max="11" width="9" style="8" customWidth="1"/>
    <col min="12" max="12" width="9.8984375" style="8" customWidth="1"/>
    <col min="13" max="16384" width="9" style="8" customWidth="1"/>
  </cols>
  <sheetData>
    <row r="1" spans="1:6" ht="33.75" customHeight="1">
      <c r="A1" s="20" t="s">
        <v>0</v>
      </c>
      <c r="B1" s="20"/>
      <c r="C1" s="20"/>
      <c r="D1" s="20"/>
      <c r="E1" s="21" t="s">
        <v>251</v>
      </c>
      <c r="F1" s="22"/>
    </row>
    <row r="3" ht="14.25">
      <c r="A3" s="23" t="s">
        <v>93</v>
      </c>
    </row>
    <row r="5" spans="1:5" ht="13.5">
      <c r="A5" s="24" t="s">
        <v>237</v>
      </c>
      <c r="B5" s="24"/>
      <c r="C5" s="24"/>
      <c r="D5" s="24"/>
      <c r="E5" s="24"/>
    </row>
    <row r="6" spans="1:9" ht="14.25">
      <c r="A6" s="25"/>
      <c r="H6" s="26"/>
      <c r="I6" s="27" t="s">
        <v>1</v>
      </c>
    </row>
    <row r="7" spans="1:9" ht="27" customHeight="1">
      <c r="A7" s="28"/>
      <c r="B7" s="29"/>
      <c r="C7" s="29"/>
      <c r="D7" s="29"/>
      <c r="E7" s="29"/>
      <c r="F7" s="30" t="s">
        <v>238</v>
      </c>
      <c r="G7" s="31"/>
      <c r="H7" s="32" t="s">
        <v>2</v>
      </c>
      <c r="I7" s="33" t="s">
        <v>22</v>
      </c>
    </row>
    <row r="8" spans="1:9" ht="16.5" customHeight="1">
      <c r="A8" s="34"/>
      <c r="B8" s="35"/>
      <c r="C8" s="35"/>
      <c r="D8" s="35"/>
      <c r="E8" s="35"/>
      <c r="F8" s="36" t="s">
        <v>91</v>
      </c>
      <c r="G8" s="37" t="s">
        <v>3</v>
      </c>
      <c r="H8" s="38"/>
      <c r="I8" s="39"/>
    </row>
    <row r="9" spans="1:11" ht="18" customHeight="1">
      <c r="A9" s="40" t="s">
        <v>88</v>
      </c>
      <c r="B9" s="40" t="s">
        <v>90</v>
      </c>
      <c r="C9" s="41" t="s">
        <v>4</v>
      </c>
      <c r="D9" s="42"/>
      <c r="E9" s="42"/>
      <c r="F9" s="43">
        <v>79399</v>
      </c>
      <c r="G9" s="44">
        <f>F9/$F$27*100</f>
        <v>15.147133168633212</v>
      </c>
      <c r="H9" s="45">
        <v>81717</v>
      </c>
      <c r="I9" s="46">
        <f>(F9/H9-1)*100</f>
        <v>-2.8366190633527855</v>
      </c>
      <c r="K9" s="47"/>
    </row>
    <row r="10" spans="1:9" ht="18" customHeight="1">
      <c r="A10" s="48"/>
      <c r="B10" s="48"/>
      <c r="C10" s="49"/>
      <c r="D10" s="50" t="s">
        <v>23</v>
      </c>
      <c r="E10" s="51"/>
      <c r="F10" s="52">
        <v>22859</v>
      </c>
      <c r="G10" s="53">
        <f aca="true" t="shared" si="0" ref="G10:G27">F10/$F$27*100</f>
        <v>4.360864961797838</v>
      </c>
      <c r="H10" s="54">
        <v>23228</v>
      </c>
      <c r="I10" s="55">
        <f aca="true" t="shared" si="1" ref="I10:I27">(F10/H10-1)*100</f>
        <v>-1.5885999655588123</v>
      </c>
    </row>
    <row r="11" spans="1:9" ht="18" customHeight="1">
      <c r="A11" s="48"/>
      <c r="B11" s="48"/>
      <c r="C11" s="49"/>
      <c r="D11" s="56"/>
      <c r="E11" s="57" t="s">
        <v>24</v>
      </c>
      <c r="F11" s="6">
        <v>18689</v>
      </c>
      <c r="G11" s="58">
        <f t="shared" si="0"/>
        <v>3.56534429638391</v>
      </c>
      <c r="H11" s="59">
        <v>18444</v>
      </c>
      <c r="I11" s="60">
        <f t="shared" si="1"/>
        <v>1.3283452613316094</v>
      </c>
    </row>
    <row r="12" spans="1:9" ht="18" customHeight="1">
      <c r="A12" s="48"/>
      <c r="B12" s="48"/>
      <c r="C12" s="49"/>
      <c r="D12" s="56"/>
      <c r="E12" s="57" t="s">
        <v>25</v>
      </c>
      <c r="F12" s="6">
        <v>2472</v>
      </c>
      <c r="G12" s="58">
        <f t="shared" si="0"/>
        <v>0.47158922899358047</v>
      </c>
      <c r="H12" s="59">
        <v>2477</v>
      </c>
      <c r="I12" s="60">
        <f t="shared" si="1"/>
        <v>-0.2018570851836876</v>
      </c>
    </row>
    <row r="13" spans="1:9" ht="18" customHeight="1">
      <c r="A13" s="48"/>
      <c r="B13" s="48"/>
      <c r="C13" s="49"/>
      <c r="D13" s="61"/>
      <c r="E13" s="57" t="s">
        <v>26</v>
      </c>
      <c r="F13" s="6">
        <v>211</v>
      </c>
      <c r="G13" s="58">
        <f t="shared" si="0"/>
        <v>0.040252964125261116</v>
      </c>
      <c r="H13" s="59">
        <v>372</v>
      </c>
      <c r="I13" s="60">
        <f t="shared" si="1"/>
        <v>-43.27956989247311</v>
      </c>
    </row>
    <row r="14" spans="1:9" ht="18" customHeight="1">
      <c r="A14" s="48"/>
      <c r="B14" s="48"/>
      <c r="C14" s="49"/>
      <c r="D14" s="62" t="s">
        <v>27</v>
      </c>
      <c r="E14" s="63"/>
      <c r="F14" s="43">
        <v>15774</v>
      </c>
      <c r="G14" s="44">
        <f t="shared" si="0"/>
        <v>3.0092429199614643</v>
      </c>
      <c r="H14" s="45">
        <v>16166</v>
      </c>
      <c r="I14" s="64">
        <f t="shared" si="1"/>
        <v>-2.424842261536553</v>
      </c>
    </row>
    <row r="15" spans="1:9" ht="18" customHeight="1">
      <c r="A15" s="48"/>
      <c r="B15" s="48"/>
      <c r="C15" s="49"/>
      <c r="D15" s="56"/>
      <c r="E15" s="57" t="s">
        <v>28</v>
      </c>
      <c r="F15" s="6">
        <v>667</v>
      </c>
      <c r="G15" s="58">
        <f t="shared" si="0"/>
        <v>0.12724515199786335</v>
      </c>
      <c r="H15" s="59">
        <v>647</v>
      </c>
      <c r="I15" s="60">
        <f t="shared" si="1"/>
        <v>3.091190108191655</v>
      </c>
    </row>
    <row r="16" spans="1:11" ht="18" customHeight="1">
      <c r="A16" s="48"/>
      <c r="B16" s="48"/>
      <c r="C16" s="49"/>
      <c r="D16" s="56"/>
      <c r="E16" s="65" t="s">
        <v>29</v>
      </c>
      <c r="F16" s="52">
        <v>15107</v>
      </c>
      <c r="G16" s="53">
        <f t="shared" si="0"/>
        <v>2.881997767963601</v>
      </c>
      <c r="H16" s="54">
        <v>15519</v>
      </c>
      <c r="I16" s="55">
        <f t="shared" si="1"/>
        <v>-2.6548102326180767</v>
      </c>
      <c r="K16" s="66"/>
    </row>
    <row r="17" spans="1:9" ht="18" customHeight="1">
      <c r="A17" s="48"/>
      <c r="B17" s="48"/>
      <c r="C17" s="49"/>
      <c r="D17" s="67" t="s">
        <v>30</v>
      </c>
      <c r="E17" s="68"/>
      <c r="F17" s="52">
        <v>12054</v>
      </c>
      <c r="G17" s="53">
        <f t="shared" si="0"/>
        <v>2.2995698083691827</v>
      </c>
      <c r="H17" s="54">
        <v>12239</v>
      </c>
      <c r="I17" s="55">
        <f t="shared" si="1"/>
        <v>-1.5115614020753343</v>
      </c>
    </row>
    <row r="18" spans="1:9" ht="18" customHeight="1">
      <c r="A18" s="48"/>
      <c r="B18" s="48"/>
      <c r="C18" s="49"/>
      <c r="D18" s="69" t="s">
        <v>94</v>
      </c>
      <c r="E18" s="70"/>
      <c r="F18" s="6">
        <v>1366</v>
      </c>
      <c r="G18" s="58">
        <f t="shared" si="0"/>
        <v>0.26059501893415493</v>
      </c>
      <c r="H18" s="59">
        <v>1307</v>
      </c>
      <c r="I18" s="60">
        <f t="shared" si="1"/>
        <v>4.51415455241011</v>
      </c>
    </row>
    <row r="19" spans="1:26" ht="18" customHeight="1">
      <c r="A19" s="48"/>
      <c r="B19" s="48"/>
      <c r="C19" s="71"/>
      <c r="D19" s="69" t="s">
        <v>95</v>
      </c>
      <c r="E19" s="70"/>
      <c r="F19" s="6">
        <v>0</v>
      </c>
      <c r="G19" s="58">
        <f t="shared" si="0"/>
        <v>0</v>
      </c>
      <c r="H19" s="59">
        <v>0</v>
      </c>
      <c r="I19" s="60" t="e">
        <f t="shared" si="1"/>
        <v>#DIV/0!</v>
      </c>
      <c r="Z19" s="8" t="s">
        <v>96</v>
      </c>
    </row>
    <row r="20" spans="1:9" ht="18" customHeight="1">
      <c r="A20" s="48"/>
      <c r="B20" s="48"/>
      <c r="C20" s="4" t="s">
        <v>5</v>
      </c>
      <c r="D20" s="5"/>
      <c r="E20" s="5"/>
      <c r="F20" s="6">
        <v>12953</v>
      </c>
      <c r="G20" s="58">
        <f t="shared" si="0"/>
        <v>2.4710741436706507</v>
      </c>
      <c r="H20" s="59">
        <v>13426</v>
      </c>
      <c r="I20" s="60">
        <f t="shared" si="1"/>
        <v>-3.52301504543423</v>
      </c>
    </row>
    <row r="21" spans="1:9" ht="18" customHeight="1">
      <c r="A21" s="48"/>
      <c r="B21" s="48"/>
      <c r="C21" s="4" t="s">
        <v>6</v>
      </c>
      <c r="D21" s="5"/>
      <c r="E21" s="5"/>
      <c r="F21" s="6">
        <v>178989</v>
      </c>
      <c r="G21" s="58">
        <f t="shared" si="0"/>
        <v>34.146150691072805</v>
      </c>
      <c r="H21" s="59">
        <v>177421</v>
      </c>
      <c r="I21" s="60">
        <f t="shared" si="1"/>
        <v>0.8837736231900317</v>
      </c>
    </row>
    <row r="22" spans="1:9" ht="18" customHeight="1">
      <c r="A22" s="48"/>
      <c r="B22" s="48"/>
      <c r="C22" s="4" t="s">
        <v>31</v>
      </c>
      <c r="D22" s="5"/>
      <c r="E22" s="5"/>
      <c r="F22" s="6">
        <v>5405</v>
      </c>
      <c r="G22" s="58">
        <f t="shared" si="0"/>
        <v>1.0311245075688928</v>
      </c>
      <c r="H22" s="59">
        <v>5302</v>
      </c>
      <c r="I22" s="60">
        <f t="shared" si="1"/>
        <v>1.9426631459826371</v>
      </c>
    </row>
    <row r="23" spans="1:9" ht="18" customHeight="1">
      <c r="A23" s="48"/>
      <c r="B23" s="48"/>
      <c r="C23" s="4" t="s">
        <v>7</v>
      </c>
      <c r="D23" s="5"/>
      <c r="E23" s="5"/>
      <c r="F23" s="6">
        <v>71892</v>
      </c>
      <c r="G23" s="58">
        <f t="shared" si="0"/>
        <v>13.715005198546315</v>
      </c>
      <c r="H23" s="59">
        <v>70398</v>
      </c>
      <c r="I23" s="60">
        <f t="shared" si="1"/>
        <v>2.1222193812324264</v>
      </c>
    </row>
    <row r="24" spans="1:9" ht="18" customHeight="1">
      <c r="A24" s="48"/>
      <c r="B24" s="48"/>
      <c r="C24" s="4" t="s">
        <v>32</v>
      </c>
      <c r="D24" s="5"/>
      <c r="E24" s="5"/>
      <c r="F24" s="6">
        <v>1747</v>
      </c>
      <c r="G24" s="58">
        <f t="shared" si="0"/>
        <v>0.333279281169816</v>
      </c>
      <c r="H24" s="59">
        <v>1996</v>
      </c>
      <c r="I24" s="60">
        <f t="shared" si="1"/>
        <v>-12.474949899799604</v>
      </c>
    </row>
    <row r="25" spans="1:9" ht="18" customHeight="1">
      <c r="A25" s="48"/>
      <c r="B25" s="48"/>
      <c r="C25" s="4" t="s">
        <v>8</v>
      </c>
      <c r="D25" s="5"/>
      <c r="E25" s="5"/>
      <c r="F25" s="6">
        <v>61922</v>
      </c>
      <c r="G25" s="58">
        <f t="shared" si="0"/>
        <v>11.81300495054227</v>
      </c>
      <c r="H25" s="59">
        <v>62218</v>
      </c>
      <c r="I25" s="60">
        <f t="shared" si="1"/>
        <v>-0.4757465685171547</v>
      </c>
    </row>
    <row r="26" spans="1:9" ht="18" customHeight="1">
      <c r="A26" s="48"/>
      <c r="B26" s="48"/>
      <c r="C26" s="72" t="s">
        <v>9</v>
      </c>
      <c r="D26" s="73"/>
      <c r="E26" s="73"/>
      <c r="F26" s="74">
        <v>111878</v>
      </c>
      <c r="G26" s="75">
        <f t="shared" si="0"/>
        <v>21.343228058796036</v>
      </c>
      <c r="H26" s="76">
        <v>116608</v>
      </c>
      <c r="I26" s="77">
        <f t="shared" si="1"/>
        <v>-4.056325466520305</v>
      </c>
    </row>
    <row r="27" spans="1:9" ht="18" customHeight="1">
      <c r="A27" s="48"/>
      <c r="B27" s="78"/>
      <c r="C27" s="79" t="s">
        <v>10</v>
      </c>
      <c r="D27" s="80"/>
      <c r="E27" s="80"/>
      <c r="F27" s="81">
        <f>SUM(F9,F20:F26)</f>
        <v>524185</v>
      </c>
      <c r="G27" s="82">
        <f t="shared" si="0"/>
        <v>100</v>
      </c>
      <c r="H27" s="81">
        <f>SUM(H9,H20:H26)</f>
        <v>529086</v>
      </c>
      <c r="I27" s="83">
        <f t="shared" si="1"/>
        <v>-0.9263144365944331</v>
      </c>
    </row>
    <row r="28" spans="1:9" ht="18" customHeight="1">
      <c r="A28" s="48"/>
      <c r="B28" s="40" t="s">
        <v>89</v>
      </c>
      <c r="C28" s="41" t="s">
        <v>11</v>
      </c>
      <c r="D28" s="42"/>
      <c r="E28" s="42"/>
      <c r="F28" s="43">
        <f>F29+F30+F31</f>
        <v>214802</v>
      </c>
      <c r="G28" s="44">
        <f>F28/$F$45*100</f>
        <v>40.97828056888312</v>
      </c>
      <c r="H28" s="43">
        <v>208995</v>
      </c>
      <c r="I28" s="84">
        <f>(F28/H28-1)*100</f>
        <v>2.7785353716596184</v>
      </c>
    </row>
    <row r="29" spans="1:9" ht="18" customHeight="1">
      <c r="A29" s="48"/>
      <c r="B29" s="48"/>
      <c r="C29" s="49"/>
      <c r="D29" s="85" t="s">
        <v>12</v>
      </c>
      <c r="E29" s="5"/>
      <c r="F29" s="6">
        <v>119662</v>
      </c>
      <c r="G29" s="58">
        <f aca="true" t="shared" si="2" ref="G29:G45">F29/$F$45*100</f>
        <v>22.8281999675687</v>
      </c>
      <c r="H29" s="6">
        <v>120868</v>
      </c>
      <c r="I29" s="86">
        <f aca="true" t="shared" si="3" ref="I29:I45">(F29/H29-1)*100</f>
        <v>-0.9977827050997812</v>
      </c>
    </row>
    <row r="30" spans="1:9" ht="18" customHeight="1">
      <c r="A30" s="48"/>
      <c r="B30" s="48"/>
      <c r="C30" s="49"/>
      <c r="D30" s="85" t="s">
        <v>33</v>
      </c>
      <c r="E30" s="5"/>
      <c r="F30" s="6">
        <v>12297</v>
      </c>
      <c r="G30" s="58">
        <f t="shared" si="2"/>
        <v>2.345927487432872</v>
      </c>
      <c r="H30" s="6">
        <v>12577</v>
      </c>
      <c r="I30" s="86">
        <f t="shared" si="3"/>
        <v>-2.226286077760997</v>
      </c>
    </row>
    <row r="31" spans="1:9" ht="18" customHeight="1">
      <c r="A31" s="48"/>
      <c r="B31" s="48"/>
      <c r="C31" s="87"/>
      <c r="D31" s="85" t="s">
        <v>13</v>
      </c>
      <c r="E31" s="5"/>
      <c r="F31" s="6">
        <v>82843</v>
      </c>
      <c r="G31" s="58">
        <f t="shared" si="2"/>
        <v>15.80415311388155</v>
      </c>
      <c r="H31" s="6">
        <v>75550</v>
      </c>
      <c r="I31" s="86">
        <f t="shared" si="3"/>
        <v>9.653209794837858</v>
      </c>
    </row>
    <row r="32" spans="1:9" ht="18" customHeight="1">
      <c r="A32" s="48"/>
      <c r="B32" s="48"/>
      <c r="C32" s="88" t="s">
        <v>14</v>
      </c>
      <c r="D32" s="63"/>
      <c r="E32" s="63"/>
      <c r="F32" s="43">
        <f>524185-F28-F39</f>
        <v>209302</v>
      </c>
      <c r="G32" s="44">
        <f t="shared" si="2"/>
        <v>39.92903268884077</v>
      </c>
      <c r="H32" s="43">
        <f>H33+H34+H35+H36+H37+H38+300</f>
        <v>211179</v>
      </c>
      <c r="I32" s="84">
        <f t="shared" si="3"/>
        <v>-0.8888194375387681</v>
      </c>
    </row>
    <row r="33" spans="1:9" ht="18" customHeight="1">
      <c r="A33" s="48"/>
      <c r="B33" s="48"/>
      <c r="C33" s="49"/>
      <c r="D33" s="85" t="s">
        <v>15</v>
      </c>
      <c r="E33" s="5"/>
      <c r="F33" s="6">
        <v>19951</v>
      </c>
      <c r="G33" s="58">
        <f t="shared" si="2"/>
        <v>3.8060989917681733</v>
      </c>
      <c r="H33" s="6">
        <v>19802</v>
      </c>
      <c r="I33" s="86">
        <f t="shared" si="3"/>
        <v>0.7524492475507571</v>
      </c>
    </row>
    <row r="34" spans="1:9" ht="18" customHeight="1">
      <c r="A34" s="48"/>
      <c r="B34" s="48"/>
      <c r="C34" s="49"/>
      <c r="D34" s="85" t="s">
        <v>34</v>
      </c>
      <c r="E34" s="5"/>
      <c r="F34" s="6">
        <v>9906</v>
      </c>
      <c r="G34" s="58">
        <f t="shared" si="2"/>
        <v>1.889790818127188</v>
      </c>
      <c r="H34" s="6">
        <v>10479</v>
      </c>
      <c r="I34" s="86">
        <f t="shared" si="3"/>
        <v>-5.468079015173199</v>
      </c>
    </row>
    <row r="35" spans="1:9" ht="18" customHeight="1">
      <c r="A35" s="48"/>
      <c r="B35" s="48"/>
      <c r="C35" s="49"/>
      <c r="D35" s="85" t="s">
        <v>35</v>
      </c>
      <c r="E35" s="5"/>
      <c r="F35" s="6">
        <v>100878</v>
      </c>
      <c r="G35" s="58">
        <f t="shared" si="2"/>
        <v>19.244732298711334</v>
      </c>
      <c r="H35" s="6">
        <v>101241</v>
      </c>
      <c r="I35" s="86">
        <f t="shared" si="3"/>
        <v>-0.35855038966426944</v>
      </c>
    </row>
    <row r="36" spans="1:9" ht="18" customHeight="1">
      <c r="A36" s="48"/>
      <c r="B36" s="48"/>
      <c r="C36" s="49"/>
      <c r="D36" s="85" t="s">
        <v>36</v>
      </c>
      <c r="E36" s="5"/>
      <c r="F36" s="6">
        <v>961</v>
      </c>
      <c r="G36" s="58">
        <f t="shared" si="2"/>
        <v>0.18333222049467268</v>
      </c>
      <c r="H36" s="6">
        <v>906</v>
      </c>
      <c r="I36" s="86">
        <f t="shared" si="3"/>
        <v>6.070640176600439</v>
      </c>
    </row>
    <row r="37" spans="1:9" ht="18" customHeight="1">
      <c r="A37" s="48"/>
      <c r="B37" s="48"/>
      <c r="C37" s="49"/>
      <c r="D37" s="85" t="s">
        <v>16</v>
      </c>
      <c r="E37" s="5"/>
      <c r="F37" s="6">
        <v>3862</v>
      </c>
      <c r="G37" s="58">
        <f t="shared" si="2"/>
        <v>0.7367627841315566</v>
      </c>
      <c r="H37" s="6">
        <v>3183</v>
      </c>
      <c r="I37" s="86">
        <f t="shared" si="3"/>
        <v>21.332076657241593</v>
      </c>
    </row>
    <row r="38" spans="1:9" ht="18" customHeight="1">
      <c r="A38" s="48"/>
      <c r="B38" s="48"/>
      <c r="C38" s="87"/>
      <c r="D38" s="85" t="s">
        <v>37</v>
      </c>
      <c r="E38" s="5"/>
      <c r="F38" s="6">
        <v>73444</v>
      </c>
      <c r="G38" s="58">
        <f t="shared" si="2"/>
        <v>14.011083873060084</v>
      </c>
      <c r="H38" s="6">
        <v>75268</v>
      </c>
      <c r="I38" s="86">
        <f t="shared" si="3"/>
        <v>-2.42334059626933</v>
      </c>
    </row>
    <row r="39" spans="1:9" ht="18" customHeight="1">
      <c r="A39" s="48"/>
      <c r="B39" s="48"/>
      <c r="C39" s="88" t="s">
        <v>17</v>
      </c>
      <c r="D39" s="63"/>
      <c r="E39" s="63"/>
      <c r="F39" s="43">
        <f>F40+F43</f>
        <v>100081</v>
      </c>
      <c r="G39" s="44">
        <f t="shared" si="2"/>
        <v>19.092686742276104</v>
      </c>
      <c r="H39" s="43">
        <f>H40+H43</f>
        <v>108912</v>
      </c>
      <c r="I39" s="84">
        <f t="shared" si="3"/>
        <v>-8.108381078301752</v>
      </c>
    </row>
    <row r="40" spans="1:9" ht="18" customHeight="1">
      <c r="A40" s="48"/>
      <c r="B40" s="48"/>
      <c r="C40" s="49"/>
      <c r="D40" s="50" t="s">
        <v>18</v>
      </c>
      <c r="E40" s="51"/>
      <c r="F40" s="52">
        <v>93596</v>
      </c>
      <c r="G40" s="53">
        <f t="shared" si="2"/>
        <v>17.85552810553526</v>
      </c>
      <c r="H40" s="52">
        <v>103000</v>
      </c>
      <c r="I40" s="89">
        <f t="shared" si="3"/>
        <v>-9.13009708737864</v>
      </c>
    </row>
    <row r="41" spans="1:9" ht="18" customHeight="1">
      <c r="A41" s="48"/>
      <c r="B41" s="48"/>
      <c r="C41" s="49"/>
      <c r="D41" s="56"/>
      <c r="E41" s="90" t="s">
        <v>92</v>
      </c>
      <c r="F41" s="6">
        <v>64945</v>
      </c>
      <c r="G41" s="58">
        <f t="shared" si="2"/>
        <v>12.389709739881912</v>
      </c>
      <c r="H41" s="6">
        <v>70180</v>
      </c>
      <c r="I41" s="91">
        <f t="shared" si="3"/>
        <v>-7.45939013964092</v>
      </c>
    </row>
    <row r="42" spans="1:9" ht="18" customHeight="1">
      <c r="A42" s="48"/>
      <c r="B42" s="48"/>
      <c r="C42" s="49"/>
      <c r="D42" s="61"/>
      <c r="E42" s="92" t="s">
        <v>38</v>
      </c>
      <c r="F42" s="6">
        <v>28650</v>
      </c>
      <c r="G42" s="58">
        <f t="shared" si="2"/>
        <v>5.465627593311521</v>
      </c>
      <c r="H42" s="6">
        <v>32820</v>
      </c>
      <c r="I42" s="91">
        <f t="shared" si="3"/>
        <v>-12.70566727605119</v>
      </c>
    </row>
    <row r="43" spans="1:9" ht="18" customHeight="1">
      <c r="A43" s="48"/>
      <c r="B43" s="48"/>
      <c r="C43" s="49"/>
      <c r="D43" s="85" t="s">
        <v>39</v>
      </c>
      <c r="E43" s="93"/>
      <c r="F43" s="6">
        <v>6485</v>
      </c>
      <c r="G43" s="58">
        <f t="shared" si="2"/>
        <v>1.2371586367408454</v>
      </c>
      <c r="H43" s="6">
        <v>5912</v>
      </c>
      <c r="I43" s="91">
        <f t="shared" si="3"/>
        <v>9.692151556156968</v>
      </c>
    </row>
    <row r="44" spans="1:9" ht="18" customHeight="1">
      <c r="A44" s="48"/>
      <c r="B44" s="48"/>
      <c r="C44" s="94"/>
      <c r="D44" s="95" t="s">
        <v>40</v>
      </c>
      <c r="E44" s="96"/>
      <c r="F44" s="81">
        <v>0</v>
      </c>
      <c r="G44" s="82">
        <f t="shared" si="2"/>
        <v>0</v>
      </c>
      <c r="H44" s="76">
        <v>0</v>
      </c>
      <c r="I44" s="77" t="e">
        <f t="shared" si="3"/>
        <v>#DIV/0!</v>
      </c>
    </row>
    <row r="45" spans="1:9" ht="18" customHeight="1">
      <c r="A45" s="78"/>
      <c r="B45" s="78"/>
      <c r="C45" s="94" t="s">
        <v>19</v>
      </c>
      <c r="D45" s="97"/>
      <c r="E45" s="97"/>
      <c r="F45" s="98">
        <f>SUM(F28,F32,F39)</f>
        <v>524185</v>
      </c>
      <c r="G45" s="83">
        <f t="shared" si="2"/>
        <v>100</v>
      </c>
      <c r="H45" s="98">
        <f>SUM(H28,H32,H39)</f>
        <v>529086</v>
      </c>
      <c r="I45" s="83">
        <f t="shared" si="3"/>
        <v>-0.9263144365944331</v>
      </c>
    </row>
    <row r="46" ht="13.5">
      <c r="A46" s="99" t="s">
        <v>20</v>
      </c>
    </row>
    <row r="47" ht="13.5">
      <c r="A47" s="100" t="s">
        <v>21</v>
      </c>
    </row>
    <row r="48" ht="13.5">
      <c r="A48" s="100"/>
    </row>
    <row r="57" ht="13.5">
      <c r="I57" s="101"/>
    </row>
    <row r="58" ht="13.5">
      <c r="I58" s="101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01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02" t="s">
        <v>0</v>
      </c>
      <c r="B1" s="21"/>
      <c r="C1" s="21"/>
      <c r="D1" s="103" t="s">
        <v>251</v>
      </c>
      <c r="E1" s="104"/>
      <c r="F1" s="104"/>
      <c r="G1" s="104"/>
    </row>
    <row r="2" ht="15" customHeight="1"/>
    <row r="3" spans="1:4" ht="15" customHeight="1">
      <c r="A3" s="105" t="s">
        <v>47</v>
      </c>
      <c r="B3" s="105"/>
      <c r="C3" s="105"/>
      <c r="D3" s="105"/>
    </row>
    <row r="4" spans="1:4" ht="15" customHeight="1">
      <c r="A4" s="105"/>
      <c r="B4" s="105"/>
      <c r="C4" s="105"/>
      <c r="D4" s="105"/>
    </row>
    <row r="5" spans="1:15" ht="15.75" customHeight="1">
      <c r="A5" s="80" t="s">
        <v>239</v>
      </c>
      <c r="B5" s="80"/>
      <c r="C5" s="80"/>
      <c r="D5" s="80"/>
      <c r="K5" s="106"/>
      <c r="O5" s="106" t="s">
        <v>48</v>
      </c>
    </row>
    <row r="6" spans="1:15" ht="15.75" customHeight="1">
      <c r="A6" s="107" t="s">
        <v>49</v>
      </c>
      <c r="B6" s="108"/>
      <c r="C6" s="108"/>
      <c r="D6" s="108"/>
      <c r="E6" s="109"/>
      <c r="F6" s="110" t="s">
        <v>254</v>
      </c>
      <c r="G6" s="111"/>
      <c r="H6" s="110" t="s">
        <v>255</v>
      </c>
      <c r="I6" s="111"/>
      <c r="J6" s="110" t="s">
        <v>256</v>
      </c>
      <c r="K6" s="111"/>
      <c r="L6" s="110" t="s">
        <v>257</v>
      </c>
      <c r="M6" s="111"/>
      <c r="N6" s="110" t="s">
        <v>258</v>
      </c>
      <c r="O6" s="111"/>
    </row>
    <row r="7" spans="1:15" ht="15.75" customHeight="1">
      <c r="A7" s="112"/>
      <c r="B7" s="113"/>
      <c r="C7" s="113"/>
      <c r="D7" s="113"/>
      <c r="E7" s="114"/>
      <c r="F7" s="115" t="s">
        <v>241</v>
      </c>
      <c r="G7" s="116" t="s">
        <v>2</v>
      </c>
      <c r="H7" s="115" t="s">
        <v>240</v>
      </c>
      <c r="I7" s="116" t="s">
        <v>2</v>
      </c>
      <c r="J7" s="115" t="s">
        <v>240</v>
      </c>
      <c r="K7" s="116" t="s">
        <v>2</v>
      </c>
      <c r="L7" s="115" t="s">
        <v>240</v>
      </c>
      <c r="M7" s="116" t="s">
        <v>2</v>
      </c>
      <c r="N7" s="115" t="s">
        <v>240</v>
      </c>
      <c r="O7" s="117" t="s">
        <v>2</v>
      </c>
    </row>
    <row r="8" spans="1:25" ht="15.75" customHeight="1">
      <c r="A8" s="118" t="s">
        <v>83</v>
      </c>
      <c r="B8" s="41" t="s">
        <v>50</v>
      </c>
      <c r="C8" s="42"/>
      <c r="D8" s="42"/>
      <c r="E8" s="119" t="s">
        <v>41</v>
      </c>
      <c r="F8" s="120">
        <v>2138</v>
      </c>
      <c r="G8" s="121">
        <v>2302</v>
      </c>
      <c r="H8" s="120">
        <v>225</v>
      </c>
      <c r="I8" s="122">
        <v>228</v>
      </c>
      <c r="J8" s="120">
        <v>2608</v>
      </c>
      <c r="K8" s="123">
        <v>2671</v>
      </c>
      <c r="L8" s="120">
        <v>56</v>
      </c>
      <c r="M8" s="122">
        <v>68</v>
      </c>
      <c r="N8" s="124">
        <v>21324</v>
      </c>
      <c r="O8" s="125">
        <v>21460</v>
      </c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1:25" ht="15.75" customHeight="1">
      <c r="A9" s="127"/>
      <c r="B9" s="101"/>
      <c r="C9" s="85" t="s">
        <v>51</v>
      </c>
      <c r="D9" s="5"/>
      <c r="E9" s="128" t="s">
        <v>42</v>
      </c>
      <c r="F9" s="59">
        <f aca="true" t="shared" si="0" ref="F9:M9">F8-F10</f>
        <v>2138</v>
      </c>
      <c r="G9" s="7">
        <f t="shared" si="0"/>
        <v>2302</v>
      </c>
      <c r="H9" s="59">
        <f t="shared" si="0"/>
        <v>225</v>
      </c>
      <c r="I9" s="129">
        <f t="shared" si="0"/>
        <v>228</v>
      </c>
      <c r="J9" s="59">
        <f t="shared" si="0"/>
        <v>2608</v>
      </c>
      <c r="K9" s="129">
        <f t="shared" si="0"/>
        <v>2524</v>
      </c>
      <c r="L9" s="59">
        <f t="shared" si="0"/>
        <v>56</v>
      </c>
      <c r="M9" s="129">
        <f t="shared" si="0"/>
        <v>68</v>
      </c>
      <c r="N9" s="15">
        <f>+N8-N10</f>
        <v>21275</v>
      </c>
      <c r="O9" s="16">
        <f>+O8-O10</f>
        <v>21449</v>
      </c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spans="1:25" ht="15.75" customHeight="1">
      <c r="A10" s="127"/>
      <c r="B10" s="71"/>
      <c r="C10" s="85" t="s">
        <v>52</v>
      </c>
      <c r="D10" s="5"/>
      <c r="E10" s="128" t="s">
        <v>43</v>
      </c>
      <c r="F10" s="59">
        <v>0</v>
      </c>
      <c r="G10" s="130">
        <v>0</v>
      </c>
      <c r="H10" s="59">
        <v>0</v>
      </c>
      <c r="I10" s="129">
        <v>0</v>
      </c>
      <c r="J10" s="59">
        <v>0</v>
      </c>
      <c r="K10" s="129">
        <v>147</v>
      </c>
      <c r="L10" s="59">
        <v>0</v>
      </c>
      <c r="M10" s="129">
        <v>0</v>
      </c>
      <c r="N10" s="15">
        <v>49</v>
      </c>
      <c r="O10" s="16">
        <f>6+5</f>
        <v>11</v>
      </c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ht="15.75" customHeight="1">
      <c r="A11" s="127"/>
      <c r="B11" s="88" t="s">
        <v>53</v>
      </c>
      <c r="C11" s="131"/>
      <c r="D11" s="131"/>
      <c r="E11" s="132" t="s">
        <v>44</v>
      </c>
      <c r="F11" s="133">
        <v>2110</v>
      </c>
      <c r="G11" s="134">
        <v>2246</v>
      </c>
      <c r="H11" s="133">
        <v>201</v>
      </c>
      <c r="I11" s="135">
        <v>207</v>
      </c>
      <c r="J11" s="133">
        <v>2428</v>
      </c>
      <c r="K11" s="136">
        <v>2376</v>
      </c>
      <c r="L11" s="133">
        <v>72</v>
      </c>
      <c r="M11" s="135">
        <v>79</v>
      </c>
      <c r="N11" s="137">
        <v>22346</v>
      </c>
      <c r="O11" s="138">
        <v>22498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1:25" ht="15.75" customHeight="1">
      <c r="A12" s="127"/>
      <c r="B12" s="49"/>
      <c r="C12" s="85" t="s">
        <v>54</v>
      </c>
      <c r="D12" s="5"/>
      <c r="E12" s="128" t="s">
        <v>45</v>
      </c>
      <c r="F12" s="59">
        <f aca="true" t="shared" si="1" ref="F12:M12">F11-F13</f>
        <v>2110</v>
      </c>
      <c r="G12" s="130">
        <f t="shared" si="1"/>
        <v>2246</v>
      </c>
      <c r="H12" s="133">
        <f t="shared" si="1"/>
        <v>201</v>
      </c>
      <c r="I12" s="129">
        <f t="shared" si="1"/>
        <v>207</v>
      </c>
      <c r="J12" s="133">
        <f t="shared" si="1"/>
        <v>2428</v>
      </c>
      <c r="K12" s="129">
        <f t="shared" si="1"/>
        <v>2298</v>
      </c>
      <c r="L12" s="133">
        <f t="shared" si="1"/>
        <v>72</v>
      </c>
      <c r="M12" s="129">
        <f t="shared" si="1"/>
        <v>79</v>
      </c>
      <c r="N12" s="15">
        <f>+N11-N13</f>
        <v>22321</v>
      </c>
      <c r="O12" s="16">
        <f>+O11-O13</f>
        <v>22429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5.75" customHeight="1">
      <c r="A13" s="127"/>
      <c r="B13" s="101"/>
      <c r="C13" s="50" t="s">
        <v>55</v>
      </c>
      <c r="D13" s="51"/>
      <c r="E13" s="139" t="s">
        <v>46</v>
      </c>
      <c r="F13" s="52">
        <v>0</v>
      </c>
      <c r="G13" s="140">
        <v>0</v>
      </c>
      <c r="H13" s="141">
        <v>0</v>
      </c>
      <c r="I13" s="142">
        <v>0</v>
      </c>
      <c r="J13" s="141">
        <v>0</v>
      </c>
      <c r="K13" s="142">
        <v>78</v>
      </c>
      <c r="L13" s="141">
        <v>0</v>
      </c>
      <c r="M13" s="142">
        <v>0</v>
      </c>
      <c r="N13" s="143">
        <f>20+5</f>
        <v>25</v>
      </c>
      <c r="O13" s="144">
        <f>64+5</f>
        <v>69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ht="15.75" customHeight="1">
      <c r="A14" s="127"/>
      <c r="B14" s="4" t="s">
        <v>56</v>
      </c>
      <c r="C14" s="5"/>
      <c r="D14" s="5"/>
      <c r="E14" s="128" t="s">
        <v>97</v>
      </c>
      <c r="F14" s="9">
        <v>-4</v>
      </c>
      <c r="G14" s="10">
        <v>42</v>
      </c>
      <c r="H14" s="9">
        <v>11</v>
      </c>
      <c r="I14" s="10">
        <v>8</v>
      </c>
      <c r="J14" s="9">
        <v>65</v>
      </c>
      <c r="K14" s="10">
        <v>2</v>
      </c>
      <c r="L14" s="9">
        <v>-17</v>
      </c>
      <c r="M14" s="10">
        <v>-11</v>
      </c>
      <c r="N14" s="9">
        <f>N9-N12</f>
        <v>-1046</v>
      </c>
      <c r="O14" s="10">
        <f>O9-O12</f>
        <v>-980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ht="15.75" customHeight="1">
      <c r="A15" s="127"/>
      <c r="B15" s="4" t="s">
        <v>57</v>
      </c>
      <c r="C15" s="5"/>
      <c r="D15" s="5"/>
      <c r="E15" s="128" t="s">
        <v>98</v>
      </c>
      <c r="F15" s="9">
        <f aca="true" t="shared" si="2" ref="F15:M15">F10-F13</f>
        <v>0</v>
      </c>
      <c r="G15" s="10">
        <f t="shared" si="2"/>
        <v>0</v>
      </c>
      <c r="H15" s="9">
        <f t="shared" si="2"/>
        <v>0</v>
      </c>
      <c r="I15" s="10">
        <f t="shared" si="2"/>
        <v>0</v>
      </c>
      <c r="J15" s="9">
        <f t="shared" si="2"/>
        <v>0</v>
      </c>
      <c r="K15" s="10">
        <f t="shared" si="2"/>
        <v>69</v>
      </c>
      <c r="L15" s="9">
        <f t="shared" si="2"/>
        <v>0</v>
      </c>
      <c r="M15" s="10">
        <f t="shared" si="2"/>
        <v>0</v>
      </c>
      <c r="N15" s="9">
        <f>N10-N13</f>
        <v>24</v>
      </c>
      <c r="O15" s="10">
        <f>O10-O13</f>
        <v>-58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ht="15.75" customHeight="1">
      <c r="A16" s="127"/>
      <c r="B16" s="4" t="s">
        <v>58</v>
      </c>
      <c r="C16" s="5"/>
      <c r="D16" s="5"/>
      <c r="E16" s="128" t="s">
        <v>99</v>
      </c>
      <c r="F16" s="11">
        <v>-4</v>
      </c>
      <c r="G16" s="12">
        <v>42</v>
      </c>
      <c r="H16" s="11">
        <v>11</v>
      </c>
      <c r="I16" s="12">
        <v>8</v>
      </c>
      <c r="J16" s="11">
        <v>65</v>
      </c>
      <c r="K16" s="12">
        <v>71</v>
      </c>
      <c r="L16" s="11">
        <v>-17</v>
      </c>
      <c r="M16" s="12">
        <v>-11</v>
      </c>
      <c r="N16" s="11">
        <f>N8-N11</f>
        <v>-1022</v>
      </c>
      <c r="O16" s="12">
        <f>O8-O11</f>
        <v>-1038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:25" ht="15.75" customHeight="1">
      <c r="A17" s="127"/>
      <c r="B17" s="4" t="s">
        <v>59</v>
      </c>
      <c r="C17" s="5"/>
      <c r="D17" s="5"/>
      <c r="E17" s="145"/>
      <c r="F17" s="9">
        <v>725</v>
      </c>
      <c r="G17" s="10">
        <v>923</v>
      </c>
      <c r="H17" s="13">
        <v>1393</v>
      </c>
      <c r="I17" s="14">
        <v>1438</v>
      </c>
      <c r="J17" s="15">
        <v>0</v>
      </c>
      <c r="K17" s="16">
        <v>0</v>
      </c>
      <c r="L17" s="15">
        <v>-38</v>
      </c>
      <c r="M17" s="17">
        <v>-26</v>
      </c>
      <c r="N17" s="13">
        <v>25105</v>
      </c>
      <c r="O17" s="146">
        <v>24477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1:25" ht="15.75" customHeight="1">
      <c r="A18" s="147"/>
      <c r="B18" s="79" t="s">
        <v>60</v>
      </c>
      <c r="C18" s="80"/>
      <c r="D18" s="80"/>
      <c r="E18" s="148"/>
      <c r="F18" s="149"/>
      <c r="G18" s="150"/>
      <c r="H18" s="151"/>
      <c r="I18" s="152"/>
      <c r="J18" s="151"/>
      <c r="K18" s="152"/>
      <c r="L18" s="151"/>
      <c r="M18" s="152"/>
      <c r="N18" s="153">
        <v>0</v>
      </c>
      <c r="O18" s="154">
        <v>0</v>
      </c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25" ht="15.75" customHeight="1">
      <c r="A19" s="127" t="s">
        <v>84</v>
      </c>
      <c r="B19" s="88" t="s">
        <v>61</v>
      </c>
      <c r="C19" s="63"/>
      <c r="D19" s="63"/>
      <c r="E19" s="155"/>
      <c r="F19" s="43">
        <v>314</v>
      </c>
      <c r="G19" s="156">
        <v>163</v>
      </c>
      <c r="H19" s="45">
        <v>191</v>
      </c>
      <c r="I19" s="157">
        <v>173</v>
      </c>
      <c r="J19" s="45">
        <v>1293</v>
      </c>
      <c r="K19" s="158">
        <v>2698</v>
      </c>
      <c r="L19" s="45">
        <v>22</v>
      </c>
      <c r="M19" s="157">
        <v>0</v>
      </c>
      <c r="N19" s="159">
        <v>3477</v>
      </c>
      <c r="O19" s="160">
        <v>2904</v>
      </c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5" ht="15.75" customHeight="1">
      <c r="A20" s="127"/>
      <c r="B20" s="87"/>
      <c r="C20" s="85" t="s">
        <v>62</v>
      </c>
      <c r="D20" s="5"/>
      <c r="E20" s="128"/>
      <c r="F20" s="6">
        <v>311</v>
      </c>
      <c r="G20" s="7">
        <v>156</v>
      </c>
      <c r="H20" s="59">
        <v>172</v>
      </c>
      <c r="I20" s="129">
        <v>158</v>
      </c>
      <c r="J20" s="59">
        <v>1227</v>
      </c>
      <c r="K20" s="142">
        <v>2633</v>
      </c>
      <c r="L20" s="59">
        <v>22</v>
      </c>
      <c r="M20" s="129">
        <v>0</v>
      </c>
      <c r="N20" s="15">
        <f>1572+40</f>
        <v>1612</v>
      </c>
      <c r="O20" s="16">
        <f>940+13</f>
        <v>953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</row>
    <row r="21" spans="1:25" ht="15.75" customHeight="1">
      <c r="A21" s="127"/>
      <c r="B21" s="161" t="s">
        <v>63</v>
      </c>
      <c r="C21" s="131"/>
      <c r="D21" s="131"/>
      <c r="E21" s="132" t="s">
        <v>100</v>
      </c>
      <c r="F21" s="162">
        <f>F19</f>
        <v>314</v>
      </c>
      <c r="G21" s="163">
        <f aca="true" t="shared" si="3" ref="G21:M21">G19</f>
        <v>163</v>
      </c>
      <c r="H21" s="133">
        <f t="shared" si="3"/>
        <v>191</v>
      </c>
      <c r="I21" s="135">
        <f t="shared" si="3"/>
        <v>173</v>
      </c>
      <c r="J21" s="133">
        <f t="shared" si="3"/>
        <v>1293</v>
      </c>
      <c r="K21" s="136">
        <f t="shared" si="3"/>
        <v>2698</v>
      </c>
      <c r="L21" s="133">
        <f t="shared" si="3"/>
        <v>22</v>
      </c>
      <c r="M21" s="135">
        <f t="shared" si="3"/>
        <v>0</v>
      </c>
      <c r="N21" s="137">
        <f>+N19</f>
        <v>3477</v>
      </c>
      <c r="O21" s="138">
        <f>+O19</f>
        <v>2904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2" spans="1:25" ht="15.75" customHeight="1">
      <c r="A22" s="127"/>
      <c r="B22" s="88" t="s">
        <v>64</v>
      </c>
      <c r="C22" s="63"/>
      <c r="D22" s="63"/>
      <c r="E22" s="155" t="s">
        <v>101</v>
      </c>
      <c r="F22" s="43">
        <v>1152</v>
      </c>
      <c r="G22" s="156">
        <v>903</v>
      </c>
      <c r="H22" s="45">
        <v>252</v>
      </c>
      <c r="I22" s="157">
        <v>240</v>
      </c>
      <c r="J22" s="45">
        <v>2081</v>
      </c>
      <c r="K22" s="158">
        <v>3601</v>
      </c>
      <c r="L22" s="45">
        <v>130</v>
      </c>
      <c r="M22" s="157">
        <v>52</v>
      </c>
      <c r="N22" s="159">
        <v>4392</v>
      </c>
      <c r="O22" s="160">
        <v>4107</v>
      </c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 ht="15.75" customHeight="1">
      <c r="A23" s="127"/>
      <c r="B23" s="49" t="s">
        <v>65</v>
      </c>
      <c r="C23" s="50" t="s">
        <v>66</v>
      </c>
      <c r="D23" s="51"/>
      <c r="E23" s="139"/>
      <c r="F23" s="52">
        <v>596</v>
      </c>
      <c r="G23" s="140">
        <v>585</v>
      </c>
      <c r="H23" s="54">
        <v>66</v>
      </c>
      <c r="I23" s="164">
        <v>69</v>
      </c>
      <c r="J23" s="54">
        <v>360</v>
      </c>
      <c r="K23" s="165">
        <v>359</v>
      </c>
      <c r="L23" s="54">
        <v>0</v>
      </c>
      <c r="M23" s="164">
        <v>0</v>
      </c>
      <c r="N23" s="143">
        <f>2180+205</f>
        <v>2385</v>
      </c>
      <c r="O23" s="144">
        <f>2672+204</f>
        <v>2876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ht="15.75" customHeight="1">
      <c r="A24" s="127"/>
      <c r="B24" s="4" t="s">
        <v>102</v>
      </c>
      <c r="C24" s="5"/>
      <c r="D24" s="5"/>
      <c r="E24" s="128" t="s">
        <v>103</v>
      </c>
      <c r="F24" s="6">
        <f>F21-F22</f>
        <v>-838</v>
      </c>
      <c r="G24" s="7">
        <f aca="true" t="shared" si="4" ref="G24:O24">G21-G22</f>
        <v>-740</v>
      </c>
      <c r="H24" s="6">
        <f t="shared" si="4"/>
        <v>-61</v>
      </c>
      <c r="I24" s="7">
        <f t="shared" si="4"/>
        <v>-67</v>
      </c>
      <c r="J24" s="6">
        <f t="shared" si="4"/>
        <v>-788</v>
      </c>
      <c r="K24" s="7">
        <f t="shared" si="4"/>
        <v>-903</v>
      </c>
      <c r="L24" s="6">
        <f t="shared" si="4"/>
        <v>-108</v>
      </c>
      <c r="M24" s="7">
        <f t="shared" si="4"/>
        <v>-52</v>
      </c>
      <c r="N24" s="9">
        <f t="shared" si="4"/>
        <v>-915</v>
      </c>
      <c r="O24" s="10">
        <f t="shared" si="4"/>
        <v>-1203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ht="15.75" customHeight="1">
      <c r="A25" s="127"/>
      <c r="B25" s="166" t="s">
        <v>67</v>
      </c>
      <c r="C25" s="51"/>
      <c r="D25" s="51"/>
      <c r="E25" s="167" t="s">
        <v>104</v>
      </c>
      <c r="F25" s="168">
        <v>838</v>
      </c>
      <c r="G25" s="169">
        <v>740</v>
      </c>
      <c r="H25" s="170">
        <v>61</v>
      </c>
      <c r="I25" s="169">
        <v>67</v>
      </c>
      <c r="J25" s="170">
        <v>788</v>
      </c>
      <c r="K25" s="169">
        <v>903</v>
      </c>
      <c r="L25" s="170">
        <v>108</v>
      </c>
      <c r="M25" s="169">
        <v>52</v>
      </c>
      <c r="N25" s="171">
        <f>+N24*-1</f>
        <v>915</v>
      </c>
      <c r="O25" s="172">
        <f>+O24*-1</f>
        <v>1203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 ht="15.75" customHeight="1">
      <c r="A26" s="127"/>
      <c r="B26" s="161" t="s">
        <v>68</v>
      </c>
      <c r="C26" s="131"/>
      <c r="D26" s="131"/>
      <c r="E26" s="173"/>
      <c r="F26" s="174"/>
      <c r="G26" s="175"/>
      <c r="H26" s="176"/>
      <c r="I26" s="175"/>
      <c r="J26" s="176"/>
      <c r="K26" s="175"/>
      <c r="L26" s="176"/>
      <c r="M26" s="175"/>
      <c r="N26" s="177"/>
      <c r="O26" s="178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1:25" ht="15.75" customHeight="1">
      <c r="A27" s="147"/>
      <c r="B27" s="79" t="s">
        <v>105</v>
      </c>
      <c r="C27" s="80"/>
      <c r="D27" s="80"/>
      <c r="E27" s="179" t="s">
        <v>106</v>
      </c>
      <c r="F27" s="81">
        <f aca="true" t="shared" si="5" ref="F27:M27">F24+F25</f>
        <v>0</v>
      </c>
      <c r="G27" s="180">
        <f t="shared" si="5"/>
        <v>0</v>
      </c>
      <c r="H27" s="81">
        <f t="shared" si="5"/>
        <v>0</v>
      </c>
      <c r="I27" s="180">
        <f t="shared" si="5"/>
        <v>0</v>
      </c>
      <c r="J27" s="81">
        <f t="shared" si="5"/>
        <v>0</v>
      </c>
      <c r="K27" s="180">
        <f t="shared" si="5"/>
        <v>0</v>
      </c>
      <c r="L27" s="81">
        <f t="shared" si="5"/>
        <v>0</v>
      </c>
      <c r="M27" s="180">
        <f t="shared" si="5"/>
        <v>0</v>
      </c>
      <c r="N27" s="181">
        <f>N24+N25</f>
        <v>0</v>
      </c>
      <c r="O27" s="182">
        <f>O24+O25</f>
        <v>0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1:25" ht="15.75" customHeight="1">
      <c r="A28" s="183"/>
      <c r="F28" s="126"/>
      <c r="G28" s="126"/>
      <c r="H28" s="126"/>
      <c r="I28" s="126"/>
      <c r="J28" s="126"/>
      <c r="K28" s="126"/>
      <c r="L28" s="184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</row>
    <row r="29" spans="1:25" ht="15.75" customHeight="1">
      <c r="A29" s="80"/>
      <c r="F29" s="126"/>
      <c r="G29" s="126"/>
      <c r="H29" s="126"/>
      <c r="I29" s="126"/>
      <c r="J29" s="185"/>
      <c r="K29" s="185"/>
      <c r="L29" s="184"/>
      <c r="M29" s="126"/>
      <c r="N29" s="126"/>
      <c r="O29" s="185" t="s">
        <v>107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85"/>
    </row>
    <row r="30" spans="1:25" ht="15.75" customHeight="1">
      <c r="A30" s="186" t="s">
        <v>69</v>
      </c>
      <c r="B30" s="187"/>
      <c r="C30" s="187"/>
      <c r="D30" s="187"/>
      <c r="E30" s="188"/>
      <c r="F30" s="189" t="s">
        <v>259</v>
      </c>
      <c r="G30" s="190"/>
      <c r="H30" s="189" t="s">
        <v>257</v>
      </c>
      <c r="I30" s="190"/>
      <c r="J30" s="189" t="s">
        <v>260</v>
      </c>
      <c r="K30" s="190"/>
      <c r="L30" s="189"/>
      <c r="M30" s="190"/>
      <c r="N30" s="189"/>
      <c r="O30" s="190"/>
      <c r="P30" s="191"/>
      <c r="Q30" s="184"/>
      <c r="R30" s="191"/>
      <c r="S30" s="184"/>
      <c r="T30" s="191"/>
      <c r="U30" s="184"/>
      <c r="V30" s="191"/>
      <c r="W30" s="184"/>
      <c r="X30" s="191"/>
      <c r="Y30" s="184"/>
    </row>
    <row r="31" spans="1:25" ht="15.75" customHeight="1">
      <c r="A31" s="192"/>
      <c r="B31" s="193"/>
      <c r="C31" s="193"/>
      <c r="D31" s="193"/>
      <c r="E31" s="194"/>
      <c r="F31" s="115" t="s">
        <v>240</v>
      </c>
      <c r="G31" s="195" t="s">
        <v>2</v>
      </c>
      <c r="H31" s="115" t="s">
        <v>240</v>
      </c>
      <c r="I31" s="195" t="s">
        <v>2</v>
      </c>
      <c r="J31" s="115" t="s">
        <v>240</v>
      </c>
      <c r="K31" s="196" t="s">
        <v>2</v>
      </c>
      <c r="L31" s="115" t="s">
        <v>240</v>
      </c>
      <c r="M31" s="195" t="s">
        <v>2</v>
      </c>
      <c r="N31" s="115" t="s">
        <v>240</v>
      </c>
      <c r="O31" s="197" t="s">
        <v>2</v>
      </c>
      <c r="P31" s="198"/>
      <c r="Q31" s="198"/>
      <c r="R31" s="198"/>
      <c r="S31" s="198"/>
      <c r="T31" s="198"/>
      <c r="U31" s="198"/>
      <c r="V31" s="198"/>
      <c r="W31" s="198"/>
      <c r="X31" s="198"/>
      <c r="Y31" s="198"/>
    </row>
    <row r="32" spans="1:25" ht="15.75" customHeight="1">
      <c r="A32" s="118" t="s">
        <v>85</v>
      </c>
      <c r="B32" s="41" t="s">
        <v>50</v>
      </c>
      <c r="C32" s="42"/>
      <c r="D32" s="42"/>
      <c r="E32" s="199" t="s">
        <v>41</v>
      </c>
      <c r="F32" s="45">
        <v>242</v>
      </c>
      <c r="G32" s="200">
        <v>231</v>
      </c>
      <c r="H32" s="120">
        <v>31</v>
      </c>
      <c r="I32" s="122">
        <v>18</v>
      </c>
      <c r="J32" s="120">
        <v>1750</v>
      </c>
      <c r="K32" s="123">
        <v>1696</v>
      </c>
      <c r="L32" s="45"/>
      <c r="M32" s="200"/>
      <c r="N32" s="120"/>
      <c r="O32" s="201"/>
      <c r="P32" s="200"/>
      <c r="Q32" s="200"/>
      <c r="R32" s="200"/>
      <c r="S32" s="200"/>
      <c r="T32" s="202"/>
      <c r="U32" s="202"/>
      <c r="V32" s="200"/>
      <c r="W32" s="200"/>
      <c r="X32" s="202"/>
      <c r="Y32" s="202"/>
    </row>
    <row r="33" spans="1:25" ht="15.75" customHeight="1">
      <c r="A33" s="203"/>
      <c r="B33" s="101"/>
      <c r="C33" s="50" t="s">
        <v>70</v>
      </c>
      <c r="D33" s="51"/>
      <c r="E33" s="204"/>
      <c r="F33" s="54">
        <v>209</v>
      </c>
      <c r="G33" s="205">
        <v>201</v>
      </c>
      <c r="H33" s="54">
        <v>31</v>
      </c>
      <c r="I33" s="164">
        <v>18</v>
      </c>
      <c r="J33" s="54">
        <v>1563</v>
      </c>
      <c r="K33" s="165">
        <v>1482</v>
      </c>
      <c r="L33" s="54"/>
      <c r="M33" s="205"/>
      <c r="N33" s="54"/>
      <c r="O33" s="140"/>
      <c r="P33" s="200"/>
      <c r="Q33" s="200"/>
      <c r="R33" s="200"/>
      <c r="S33" s="200"/>
      <c r="T33" s="202"/>
      <c r="U33" s="202"/>
      <c r="V33" s="200"/>
      <c r="W33" s="200"/>
      <c r="X33" s="202"/>
      <c r="Y33" s="202"/>
    </row>
    <row r="34" spans="1:25" ht="15.75" customHeight="1">
      <c r="A34" s="203"/>
      <c r="B34" s="101"/>
      <c r="C34" s="206"/>
      <c r="D34" s="85" t="s">
        <v>71</v>
      </c>
      <c r="E34" s="207"/>
      <c r="F34" s="59">
        <v>209</v>
      </c>
      <c r="G34" s="130">
        <v>201</v>
      </c>
      <c r="H34" s="59">
        <v>0</v>
      </c>
      <c r="I34" s="129">
        <v>0</v>
      </c>
      <c r="J34" s="59">
        <v>1526</v>
      </c>
      <c r="K34" s="208">
        <v>1437</v>
      </c>
      <c r="L34" s="59"/>
      <c r="M34" s="130"/>
      <c r="N34" s="59"/>
      <c r="O34" s="7"/>
      <c r="P34" s="200"/>
      <c r="Q34" s="200"/>
      <c r="R34" s="200"/>
      <c r="S34" s="200"/>
      <c r="T34" s="202"/>
      <c r="U34" s="202"/>
      <c r="V34" s="200"/>
      <c r="W34" s="200"/>
      <c r="X34" s="202"/>
      <c r="Y34" s="202"/>
    </row>
    <row r="35" spans="1:25" ht="15.75" customHeight="1">
      <c r="A35" s="203"/>
      <c r="B35" s="71"/>
      <c r="C35" s="209" t="s">
        <v>72</v>
      </c>
      <c r="D35" s="131"/>
      <c r="E35" s="210"/>
      <c r="F35" s="133">
        <v>33</v>
      </c>
      <c r="G35" s="134">
        <v>30</v>
      </c>
      <c r="H35" s="133">
        <v>0</v>
      </c>
      <c r="I35" s="135">
        <v>0</v>
      </c>
      <c r="J35" s="211">
        <v>187</v>
      </c>
      <c r="K35" s="212">
        <v>214</v>
      </c>
      <c r="L35" s="133"/>
      <c r="M35" s="134"/>
      <c r="N35" s="133"/>
      <c r="O35" s="163"/>
      <c r="P35" s="200"/>
      <c r="Q35" s="200"/>
      <c r="R35" s="200"/>
      <c r="S35" s="200"/>
      <c r="T35" s="202"/>
      <c r="U35" s="202"/>
      <c r="V35" s="200"/>
      <c r="W35" s="200"/>
      <c r="X35" s="202"/>
      <c r="Y35" s="202"/>
    </row>
    <row r="36" spans="1:25" ht="15.75" customHeight="1">
      <c r="A36" s="203"/>
      <c r="B36" s="88" t="s">
        <v>53</v>
      </c>
      <c r="C36" s="63"/>
      <c r="D36" s="63"/>
      <c r="E36" s="199" t="s">
        <v>42</v>
      </c>
      <c r="F36" s="43">
        <v>272</v>
      </c>
      <c r="G36" s="140">
        <v>252</v>
      </c>
      <c r="H36" s="45">
        <v>4</v>
      </c>
      <c r="I36" s="157">
        <v>4</v>
      </c>
      <c r="J36" s="45">
        <v>2049</v>
      </c>
      <c r="K36" s="158">
        <v>2028</v>
      </c>
      <c r="L36" s="45"/>
      <c r="M36" s="200"/>
      <c r="N36" s="45"/>
      <c r="O36" s="156"/>
      <c r="P36" s="200"/>
      <c r="Q36" s="200"/>
      <c r="R36" s="200"/>
      <c r="S36" s="200"/>
      <c r="T36" s="200"/>
      <c r="U36" s="200"/>
      <c r="V36" s="200"/>
      <c r="W36" s="200"/>
      <c r="X36" s="202"/>
      <c r="Y36" s="202"/>
    </row>
    <row r="37" spans="1:25" ht="15.75" customHeight="1">
      <c r="A37" s="203"/>
      <c r="B37" s="101"/>
      <c r="C37" s="85" t="s">
        <v>73</v>
      </c>
      <c r="D37" s="5"/>
      <c r="E37" s="207"/>
      <c r="F37" s="6">
        <v>223</v>
      </c>
      <c r="G37" s="7">
        <v>194</v>
      </c>
      <c r="H37" s="59">
        <v>0</v>
      </c>
      <c r="I37" s="129">
        <v>0</v>
      </c>
      <c r="J37" s="59">
        <v>1813</v>
      </c>
      <c r="K37" s="208">
        <v>1780</v>
      </c>
      <c r="L37" s="59"/>
      <c r="M37" s="130"/>
      <c r="N37" s="59"/>
      <c r="O37" s="7"/>
      <c r="P37" s="200"/>
      <c r="Q37" s="200"/>
      <c r="R37" s="200"/>
      <c r="S37" s="200"/>
      <c r="T37" s="200"/>
      <c r="U37" s="200"/>
      <c r="V37" s="200"/>
      <c r="W37" s="200"/>
      <c r="X37" s="202"/>
      <c r="Y37" s="202"/>
    </row>
    <row r="38" spans="1:25" ht="15.75" customHeight="1">
      <c r="A38" s="203"/>
      <c r="B38" s="71"/>
      <c r="C38" s="85" t="s">
        <v>74</v>
      </c>
      <c r="D38" s="5"/>
      <c r="E38" s="207"/>
      <c r="F38" s="6">
        <v>49</v>
      </c>
      <c r="G38" s="7">
        <v>58</v>
      </c>
      <c r="H38" s="59">
        <v>4</v>
      </c>
      <c r="I38" s="129">
        <v>4</v>
      </c>
      <c r="J38" s="59">
        <v>123</v>
      </c>
      <c r="K38" s="212">
        <v>147</v>
      </c>
      <c r="L38" s="59"/>
      <c r="M38" s="130"/>
      <c r="N38" s="59"/>
      <c r="O38" s="7"/>
      <c r="P38" s="200"/>
      <c r="Q38" s="200"/>
      <c r="R38" s="202"/>
      <c r="S38" s="202"/>
      <c r="T38" s="200"/>
      <c r="U38" s="200"/>
      <c r="V38" s="200"/>
      <c r="W38" s="200"/>
      <c r="X38" s="202"/>
      <c r="Y38" s="202"/>
    </row>
    <row r="39" spans="1:25" ht="15.75" customHeight="1">
      <c r="A39" s="213"/>
      <c r="B39" s="94" t="s">
        <v>75</v>
      </c>
      <c r="C39" s="97"/>
      <c r="D39" s="97"/>
      <c r="E39" s="214" t="s">
        <v>108</v>
      </c>
      <c r="F39" s="81">
        <v>-30</v>
      </c>
      <c r="G39" s="180">
        <v>-21</v>
      </c>
      <c r="H39" s="81">
        <v>27</v>
      </c>
      <c r="I39" s="180">
        <v>14</v>
      </c>
      <c r="J39" s="81">
        <v>-299</v>
      </c>
      <c r="K39" s="180">
        <v>-332</v>
      </c>
      <c r="L39" s="81">
        <f>L32-L36</f>
        <v>0</v>
      </c>
      <c r="M39" s="180">
        <f>M32-M36</f>
        <v>0</v>
      </c>
      <c r="N39" s="81">
        <f>N32-N36</f>
        <v>0</v>
      </c>
      <c r="O39" s="180">
        <f>O32-O36</f>
        <v>0</v>
      </c>
      <c r="P39" s="200"/>
      <c r="Q39" s="200"/>
      <c r="R39" s="200"/>
      <c r="S39" s="200"/>
      <c r="T39" s="200"/>
      <c r="U39" s="200"/>
      <c r="V39" s="200"/>
      <c r="W39" s="200"/>
      <c r="X39" s="202"/>
      <c r="Y39" s="202"/>
    </row>
    <row r="40" spans="1:25" ht="15.75" customHeight="1">
      <c r="A40" s="118" t="s">
        <v>86</v>
      </c>
      <c r="B40" s="88" t="s">
        <v>76</v>
      </c>
      <c r="C40" s="63"/>
      <c r="D40" s="63"/>
      <c r="E40" s="199" t="s">
        <v>44</v>
      </c>
      <c r="F40" s="43">
        <v>1345</v>
      </c>
      <c r="G40" s="156">
        <v>1249</v>
      </c>
      <c r="H40" s="45">
        <v>27</v>
      </c>
      <c r="I40" s="157">
        <v>113</v>
      </c>
      <c r="J40" s="45">
        <v>2056</v>
      </c>
      <c r="K40" s="158">
        <v>2190</v>
      </c>
      <c r="L40" s="45"/>
      <c r="M40" s="200"/>
      <c r="N40" s="45"/>
      <c r="O40" s="156"/>
      <c r="P40" s="200"/>
      <c r="Q40" s="200"/>
      <c r="R40" s="200"/>
      <c r="S40" s="200"/>
      <c r="T40" s="202"/>
      <c r="U40" s="202"/>
      <c r="V40" s="202"/>
      <c r="W40" s="202"/>
      <c r="X40" s="200"/>
      <c r="Y40" s="200"/>
    </row>
    <row r="41" spans="1:25" ht="15.75" customHeight="1">
      <c r="A41" s="215"/>
      <c r="B41" s="71"/>
      <c r="C41" s="85" t="s">
        <v>77</v>
      </c>
      <c r="D41" s="5"/>
      <c r="E41" s="207"/>
      <c r="F41" s="216">
        <v>980</v>
      </c>
      <c r="G41" s="217">
        <v>980</v>
      </c>
      <c r="H41" s="211">
        <v>24</v>
      </c>
      <c r="I41" s="212">
        <v>106</v>
      </c>
      <c r="J41" s="59">
        <v>587</v>
      </c>
      <c r="K41" s="208">
        <v>435</v>
      </c>
      <c r="L41" s="59"/>
      <c r="M41" s="130"/>
      <c r="N41" s="59"/>
      <c r="O41" s="7"/>
      <c r="P41" s="202"/>
      <c r="Q41" s="202"/>
      <c r="R41" s="202"/>
      <c r="S41" s="202"/>
      <c r="T41" s="202"/>
      <c r="U41" s="202"/>
      <c r="V41" s="202"/>
      <c r="W41" s="202"/>
      <c r="X41" s="200"/>
      <c r="Y41" s="200"/>
    </row>
    <row r="42" spans="1:25" ht="15.75" customHeight="1">
      <c r="A42" s="215"/>
      <c r="B42" s="88" t="s">
        <v>64</v>
      </c>
      <c r="C42" s="63"/>
      <c r="D42" s="63"/>
      <c r="E42" s="199" t="s">
        <v>45</v>
      </c>
      <c r="F42" s="43">
        <v>1315</v>
      </c>
      <c r="G42" s="156">
        <v>1228</v>
      </c>
      <c r="H42" s="45">
        <v>54</v>
      </c>
      <c r="I42" s="157">
        <v>127</v>
      </c>
      <c r="J42" s="45">
        <v>2056</v>
      </c>
      <c r="K42" s="158">
        <v>2190</v>
      </c>
      <c r="L42" s="45"/>
      <c r="M42" s="200"/>
      <c r="N42" s="45"/>
      <c r="O42" s="156"/>
      <c r="P42" s="200"/>
      <c r="Q42" s="200"/>
      <c r="R42" s="200"/>
      <c r="S42" s="200"/>
      <c r="T42" s="202"/>
      <c r="U42" s="202"/>
      <c r="V42" s="200"/>
      <c r="W42" s="200"/>
      <c r="X42" s="200"/>
      <c r="Y42" s="200"/>
    </row>
    <row r="43" spans="1:25" ht="15.75" customHeight="1">
      <c r="A43" s="215"/>
      <c r="B43" s="71"/>
      <c r="C43" s="85" t="s">
        <v>78</v>
      </c>
      <c r="D43" s="5"/>
      <c r="E43" s="207"/>
      <c r="F43" s="6">
        <v>524</v>
      </c>
      <c r="G43" s="7">
        <v>436</v>
      </c>
      <c r="H43" s="59">
        <v>29</v>
      </c>
      <c r="I43" s="129">
        <v>21</v>
      </c>
      <c r="J43" s="211">
        <v>788</v>
      </c>
      <c r="K43" s="212">
        <v>628</v>
      </c>
      <c r="L43" s="59"/>
      <c r="M43" s="130"/>
      <c r="N43" s="59"/>
      <c r="O43" s="7"/>
      <c r="P43" s="200"/>
      <c r="Q43" s="200"/>
      <c r="R43" s="202"/>
      <c r="S43" s="200"/>
      <c r="T43" s="202"/>
      <c r="U43" s="202"/>
      <c r="V43" s="200"/>
      <c r="W43" s="200"/>
      <c r="X43" s="202"/>
      <c r="Y43" s="202"/>
    </row>
    <row r="44" spans="1:25" ht="15.75" customHeight="1">
      <c r="A44" s="218"/>
      <c r="B44" s="79" t="s">
        <v>75</v>
      </c>
      <c r="C44" s="80"/>
      <c r="D44" s="80"/>
      <c r="E44" s="214" t="s">
        <v>109</v>
      </c>
      <c r="F44" s="149">
        <v>30</v>
      </c>
      <c r="G44" s="150">
        <v>21</v>
      </c>
      <c r="H44" s="149">
        <v>-27</v>
      </c>
      <c r="I44" s="150">
        <v>-14</v>
      </c>
      <c r="J44" s="149">
        <v>0</v>
      </c>
      <c r="K44" s="150">
        <v>0</v>
      </c>
      <c r="L44" s="149">
        <f>L40-L42</f>
        <v>0</v>
      </c>
      <c r="M44" s="150">
        <f>M40-M42</f>
        <v>0</v>
      </c>
      <c r="N44" s="149">
        <f>N40-N42</f>
        <v>0</v>
      </c>
      <c r="O44" s="150">
        <f>O40-O42</f>
        <v>0</v>
      </c>
      <c r="P44" s="202"/>
      <c r="Q44" s="202"/>
      <c r="R44" s="200"/>
      <c r="S44" s="200"/>
      <c r="T44" s="202"/>
      <c r="U44" s="202"/>
      <c r="V44" s="200"/>
      <c r="W44" s="200"/>
      <c r="X44" s="200"/>
      <c r="Y44" s="200"/>
    </row>
    <row r="45" spans="1:25" ht="15.75" customHeight="1">
      <c r="A45" s="219" t="s">
        <v>87</v>
      </c>
      <c r="B45" s="220" t="s">
        <v>79</v>
      </c>
      <c r="C45" s="221"/>
      <c r="D45" s="221"/>
      <c r="E45" s="222" t="s">
        <v>110</v>
      </c>
      <c r="F45" s="223">
        <v>0</v>
      </c>
      <c r="G45" s="224">
        <v>0</v>
      </c>
      <c r="H45" s="223">
        <v>0</v>
      </c>
      <c r="I45" s="224">
        <v>0</v>
      </c>
      <c r="J45" s="223">
        <v>-299</v>
      </c>
      <c r="K45" s="224">
        <v>-332</v>
      </c>
      <c r="L45" s="223">
        <f>L39+L44</f>
        <v>0</v>
      </c>
      <c r="M45" s="224">
        <f>M39+M44</f>
        <v>0</v>
      </c>
      <c r="N45" s="223">
        <f>N39+N44</f>
        <v>0</v>
      </c>
      <c r="O45" s="224">
        <f>O39+O44</f>
        <v>0</v>
      </c>
      <c r="P45" s="200"/>
      <c r="Q45" s="200"/>
      <c r="R45" s="200"/>
      <c r="S45" s="200"/>
      <c r="T45" s="200"/>
      <c r="U45" s="200"/>
      <c r="V45" s="200"/>
      <c r="W45" s="200"/>
      <c r="X45" s="200"/>
      <c r="Y45" s="200"/>
    </row>
    <row r="46" spans="1:25" ht="15.75" customHeight="1">
      <c r="A46" s="225"/>
      <c r="B46" s="4" t="s">
        <v>80</v>
      </c>
      <c r="C46" s="5"/>
      <c r="D46" s="5"/>
      <c r="E46" s="5"/>
      <c r="F46" s="216"/>
      <c r="G46" s="217"/>
      <c r="H46" s="211"/>
      <c r="I46" s="212"/>
      <c r="J46" s="211"/>
      <c r="K46" s="212"/>
      <c r="L46" s="59"/>
      <c r="M46" s="130"/>
      <c r="N46" s="211"/>
      <c r="O46" s="226"/>
      <c r="P46" s="202"/>
      <c r="Q46" s="202"/>
      <c r="R46" s="202"/>
      <c r="S46" s="202"/>
      <c r="T46" s="202"/>
      <c r="U46" s="202"/>
      <c r="V46" s="202"/>
      <c r="W46" s="202"/>
      <c r="X46" s="202"/>
      <c r="Y46" s="202"/>
    </row>
    <row r="47" spans="1:25" ht="15.75" customHeight="1">
      <c r="A47" s="225"/>
      <c r="B47" s="4" t="s">
        <v>81</v>
      </c>
      <c r="C47" s="5"/>
      <c r="D47" s="5"/>
      <c r="E47" s="5"/>
      <c r="F47" s="6"/>
      <c r="G47" s="7"/>
      <c r="H47" s="59"/>
      <c r="I47" s="129"/>
      <c r="J47" s="59"/>
      <c r="K47" s="208"/>
      <c r="L47" s="59"/>
      <c r="M47" s="130"/>
      <c r="N47" s="59"/>
      <c r="O47" s="7"/>
      <c r="P47" s="200"/>
      <c r="Q47" s="200"/>
      <c r="R47" s="200"/>
      <c r="S47" s="200"/>
      <c r="T47" s="200"/>
      <c r="U47" s="200"/>
      <c r="V47" s="200"/>
      <c r="W47" s="200"/>
      <c r="X47" s="200"/>
      <c r="Y47" s="200"/>
    </row>
    <row r="48" spans="1:25" ht="15.75" customHeight="1">
      <c r="A48" s="227"/>
      <c r="B48" s="79" t="s">
        <v>82</v>
      </c>
      <c r="C48" s="80"/>
      <c r="D48" s="80"/>
      <c r="E48" s="80"/>
      <c r="F48" s="98"/>
      <c r="G48" s="228"/>
      <c r="H48" s="98"/>
      <c r="I48" s="229"/>
      <c r="J48" s="98"/>
      <c r="K48" s="230"/>
      <c r="L48" s="98"/>
      <c r="M48" s="228"/>
      <c r="N48" s="98"/>
      <c r="O48" s="180"/>
      <c r="P48" s="200"/>
      <c r="Q48" s="200"/>
      <c r="R48" s="200"/>
      <c r="S48" s="200"/>
      <c r="T48" s="200"/>
      <c r="U48" s="200"/>
      <c r="V48" s="200"/>
      <c r="W48" s="200"/>
      <c r="X48" s="200"/>
      <c r="Y48" s="200"/>
    </row>
    <row r="49" spans="1:16" ht="15.75" customHeight="1">
      <c r="A49" s="183" t="s">
        <v>111</v>
      </c>
      <c r="O49" s="101"/>
      <c r="P49" s="101"/>
    </row>
    <row r="50" spans="1:16" ht="15.75" customHeight="1">
      <c r="A50" s="183"/>
      <c r="O50" s="101"/>
      <c r="P50" s="101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9" width="10.59765625" style="8" customWidth="1"/>
    <col min="10" max="11" width="9" style="8" customWidth="1"/>
    <col min="12" max="12" width="9.8984375" style="8" customWidth="1"/>
    <col min="13" max="16384" width="9" style="8" customWidth="1"/>
  </cols>
  <sheetData>
    <row r="1" spans="1:6" ht="33.75" customHeight="1">
      <c r="A1" s="20" t="s">
        <v>0</v>
      </c>
      <c r="B1" s="20"/>
      <c r="C1" s="20"/>
      <c r="D1" s="20"/>
      <c r="E1" s="21" t="s">
        <v>251</v>
      </c>
      <c r="F1" s="22"/>
    </row>
    <row r="3" ht="14.25">
      <c r="A3" s="23" t="s">
        <v>112</v>
      </c>
    </row>
    <row r="5" spans="1:5" ht="13.5">
      <c r="A5" s="24" t="s">
        <v>242</v>
      </c>
      <c r="B5" s="24"/>
      <c r="C5" s="24"/>
      <c r="D5" s="24"/>
      <c r="E5" s="24"/>
    </row>
    <row r="6" spans="1:9" ht="14.25">
      <c r="A6" s="25"/>
      <c r="H6" s="26"/>
      <c r="I6" s="27" t="s">
        <v>1</v>
      </c>
    </row>
    <row r="7" spans="1:9" ht="27" customHeight="1">
      <c r="A7" s="28"/>
      <c r="B7" s="29"/>
      <c r="C7" s="29"/>
      <c r="D7" s="29"/>
      <c r="E7" s="29"/>
      <c r="F7" s="30" t="s">
        <v>243</v>
      </c>
      <c r="G7" s="31"/>
      <c r="H7" s="32" t="s">
        <v>2</v>
      </c>
      <c r="I7" s="33" t="s">
        <v>22</v>
      </c>
    </row>
    <row r="8" spans="1:9" ht="16.5" customHeight="1">
      <c r="A8" s="34"/>
      <c r="B8" s="35"/>
      <c r="C8" s="35"/>
      <c r="D8" s="35"/>
      <c r="E8" s="35"/>
      <c r="F8" s="36" t="s">
        <v>113</v>
      </c>
      <c r="G8" s="37" t="s">
        <v>3</v>
      </c>
      <c r="H8" s="38"/>
      <c r="I8" s="39"/>
    </row>
    <row r="9" spans="1:9" ht="18" customHeight="1">
      <c r="A9" s="40" t="s">
        <v>88</v>
      </c>
      <c r="B9" s="40" t="s">
        <v>90</v>
      </c>
      <c r="C9" s="41" t="s">
        <v>4</v>
      </c>
      <c r="D9" s="42"/>
      <c r="E9" s="42"/>
      <c r="F9" s="43">
        <v>80873</v>
      </c>
      <c r="G9" s="44">
        <f>F9/$F$27*100</f>
        <v>15.582256116006143</v>
      </c>
      <c r="H9" s="45">
        <v>68429</v>
      </c>
      <c r="I9" s="46">
        <f aca="true" t="shared" si="0" ref="I9:I45">(F9/H9-1)*100</f>
        <v>18.1852723260606</v>
      </c>
    </row>
    <row r="10" spans="1:9" ht="18" customHeight="1">
      <c r="A10" s="48"/>
      <c r="B10" s="48"/>
      <c r="C10" s="49"/>
      <c r="D10" s="50" t="s">
        <v>23</v>
      </c>
      <c r="E10" s="51"/>
      <c r="F10" s="52">
        <v>23282</v>
      </c>
      <c r="G10" s="53">
        <f aca="true" t="shared" si="1" ref="G10:G27">F10/$F$27*100</f>
        <v>4.485873986285348</v>
      </c>
      <c r="H10" s="54">
        <v>23612</v>
      </c>
      <c r="I10" s="55">
        <f t="shared" si="0"/>
        <v>-1.3975944435033028</v>
      </c>
    </row>
    <row r="11" spans="1:9" ht="18" customHeight="1">
      <c r="A11" s="48"/>
      <c r="B11" s="48"/>
      <c r="C11" s="49"/>
      <c r="D11" s="56"/>
      <c r="E11" s="57" t="s">
        <v>24</v>
      </c>
      <c r="F11" s="6">
        <v>18397</v>
      </c>
      <c r="G11" s="58">
        <f t="shared" si="1"/>
        <v>3.5446535403183383</v>
      </c>
      <c r="H11" s="59">
        <v>18267</v>
      </c>
      <c r="I11" s="60">
        <f t="shared" si="0"/>
        <v>0.7116658455137648</v>
      </c>
    </row>
    <row r="12" spans="1:9" ht="18" customHeight="1">
      <c r="A12" s="48"/>
      <c r="B12" s="48"/>
      <c r="C12" s="49"/>
      <c r="D12" s="56"/>
      <c r="E12" s="57" t="s">
        <v>25</v>
      </c>
      <c r="F12" s="6">
        <v>2033</v>
      </c>
      <c r="G12" s="58">
        <f t="shared" si="1"/>
        <v>0.3917095530503442</v>
      </c>
      <c r="H12" s="59">
        <v>2345</v>
      </c>
      <c r="I12" s="60">
        <f t="shared" si="0"/>
        <v>-13.304904051172706</v>
      </c>
    </row>
    <row r="13" spans="1:9" ht="18" customHeight="1">
      <c r="A13" s="48"/>
      <c r="B13" s="48"/>
      <c r="C13" s="49"/>
      <c r="D13" s="61"/>
      <c r="E13" s="57" t="s">
        <v>26</v>
      </c>
      <c r="F13" s="6">
        <v>353</v>
      </c>
      <c r="G13" s="58">
        <f t="shared" si="1"/>
        <v>0.06801449691429981</v>
      </c>
      <c r="H13" s="59">
        <v>406</v>
      </c>
      <c r="I13" s="60">
        <f t="shared" si="0"/>
        <v>-13.054187192118228</v>
      </c>
    </row>
    <row r="14" spans="1:9" ht="18" customHeight="1">
      <c r="A14" s="48"/>
      <c r="B14" s="48"/>
      <c r="C14" s="49"/>
      <c r="D14" s="62" t="s">
        <v>27</v>
      </c>
      <c r="E14" s="63"/>
      <c r="F14" s="43">
        <v>14243</v>
      </c>
      <c r="G14" s="44">
        <f t="shared" si="1"/>
        <v>2.7442789788962383</v>
      </c>
      <c r="H14" s="45">
        <v>12577</v>
      </c>
      <c r="I14" s="64">
        <f t="shared" si="0"/>
        <v>13.246402162677896</v>
      </c>
    </row>
    <row r="15" spans="1:9" ht="18" customHeight="1">
      <c r="A15" s="48"/>
      <c r="B15" s="48"/>
      <c r="C15" s="49"/>
      <c r="D15" s="56"/>
      <c r="E15" s="57" t="s">
        <v>28</v>
      </c>
      <c r="F15" s="6">
        <v>647</v>
      </c>
      <c r="G15" s="58">
        <f t="shared" si="1"/>
        <v>0.12466113173810757</v>
      </c>
      <c r="H15" s="59">
        <v>602</v>
      </c>
      <c r="I15" s="60">
        <f t="shared" si="0"/>
        <v>7.475083056478415</v>
      </c>
    </row>
    <row r="16" spans="1:9" ht="18" customHeight="1">
      <c r="A16" s="48"/>
      <c r="B16" s="48"/>
      <c r="C16" s="49"/>
      <c r="D16" s="56"/>
      <c r="E16" s="65" t="s">
        <v>29</v>
      </c>
      <c r="F16" s="52">
        <v>13596</v>
      </c>
      <c r="G16" s="53">
        <f t="shared" si="1"/>
        <v>2.619617847158131</v>
      </c>
      <c r="H16" s="54">
        <v>11975</v>
      </c>
      <c r="I16" s="55">
        <f t="shared" si="0"/>
        <v>13.536534446764081</v>
      </c>
    </row>
    <row r="17" spans="1:9" ht="18" customHeight="1">
      <c r="A17" s="48"/>
      <c r="B17" s="48"/>
      <c r="C17" s="49"/>
      <c r="D17" s="69" t="s">
        <v>30</v>
      </c>
      <c r="E17" s="231"/>
      <c r="F17" s="52">
        <v>12967</v>
      </c>
      <c r="G17" s="53">
        <f t="shared" si="1"/>
        <v>2.4984248767357666</v>
      </c>
      <c r="H17" s="54">
        <v>7851</v>
      </c>
      <c r="I17" s="55">
        <f t="shared" si="0"/>
        <v>65.16367341739905</v>
      </c>
    </row>
    <row r="18" spans="1:9" ht="18" customHeight="1">
      <c r="A18" s="48"/>
      <c r="B18" s="48"/>
      <c r="C18" s="49"/>
      <c r="D18" s="69" t="s">
        <v>94</v>
      </c>
      <c r="E18" s="70"/>
      <c r="F18" s="6">
        <v>1256</v>
      </c>
      <c r="G18" s="58">
        <f t="shared" si="1"/>
        <v>0.24200058958742365</v>
      </c>
      <c r="H18" s="59">
        <v>966</v>
      </c>
      <c r="I18" s="60">
        <f t="shared" si="0"/>
        <v>30.020703933747406</v>
      </c>
    </row>
    <row r="19" spans="1:9" ht="18" customHeight="1">
      <c r="A19" s="48"/>
      <c r="B19" s="48"/>
      <c r="C19" s="71"/>
      <c r="D19" s="69" t="s">
        <v>95</v>
      </c>
      <c r="E19" s="70"/>
      <c r="F19" s="6">
        <v>0</v>
      </c>
      <c r="G19" s="58">
        <f t="shared" si="1"/>
        <v>0</v>
      </c>
      <c r="H19" s="59">
        <v>0</v>
      </c>
      <c r="I19" s="60" t="e">
        <f t="shared" si="0"/>
        <v>#DIV/0!</v>
      </c>
    </row>
    <row r="20" spans="1:9" ht="18" customHeight="1">
      <c r="A20" s="48"/>
      <c r="B20" s="48"/>
      <c r="C20" s="4" t="s">
        <v>5</v>
      </c>
      <c r="D20" s="5"/>
      <c r="E20" s="5"/>
      <c r="F20" s="6">
        <v>14406</v>
      </c>
      <c r="G20" s="58">
        <f t="shared" si="1"/>
        <v>2.7756851063665806</v>
      </c>
      <c r="H20" s="59">
        <v>15480</v>
      </c>
      <c r="I20" s="60">
        <f t="shared" si="0"/>
        <v>-6.937984496124027</v>
      </c>
    </row>
    <row r="21" spans="1:9" ht="18" customHeight="1">
      <c r="A21" s="48"/>
      <c r="B21" s="48"/>
      <c r="C21" s="4" t="s">
        <v>6</v>
      </c>
      <c r="D21" s="5"/>
      <c r="E21" s="5"/>
      <c r="F21" s="6">
        <v>184665</v>
      </c>
      <c r="G21" s="58">
        <f t="shared" si="1"/>
        <v>35.58044496509681</v>
      </c>
      <c r="H21" s="59">
        <v>185198</v>
      </c>
      <c r="I21" s="60">
        <f t="shared" si="0"/>
        <v>-0.2878000842341688</v>
      </c>
    </row>
    <row r="22" spans="1:9" ht="18" customHeight="1">
      <c r="A22" s="48"/>
      <c r="B22" s="48"/>
      <c r="C22" s="4" t="s">
        <v>31</v>
      </c>
      <c r="D22" s="5"/>
      <c r="E22" s="5"/>
      <c r="F22" s="6">
        <v>4960</v>
      </c>
      <c r="G22" s="58">
        <f t="shared" si="1"/>
        <v>0.9556711181159406</v>
      </c>
      <c r="H22" s="59">
        <v>4427</v>
      </c>
      <c r="I22" s="60">
        <f t="shared" si="0"/>
        <v>12.039756042466676</v>
      </c>
    </row>
    <row r="23" spans="1:9" ht="18" customHeight="1">
      <c r="A23" s="48"/>
      <c r="B23" s="48"/>
      <c r="C23" s="4" t="s">
        <v>7</v>
      </c>
      <c r="D23" s="5"/>
      <c r="E23" s="5"/>
      <c r="F23" s="6">
        <v>73802</v>
      </c>
      <c r="G23" s="58">
        <f t="shared" si="1"/>
        <v>14.21984674580497</v>
      </c>
      <c r="H23" s="59">
        <v>84487</v>
      </c>
      <c r="I23" s="60">
        <f t="shared" si="0"/>
        <v>-12.646916093600202</v>
      </c>
    </row>
    <row r="24" spans="1:9" ht="18" customHeight="1">
      <c r="A24" s="48"/>
      <c r="B24" s="48"/>
      <c r="C24" s="4" t="s">
        <v>32</v>
      </c>
      <c r="D24" s="5"/>
      <c r="E24" s="5"/>
      <c r="F24" s="6">
        <v>2936</v>
      </c>
      <c r="G24" s="58">
        <f t="shared" si="1"/>
        <v>0.5656956457234681</v>
      </c>
      <c r="H24" s="59">
        <v>2242</v>
      </c>
      <c r="I24" s="60">
        <f t="shared" si="0"/>
        <v>30.954504906333625</v>
      </c>
    </row>
    <row r="25" spans="1:9" ht="18" customHeight="1">
      <c r="A25" s="48"/>
      <c r="B25" s="48"/>
      <c r="C25" s="4" t="s">
        <v>8</v>
      </c>
      <c r="D25" s="5"/>
      <c r="E25" s="5"/>
      <c r="F25" s="6">
        <v>64371</v>
      </c>
      <c r="G25" s="58">
        <f t="shared" si="1"/>
        <v>12.402722891984116</v>
      </c>
      <c r="H25" s="59">
        <v>70848</v>
      </c>
      <c r="I25" s="60">
        <f t="shared" si="0"/>
        <v>-9.142107046070457</v>
      </c>
    </row>
    <row r="26" spans="1:9" ht="18" customHeight="1">
      <c r="A26" s="48"/>
      <c r="B26" s="48"/>
      <c r="C26" s="72" t="s">
        <v>9</v>
      </c>
      <c r="D26" s="73"/>
      <c r="E26" s="73"/>
      <c r="F26" s="74">
        <v>92994</v>
      </c>
      <c r="G26" s="75">
        <f t="shared" si="1"/>
        <v>17.917677410901973</v>
      </c>
      <c r="H26" s="76">
        <v>105376</v>
      </c>
      <c r="I26" s="77">
        <f t="shared" si="0"/>
        <v>-11.750303674460982</v>
      </c>
    </row>
    <row r="27" spans="1:9" ht="18" customHeight="1">
      <c r="A27" s="48"/>
      <c r="B27" s="78"/>
      <c r="C27" s="79" t="s">
        <v>10</v>
      </c>
      <c r="D27" s="80"/>
      <c r="E27" s="80"/>
      <c r="F27" s="81">
        <f>SUM(F9,F20:F26)</f>
        <v>519007</v>
      </c>
      <c r="G27" s="82">
        <f t="shared" si="1"/>
        <v>100</v>
      </c>
      <c r="H27" s="81">
        <f>SUM(H9,H20:H26)</f>
        <v>536487</v>
      </c>
      <c r="I27" s="83">
        <f t="shared" si="0"/>
        <v>-3.258233657106324</v>
      </c>
    </row>
    <row r="28" spans="1:9" ht="18" customHeight="1">
      <c r="A28" s="48"/>
      <c r="B28" s="40" t="s">
        <v>89</v>
      </c>
      <c r="C28" s="41" t="s">
        <v>11</v>
      </c>
      <c r="D28" s="42"/>
      <c r="E28" s="42"/>
      <c r="F28" s="43">
        <v>216759</v>
      </c>
      <c r="G28" s="44">
        <f aca="true" t="shared" si="2" ref="G28:G45">F28/$F$45*100</f>
        <v>43.19784288794736</v>
      </c>
      <c r="H28" s="43">
        <v>223299</v>
      </c>
      <c r="I28" s="84">
        <f t="shared" si="0"/>
        <v>-2.9288084586137852</v>
      </c>
    </row>
    <row r="29" spans="1:9" ht="18" customHeight="1">
      <c r="A29" s="48"/>
      <c r="B29" s="48"/>
      <c r="C29" s="49"/>
      <c r="D29" s="85" t="s">
        <v>12</v>
      </c>
      <c r="E29" s="5"/>
      <c r="F29" s="6">
        <v>117899</v>
      </c>
      <c r="G29" s="58">
        <f t="shared" si="2"/>
        <v>23.496060042010274</v>
      </c>
      <c r="H29" s="6">
        <v>118236</v>
      </c>
      <c r="I29" s="86">
        <f t="shared" si="0"/>
        <v>-0.28502317399100585</v>
      </c>
    </row>
    <row r="30" spans="1:9" ht="18" customHeight="1">
      <c r="A30" s="48"/>
      <c r="B30" s="48"/>
      <c r="C30" s="49"/>
      <c r="D30" s="85" t="s">
        <v>33</v>
      </c>
      <c r="E30" s="5"/>
      <c r="F30" s="6">
        <v>10715</v>
      </c>
      <c r="G30" s="58">
        <f t="shared" si="2"/>
        <v>2.13538947192207</v>
      </c>
      <c r="H30" s="6">
        <v>10422</v>
      </c>
      <c r="I30" s="86">
        <f t="shared" si="0"/>
        <v>2.811360583381317</v>
      </c>
    </row>
    <row r="31" spans="1:9" ht="18" customHeight="1">
      <c r="A31" s="48"/>
      <c r="B31" s="48"/>
      <c r="C31" s="87"/>
      <c r="D31" s="85" t="s">
        <v>13</v>
      </c>
      <c r="E31" s="5"/>
      <c r="F31" s="6">
        <v>88145</v>
      </c>
      <c r="G31" s="58">
        <f t="shared" si="2"/>
        <v>17.56639337401501</v>
      </c>
      <c r="H31" s="6">
        <v>94641</v>
      </c>
      <c r="I31" s="86">
        <f t="shared" si="0"/>
        <v>-6.863832799737956</v>
      </c>
    </row>
    <row r="32" spans="1:9" ht="18" customHeight="1">
      <c r="A32" s="48"/>
      <c r="B32" s="48"/>
      <c r="C32" s="88" t="s">
        <v>14</v>
      </c>
      <c r="D32" s="63"/>
      <c r="E32" s="63"/>
      <c r="F32" s="43">
        <v>179473</v>
      </c>
      <c r="G32" s="44">
        <f t="shared" si="2"/>
        <v>35.76712596306763</v>
      </c>
      <c r="H32" s="43">
        <v>167447</v>
      </c>
      <c r="I32" s="84">
        <f t="shared" si="0"/>
        <v>7.181973997742563</v>
      </c>
    </row>
    <row r="33" spans="1:9" ht="18" customHeight="1">
      <c r="A33" s="48"/>
      <c r="B33" s="48"/>
      <c r="C33" s="49"/>
      <c r="D33" s="85" t="s">
        <v>15</v>
      </c>
      <c r="E33" s="5"/>
      <c r="F33" s="6">
        <v>18418</v>
      </c>
      <c r="G33" s="58">
        <f t="shared" si="2"/>
        <v>3.670518272875472</v>
      </c>
      <c r="H33" s="6">
        <v>18273</v>
      </c>
      <c r="I33" s="86">
        <f t="shared" si="0"/>
        <v>0.7935204947189911</v>
      </c>
    </row>
    <row r="34" spans="1:9" ht="18" customHeight="1">
      <c r="A34" s="48"/>
      <c r="B34" s="48"/>
      <c r="C34" s="49"/>
      <c r="D34" s="85" t="s">
        <v>34</v>
      </c>
      <c r="E34" s="5"/>
      <c r="F34" s="6">
        <v>9416</v>
      </c>
      <c r="G34" s="58">
        <f t="shared" si="2"/>
        <v>1.876512110836977</v>
      </c>
      <c r="H34" s="6">
        <v>9264</v>
      </c>
      <c r="I34" s="86">
        <f t="shared" si="0"/>
        <v>1.6407599309153698</v>
      </c>
    </row>
    <row r="35" spans="1:9" ht="18" customHeight="1">
      <c r="A35" s="48"/>
      <c r="B35" s="48"/>
      <c r="C35" s="49"/>
      <c r="D35" s="85" t="s">
        <v>35</v>
      </c>
      <c r="E35" s="5"/>
      <c r="F35" s="6">
        <v>85877</v>
      </c>
      <c r="G35" s="58">
        <f t="shared" si="2"/>
        <v>17.114404263205934</v>
      </c>
      <c r="H35" s="6">
        <v>76527</v>
      </c>
      <c r="I35" s="86">
        <f t="shared" si="0"/>
        <v>12.217910018686219</v>
      </c>
    </row>
    <row r="36" spans="1:9" ht="18" customHeight="1">
      <c r="A36" s="48"/>
      <c r="B36" s="48"/>
      <c r="C36" s="49"/>
      <c r="D36" s="85" t="s">
        <v>36</v>
      </c>
      <c r="E36" s="5"/>
      <c r="F36" s="6">
        <v>834</v>
      </c>
      <c r="G36" s="58">
        <f t="shared" si="2"/>
        <v>0.1662076359853482</v>
      </c>
      <c r="H36" s="6">
        <v>844</v>
      </c>
      <c r="I36" s="86">
        <f t="shared" si="0"/>
        <v>-1.1848341232227444</v>
      </c>
    </row>
    <row r="37" spans="1:9" ht="18" customHeight="1">
      <c r="A37" s="48"/>
      <c r="B37" s="48"/>
      <c r="C37" s="49"/>
      <c r="D37" s="85" t="s">
        <v>16</v>
      </c>
      <c r="E37" s="5"/>
      <c r="F37" s="6">
        <v>12086</v>
      </c>
      <c r="G37" s="58">
        <f t="shared" si="2"/>
        <v>2.4086156936677683</v>
      </c>
      <c r="H37" s="6">
        <v>3788</v>
      </c>
      <c r="I37" s="86">
        <f t="shared" si="0"/>
        <v>219.06019007391762</v>
      </c>
    </row>
    <row r="38" spans="1:9" ht="18" customHeight="1">
      <c r="A38" s="48"/>
      <c r="B38" s="48"/>
      <c r="C38" s="87"/>
      <c r="D38" s="85" t="s">
        <v>37</v>
      </c>
      <c r="E38" s="5"/>
      <c r="F38" s="6">
        <v>52842</v>
      </c>
      <c r="G38" s="58">
        <f t="shared" si="2"/>
        <v>10.530867986496126</v>
      </c>
      <c r="H38" s="6">
        <v>58751</v>
      </c>
      <c r="I38" s="86">
        <f t="shared" si="0"/>
        <v>-10.057701145512421</v>
      </c>
    </row>
    <row r="39" spans="1:9" ht="18" customHeight="1">
      <c r="A39" s="48"/>
      <c r="B39" s="48"/>
      <c r="C39" s="88" t="s">
        <v>17</v>
      </c>
      <c r="D39" s="63"/>
      <c r="E39" s="63"/>
      <c r="F39" s="43">
        <v>105550</v>
      </c>
      <c r="G39" s="44">
        <f t="shared" si="2"/>
        <v>21.035031148985016</v>
      </c>
      <c r="H39" s="43">
        <v>127813</v>
      </c>
      <c r="I39" s="84">
        <f t="shared" si="0"/>
        <v>-17.418415967076907</v>
      </c>
    </row>
    <row r="40" spans="1:9" ht="18" customHeight="1">
      <c r="A40" s="48"/>
      <c r="B40" s="48"/>
      <c r="C40" s="49"/>
      <c r="D40" s="50" t="s">
        <v>18</v>
      </c>
      <c r="E40" s="51"/>
      <c r="F40" s="52">
        <v>101009</v>
      </c>
      <c r="G40" s="53">
        <f t="shared" si="2"/>
        <v>20.13005647870988</v>
      </c>
      <c r="H40" s="52">
        <v>119037</v>
      </c>
      <c r="I40" s="89">
        <f t="shared" si="0"/>
        <v>-15.144870922486287</v>
      </c>
    </row>
    <row r="41" spans="1:9" ht="18" customHeight="1">
      <c r="A41" s="48"/>
      <c r="B41" s="48"/>
      <c r="C41" s="49"/>
      <c r="D41" s="56"/>
      <c r="E41" s="90" t="s">
        <v>92</v>
      </c>
      <c r="F41" s="6">
        <v>72380</v>
      </c>
      <c r="G41" s="58">
        <f t="shared" si="2"/>
        <v>14.424590758536576</v>
      </c>
      <c r="H41" s="6">
        <v>82946</v>
      </c>
      <c r="I41" s="91">
        <f t="shared" si="0"/>
        <v>-12.738408120946154</v>
      </c>
    </row>
    <row r="42" spans="1:9" ht="18" customHeight="1">
      <c r="A42" s="48"/>
      <c r="B42" s="48"/>
      <c r="C42" s="49"/>
      <c r="D42" s="61"/>
      <c r="E42" s="92" t="s">
        <v>38</v>
      </c>
      <c r="F42" s="6">
        <v>28629</v>
      </c>
      <c r="G42" s="58">
        <f t="shared" si="2"/>
        <v>5.705465720173302</v>
      </c>
      <c r="H42" s="6">
        <v>36091</v>
      </c>
      <c r="I42" s="91">
        <f t="shared" si="0"/>
        <v>-20.675514671247676</v>
      </c>
    </row>
    <row r="43" spans="1:9" ht="18" customHeight="1">
      <c r="A43" s="48"/>
      <c r="B43" s="48"/>
      <c r="C43" s="49"/>
      <c r="D43" s="85" t="s">
        <v>39</v>
      </c>
      <c r="E43" s="93"/>
      <c r="F43" s="6">
        <v>4541</v>
      </c>
      <c r="G43" s="58">
        <f t="shared" si="2"/>
        <v>0.9049746702751394</v>
      </c>
      <c r="H43" s="52">
        <v>8776</v>
      </c>
      <c r="I43" s="232">
        <f t="shared" si="0"/>
        <v>-48.25660893345488</v>
      </c>
    </row>
    <row r="44" spans="1:9" ht="18" customHeight="1">
      <c r="A44" s="48"/>
      <c r="B44" s="48"/>
      <c r="C44" s="94"/>
      <c r="D44" s="95" t="s">
        <v>40</v>
      </c>
      <c r="E44" s="96"/>
      <c r="F44" s="81">
        <v>0</v>
      </c>
      <c r="G44" s="82">
        <f t="shared" si="2"/>
        <v>0</v>
      </c>
      <c r="H44" s="76">
        <v>0</v>
      </c>
      <c r="I44" s="77" t="e">
        <f t="shared" si="0"/>
        <v>#DIV/0!</v>
      </c>
    </row>
    <row r="45" spans="1:9" ht="18" customHeight="1">
      <c r="A45" s="78"/>
      <c r="B45" s="78"/>
      <c r="C45" s="94" t="s">
        <v>19</v>
      </c>
      <c r="D45" s="97"/>
      <c r="E45" s="97"/>
      <c r="F45" s="98">
        <f>SUM(F28,F32,F39)</f>
        <v>501782</v>
      </c>
      <c r="G45" s="82">
        <f t="shared" si="2"/>
        <v>100</v>
      </c>
      <c r="H45" s="98">
        <f>SUM(H28,H32,H39)</f>
        <v>518559</v>
      </c>
      <c r="I45" s="233">
        <f t="shared" si="0"/>
        <v>-3.2353117003079634</v>
      </c>
    </row>
    <row r="46" ht="13.5">
      <c r="A46" s="99" t="s">
        <v>20</v>
      </c>
    </row>
    <row r="47" ht="13.5">
      <c r="A47" s="100" t="s">
        <v>21</v>
      </c>
    </row>
    <row r="57" ht="13.5">
      <c r="I57" s="101"/>
    </row>
    <row r="58" ht="13.5">
      <c r="I58" s="101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:IV16384"/>
    </sheetView>
  </sheetViews>
  <sheetFormatPr defaultColWidth="8.796875" defaultRowHeight="14.25"/>
  <cols>
    <col min="1" max="1" width="5.3984375" style="8" customWidth="1"/>
    <col min="2" max="2" width="3.09765625" style="8" customWidth="1"/>
    <col min="3" max="3" width="34.69921875" style="8" customWidth="1"/>
    <col min="4" max="9" width="11.8984375" style="8" customWidth="1"/>
    <col min="10" max="16384" width="9" style="8" customWidth="1"/>
  </cols>
  <sheetData>
    <row r="1" spans="1:5" ht="33.75" customHeight="1">
      <c r="A1" s="234" t="s">
        <v>0</v>
      </c>
      <c r="B1" s="234"/>
      <c r="C1" s="21" t="s">
        <v>251</v>
      </c>
      <c r="D1" s="235"/>
      <c r="E1" s="235"/>
    </row>
    <row r="4" ht="13.5">
      <c r="A4" s="236" t="s">
        <v>114</v>
      </c>
    </row>
    <row r="5" ht="13.5">
      <c r="I5" s="27" t="s">
        <v>115</v>
      </c>
    </row>
    <row r="6" spans="1:9" s="241" customFormat="1" ht="29.25" customHeight="1">
      <c r="A6" s="237" t="s">
        <v>116</v>
      </c>
      <c r="B6" s="238"/>
      <c r="C6" s="238"/>
      <c r="D6" s="239"/>
      <c r="E6" s="240" t="s">
        <v>233</v>
      </c>
      <c r="F6" s="240" t="s">
        <v>234</v>
      </c>
      <c r="G6" s="240" t="s">
        <v>235</v>
      </c>
      <c r="H6" s="240" t="s">
        <v>236</v>
      </c>
      <c r="I6" s="240" t="s">
        <v>249</v>
      </c>
    </row>
    <row r="7" spans="1:9" ht="27" customHeight="1">
      <c r="A7" s="242" t="s">
        <v>117</v>
      </c>
      <c r="B7" s="41" t="s">
        <v>118</v>
      </c>
      <c r="C7" s="42"/>
      <c r="D7" s="119" t="s">
        <v>119</v>
      </c>
      <c r="E7" s="243">
        <v>551693</v>
      </c>
      <c r="F7" s="243">
        <v>539911</v>
      </c>
      <c r="G7" s="243">
        <v>542667</v>
      </c>
      <c r="H7" s="243">
        <v>536486.89</v>
      </c>
      <c r="I7" s="243">
        <v>519007</v>
      </c>
    </row>
    <row r="8" spans="1:9" ht="27" customHeight="1">
      <c r="A8" s="48"/>
      <c r="B8" s="161"/>
      <c r="C8" s="85" t="s">
        <v>120</v>
      </c>
      <c r="D8" s="128" t="s">
        <v>42</v>
      </c>
      <c r="E8" s="18">
        <v>259309</v>
      </c>
      <c r="F8" s="18">
        <v>260024</v>
      </c>
      <c r="G8" s="18">
        <v>261749</v>
      </c>
      <c r="H8" s="18">
        <v>269471.254</v>
      </c>
      <c r="I8" s="1">
        <v>280332</v>
      </c>
    </row>
    <row r="9" spans="1:9" ht="27" customHeight="1">
      <c r="A9" s="48"/>
      <c r="B9" s="4" t="s">
        <v>121</v>
      </c>
      <c r="C9" s="5"/>
      <c r="D9" s="207"/>
      <c r="E9" s="244">
        <v>535568</v>
      </c>
      <c r="F9" s="244">
        <v>525197</v>
      </c>
      <c r="G9" s="244">
        <v>523610</v>
      </c>
      <c r="H9" s="244">
        <v>518558.603</v>
      </c>
      <c r="I9" s="245">
        <v>501782</v>
      </c>
    </row>
    <row r="10" spans="1:9" ht="27" customHeight="1">
      <c r="A10" s="48"/>
      <c r="B10" s="4" t="s">
        <v>122</v>
      </c>
      <c r="C10" s="5"/>
      <c r="D10" s="207"/>
      <c r="E10" s="244">
        <v>16125</v>
      </c>
      <c r="F10" s="244">
        <f>F7-F9</f>
        <v>14714</v>
      </c>
      <c r="G10" s="244">
        <f>G7-G9</f>
        <v>19057</v>
      </c>
      <c r="H10" s="244">
        <f>H7-H9</f>
        <v>17928.28700000001</v>
      </c>
      <c r="I10" s="245">
        <v>17225</v>
      </c>
    </row>
    <row r="11" spans="1:9" ht="27" customHeight="1">
      <c r="A11" s="48"/>
      <c r="B11" s="4" t="s">
        <v>123</v>
      </c>
      <c r="C11" s="5"/>
      <c r="D11" s="207"/>
      <c r="E11" s="244">
        <v>10802</v>
      </c>
      <c r="F11" s="244">
        <v>9941</v>
      </c>
      <c r="G11" s="244">
        <v>13773</v>
      </c>
      <c r="H11" s="244">
        <v>12888.377</v>
      </c>
      <c r="I11" s="245">
        <v>8839</v>
      </c>
    </row>
    <row r="12" spans="1:9" ht="27" customHeight="1">
      <c r="A12" s="48"/>
      <c r="B12" s="4" t="s">
        <v>124</v>
      </c>
      <c r="C12" s="5"/>
      <c r="D12" s="207"/>
      <c r="E12" s="244">
        <v>5323</v>
      </c>
      <c r="F12" s="244">
        <f>F10-F11</f>
        <v>4773</v>
      </c>
      <c r="G12" s="244">
        <f>G10-G11</f>
        <v>5284</v>
      </c>
      <c r="H12" s="244">
        <f>H10-H11</f>
        <v>5039.910000000011</v>
      </c>
      <c r="I12" s="245">
        <v>8386</v>
      </c>
    </row>
    <row r="13" spans="1:9" ht="27" customHeight="1">
      <c r="A13" s="48"/>
      <c r="B13" s="4" t="s">
        <v>125</v>
      </c>
      <c r="C13" s="5"/>
      <c r="D13" s="204"/>
      <c r="E13" s="246">
        <v>999</v>
      </c>
      <c r="F13" s="246">
        <v>-550</v>
      </c>
      <c r="G13" s="246">
        <f>G12-F12</f>
        <v>511</v>
      </c>
      <c r="H13" s="246">
        <f>H12-G12</f>
        <v>-244.08999999998923</v>
      </c>
      <c r="I13" s="247">
        <v>3346</v>
      </c>
    </row>
    <row r="14" spans="1:9" ht="27" customHeight="1">
      <c r="A14" s="48"/>
      <c r="B14" s="166" t="s">
        <v>126</v>
      </c>
      <c r="C14" s="51"/>
      <c r="D14" s="204"/>
      <c r="E14" s="246">
        <v>7359</v>
      </c>
      <c r="F14" s="246">
        <v>6000</v>
      </c>
      <c r="G14" s="246">
        <v>2300</v>
      </c>
      <c r="H14" s="246">
        <v>4921.791</v>
      </c>
      <c r="I14" s="247">
        <v>9887</v>
      </c>
    </row>
    <row r="15" spans="1:9" ht="27" customHeight="1">
      <c r="A15" s="48"/>
      <c r="B15" s="72" t="s">
        <v>127</v>
      </c>
      <c r="C15" s="73"/>
      <c r="D15" s="248"/>
      <c r="E15" s="249">
        <v>8359</v>
      </c>
      <c r="F15" s="249">
        <f>F13+F14</f>
        <v>5450</v>
      </c>
      <c r="G15" s="249">
        <f>G13+G14</f>
        <v>2811</v>
      </c>
      <c r="H15" s="249">
        <f>H13+H14</f>
        <v>4677.701000000011</v>
      </c>
      <c r="I15" s="250">
        <v>19411</v>
      </c>
    </row>
    <row r="16" spans="1:9" ht="27" customHeight="1">
      <c r="A16" s="48"/>
      <c r="B16" s="251" t="s">
        <v>128</v>
      </c>
      <c r="C16" s="252"/>
      <c r="D16" s="253" t="s">
        <v>43</v>
      </c>
      <c r="E16" s="254">
        <v>65381</v>
      </c>
      <c r="F16" s="254">
        <v>59775</v>
      </c>
      <c r="G16" s="254">
        <v>52435</v>
      </c>
      <c r="H16" s="254">
        <v>38281</v>
      </c>
      <c r="I16" s="255">
        <v>55660</v>
      </c>
    </row>
    <row r="17" spans="1:9" ht="27" customHeight="1">
      <c r="A17" s="48"/>
      <c r="B17" s="4" t="s">
        <v>129</v>
      </c>
      <c r="C17" s="5"/>
      <c r="D17" s="128" t="s">
        <v>44</v>
      </c>
      <c r="E17" s="244">
        <v>76720</v>
      </c>
      <c r="F17" s="244">
        <v>78492</v>
      </c>
      <c r="G17" s="244">
        <v>79491</v>
      </c>
      <c r="H17" s="244">
        <v>87561</v>
      </c>
      <c r="I17" s="245">
        <v>82256</v>
      </c>
    </row>
    <row r="18" spans="1:9" ht="27" customHeight="1">
      <c r="A18" s="48"/>
      <c r="B18" s="4" t="s">
        <v>130</v>
      </c>
      <c r="C18" s="5"/>
      <c r="D18" s="128" t="s">
        <v>45</v>
      </c>
      <c r="E18" s="244">
        <v>994483</v>
      </c>
      <c r="F18" s="244">
        <v>994217</v>
      </c>
      <c r="G18" s="244">
        <v>991450</v>
      </c>
      <c r="H18" s="244">
        <v>978608</v>
      </c>
      <c r="I18" s="245">
        <v>984709</v>
      </c>
    </row>
    <row r="19" spans="1:9" ht="27" customHeight="1">
      <c r="A19" s="48"/>
      <c r="B19" s="4" t="s">
        <v>131</v>
      </c>
      <c r="C19" s="5"/>
      <c r="D19" s="128" t="s">
        <v>132</v>
      </c>
      <c r="E19" s="256">
        <f>E17+E18-E16</f>
        <v>1005822</v>
      </c>
      <c r="F19" s="256">
        <f>F17+F18-F16</f>
        <v>1012934</v>
      </c>
      <c r="G19" s="256">
        <f>G17+G18-G16</f>
        <v>1018506</v>
      </c>
      <c r="H19" s="256">
        <f>H17+H18-H16</f>
        <v>1027888</v>
      </c>
      <c r="I19" s="256">
        <f>I17+I18-I16</f>
        <v>1011305</v>
      </c>
    </row>
    <row r="20" spans="1:9" ht="27" customHeight="1">
      <c r="A20" s="48"/>
      <c r="B20" s="4" t="s">
        <v>133</v>
      </c>
      <c r="C20" s="5"/>
      <c r="D20" s="207" t="s">
        <v>134</v>
      </c>
      <c r="E20" s="257">
        <f>E18/E8</f>
        <v>3.835127203452252</v>
      </c>
      <c r="F20" s="257">
        <f>F18/F8</f>
        <v>3.8235585945912685</v>
      </c>
      <c r="G20" s="257">
        <f>G18/G8</f>
        <v>3.7877890650967148</v>
      </c>
      <c r="H20" s="257">
        <f>H18/H8</f>
        <v>3.6315858759465303</v>
      </c>
      <c r="I20" s="257">
        <f>I18/I8</f>
        <v>3.512652854472554</v>
      </c>
    </row>
    <row r="21" spans="1:9" ht="27" customHeight="1">
      <c r="A21" s="48"/>
      <c r="B21" s="4" t="s">
        <v>135</v>
      </c>
      <c r="C21" s="5"/>
      <c r="D21" s="207" t="s">
        <v>136</v>
      </c>
      <c r="E21" s="257">
        <f>E19/E8</f>
        <v>3.8788549568275688</v>
      </c>
      <c r="F21" s="257">
        <f>F19/F8</f>
        <v>3.895540411654309</v>
      </c>
      <c r="G21" s="257">
        <f>G19/G8</f>
        <v>3.891155267068833</v>
      </c>
      <c r="H21" s="257">
        <f>H19/H8</f>
        <v>3.8144625251938744</v>
      </c>
      <c r="I21" s="257">
        <f>I19/I8</f>
        <v>3.607526076223906</v>
      </c>
    </row>
    <row r="22" spans="1:9" ht="27" customHeight="1">
      <c r="A22" s="48"/>
      <c r="B22" s="4" t="s">
        <v>137</v>
      </c>
      <c r="C22" s="5"/>
      <c r="D22" s="207" t="s">
        <v>138</v>
      </c>
      <c r="E22" s="256">
        <f>E18/E24*1000000</f>
        <v>1386238.0244132609</v>
      </c>
      <c r="F22" s="256">
        <f>F18/F24*1000000</f>
        <v>1385867.2394782805</v>
      </c>
      <c r="G22" s="256">
        <f>G18/G24*1000000</f>
        <v>1382010.23979749</v>
      </c>
      <c r="H22" s="256">
        <f>H18/H24*1000000</f>
        <v>1364109.4122222424</v>
      </c>
      <c r="I22" s="256">
        <f>I18/I24*1000000</f>
        <v>1418504.78544717</v>
      </c>
    </row>
    <row r="23" spans="1:9" ht="27" customHeight="1">
      <c r="A23" s="48"/>
      <c r="B23" s="4" t="s">
        <v>139</v>
      </c>
      <c r="C23" s="5"/>
      <c r="D23" s="207" t="s">
        <v>140</v>
      </c>
      <c r="E23" s="256">
        <f>E19/E24*1000000</f>
        <v>1402043.7777130376</v>
      </c>
      <c r="F23" s="256">
        <f>F19/F24*1000000</f>
        <v>1411957.3959746137</v>
      </c>
      <c r="G23" s="256">
        <f>G19/G24*1000000</f>
        <v>1419724.3646126203</v>
      </c>
      <c r="H23" s="256">
        <f>H19/H24*1000000</f>
        <v>1432802.2001764714</v>
      </c>
      <c r="I23" s="256">
        <f>I19/I24*1000000</f>
        <v>1456817.1734458099</v>
      </c>
    </row>
    <row r="24" spans="1:9" ht="27" customHeight="1">
      <c r="A24" s="48"/>
      <c r="B24" s="258" t="s">
        <v>141</v>
      </c>
      <c r="C24" s="259"/>
      <c r="D24" s="260" t="s">
        <v>142</v>
      </c>
      <c r="E24" s="249">
        <v>717397</v>
      </c>
      <c r="F24" s="249">
        <f>E24</f>
        <v>717397</v>
      </c>
      <c r="G24" s="249">
        <f>F24</f>
        <v>717397</v>
      </c>
      <c r="H24" s="249">
        <f>G24</f>
        <v>717397</v>
      </c>
      <c r="I24" s="250">
        <v>694188</v>
      </c>
    </row>
    <row r="25" spans="1:9" ht="27" customHeight="1">
      <c r="A25" s="48"/>
      <c r="B25" s="71" t="s">
        <v>143</v>
      </c>
      <c r="C25" s="261"/>
      <c r="D25" s="262"/>
      <c r="E25" s="263">
        <v>283882</v>
      </c>
      <c r="F25" s="263">
        <v>284415</v>
      </c>
      <c r="G25" s="263">
        <v>284659</v>
      </c>
      <c r="H25" s="263">
        <v>283523</v>
      </c>
      <c r="I25" s="264">
        <v>289303</v>
      </c>
    </row>
    <row r="26" spans="1:9" ht="27" customHeight="1">
      <c r="A26" s="48"/>
      <c r="B26" s="265" t="s">
        <v>144</v>
      </c>
      <c r="C26" s="266"/>
      <c r="D26" s="267"/>
      <c r="E26" s="268">
        <v>0.229</v>
      </c>
      <c r="F26" s="268">
        <v>0.22137</v>
      </c>
      <c r="G26" s="268">
        <v>0.22401</v>
      </c>
      <c r="H26" s="268">
        <v>0.22864</v>
      </c>
      <c r="I26" s="269">
        <v>0.242</v>
      </c>
    </row>
    <row r="27" spans="1:9" ht="27" customHeight="1">
      <c r="A27" s="48"/>
      <c r="B27" s="265" t="s">
        <v>145</v>
      </c>
      <c r="C27" s="266"/>
      <c r="D27" s="267"/>
      <c r="E27" s="270">
        <f>E12/E25*100</f>
        <v>1.8750748550454062</v>
      </c>
      <c r="F27" s="270">
        <f>F12/F25*100</f>
        <v>1.678181530509994</v>
      </c>
      <c r="G27" s="270">
        <f>G12/G25*100</f>
        <v>1.8562560818382696</v>
      </c>
      <c r="H27" s="270">
        <f>H12/H25*100</f>
        <v>1.7776018171365326</v>
      </c>
      <c r="I27" s="271">
        <v>2.9</v>
      </c>
    </row>
    <row r="28" spans="1:9" ht="27" customHeight="1">
      <c r="A28" s="48"/>
      <c r="B28" s="265" t="s">
        <v>146</v>
      </c>
      <c r="C28" s="266"/>
      <c r="D28" s="267"/>
      <c r="E28" s="270">
        <v>89.7</v>
      </c>
      <c r="F28" s="270">
        <v>89.8</v>
      </c>
      <c r="G28" s="270">
        <v>89.8</v>
      </c>
      <c r="H28" s="270">
        <v>90.5</v>
      </c>
      <c r="I28" s="271">
        <v>85.8</v>
      </c>
    </row>
    <row r="29" spans="1:9" ht="27" customHeight="1">
      <c r="A29" s="48"/>
      <c r="B29" s="272" t="s">
        <v>147</v>
      </c>
      <c r="C29" s="273"/>
      <c r="D29" s="274"/>
      <c r="E29" s="19">
        <v>35.3</v>
      </c>
      <c r="F29" s="19">
        <v>33.3</v>
      </c>
      <c r="G29" s="19">
        <f>175035460/542667160*100</f>
        <v>32.25466232377135</v>
      </c>
      <c r="H29" s="19">
        <f>180110/H7*100</f>
        <v>33.57211580696781</v>
      </c>
      <c r="I29" s="2">
        <v>35</v>
      </c>
    </row>
    <row r="30" spans="1:9" ht="27" customHeight="1">
      <c r="A30" s="48"/>
      <c r="B30" s="242" t="s">
        <v>148</v>
      </c>
      <c r="C30" s="220" t="s">
        <v>149</v>
      </c>
      <c r="D30" s="275"/>
      <c r="E30" s="276" t="s">
        <v>261</v>
      </c>
      <c r="F30" s="277">
        <v>0</v>
      </c>
      <c r="G30" s="277">
        <v>0</v>
      </c>
      <c r="H30" s="277">
        <v>0</v>
      </c>
      <c r="I30" s="278">
        <v>0</v>
      </c>
    </row>
    <row r="31" spans="1:9" ht="27" customHeight="1">
      <c r="A31" s="48"/>
      <c r="B31" s="48"/>
      <c r="C31" s="265" t="s">
        <v>150</v>
      </c>
      <c r="D31" s="267"/>
      <c r="E31" s="279" t="s">
        <v>261</v>
      </c>
      <c r="F31" s="270">
        <v>0</v>
      </c>
      <c r="G31" s="270">
        <v>0</v>
      </c>
      <c r="H31" s="270">
        <v>0</v>
      </c>
      <c r="I31" s="271">
        <v>0</v>
      </c>
    </row>
    <row r="32" spans="1:9" ht="27" customHeight="1">
      <c r="A32" s="48"/>
      <c r="B32" s="48"/>
      <c r="C32" s="265" t="s">
        <v>151</v>
      </c>
      <c r="D32" s="267"/>
      <c r="E32" s="270">
        <v>16</v>
      </c>
      <c r="F32" s="270">
        <v>14.6</v>
      </c>
      <c r="G32" s="270">
        <v>13.2</v>
      </c>
      <c r="H32" s="270">
        <v>12.6</v>
      </c>
      <c r="I32" s="271">
        <v>10.5</v>
      </c>
    </row>
    <row r="33" spans="1:9" ht="27" customHeight="1">
      <c r="A33" s="78"/>
      <c r="B33" s="78"/>
      <c r="C33" s="272" t="s">
        <v>152</v>
      </c>
      <c r="D33" s="274"/>
      <c r="E33" s="19">
        <v>183.4</v>
      </c>
      <c r="F33" s="19">
        <v>179.7</v>
      </c>
      <c r="G33" s="19">
        <v>178.2</v>
      </c>
      <c r="H33" s="19">
        <v>177.3</v>
      </c>
      <c r="I33" s="2">
        <v>168.8</v>
      </c>
    </row>
    <row r="34" spans="1:9" ht="27" customHeight="1">
      <c r="A34" s="8" t="s">
        <v>250</v>
      </c>
      <c r="B34" s="101"/>
      <c r="C34" s="101"/>
      <c r="D34" s="101"/>
      <c r="E34" s="280"/>
      <c r="F34" s="280"/>
      <c r="G34" s="280"/>
      <c r="H34" s="280"/>
      <c r="I34" s="3"/>
    </row>
    <row r="35" ht="27" customHeight="1">
      <c r="A35" s="183" t="s">
        <v>111</v>
      </c>
    </row>
    <row r="36" ht="13.5">
      <c r="A36" s="281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M32" sqref="M32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01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02" t="s">
        <v>0</v>
      </c>
      <c r="B1" s="21"/>
      <c r="C1" s="21"/>
      <c r="D1" s="103" t="s">
        <v>251</v>
      </c>
      <c r="E1" s="104"/>
      <c r="F1" s="104"/>
      <c r="G1" s="104"/>
    </row>
    <row r="2" ht="15" customHeight="1"/>
    <row r="3" spans="1:4" ht="15" customHeight="1">
      <c r="A3" s="105" t="s">
        <v>153</v>
      </c>
      <c r="B3" s="105"/>
      <c r="C3" s="105"/>
      <c r="D3" s="105"/>
    </row>
    <row r="4" spans="1:4" ht="15" customHeight="1">
      <c r="A4" s="105"/>
      <c r="B4" s="105"/>
      <c r="C4" s="105"/>
      <c r="D4" s="105"/>
    </row>
    <row r="5" spans="1:15" ht="15.75" customHeight="1">
      <c r="A5" s="80" t="s">
        <v>244</v>
      </c>
      <c r="B5" s="80"/>
      <c r="C5" s="80"/>
      <c r="D5" s="80"/>
      <c r="K5" s="106"/>
      <c r="O5" s="106" t="s">
        <v>48</v>
      </c>
    </row>
    <row r="6" spans="1:15" ht="15.75" customHeight="1">
      <c r="A6" s="107" t="s">
        <v>49</v>
      </c>
      <c r="B6" s="108"/>
      <c r="C6" s="108"/>
      <c r="D6" s="108"/>
      <c r="E6" s="109"/>
      <c r="F6" s="110" t="s">
        <v>254</v>
      </c>
      <c r="G6" s="111"/>
      <c r="H6" s="110" t="s">
        <v>255</v>
      </c>
      <c r="I6" s="111"/>
      <c r="J6" s="110" t="s">
        <v>256</v>
      </c>
      <c r="K6" s="111"/>
      <c r="L6" s="110" t="s">
        <v>257</v>
      </c>
      <c r="M6" s="111"/>
      <c r="N6" s="110" t="s">
        <v>258</v>
      </c>
      <c r="O6" s="111"/>
    </row>
    <row r="7" spans="1:15" ht="15.75" customHeight="1">
      <c r="A7" s="112"/>
      <c r="B7" s="113"/>
      <c r="C7" s="113"/>
      <c r="D7" s="113"/>
      <c r="E7" s="114"/>
      <c r="F7" s="115" t="s">
        <v>246</v>
      </c>
      <c r="G7" s="116" t="s">
        <v>2</v>
      </c>
      <c r="H7" s="115" t="s">
        <v>245</v>
      </c>
      <c r="I7" s="116" t="s">
        <v>2</v>
      </c>
      <c r="J7" s="115" t="s">
        <v>245</v>
      </c>
      <c r="K7" s="116" t="s">
        <v>2</v>
      </c>
      <c r="L7" s="115" t="s">
        <v>245</v>
      </c>
      <c r="M7" s="116" t="s">
        <v>2</v>
      </c>
      <c r="N7" s="115" t="s">
        <v>245</v>
      </c>
      <c r="O7" s="117" t="s">
        <v>2</v>
      </c>
    </row>
    <row r="8" spans="1:25" ht="15.75" customHeight="1">
      <c r="A8" s="118" t="s">
        <v>83</v>
      </c>
      <c r="B8" s="41" t="s">
        <v>50</v>
      </c>
      <c r="C8" s="42"/>
      <c r="D8" s="42"/>
      <c r="E8" s="119" t="s">
        <v>41</v>
      </c>
      <c r="F8" s="120">
        <v>2582</v>
      </c>
      <c r="G8" s="121">
        <v>2196</v>
      </c>
      <c r="H8" s="120">
        <v>226</v>
      </c>
      <c r="I8" s="122">
        <v>1789</v>
      </c>
      <c r="J8" s="120">
        <v>2413</v>
      </c>
      <c r="K8" s="123">
        <v>2899</v>
      </c>
      <c r="L8" s="120">
        <v>26</v>
      </c>
      <c r="M8" s="122">
        <v>433</v>
      </c>
      <c r="N8" s="124">
        <v>22749</v>
      </c>
      <c r="O8" s="125">
        <v>22155</v>
      </c>
      <c r="P8" s="126"/>
      <c r="Q8" s="126"/>
      <c r="R8" s="126"/>
      <c r="S8" s="126"/>
      <c r="T8" s="126"/>
      <c r="U8" s="126"/>
      <c r="V8" s="126"/>
      <c r="W8" s="126"/>
      <c r="X8" s="126"/>
      <c r="Y8" s="126"/>
    </row>
    <row r="9" spans="1:25" ht="15.75" customHeight="1">
      <c r="A9" s="127"/>
      <c r="B9" s="101"/>
      <c r="C9" s="85" t="s">
        <v>51</v>
      </c>
      <c r="D9" s="5"/>
      <c r="E9" s="128" t="s">
        <v>42</v>
      </c>
      <c r="F9" s="59">
        <v>2187</v>
      </c>
      <c r="G9" s="130">
        <v>2196</v>
      </c>
      <c r="H9" s="59">
        <v>226</v>
      </c>
      <c r="I9" s="129">
        <v>251</v>
      </c>
      <c r="J9" s="59">
        <v>2340</v>
      </c>
      <c r="K9" s="208">
        <v>2514</v>
      </c>
      <c r="L9" s="59">
        <v>26</v>
      </c>
      <c r="M9" s="129">
        <v>433</v>
      </c>
      <c r="N9" s="15">
        <f>+N8-N10</f>
        <v>22599</v>
      </c>
      <c r="O9" s="16">
        <v>22089</v>
      </c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spans="1:25" ht="15.75" customHeight="1">
      <c r="A10" s="127"/>
      <c r="B10" s="71"/>
      <c r="C10" s="85" t="s">
        <v>52</v>
      </c>
      <c r="D10" s="5"/>
      <c r="E10" s="128" t="s">
        <v>43</v>
      </c>
      <c r="F10" s="59">
        <v>395</v>
      </c>
      <c r="G10" s="130">
        <v>0</v>
      </c>
      <c r="H10" s="59">
        <v>0</v>
      </c>
      <c r="I10" s="129">
        <v>1538</v>
      </c>
      <c r="J10" s="141">
        <v>73</v>
      </c>
      <c r="K10" s="142">
        <v>385</v>
      </c>
      <c r="L10" s="59">
        <v>0</v>
      </c>
      <c r="M10" s="129">
        <v>0</v>
      </c>
      <c r="N10" s="15">
        <v>150</v>
      </c>
      <c r="O10" s="16">
        <v>66</v>
      </c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ht="15.75" customHeight="1">
      <c r="A11" s="127"/>
      <c r="B11" s="88" t="s">
        <v>53</v>
      </c>
      <c r="C11" s="131"/>
      <c r="D11" s="131"/>
      <c r="E11" s="132" t="s">
        <v>44</v>
      </c>
      <c r="F11" s="133">
        <v>3395</v>
      </c>
      <c r="G11" s="134">
        <v>2148</v>
      </c>
      <c r="H11" s="133">
        <v>169</v>
      </c>
      <c r="I11" s="135">
        <v>2581</v>
      </c>
      <c r="J11" s="133">
        <v>1977</v>
      </c>
      <c r="K11" s="136">
        <v>2067</v>
      </c>
      <c r="L11" s="133">
        <v>55</v>
      </c>
      <c r="M11" s="135">
        <v>434</v>
      </c>
      <c r="N11" s="137">
        <v>23036</v>
      </c>
      <c r="O11" s="138">
        <v>26724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</row>
    <row r="12" spans="1:25" ht="15.75" customHeight="1">
      <c r="A12" s="127"/>
      <c r="B12" s="49"/>
      <c r="C12" s="85" t="s">
        <v>54</v>
      </c>
      <c r="D12" s="5"/>
      <c r="E12" s="128" t="s">
        <v>45</v>
      </c>
      <c r="F12" s="59">
        <v>2063</v>
      </c>
      <c r="G12" s="130">
        <v>2136</v>
      </c>
      <c r="H12" s="133">
        <v>169</v>
      </c>
      <c r="I12" s="129">
        <v>233</v>
      </c>
      <c r="J12" s="133">
        <v>1899</v>
      </c>
      <c r="K12" s="208">
        <v>1904</v>
      </c>
      <c r="L12" s="59">
        <v>55</v>
      </c>
      <c r="M12" s="129">
        <v>431</v>
      </c>
      <c r="N12" s="15">
        <f>+N11-N13</f>
        <v>22946</v>
      </c>
      <c r="O12" s="16">
        <v>22265</v>
      </c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5.75" customHeight="1">
      <c r="A13" s="127"/>
      <c r="B13" s="101"/>
      <c r="C13" s="50" t="s">
        <v>55</v>
      </c>
      <c r="D13" s="51"/>
      <c r="E13" s="139" t="s">
        <v>46</v>
      </c>
      <c r="F13" s="54">
        <v>1332</v>
      </c>
      <c r="G13" s="205">
        <v>12</v>
      </c>
      <c r="H13" s="141">
        <v>0</v>
      </c>
      <c r="I13" s="142">
        <v>2348</v>
      </c>
      <c r="J13" s="141">
        <v>78</v>
      </c>
      <c r="K13" s="142">
        <v>163</v>
      </c>
      <c r="L13" s="54">
        <v>0</v>
      </c>
      <c r="M13" s="164">
        <v>3</v>
      </c>
      <c r="N13" s="143">
        <v>90</v>
      </c>
      <c r="O13" s="144">
        <v>4459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ht="15.75" customHeight="1">
      <c r="A14" s="127"/>
      <c r="B14" s="4" t="s">
        <v>56</v>
      </c>
      <c r="C14" s="5"/>
      <c r="D14" s="5"/>
      <c r="E14" s="128" t="s">
        <v>154</v>
      </c>
      <c r="F14" s="6">
        <f aca="true" t="shared" si="0" ref="F14:O15">F9-F12</f>
        <v>124</v>
      </c>
      <c r="G14" s="7">
        <f t="shared" si="0"/>
        <v>60</v>
      </c>
      <c r="H14" s="6">
        <f t="shared" si="0"/>
        <v>57</v>
      </c>
      <c r="I14" s="7">
        <f t="shared" si="0"/>
        <v>18</v>
      </c>
      <c r="J14" s="6">
        <f t="shared" si="0"/>
        <v>441</v>
      </c>
      <c r="K14" s="7">
        <f t="shared" si="0"/>
        <v>610</v>
      </c>
      <c r="L14" s="6">
        <f t="shared" si="0"/>
        <v>-29</v>
      </c>
      <c r="M14" s="7">
        <f t="shared" si="0"/>
        <v>2</v>
      </c>
      <c r="N14" s="9">
        <f t="shared" si="0"/>
        <v>-347</v>
      </c>
      <c r="O14" s="10">
        <f t="shared" si="0"/>
        <v>-176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ht="15.75" customHeight="1">
      <c r="A15" s="127"/>
      <c r="B15" s="4" t="s">
        <v>57</v>
      </c>
      <c r="C15" s="5"/>
      <c r="D15" s="5"/>
      <c r="E15" s="128" t="s">
        <v>155</v>
      </c>
      <c r="F15" s="6">
        <f t="shared" si="0"/>
        <v>-937</v>
      </c>
      <c r="G15" s="7">
        <f t="shared" si="0"/>
        <v>-12</v>
      </c>
      <c r="H15" s="6">
        <f t="shared" si="0"/>
        <v>0</v>
      </c>
      <c r="I15" s="7">
        <f t="shared" si="0"/>
        <v>-810</v>
      </c>
      <c r="J15" s="6">
        <f t="shared" si="0"/>
        <v>-5</v>
      </c>
      <c r="K15" s="7">
        <f t="shared" si="0"/>
        <v>222</v>
      </c>
      <c r="L15" s="6">
        <f t="shared" si="0"/>
        <v>0</v>
      </c>
      <c r="M15" s="7">
        <f t="shared" si="0"/>
        <v>-3</v>
      </c>
      <c r="N15" s="9">
        <f t="shared" si="0"/>
        <v>60</v>
      </c>
      <c r="O15" s="10">
        <f t="shared" si="0"/>
        <v>-4393</v>
      </c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ht="15.75" customHeight="1">
      <c r="A16" s="127"/>
      <c r="B16" s="4" t="s">
        <v>58</v>
      </c>
      <c r="C16" s="5"/>
      <c r="D16" s="5"/>
      <c r="E16" s="128" t="s">
        <v>156</v>
      </c>
      <c r="F16" s="6">
        <f aca="true" t="shared" si="1" ref="F16:O16">F8-F11</f>
        <v>-813</v>
      </c>
      <c r="G16" s="7">
        <f t="shared" si="1"/>
        <v>48</v>
      </c>
      <c r="H16" s="6">
        <f t="shared" si="1"/>
        <v>57</v>
      </c>
      <c r="I16" s="7">
        <f t="shared" si="1"/>
        <v>-792</v>
      </c>
      <c r="J16" s="6">
        <f t="shared" si="1"/>
        <v>436</v>
      </c>
      <c r="K16" s="7">
        <f t="shared" si="1"/>
        <v>832</v>
      </c>
      <c r="L16" s="6">
        <f t="shared" si="1"/>
        <v>-29</v>
      </c>
      <c r="M16" s="7">
        <f t="shared" si="1"/>
        <v>-1</v>
      </c>
      <c r="N16" s="9">
        <f t="shared" si="1"/>
        <v>-287</v>
      </c>
      <c r="O16" s="10">
        <f t="shared" si="1"/>
        <v>-4569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:25" ht="15.75" customHeight="1">
      <c r="A17" s="127"/>
      <c r="B17" s="4" t="s">
        <v>59</v>
      </c>
      <c r="C17" s="5"/>
      <c r="D17" s="5"/>
      <c r="E17" s="145"/>
      <c r="F17" s="282">
        <v>776</v>
      </c>
      <c r="G17" s="283"/>
      <c r="H17" s="141">
        <v>1420</v>
      </c>
      <c r="I17" s="142">
        <v>1463</v>
      </c>
      <c r="J17" s="59"/>
      <c r="K17" s="208"/>
      <c r="L17" s="59">
        <v>29</v>
      </c>
      <c r="M17" s="129">
        <v>1</v>
      </c>
      <c r="N17" s="13">
        <v>22377</v>
      </c>
      <c r="O17" s="146">
        <v>22090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1:25" ht="15.75" customHeight="1">
      <c r="A18" s="147"/>
      <c r="B18" s="79" t="s">
        <v>60</v>
      </c>
      <c r="C18" s="80"/>
      <c r="D18" s="80"/>
      <c r="E18" s="148"/>
      <c r="F18" s="149"/>
      <c r="G18" s="150"/>
      <c r="H18" s="151"/>
      <c r="I18" s="152"/>
      <c r="J18" s="151"/>
      <c r="K18" s="152"/>
      <c r="L18" s="151"/>
      <c r="M18" s="152"/>
      <c r="N18" s="153">
        <v>0</v>
      </c>
      <c r="O18" s="154">
        <v>0</v>
      </c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25" ht="15.75" customHeight="1">
      <c r="A19" s="127" t="s">
        <v>84</v>
      </c>
      <c r="B19" s="88" t="s">
        <v>61</v>
      </c>
      <c r="C19" s="63"/>
      <c r="D19" s="63"/>
      <c r="E19" s="155"/>
      <c r="F19" s="43">
        <v>96</v>
      </c>
      <c r="G19" s="156">
        <v>67</v>
      </c>
      <c r="H19" s="45">
        <v>152</v>
      </c>
      <c r="I19" s="157">
        <v>151</v>
      </c>
      <c r="J19" s="45">
        <v>1938</v>
      </c>
      <c r="K19" s="158">
        <v>166</v>
      </c>
      <c r="L19" s="45">
        <v>0</v>
      </c>
      <c r="M19" s="157">
        <v>0</v>
      </c>
      <c r="N19" s="159">
        <v>2140</v>
      </c>
      <c r="O19" s="160">
        <v>2116</v>
      </c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5" ht="15.75" customHeight="1">
      <c r="A20" s="127"/>
      <c r="B20" s="87"/>
      <c r="C20" s="85" t="s">
        <v>62</v>
      </c>
      <c r="D20" s="5"/>
      <c r="E20" s="128"/>
      <c r="F20" s="6">
        <v>86</v>
      </c>
      <c r="G20" s="7">
        <v>17</v>
      </c>
      <c r="H20" s="59">
        <v>146</v>
      </c>
      <c r="I20" s="129">
        <v>94</v>
      </c>
      <c r="J20" s="59">
        <v>1869</v>
      </c>
      <c r="K20" s="142">
        <v>52</v>
      </c>
      <c r="L20" s="59">
        <v>0</v>
      </c>
      <c r="M20" s="129">
        <v>0</v>
      </c>
      <c r="N20" s="15">
        <v>454</v>
      </c>
      <c r="O20" s="16">
        <v>595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</row>
    <row r="21" spans="1:25" ht="15.75" customHeight="1">
      <c r="A21" s="127"/>
      <c r="B21" s="161" t="s">
        <v>63</v>
      </c>
      <c r="C21" s="131"/>
      <c r="D21" s="131"/>
      <c r="E21" s="132" t="s">
        <v>157</v>
      </c>
      <c r="F21" s="162">
        <v>96</v>
      </c>
      <c r="G21" s="163">
        <v>67</v>
      </c>
      <c r="H21" s="133">
        <v>152</v>
      </c>
      <c r="I21" s="135">
        <v>151</v>
      </c>
      <c r="J21" s="133">
        <v>1938</v>
      </c>
      <c r="K21" s="136">
        <v>166</v>
      </c>
      <c r="L21" s="133">
        <v>0</v>
      </c>
      <c r="M21" s="135">
        <v>0</v>
      </c>
      <c r="N21" s="137">
        <f>+N19</f>
        <v>2140</v>
      </c>
      <c r="O21" s="138">
        <f>+O19</f>
        <v>2116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2" spans="1:25" ht="15.75" customHeight="1">
      <c r="A22" s="127"/>
      <c r="B22" s="88" t="s">
        <v>64</v>
      </c>
      <c r="C22" s="63"/>
      <c r="D22" s="63"/>
      <c r="E22" s="155" t="s">
        <v>158</v>
      </c>
      <c r="F22" s="43">
        <v>812</v>
      </c>
      <c r="G22" s="156">
        <v>841</v>
      </c>
      <c r="H22" s="45">
        <v>229</v>
      </c>
      <c r="I22" s="157">
        <v>158</v>
      </c>
      <c r="J22" s="45">
        <v>2600</v>
      </c>
      <c r="K22" s="158">
        <v>668</v>
      </c>
      <c r="L22" s="45">
        <v>2</v>
      </c>
      <c r="M22" s="157">
        <v>355</v>
      </c>
      <c r="N22" s="159">
        <v>3292</v>
      </c>
      <c r="O22" s="160">
        <v>3969</v>
      </c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 ht="15.75" customHeight="1">
      <c r="A23" s="127"/>
      <c r="B23" s="49" t="s">
        <v>65</v>
      </c>
      <c r="C23" s="50" t="s">
        <v>66</v>
      </c>
      <c r="D23" s="51"/>
      <c r="E23" s="139"/>
      <c r="F23" s="52">
        <v>576</v>
      </c>
      <c r="G23" s="140">
        <v>615</v>
      </c>
      <c r="H23" s="54">
        <v>61</v>
      </c>
      <c r="I23" s="164">
        <v>64</v>
      </c>
      <c r="J23" s="54">
        <v>356</v>
      </c>
      <c r="K23" s="165">
        <v>353</v>
      </c>
      <c r="L23" s="54">
        <v>0</v>
      </c>
      <c r="M23" s="164">
        <v>0</v>
      </c>
      <c r="N23" s="143">
        <v>2753</v>
      </c>
      <c r="O23" s="144">
        <v>2703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ht="15.75" customHeight="1">
      <c r="A24" s="127"/>
      <c r="B24" s="4" t="s">
        <v>159</v>
      </c>
      <c r="C24" s="5"/>
      <c r="D24" s="5"/>
      <c r="E24" s="128" t="s">
        <v>160</v>
      </c>
      <c r="F24" s="6">
        <f aca="true" t="shared" si="2" ref="F24:M24">F21-F22</f>
        <v>-716</v>
      </c>
      <c r="G24" s="7">
        <f t="shared" si="2"/>
        <v>-774</v>
      </c>
      <c r="H24" s="6">
        <f>H21-H22</f>
        <v>-77</v>
      </c>
      <c r="I24" s="7">
        <f t="shared" si="2"/>
        <v>-7</v>
      </c>
      <c r="J24" s="6">
        <f>J21-J22</f>
        <v>-662</v>
      </c>
      <c r="K24" s="7">
        <f t="shared" si="2"/>
        <v>-502</v>
      </c>
      <c r="L24" s="6">
        <f t="shared" si="2"/>
        <v>-2</v>
      </c>
      <c r="M24" s="7">
        <f t="shared" si="2"/>
        <v>-355</v>
      </c>
      <c r="N24" s="9">
        <f>N21-N22</f>
        <v>-1152</v>
      </c>
      <c r="O24" s="10">
        <f>O21-O22</f>
        <v>-1853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ht="15.75" customHeight="1">
      <c r="A25" s="127"/>
      <c r="B25" s="166" t="s">
        <v>67</v>
      </c>
      <c r="C25" s="51"/>
      <c r="D25" s="51"/>
      <c r="E25" s="167" t="s">
        <v>161</v>
      </c>
      <c r="F25" s="168">
        <v>716</v>
      </c>
      <c r="G25" s="169">
        <v>774</v>
      </c>
      <c r="H25" s="170">
        <v>77</v>
      </c>
      <c r="I25" s="169">
        <v>7</v>
      </c>
      <c r="J25" s="170">
        <v>662</v>
      </c>
      <c r="K25" s="169">
        <v>502</v>
      </c>
      <c r="L25" s="170">
        <v>2</v>
      </c>
      <c r="M25" s="169">
        <v>355</v>
      </c>
      <c r="N25" s="171">
        <f>+N24*-1</f>
        <v>1152</v>
      </c>
      <c r="O25" s="172">
        <f>+O24*-1</f>
        <v>1853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 ht="15.75" customHeight="1">
      <c r="A26" s="127"/>
      <c r="B26" s="161" t="s">
        <v>68</v>
      </c>
      <c r="C26" s="131"/>
      <c r="D26" s="131"/>
      <c r="E26" s="173"/>
      <c r="F26" s="174"/>
      <c r="G26" s="175"/>
      <c r="H26" s="176"/>
      <c r="I26" s="175"/>
      <c r="J26" s="176"/>
      <c r="K26" s="175"/>
      <c r="L26" s="176"/>
      <c r="M26" s="175"/>
      <c r="N26" s="177"/>
      <c r="O26" s="178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1:25" ht="15.75" customHeight="1">
      <c r="A27" s="147"/>
      <c r="B27" s="79" t="s">
        <v>162</v>
      </c>
      <c r="C27" s="80"/>
      <c r="D27" s="80"/>
      <c r="E27" s="179" t="s">
        <v>163</v>
      </c>
      <c r="F27" s="81">
        <f aca="true" t="shared" si="3" ref="F27:M27">F24+F25</f>
        <v>0</v>
      </c>
      <c r="G27" s="180">
        <f t="shared" si="3"/>
        <v>0</v>
      </c>
      <c r="H27" s="81">
        <f t="shared" si="3"/>
        <v>0</v>
      </c>
      <c r="I27" s="180">
        <f t="shared" si="3"/>
        <v>0</v>
      </c>
      <c r="J27" s="81">
        <f t="shared" si="3"/>
        <v>0</v>
      </c>
      <c r="K27" s="180">
        <f t="shared" si="3"/>
        <v>0</v>
      </c>
      <c r="L27" s="81">
        <f t="shared" si="3"/>
        <v>0</v>
      </c>
      <c r="M27" s="180">
        <f t="shared" si="3"/>
        <v>0</v>
      </c>
      <c r="N27" s="181">
        <f>N24+N25</f>
        <v>0</v>
      </c>
      <c r="O27" s="182">
        <f>O24+O25</f>
        <v>0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1:25" ht="15.75" customHeight="1">
      <c r="A28" s="183"/>
      <c r="F28" s="126"/>
      <c r="G28" s="126"/>
      <c r="H28" s="126"/>
      <c r="I28" s="126"/>
      <c r="J28" s="126"/>
      <c r="K28" s="126"/>
      <c r="L28" s="184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</row>
    <row r="29" spans="1:25" ht="15.75" customHeight="1">
      <c r="A29" s="80"/>
      <c r="F29" s="126"/>
      <c r="G29" s="126"/>
      <c r="H29" s="126"/>
      <c r="I29" s="126"/>
      <c r="J29" s="185"/>
      <c r="K29" s="185"/>
      <c r="L29" s="184"/>
      <c r="M29" s="126"/>
      <c r="N29" s="126"/>
      <c r="O29" s="185" t="s">
        <v>164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85"/>
    </row>
    <row r="30" spans="1:25" ht="15.75" customHeight="1">
      <c r="A30" s="186" t="s">
        <v>69</v>
      </c>
      <c r="B30" s="187"/>
      <c r="C30" s="187"/>
      <c r="D30" s="187"/>
      <c r="E30" s="188"/>
      <c r="F30" s="189" t="s">
        <v>259</v>
      </c>
      <c r="G30" s="190"/>
      <c r="H30" s="189" t="s">
        <v>257</v>
      </c>
      <c r="I30" s="190"/>
      <c r="J30" s="189" t="s">
        <v>260</v>
      </c>
      <c r="K30" s="190"/>
      <c r="L30" s="189"/>
      <c r="M30" s="190"/>
      <c r="N30" s="189"/>
      <c r="O30" s="190"/>
      <c r="P30" s="191"/>
      <c r="Q30" s="184"/>
      <c r="R30" s="191"/>
      <c r="S30" s="184"/>
      <c r="T30" s="191"/>
      <c r="U30" s="184"/>
      <c r="V30" s="191"/>
      <c r="W30" s="184"/>
      <c r="X30" s="191"/>
      <c r="Y30" s="184"/>
    </row>
    <row r="31" spans="1:25" ht="15.75" customHeight="1">
      <c r="A31" s="192"/>
      <c r="B31" s="193"/>
      <c r="C31" s="193"/>
      <c r="D31" s="193"/>
      <c r="E31" s="194"/>
      <c r="F31" s="115" t="s">
        <v>245</v>
      </c>
      <c r="G31" s="116" t="s">
        <v>2</v>
      </c>
      <c r="H31" s="115" t="s">
        <v>245</v>
      </c>
      <c r="I31" s="116" t="s">
        <v>2</v>
      </c>
      <c r="J31" s="115" t="s">
        <v>245</v>
      </c>
      <c r="K31" s="116" t="s">
        <v>2</v>
      </c>
      <c r="L31" s="115" t="s">
        <v>245</v>
      </c>
      <c r="M31" s="116" t="s">
        <v>2</v>
      </c>
      <c r="N31" s="115" t="s">
        <v>245</v>
      </c>
      <c r="O31" s="284" t="s">
        <v>2</v>
      </c>
      <c r="P31" s="198"/>
      <c r="Q31" s="198"/>
      <c r="R31" s="198"/>
      <c r="S31" s="198"/>
      <c r="T31" s="198"/>
      <c r="U31" s="198"/>
      <c r="V31" s="198"/>
      <c r="W31" s="198"/>
      <c r="X31" s="198"/>
      <c r="Y31" s="198"/>
    </row>
    <row r="32" spans="1:25" ht="15.75" customHeight="1">
      <c r="A32" s="118" t="s">
        <v>85</v>
      </c>
      <c r="B32" s="41" t="s">
        <v>50</v>
      </c>
      <c r="C32" s="42"/>
      <c r="D32" s="42"/>
      <c r="E32" s="199" t="s">
        <v>41</v>
      </c>
      <c r="F32" s="45">
        <v>321</v>
      </c>
      <c r="G32" s="200">
        <v>339</v>
      </c>
      <c r="H32" s="120">
        <v>40</v>
      </c>
      <c r="I32" s="122">
        <v>58</v>
      </c>
      <c r="J32" s="120">
        <v>2004</v>
      </c>
      <c r="K32" s="123">
        <v>2055</v>
      </c>
      <c r="L32" s="45"/>
      <c r="M32" s="200"/>
      <c r="N32" s="120"/>
      <c r="O32" s="201"/>
      <c r="P32" s="200"/>
      <c r="Q32" s="200"/>
      <c r="R32" s="200"/>
      <c r="S32" s="200"/>
      <c r="T32" s="202"/>
      <c r="U32" s="202"/>
      <c r="V32" s="200"/>
      <c r="W32" s="200"/>
      <c r="X32" s="202"/>
      <c r="Y32" s="202"/>
    </row>
    <row r="33" spans="1:25" ht="15.75" customHeight="1">
      <c r="A33" s="203"/>
      <c r="B33" s="101"/>
      <c r="C33" s="50" t="s">
        <v>70</v>
      </c>
      <c r="D33" s="51"/>
      <c r="E33" s="204"/>
      <c r="F33" s="54">
        <v>228</v>
      </c>
      <c r="G33" s="205">
        <v>215</v>
      </c>
      <c r="H33" s="54">
        <v>40</v>
      </c>
      <c r="I33" s="164">
        <v>58</v>
      </c>
      <c r="J33" s="54">
        <v>1777</v>
      </c>
      <c r="K33" s="165">
        <v>1767</v>
      </c>
      <c r="L33" s="54"/>
      <c r="M33" s="205"/>
      <c r="N33" s="54"/>
      <c r="O33" s="140"/>
      <c r="P33" s="200"/>
      <c r="Q33" s="200"/>
      <c r="R33" s="200"/>
      <c r="S33" s="200"/>
      <c r="T33" s="202"/>
      <c r="U33" s="202"/>
      <c r="V33" s="200"/>
      <c r="W33" s="200"/>
      <c r="X33" s="202"/>
      <c r="Y33" s="202"/>
    </row>
    <row r="34" spans="1:25" ht="15.75" customHeight="1">
      <c r="A34" s="203"/>
      <c r="B34" s="101"/>
      <c r="C34" s="206"/>
      <c r="D34" s="85" t="s">
        <v>71</v>
      </c>
      <c r="E34" s="207"/>
      <c r="F34" s="59">
        <v>228</v>
      </c>
      <c r="G34" s="130">
        <v>215</v>
      </c>
      <c r="H34" s="59">
        <v>0</v>
      </c>
      <c r="I34" s="129">
        <v>19</v>
      </c>
      <c r="J34" s="59">
        <v>1735</v>
      </c>
      <c r="K34" s="208">
        <v>1729</v>
      </c>
      <c r="L34" s="59"/>
      <c r="M34" s="130"/>
      <c r="N34" s="59"/>
      <c r="O34" s="7"/>
      <c r="P34" s="200"/>
      <c r="Q34" s="200"/>
      <c r="R34" s="200"/>
      <c r="S34" s="200"/>
      <c r="T34" s="202"/>
      <c r="U34" s="202"/>
      <c r="V34" s="200"/>
      <c r="W34" s="200"/>
      <c r="X34" s="202"/>
      <c r="Y34" s="202"/>
    </row>
    <row r="35" spans="1:25" ht="15.75" customHeight="1">
      <c r="A35" s="203"/>
      <c r="B35" s="71"/>
      <c r="C35" s="209" t="s">
        <v>72</v>
      </c>
      <c r="D35" s="131"/>
      <c r="E35" s="210"/>
      <c r="F35" s="133">
        <v>92</v>
      </c>
      <c r="G35" s="134">
        <v>125</v>
      </c>
      <c r="H35" s="133">
        <v>0</v>
      </c>
      <c r="I35" s="135">
        <v>0</v>
      </c>
      <c r="J35" s="211">
        <v>227</v>
      </c>
      <c r="K35" s="212">
        <v>288</v>
      </c>
      <c r="L35" s="133"/>
      <c r="M35" s="134"/>
      <c r="N35" s="133"/>
      <c r="O35" s="163"/>
      <c r="P35" s="200"/>
      <c r="Q35" s="200"/>
      <c r="R35" s="200"/>
      <c r="S35" s="200"/>
      <c r="T35" s="202"/>
      <c r="U35" s="202"/>
      <c r="V35" s="200"/>
      <c r="W35" s="200"/>
      <c r="X35" s="202"/>
      <c r="Y35" s="202"/>
    </row>
    <row r="36" spans="1:25" ht="15.75" customHeight="1">
      <c r="A36" s="203"/>
      <c r="B36" s="88" t="s">
        <v>53</v>
      </c>
      <c r="C36" s="63"/>
      <c r="D36" s="63"/>
      <c r="E36" s="199" t="s">
        <v>42</v>
      </c>
      <c r="F36" s="45">
        <v>262</v>
      </c>
      <c r="G36" s="200">
        <v>287</v>
      </c>
      <c r="H36" s="45">
        <v>2</v>
      </c>
      <c r="I36" s="157">
        <v>1</v>
      </c>
      <c r="J36" s="45">
        <v>1744</v>
      </c>
      <c r="K36" s="158">
        <v>1884</v>
      </c>
      <c r="L36" s="45"/>
      <c r="M36" s="200"/>
      <c r="N36" s="45"/>
      <c r="O36" s="156"/>
      <c r="P36" s="200"/>
      <c r="Q36" s="200"/>
      <c r="R36" s="200"/>
      <c r="S36" s="200"/>
      <c r="T36" s="200"/>
      <c r="U36" s="200"/>
      <c r="V36" s="200"/>
      <c r="W36" s="200"/>
      <c r="X36" s="202"/>
      <c r="Y36" s="202"/>
    </row>
    <row r="37" spans="1:25" ht="15.75" customHeight="1">
      <c r="A37" s="203"/>
      <c r="B37" s="101"/>
      <c r="C37" s="85" t="s">
        <v>73</v>
      </c>
      <c r="D37" s="5"/>
      <c r="E37" s="207"/>
      <c r="F37" s="59">
        <v>205</v>
      </c>
      <c r="G37" s="130">
        <v>223</v>
      </c>
      <c r="H37" s="59">
        <v>0</v>
      </c>
      <c r="I37" s="129">
        <v>0</v>
      </c>
      <c r="J37" s="59">
        <v>1588</v>
      </c>
      <c r="K37" s="208">
        <v>1712</v>
      </c>
      <c r="L37" s="59"/>
      <c r="M37" s="130"/>
      <c r="N37" s="59"/>
      <c r="O37" s="7"/>
      <c r="P37" s="200"/>
      <c r="Q37" s="200"/>
      <c r="R37" s="200"/>
      <c r="S37" s="200"/>
      <c r="T37" s="200"/>
      <c r="U37" s="200"/>
      <c r="V37" s="200"/>
      <c r="W37" s="200"/>
      <c r="X37" s="202"/>
      <c r="Y37" s="202"/>
    </row>
    <row r="38" spans="1:25" ht="15.75" customHeight="1">
      <c r="A38" s="203"/>
      <c r="B38" s="71"/>
      <c r="C38" s="85" t="s">
        <v>74</v>
      </c>
      <c r="D38" s="5"/>
      <c r="E38" s="207"/>
      <c r="F38" s="6">
        <v>57</v>
      </c>
      <c r="G38" s="7">
        <v>64</v>
      </c>
      <c r="H38" s="59">
        <v>2</v>
      </c>
      <c r="I38" s="129">
        <v>1</v>
      </c>
      <c r="J38" s="59">
        <v>156</v>
      </c>
      <c r="K38" s="212">
        <v>172</v>
      </c>
      <c r="L38" s="59"/>
      <c r="M38" s="130"/>
      <c r="N38" s="59"/>
      <c r="O38" s="7"/>
      <c r="P38" s="200"/>
      <c r="Q38" s="200"/>
      <c r="R38" s="202"/>
      <c r="S38" s="202"/>
      <c r="T38" s="200"/>
      <c r="U38" s="200"/>
      <c r="V38" s="200"/>
      <c r="W38" s="200"/>
      <c r="X38" s="202"/>
      <c r="Y38" s="202"/>
    </row>
    <row r="39" spans="1:25" ht="15.75" customHeight="1">
      <c r="A39" s="213"/>
      <c r="B39" s="94" t="s">
        <v>75</v>
      </c>
      <c r="C39" s="97"/>
      <c r="D39" s="97"/>
      <c r="E39" s="214" t="s">
        <v>165</v>
      </c>
      <c r="F39" s="81">
        <v>59</v>
      </c>
      <c r="G39" s="180">
        <v>52</v>
      </c>
      <c r="H39" s="81">
        <v>38</v>
      </c>
      <c r="I39" s="180">
        <v>57</v>
      </c>
      <c r="J39" s="81">
        <v>260</v>
      </c>
      <c r="K39" s="180">
        <v>171</v>
      </c>
      <c r="L39" s="81">
        <f>L32-L36</f>
        <v>0</v>
      </c>
      <c r="M39" s="180">
        <f>M32-M36</f>
        <v>0</v>
      </c>
      <c r="N39" s="81">
        <f>N32-N36</f>
        <v>0</v>
      </c>
      <c r="O39" s="180">
        <f>O32-O36</f>
        <v>0</v>
      </c>
      <c r="P39" s="200"/>
      <c r="Q39" s="200"/>
      <c r="R39" s="200"/>
      <c r="S39" s="200"/>
      <c r="T39" s="200"/>
      <c r="U39" s="200"/>
      <c r="V39" s="200"/>
      <c r="W39" s="200"/>
      <c r="X39" s="202"/>
      <c r="Y39" s="202"/>
    </row>
    <row r="40" spans="1:25" ht="15.75" customHeight="1">
      <c r="A40" s="118" t="s">
        <v>86</v>
      </c>
      <c r="B40" s="88" t="s">
        <v>76</v>
      </c>
      <c r="C40" s="63"/>
      <c r="D40" s="63"/>
      <c r="E40" s="199" t="s">
        <v>44</v>
      </c>
      <c r="F40" s="43">
        <v>380</v>
      </c>
      <c r="G40" s="156">
        <v>433</v>
      </c>
      <c r="H40" s="45">
        <v>34</v>
      </c>
      <c r="I40" s="157">
        <v>172</v>
      </c>
      <c r="J40" s="45">
        <v>1480</v>
      </c>
      <c r="K40" s="158">
        <v>1828</v>
      </c>
      <c r="L40" s="45"/>
      <c r="M40" s="200"/>
      <c r="N40" s="45"/>
      <c r="O40" s="156"/>
      <c r="P40" s="200"/>
      <c r="Q40" s="200"/>
      <c r="R40" s="200"/>
      <c r="S40" s="200"/>
      <c r="T40" s="202"/>
      <c r="U40" s="202"/>
      <c r="V40" s="202"/>
      <c r="W40" s="202"/>
      <c r="X40" s="200"/>
      <c r="Y40" s="200"/>
    </row>
    <row r="41" spans="1:25" ht="15.75" customHeight="1">
      <c r="A41" s="215"/>
      <c r="B41" s="71"/>
      <c r="C41" s="85" t="s">
        <v>77</v>
      </c>
      <c r="D41" s="5"/>
      <c r="E41" s="207"/>
      <c r="F41" s="216">
        <v>202</v>
      </c>
      <c r="G41" s="217">
        <v>248</v>
      </c>
      <c r="H41" s="211">
        <v>34</v>
      </c>
      <c r="I41" s="212">
        <v>172</v>
      </c>
      <c r="J41" s="59">
        <v>346</v>
      </c>
      <c r="K41" s="208">
        <v>430</v>
      </c>
      <c r="L41" s="59"/>
      <c r="M41" s="130"/>
      <c r="N41" s="59"/>
      <c r="O41" s="7"/>
      <c r="P41" s="202"/>
      <c r="Q41" s="202"/>
      <c r="R41" s="202"/>
      <c r="S41" s="202"/>
      <c r="T41" s="202"/>
      <c r="U41" s="202"/>
      <c r="V41" s="202"/>
      <c r="W41" s="202"/>
      <c r="X41" s="200"/>
      <c r="Y41" s="200"/>
    </row>
    <row r="42" spans="1:25" ht="15.75" customHeight="1">
      <c r="A42" s="215"/>
      <c r="B42" s="88" t="s">
        <v>64</v>
      </c>
      <c r="C42" s="63"/>
      <c r="D42" s="63"/>
      <c r="E42" s="199" t="s">
        <v>45</v>
      </c>
      <c r="F42" s="43">
        <v>439</v>
      </c>
      <c r="G42" s="156">
        <v>485</v>
      </c>
      <c r="H42" s="45">
        <v>71</v>
      </c>
      <c r="I42" s="157">
        <v>228</v>
      </c>
      <c r="J42" s="45">
        <v>1772</v>
      </c>
      <c r="K42" s="158">
        <v>2200</v>
      </c>
      <c r="L42" s="45"/>
      <c r="M42" s="200"/>
      <c r="N42" s="45"/>
      <c r="O42" s="156"/>
      <c r="P42" s="200"/>
      <c r="Q42" s="200"/>
      <c r="R42" s="200"/>
      <c r="S42" s="200"/>
      <c r="T42" s="202"/>
      <c r="U42" s="202"/>
      <c r="V42" s="200"/>
      <c r="W42" s="200"/>
      <c r="X42" s="200"/>
      <c r="Y42" s="200"/>
    </row>
    <row r="43" spans="1:25" ht="15.75" customHeight="1">
      <c r="A43" s="215"/>
      <c r="B43" s="71"/>
      <c r="C43" s="85" t="s">
        <v>78</v>
      </c>
      <c r="D43" s="5"/>
      <c r="E43" s="207"/>
      <c r="F43" s="6">
        <v>430</v>
      </c>
      <c r="G43" s="7">
        <v>432</v>
      </c>
      <c r="H43" s="59">
        <v>7</v>
      </c>
      <c r="I43" s="129">
        <v>0</v>
      </c>
      <c r="J43" s="211">
        <v>648</v>
      </c>
      <c r="K43" s="212">
        <v>646</v>
      </c>
      <c r="L43" s="59"/>
      <c r="M43" s="130"/>
      <c r="N43" s="59"/>
      <c r="O43" s="7"/>
      <c r="P43" s="200"/>
      <c r="Q43" s="200"/>
      <c r="R43" s="202"/>
      <c r="S43" s="200"/>
      <c r="T43" s="202"/>
      <c r="U43" s="202"/>
      <c r="V43" s="200"/>
      <c r="W43" s="200"/>
      <c r="X43" s="202"/>
      <c r="Y43" s="202"/>
    </row>
    <row r="44" spans="1:25" ht="15.75" customHeight="1">
      <c r="A44" s="218"/>
      <c r="B44" s="79" t="s">
        <v>75</v>
      </c>
      <c r="C44" s="80"/>
      <c r="D44" s="80"/>
      <c r="E44" s="214" t="s">
        <v>166</v>
      </c>
      <c r="F44" s="149">
        <v>-59</v>
      </c>
      <c r="G44" s="150">
        <v>-52</v>
      </c>
      <c r="H44" s="149">
        <v>-37</v>
      </c>
      <c r="I44" s="150">
        <v>-56</v>
      </c>
      <c r="J44" s="149">
        <v>-292</v>
      </c>
      <c r="K44" s="150">
        <v>-372</v>
      </c>
      <c r="L44" s="149">
        <f>L40-L42</f>
        <v>0</v>
      </c>
      <c r="M44" s="150">
        <f>M40-M42</f>
        <v>0</v>
      </c>
      <c r="N44" s="149">
        <f>N40-N42</f>
        <v>0</v>
      </c>
      <c r="O44" s="150">
        <f>O40-O42</f>
        <v>0</v>
      </c>
      <c r="P44" s="202"/>
      <c r="Q44" s="202"/>
      <c r="R44" s="200"/>
      <c r="S44" s="200"/>
      <c r="T44" s="202"/>
      <c r="U44" s="202"/>
      <c r="V44" s="200"/>
      <c r="W44" s="200"/>
      <c r="X44" s="200"/>
      <c r="Y44" s="200"/>
    </row>
    <row r="45" spans="1:25" ht="15.75" customHeight="1">
      <c r="A45" s="219" t="s">
        <v>87</v>
      </c>
      <c r="B45" s="220" t="s">
        <v>79</v>
      </c>
      <c r="C45" s="221"/>
      <c r="D45" s="221"/>
      <c r="E45" s="222" t="s">
        <v>167</v>
      </c>
      <c r="F45" s="223">
        <v>0</v>
      </c>
      <c r="G45" s="224">
        <v>0</v>
      </c>
      <c r="H45" s="223">
        <v>1</v>
      </c>
      <c r="I45" s="224">
        <v>1</v>
      </c>
      <c r="J45" s="223">
        <v>-32</v>
      </c>
      <c r="K45" s="224">
        <v>-201</v>
      </c>
      <c r="L45" s="223">
        <f>L39+L44</f>
        <v>0</v>
      </c>
      <c r="M45" s="224">
        <f>M39+M44</f>
        <v>0</v>
      </c>
      <c r="N45" s="223">
        <f>N39+N44</f>
        <v>0</v>
      </c>
      <c r="O45" s="224">
        <f>O39+O44</f>
        <v>0</v>
      </c>
      <c r="P45" s="200"/>
      <c r="Q45" s="200"/>
      <c r="R45" s="200"/>
      <c r="S45" s="200"/>
      <c r="T45" s="200"/>
      <c r="U45" s="200"/>
      <c r="V45" s="200"/>
      <c r="W45" s="200"/>
      <c r="X45" s="200"/>
      <c r="Y45" s="200"/>
    </row>
    <row r="46" spans="1:25" ht="15.75" customHeight="1">
      <c r="A46" s="225"/>
      <c r="B46" s="4" t="s">
        <v>80</v>
      </c>
      <c r="C46" s="5"/>
      <c r="D46" s="5"/>
      <c r="E46" s="5"/>
      <c r="F46" s="216"/>
      <c r="G46" s="217"/>
      <c r="H46" s="211"/>
      <c r="I46" s="212"/>
      <c r="J46" s="211"/>
      <c r="K46" s="212"/>
      <c r="L46" s="59"/>
      <c r="M46" s="130"/>
      <c r="N46" s="211"/>
      <c r="O46" s="226"/>
      <c r="P46" s="202"/>
      <c r="Q46" s="202"/>
      <c r="R46" s="202"/>
      <c r="S46" s="202"/>
      <c r="T46" s="202"/>
      <c r="U46" s="202"/>
      <c r="V46" s="202"/>
      <c r="W46" s="202"/>
      <c r="X46" s="202"/>
      <c r="Y46" s="202"/>
    </row>
    <row r="47" spans="1:25" ht="15.75" customHeight="1">
      <c r="A47" s="225"/>
      <c r="B47" s="4" t="s">
        <v>81</v>
      </c>
      <c r="C47" s="5"/>
      <c r="D47" s="5"/>
      <c r="E47" s="5"/>
      <c r="F47" s="59"/>
      <c r="G47" s="130"/>
      <c r="H47" s="59"/>
      <c r="I47" s="129"/>
      <c r="J47" s="59">
        <v>599</v>
      </c>
      <c r="K47" s="208">
        <v>631</v>
      </c>
      <c r="L47" s="59"/>
      <c r="M47" s="130"/>
      <c r="N47" s="59"/>
      <c r="O47" s="7"/>
      <c r="P47" s="200"/>
      <c r="Q47" s="200"/>
      <c r="R47" s="200"/>
      <c r="S47" s="200"/>
      <c r="T47" s="200"/>
      <c r="U47" s="200"/>
      <c r="V47" s="200"/>
      <c r="W47" s="200"/>
      <c r="X47" s="200"/>
      <c r="Y47" s="200"/>
    </row>
    <row r="48" spans="1:25" ht="15.75" customHeight="1">
      <c r="A48" s="227"/>
      <c r="B48" s="79" t="s">
        <v>82</v>
      </c>
      <c r="C48" s="80"/>
      <c r="D48" s="80"/>
      <c r="E48" s="80"/>
      <c r="F48" s="98"/>
      <c r="G48" s="228"/>
      <c r="H48" s="98"/>
      <c r="I48" s="229"/>
      <c r="J48" s="98"/>
      <c r="K48" s="230"/>
      <c r="L48" s="98"/>
      <c r="M48" s="228"/>
      <c r="N48" s="98"/>
      <c r="O48" s="180"/>
      <c r="P48" s="200"/>
      <c r="Q48" s="200"/>
      <c r="R48" s="200"/>
      <c r="S48" s="200"/>
      <c r="T48" s="200"/>
      <c r="U48" s="200"/>
      <c r="V48" s="200"/>
      <c r="W48" s="200"/>
      <c r="X48" s="200"/>
      <c r="Y48" s="200"/>
    </row>
    <row r="49" spans="1:15" ht="15.75" customHeight="1">
      <c r="A49" s="183" t="s">
        <v>168</v>
      </c>
      <c r="O49" s="29"/>
    </row>
    <row r="50" spans="1:15" ht="15.75" customHeight="1">
      <c r="A50" s="183"/>
      <c r="O50" s="101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J10" sqref="J10"/>
    </sheetView>
  </sheetViews>
  <sheetFormatPr defaultColWidth="8.796875" defaultRowHeight="14.25"/>
  <cols>
    <col min="1" max="2" width="3.59765625" style="8" customWidth="1"/>
    <col min="3" max="3" width="21.3984375" style="8" customWidth="1"/>
    <col min="4" max="4" width="20" style="8" customWidth="1"/>
    <col min="5" max="14" width="12.59765625" style="8" customWidth="1"/>
    <col min="15" max="16384" width="9" style="8" customWidth="1"/>
  </cols>
  <sheetData>
    <row r="1" spans="1:4" ht="33.75" customHeight="1">
      <c r="A1" s="234" t="s">
        <v>0</v>
      </c>
      <c r="B1" s="234"/>
      <c r="C1" s="285" t="s">
        <v>251</v>
      </c>
      <c r="D1" s="286"/>
    </row>
    <row r="3" spans="1:10" ht="15" customHeight="1">
      <c r="A3" s="105" t="s">
        <v>169</v>
      </c>
      <c r="B3" s="105"/>
      <c r="C3" s="105"/>
      <c r="D3" s="105"/>
      <c r="E3" s="105"/>
      <c r="F3" s="105"/>
      <c r="I3" s="105"/>
      <c r="J3" s="105"/>
    </row>
    <row r="4" spans="1:10" ht="15" customHeight="1">
      <c r="A4" s="105"/>
      <c r="B4" s="105"/>
      <c r="C4" s="105"/>
      <c r="D4" s="105"/>
      <c r="E4" s="105"/>
      <c r="F4" s="105"/>
      <c r="I4" s="105"/>
      <c r="J4" s="105"/>
    </row>
    <row r="5" spans="1:14" ht="15" customHeight="1">
      <c r="A5" s="287"/>
      <c r="B5" s="287" t="s">
        <v>247</v>
      </c>
      <c r="C5" s="287"/>
      <c r="D5" s="287"/>
      <c r="H5" s="106"/>
      <c r="L5" s="106"/>
      <c r="N5" s="106" t="s">
        <v>170</v>
      </c>
    </row>
    <row r="6" spans="1:14" ht="15" customHeight="1">
      <c r="A6" s="288"/>
      <c r="B6" s="289"/>
      <c r="C6" s="289"/>
      <c r="D6" s="289"/>
      <c r="E6" s="290" t="s">
        <v>252</v>
      </c>
      <c r="F6" s="291"/>
      <c r="G6" s="290" t="s">
        <v>253</v>
      </c>
      <c r="H6" s="291"/>
      <c r="I6" s="292"/>
      <c r="J6" s="293"/>
      <c r="K6" s="290"/>
      <c r="L6" s="291"/>
      <c r="M6" s="290"/>
      <c r="N6" s="291"/>
    </row>
    <row r="7" spans="1:14" ht="15" customHeight="1">
      <c r="A7" s="34"/>
      <c r="B7" s="35"/>
      <c r="C7" s="35"/>
      <c r="D7" s="35"/>
      <c r="E7" s="294" t="s">
        <v>248</v>
      </c>
      <c r="F7" s="295" t="s">
        <v>2</v>
      </c>
      <c r="G7" s="294" t="s">
        <v>245</v>
      </c>
      <c r="H7" s="295" t="s">
        <v>2</v>
      </c>
      <c r="I7" s="294" t="s">
        <v>245</v>
      </c>
      <c r="J7" s="295" t="s">
        <v>2</v>
      </c>
      <c r="K7" s="294" t="s">
        <v>245</v>
      </c>
      <c r="L7" s="295" t="s">
        <v>2</v>
      </c>
      <c r="M7" s="294" t="s">
        <v>245</v>
      </c>
      <c r="N7" s="296" t="s">
        <v>2</v>
      </c>
    </row>
    <row r="8" spans="1:14" ht="18" customHeight="1">
      <c r="A8" s="40" t="s">
        <v>171</v>
      </c>
      <c r="B8" s="297" t="s">
        <v>172</v>
      </c>
      <c r="C8" s="298"/>
      <c r="D8" s="298"/>
      <c r="E8" s="299">
        <v>1</v>
      </c>
      <c r="F8" s="300">
        <v>1</v>
      </c>
      <c r="G8" s="299">
        <v>1</v>
      </c>
      <c r="H8" s="301">
        <v>1</v>
      </c>
      <c r="I8" s="299"/>
      <c r="J8" s="300"/>
      <c r="K8" s="299"/>
      <c r="L8" s="301"/>
      <c r="M8" s="299"/>
      <c r="N8" s="301"/>
    </row>
    <row r="9" spans="1:14" ht="18" customHeight="1">
      <c r="A9" s="48"/>
      <c r="B9" s="40" t="s">
        <v>173</v>
      </c>
      <c r="C9" s="251" t="s">
        <v>174</v>
      </c>
      <c r="D9" s="252"/>
      <c r="E9" s="302">
        <v>30</v>
      </c>
      <c r="F9" s="303">
        <v>30</v>
      </c>
      <c r="G9" s="302">
        <v>10</v>
      </c>
      <c r="H9" s="304">
        <v>10</v>
      </c>
      <c r="I9" s="302"/>
      <c r="J9" s="303"/>
      <c r="K9" s="302"/>
      <c r="L9" s="304"/>
      <c r="M9" s="302"/>
      <c r="N9" s="304"/>
    </row>
    <row r="10" spans="1:14" ht="18" customHeight="1">
      <c r="A10" s="48"/>
      <c r="B10" s="48"/>
      <c r="C10" s="4" t="s">
        <v>175</v>
      </c>
      <c r="D10" s="5"/>
      <c r="E10" s="305">
        <v>30</v>
      </c>
      <c r="F10" s="306">
        <v>30</v>
      </c>
      <c r="G10" s="305">
        <v>10</v>
      </c>
      <c r="H10" s="307">
        <v>10</v>
      </c>
      <c r="I10" s="305"/>
      <c r="J10" s="306"/>
      <c r="K10" s="305"/>
      <c r="L10" s="307"/>
      <c r="M10" s="305"/>
      <c r="N10" s="307"/>
    </row>
    <row r="11" spans="1:14" ht="18" customHeight="1">
      <c r="A11" s="48"/>
      <c r="B11" s="48"/>
      <c r="C11" s="4" t="s">
        <v>176</v>
      </c>
      <c r="D11" s="5"/>
      <c r="E11" s="305">
        <v>0</v>
      </c>
      <c r="F11" s="306">
        <v>0</v>
      </c>
      <c r="G11" s="305">
        <v>0</v>
      </c>
      <c r="H11" s="307">
        <v>0</v>
      </c>
      <c r="I11" s="305"/>
      <c r="J11" s="306"/>
      <c r="K11" s="305"/>
      <c r="L11" s="307"/>
      <c r="M11" s="305"/>
      <c r="N11" s="307"/>
    </row>
    <row r="12" spans="1:14" ht="18" customHeight="1">
      <c r="A12" s="48"/>
      <c r="B12" s="48"/>
      <c r="C12" s="4" t="s">
        <v>177</v>
      </c>
      <c r="D12" s="5"/>
      <c r="E12" s="305">
        <v>0</v>
      </c>
      <c r="F12" s="306">
        <v>0</v>
      </c>
      <c r="G12" s="305">
        <v>0</v>
      </c>
      <c r="H12" s="307">
        <v>0</v>
      </c>
      <c r="I12" s="305"/>
      <c r="J12" s="306"/>
      <c r="K12" s="305"/>
      <c r="L12" s="307"/>
      <c r="M12" s="305"/>
      <c r="N12" s="307"/>
    </row>
    <row r="13" spans="1:14" ht="18" customHeight="1">
      <c r="A13" s="48"/>
      <c r="B13" s="48"/>
      <c r="C13" s="4" t="s">
        <v>178</v>
      </c>
      <c r="D13" s="5"/>
      <c r="E13" s="305">
        <v>0</v>
      </c>
      <c r="F13" s="306">
        <v>0</v>
      </c>
      <c r="G13" s="305">
        <v>0</v>
      </c>
      <c r="H13" s="307">
        <v>0</v>
      </c>
      <c r="I13" s="305"/>
      <c r="J13" s="306"/>
      <c r="K13" s="305"/>
      <c r="L13" s="307"/>
      <c r="M13" s="305"/>
      <c r="N13" s="307"/>
    </row>
    <row r="14" spans="1:14" ht="18" customHeight="1">
      <c r="A14" s="78"/>
      <c r="B14" s="78"/>
      <c r="C14" s="79" t="s">
        <v>179</v>
      </c>
      <c r="D14" s="80"/>
      <c r="E14" s="308">
        <v>0</v>
      </c>
      <c r="F14" s="309">
        <v>0</v>
      </c>
      <c r="G14" s="308">
        <v>0</v>
      </c>
      <c r="H14" s="310">
        <v>0</v>
      </c>
      <c r="I14" s="308"/>
      <c r="J14" s="309"/>
      <c r="K14" s="308"/>
      <c r="L14" s="310"/>
      <c r="M14" s="308"/>
      <c r="N14" s="310"/>
    </row>
    <row r="15" spans="1:14" ht="18" customHeight="1">
      <c r="A15" s="242" t="s">
        <v>180</v>
      </c>
      <c r="B15" s="40" t="s">
        <v>181</v>
      </c>
      <c r="C15" s="251" t="s">
        <v>182</v>
      </c>
      <c r="D15" s="252"/>
      <c r="E15" s="311">
        <v>12249</v>
      </c>
      <c r="F15" s="312">
        <v>12047</v>
      </c>
      <c r="G15" s="311">
        <v>2255</v>
      </c>
      <c r="H15" s="224">
        <v>2287</v>
      </c>
      <c r="I15" s="311"/>
      <c r="J15" s="312"/>
      <c r="K15" s="311"/>
      <c r="L15" s="224"/>
      <c r="M15" s="311"/>
      <c r="N15" s="224"/>
    </row>
    <row r="16" spans="1:14" ht="18" customHeight="1">
      <c r="A16" s="48"/>
      <c r="B16" s="48"/>
      <c r="C16" s="4" t="s">
        <v>183</v>
      </c>
      <c r="D16" s="5"/>
      <c r="E16" s="59">
        <v>1768</v>
      </c>
      <c r="F16" s="129">
        <v>1825</v>
      </c>
      <c r="G16" s="59">
        <v>8756</v>
      </c>
      <c r="H16" s="7">
        <v>9030</v>
      </c>
      <c r="I16" s="59"/>
      <c r="J16" s="129"/>
      <c r="K16" s="59"/>
      <c r="L16" s="7"/>
      <c r="M16" s="59"/>
      <c r="N16" s="7"/>
    </row>
    <row r="17" spans="1:14" ht="18" customHeight="1">
      <c r="A17" s="48"/>
      <c r="B17" s="48"/>
      <c r="C17" s="4" t="s">
        <v>184</v>
      </c>
      <c r="D17" s="5"/>
      <c r="E17" s="59">
        <v>0</v>
      </c>
      <c r="F17" s="129">
        <v>0</v>
      </c>
      <c r="G17" s="59">
        <v>0</v>
      </c>
      <c r="H17" s="7">
        <v>0</v>
      </c>
      <c r="I17" s="59"/>
      <c r="J17" s="129"/>
      <c r="K17" s="59"/>
      <c r="L17" s="7"/>
      <c r="M17" s="59"/>
      <c r="N17" s="7"/>
    </row>
    <row r="18" spans="1:14" ht="18" customHeight="1">
      <c r="A18" s="48"/>
      <c r="B18" s="78"/>
      <c r="C18" s="79" t="s">
        <v>185</v>
      </c>
      <c r="D18" s="80"/>
      <c r="E18" s="81">
        <v>14017</v>
      </c>
      <c r="F18" s="313">
        <v>13872</v>
      </c>
      <c r="G18" s="81">
        <v>11011</v>
      </c>
      <c r="H18" s="313">
        <v>11317</v>
      </c>
      <c r="I18" s="81"/>
      <c r="J18" s="313"/>
      <c r="K18" s="81"/>
      <c r="L18" s="313"/>
      <c r="M18" s="81"/>
      <c r="N18" s="313"/>
    </row>
    <row r="19" spans="1:14" ht="18" customHeight="1">
      <c r="A19" s="48"/>
      <c r="B19" s="40" t="s">
        <v>186</v>
      </c>
      <c r="C19" s="251" t="s">
        <v>187</v>
      </c>
      <c r="D19" s="252"/>
      <c r="E19" s="223">
        <v>9887</v>
      </c>
      <c r="F19" s="224">
        <v>5273</v>
      </c>
      <c r="G19" s="223">
        <v>491</v>
      </c>
      <c r="H19" s="224">
        <v>502</v>
      </c>
      <c r="I19" s="223"/>
      <c r="J19" s="224"/>
      <c r="K19" s="223"/>
      <c r="L19" s="224"/>
      <c r="M19" s="223"/>
      <c r="N19" s="224"/>
    </row>
    <row r="20" spans="1:14" ht="18" customHeight="1">
      <c r="A20" s="48"/>
      <c r="B20" s="48"/>
      <c r="C20" s="4" t="s">
        <v>188</v>
      </c>
      <c r="D20" s="5"/>
      <c r="E20" s="6">
        <v>1615</v>
      </c>
      <c r="F20" s="7">
        <v>6120</v>
      </c>
      <c r="G20" s="6">
        <v>5626</v>
      </c>
      <c r="H20" s="7">
        <v>5937</v>
      </c>
      <c r="I20" s="6"/>
      <c r="J20" s="7"/>
      <c r="K20" s="6"/>
      <c r="L20" s="7"/>
      <c r="M20" s="6"/>
      <c r="N20" s="7"/>
    </row>
    <row r="21" spans="1:14" ht="18" customHeight="1">
      <c r="A21" s="48"/>
      <c r="B21" s="48"/>
      <c r="C21" s="4" t="s">
        <v>189</v>
      </c>
      <c r="D21" s="5"/>
      <c r="E21" s="6">
        <v>0</v>
      </c>
      <c r="F21" s="7">
        <v>0</v>
      </c>
      <c r="G21" s="6">
        <v>0</v>
      </c>
      <c r="H21" s="7">
        <v>0</v>
      </c>
      <c r="I21" s="6"/>
      <c r="J21" s="7"/>
      <c r="K21" s="6"/>
      <c r="L21" s="7"/>
      <c r="M21" s="6"/>
      <c r="N21" s="7"/>
    </row>
    <row r="22" spans="1:14" ht="18" customHeight="1">
      <c r="A22" s="48"/>
      <c r="B22" s="78"/>
      <c r="C22" s="94" t="s">
        <v>190</v>
      </c>
      <c r="D22" s="97"/>
      <c r="E22" s="81">
        <v>11502</v>
      </c>
      <c r="F22" s="180">
        <v>11393</v>
      </c>
      <c r="G22" s="81">
        <v>6117</v>
      </c>
      <c r="H22" s="180">
        <v>6439</v>
      </c>
      <c r="I22" s="81"/>
      <c r="J22" s="180"/>
      <c r="K22" s="81"/>
      <c r="L22" s="180"/>
      <c r="M22" s="81"/>
      <c r="N22" s="180"/>
    </row>
    <row r="23" spans="1:14" ht="18" customHeight="1">
      <c r="A23" s="48"/>
      <c r="B23" s="40" t="s">
        <v>191</v>
      </c>
      <c r="C23" s="251" t="s">
        <v>192</v>
      </c>
      <c r="D23" s="252"/>
      <c r="E23" s="223">
        <v>30</v>
      </c>
      <c r="F23" s="224">
        <v>30</v>
      </c>
      <c r="G23" s="223">
        <v>10</v>
      </c>
      <c r="H23" s="224">
        <v>10</v>
      </c>
      <c r="I23" s="223"/>
      <c r="J23" s="224"/>
      <c r="K23" s="223"/>
      <c r="L23" s="224"/>
      <c r="M23" s="223"/>
      <c r="N23" s="224"/>
    </row>
    <row r="24" spans="1:14" ht="18" customHeight="1">
      <c r="A24" s="48"/>
      <c r="B24" s="48"/>
      <c r="C24" s="4" t="s">
        <v>193</v>
      </c>
      <c r="D24" s="5"/>
      <c r="E24" s="6">
        <v>0</v>
      </c>
      <c r="F24" s="7">
        <v>0</v>
      </c>
      <c r="G24" s="6">
        <v>4884</v>
      </c>
      <c r="H24" s="7">
        <v>4868</v>
      </c>
      <c r="I24" s="6"/>
      <c r="J24" s="7"/>
      <c r="K24" s="6"/>
      <c r="L24" s="7"/>
      <c r="M24" s="6"/>
      <c r="N24" s="7"/>
    </row>
    <row r="25" spans="1:14" ht="18" customHeight="1">
      <c r="A25" s="48"/>
      <c r="B25" s="48"/>
      <c r="C25" s="4" t="s">
        <v>194</v>
      </c>
      <c r="D25" s="5"/>
      <c r="E25" s="6">
        <v>2485</v>
      </c>
      <c r="F25" s="7">
        <v>2449</v>
      </c>
      <c r="G25" s="6">
        <v>0</v>
      </c>
      <c r="H25" s="7">
        <v>0</v>
      </c>
      <c r="I25" s="6"/>
      <c r="J25" s="7"/>
      <c r="K25" s="6"/>
      <c r="L25" s="7"/>
      <c r="M25" s="6"/>
      <c r="N25" s="7"/>
    </row>
    <row r="26" spans="1:14" ht="18" customHeight="1">
      <c r="A26" s="48"/>
      <c r="B26" s="78"/>
      <c r="C26" s="72" t="s">
        <v>195</v>
      </c>
      <c r="D26" s="73"/>
      <c r="E26" s="74">
        <v>2515</v>
      </c>
      <c r="F26" s="180">
        <v>2479</v>
      </c>
      <c r="G26" s="74">
        <v>4894</v>
      </c>
      <c r="H26" s="180">
        <v>4878</v>
      </c>
      <c r="I26" s="229"/>
      <c r="J26" s="180"/>
      <c r="K26" s="74"/>
      <c r="L26" s="180"/>
      <c r="M26" s="74"/>
      <c r="N26" s="180"/>
    </row>
    <row r="27" spans="1:14" ht="18" customHeight="1">
      <c r="A27" s="78"/>
      <c r="B27" s="79" t="s">
        <v>196</v>
      </c>
      <c r="C27" s="80"/>
      <c r="D27" s="80"/>
      <c r="E27" s="314">
        <v>14017</v>
      </c>
      <c r="F27" s="180">
        <v>13872</v>
      </c>
      <c r="G27" s="81">
        <v>11011</v>
      </c>
      <c r="H27" s="180">
        <v>11317</v>
      </c>
      <c r="I27" s="314"/>
      <c r="J27" s="180"/>
      <c r="K27" s="81"/>
      <c r="L27" s="180"/>
      <c r="M27" s="81"/>
      <c r="N27" s="180"/>
    </row>
    <row r="28" spans="1:14" ht="18" customHeight="1">
      <c r="A28" s="40" t="s">
        <v>197</v>
      </c>
      <c r="B28" s="40" t="s">
        <v>198</v>
      </c>
      <c r="C28" s="251" t="s">
        <v>199</v>
      </c>
      <c r="D28" s="315" t="s">
        <v>41</v>
      </c>
      <c r="E28" s="223">
        <v>1208</v>
      </c>
      <c r="F28" s="224">
        <v>1219</v>
      </c>
      <c r="G28" s="223">
        <v>1774</v>
      </c>
      <c r="H28" s="224">
        <v>1926</v>
      </c>
      <c r="I28" s="223"/>
      <c r="J28" s="224"/>
      <c r="K28" s="223"/>
      <c r="L28" s="224"/>
      <c r="M28" s="223"/>
      <c r="N28" s="224"/>
    </row>
    <row r="29" spans="1:14" ht="18" customHeight="1">
      <c r="A29" s="48"/>
      <c r="B29" s="48"/>
      <c r="C29" s="4" t="s">
        <v>200</v>
      </c>
      <c r="D29" s="316" t="s">
        <v>42</v>
      </c>
      <c r="E29" s="6">
        <v>1148</v>
      </c>
      <c r="F29" s="7">
        <v>1151</v>
      </c>
      <c r="G29" s="6">
        <v>1730</v>
      </c>
      <c r="H29" s="7">
        <v>1857</v>
      </c>
      <c r="I29" s="6"/>
      <c r="J29" s="7"/>
      <c r="K29" s="6"/>
      <c r="L29" s="7"/>
      <c r="M29" s="6"/>
      <c r="N29" s="7"/>
    </row>
    <row r="30" spans="1:14" ht="18" customHeight="1">
      <c r="A30" s="48"/>
      <c r="B30" s="48"/>
      <c r="C30" s="4" t="s">
        <v>201</v>
      </c>
      <c r="D30" s="316" t="s">
        <v>202</v>
      </c>
      <c r="E30" s="6">
        <v>27</v>
      </c>
      <c r="F30" s="7">
        <v>26</v>
      </c>
      <c r="G30" s="59">
        <v>44</v>
      </c>
      <c r="H30" s="7">
        <v>43</v>
      </c>
      <c r="I30" s="6"/>
      <c r="J30" s="7"/>
      <c r="K30" s="6"/>
      <c r="L30" s="7"/>
      <c r="M30" s="6"/>
      <c r="N30" s="7"/>
    </row>
    <row r="31" spans="1:15" ht="18" customHeight="1">
      <c r="A31" s="48"/>
      <c r="B31" s="48"/>
      <c r="C31" s="94" t="s">
        <v>203</v>
      </c>
      <c r="D31" s="317" t="s">
        <v>204</v>
      </c>
      <c r="E31" s="81">
        <f aca="true" t="shared" si="0" ref="E31:N31">E28-E29-E30</f>
        <v>33</v>
      </c>
      <c r="F31" s="313">
        <f t="shared" si="0"/>
        <v>42</v>
      </c>
      <c r="G31" s="81">
        <v>0</v>
      </c>
      <c r="H31" s="313">
        <f t="shared" si="0"/>
        <v>26</v>
      </c>
      <c r="I31" s="81">
        <f t="shared" si="0"/>
        <v>0</v>
      </c>
      <c r="J31" s="318">
        <f t="shared" si="0"/>
        <v>0</v>
      </c>
      <c r="K31" s="81">
        <f t="shared" si="0"/>
        <v>0</v>
      </c>
      <c r="L31" s="318">
        <f t="shared" si="0"/>
        <v>0</v>
      </c>
      <c r="M31" s="81">
        <f t="shared" si="0"/>
        <v>0</v>
      </c>
      <c r="N31" s="313">
        <f t="shared" si="0"/>
        <v>0</v>
      </c>
      <c r="O31" s="49"/>
    </row>
    <row r="32" spans="1:14" ht="18" customHeight="1">
      <c r="A32" s="48"/>
      <c r="B32" s="48"/>
      <c r="C32" s="251" t="s">
        <v>205</v>
      </c>
      <c r="D32" s="315" t="s">
        <v>206</v>
      </c>
      <c r="E32" s="223">
        <v>58</v>
      </c>
      <c r="F32" s="224">
        <v>47</v>
      </c>
      <c r="G32" s="223">
        <v>36</v>
      </c>
      <c r="H32" s="224">
        <v>35</v>
      </c>
      <c r="I32" s="223"/>
      <c r="J32" s="224"/>
      <c r="K32" s="223"/>
      <c r="L32" s="224"/>
      <c r="M32" s="223"/>
      <c r="N32" s="224"/>
    </row>
    <row r="33" spans="1:14" ht="18" customHeight="1">
      <c r="A33" s="48"/>
      <c r="B33" s="48"/>
      <c r="C33" s="4" t="s">
        <v>207</v>
      </c>
      <c r="D33" s="316" t="s">
        <v>208</v>
      </c>
      <c r="E33" s="6">
        <v>55</v>
      </c>
      <c r="F33" s="7">
        <v>54</v>
      </c>
      <c r="G33" s="6">
        <v>20</v>
      </c>
      <c r="H33" s="7">
        <v>28</v>
      </c>
      <c r="I33" s="6"/>
      <c r="J33" s="7"/>
      <c r="K33" s="6"/>
      <c r="L33" s="7"/>
      <c r="M33" s="6"/>
      <c r="N33" s="7"/>
    </row>
    <row r="34" spans="1:14" ht="18" customHeight="1">
      <c r="A34" s="48"/>
      <c r="B34" s="78"/>
      <c r="C34" s="94" t="s">
        <v>209</v>
      </c>
      <c r="D34" s="317" t="s">
        <v>210</v>
      </c>
      <c r="E34" s="81">
        <f aca="true" t="shared" si="1" ref="E34:N34">E31+E32-E33</f>
        <v>36</v>
      </c>
      <c r="F34" s="180">
        <f t="shared" si="1"/>
        <v>35</v>
      </c>
      <c r="G34" s="81">
        <f t="shared" si="1"/>
        <v>16</v>
      </c>
      <c r="H34" s="180">
        <f t="shared" si="1"/>
        <v>33</v>
      </c>
      <c r="I34" s="81">
        <f t="shared" si="1"/>
        <v>0</v>
      </c>
      <c r="J34" s="180">
        <f t="shared" si="1"/>
        <v>0</v>
      </c>
      <c r="K34" s="81">
        <f t="shared" si="1"/>
        <v>0</v>
      </c>
      <c r="L34" s="180">
        <f t="shared" si="1"/>
        <v>0</v>
      </c>
      <c r="M34" s="81">
        <f t="shared" si="1"/>
        <v>0</v>
      </c>
      <c r="N34" s="180">
        <f t="shared" si="1"/>
        <v>0</v>
      </c>
    </row>
    <row r="35" spans="1:14" ht="18" customHeight="1">
      <c r="A35" s="48"/>
      <c r="B35" s="40" t="s">
        <v>211</v>
      </c>
      <c r="C35" s="251" t="s">
        <v>212</v>
      </c>
      <c r="D35" s="315" t="s">
        <v>213</v>
      </c>
      <c r="E35" s="223"/>
      <c r="F35" s="224"/>
      <c r="G35" s="223"/>
      <c r="H35" s="224"/>
      <c r="I35" s="223"/>
      <c r="J35" s="224"/>
      <c r="K35" s="223"/>
      <c r="L35" s="224"/>
      <c r="M35" s="223"/>
      <c r="N35" s="224"/>
    </row>
    <row r="36" spans="1:14" ht="18" customHeight="1">
      <c r="A36" s="48"/>
      <c r="B36" s="48"/>
      <c r="C36" s="4" t="s">
        <v>214</v>
      </c>
      <c r="D36" s="316" t="s">
        <v>215</v>
      </c>
      <c r="E36" s="6"/>
      <c r="F36" s="7"/>
      <c r="G36" s="6"/>
      <c r="H36" s="7"/>
      <c r="I36" s="6"/>
      <c r="J36" s="7"/>
      <c r="K36" s="6"/>
      <c r="L36" s="7"/>
      <c r="M36" s="6"/>
      <c r="N36" s="7"/>
    </row>
    <row r="37" spans="1:14" ht="18" customHeight="1">
      <c r="A37" s="48"/>
      <c r="B37" s="48"/>
      <c r="C37" s="4" t="s">
        <v>216</v>
      </c>
      <c r="D37" s="316" t="s">
        <v>217</v>
      </c>
      <c r="E37" s="6">
        <f aca="true" t="shared" si="2" ref="E37:N37">E34+E35-E36</f>
        <v>36</v>
      </c>
      <c r="F37" s="7">
        <f t="shared" si="2"/>
        <v>35</v>
      </c>
      <c r="G37" s="6">
        <f t="shared" si="2"/>
        <v>16</v>
      </c>
      <c r="H37" s="7">
        <f t="shared" si="2"/>
        <v>33</v>
      </c>
      <c r="I37" s="6">
        <f t="shared" si="2"/>
        <v>0</v>
      </c>
      <c r="J37" s="7">
        <f t="shared" si="2"/>
        <v>0</v>
      </c>
      <c r="K37" s="6">
        <f t="shared" si="2"/>
        <v>0</v>
      </c>
      <c r="L37" s="7">
        <f t="shared" si="2"/>
        <v>0</v>
      </c>
      <c r="M37" s="6">
        <f t="shared" si="2"/>
        <v>0</v>
      </c>
      <c r="N37" s="7">
        <f t="shared" si="2"/>
        <v>0</v>
      </c>
    </row>
    <row r="38" spans="1:14" ht="18" customHeight="1">
      <c r="A38" s="48"/>
      <c r="B38" s="48"/>
      <c r="C38" s="4" t="s">
        <v>218</v>
      </c>
      <c r="D38" s="316" t="s">
        <v>219</v>
      </c>
      <c r="E38" s="6"/>
      <c r="F38" s="7"/>
      <c r="G38" s="6"/>
      <c r="H38" s="7"/>
      <c r="I38" s="6"/>
      <c r="J38" s="7"/>
      <c r="K38" s="6"/>
      <c r="L38" s="7"/>
      <c r="M38" s="6"/>
      <c r="N38" s="7"/>
    </row>
    <row r="39" spans="1:14" ht="18" customHeight="1">
      <c r="A39" s="48"/>
      <c r="B39" s="48"/>
      <c r="C39" s="4" t="s">
        <v>220</v>
      </c>
      <c r="D39" s="316" t="s">
        <v>221</v>
      </c>
      <c r="E39" s="6"/>
      <c r="F39" s="7"/>
      <c r="G39" s="6"/>
      <c r="H39" s="7"/>
      <c r="I39" s="6"/>
      <c r="J39" s="7"/>
      <c r="K39" s="6"/>
      <c r="L39" s="7"/>
      <c r="M39" s="6"/>
      <c r="N39" s="7"/>
    </row>
    <row r="40" spans="1:14" ht="18" customHeight="1">
      <c r="A40" s="48"/>
      <c r="B40" s="48"/>
      <c r="C40" s="4" t="s">
        <v>222</v>
      </c>
      <c r="D40" s="316" t="s">
        <v>223</v>
      </c>
      <c r="E40" s="6"/>
      <c r="F40" s="7"/>
      <c r="G40" s="6"/>
      <c r="H40" s="7"/>
      <c r="I40" s="6"/>
      <c r="J40" s="7"/>
      <c r="K40" s="6"/>
      <c r="L40" s="7"/>
      <c r="M40" s="6"/>
      <c r="N40" s="7"/>
    </row>
    <row r="41" spans="1:14" ht="18" customHeight="1">
      <c r="A41" s="48"/>
      <c r="B41" s="48"/>
      <c r="C41" s="265" t="s">
        <v>224</v>
      </c>
      <c r="D41" s="316" t="s">
        <v>225</v>
      </c>
      <c r="E41" s="6">
        <f aca="true" t="shared" si="3" ref="E41:N41">E34+E35-E36-E40</f>
        <v>36</v>
      </c>
      <c r="F41" s="7">
        <f t="shared" si="3"/>
        <v>35</v>
      </c>
      <c r="G41" s="6">
        <f t="shared" si="3"/>
        <v>16</v>
      </c>
      <c r="H41" s="7">
        <f t="shared" si="3"/>
        <v>33</v>
      </c>
      <c r="I41" s="6">
        <f t="shared" si="3"/>
        <v>0</v>
      </c>
      <c r="J41" s="7">
        <f t="shared" si="3"/>
        <v>0</v>
      </c>
      <c r="K41" s="6">
        <f t="shared" si="3"/>
        <v>0</v>
      </c>
      <c r="L41" s="7">
        <f t="shared" si="3"/>
        <v>0</v>
      </c>
      <c r="M41" s="6">
        <f t="shared" si="3"/>
        <v>0</v>
      </c>
      <c r="N41" s="7">
        <f t="shared" si="3"/>
        <v>0</v>
      </c>
    </row>
    <row r="42" spans="1:14" ht="18" customHeight="1">
      <c r="A42" s="48"/>
      <c r="B42" s="48"/>
      <c r="C42" s="319" t="s">
        <v>226</v>
      </c>
      <c r="D42" s="320"/>
      <c r="E42" s="59">
        <f aca="true" t="shared" si="4" ref="E42:N42">E37+E38-E39-E40</f>
        <v>36</v>
      </c>
      <c r="F42" s="130">
        <f t="shared" si="4"/>
        <v>35</v>
      </c>
      <c r="G42" s="59">
        <f t="shared" si="4"/>
        <v>16</v>
      </c>
      <c r="H42" s="130">
        <f t="shared" si="4"/>
        <v>33</v>
      </c>
      <c r="I42" s="59">
        <f t="shared" si="4"/>
        <v>0</v>
      </c>
      <c r="J42" s="130">
        <f t="shared" si="4"/>
        <v>0</v>
      </c>
      <c r="K42" s="59">
        <f t="shared" si="4"/>
        <v>0</v>
      </c>
      <c r="L42" s="130">
        <f t="shared" si="4"/>
        <v>0</v>
      </c>
      <c r="M42" s="59">
        <f t="shared" si="4"/>
        <v>0</v>
      </c>
      <c r="N42" s="7">
        <f t="shared" si="4"/>
        <v>0</v>
      </c>
    </row>
    <row r="43" spans="1:14" ht="18" customHeight="1">
      <c r="A43" s="48"/>
      <c r="B43" s="48"/>
      <c r="C43" s="4" t="s">
        <v>227</v>
      </c>
      <c r="D43" s="316" t="s">
        <v>228</v>
      </c>
      <c r="E43" s="6"/>
      <c r="F43" s="7"/>
      <c r="G43" s="6"/>
      <c r="H43" s="7"/>
      <c r="I43" s="6"/>
      <c r="J43" s="7"/>
      <c r="K43" s="6"/>
      <c r="L43" s="7"/>
      <c r="M43" s="6"/>
      <c r="N43" s="7"/>
    </row>
    <row r="44" spans="1:14" ht="18" customHeight="1">
      <c r="A44" s="78"/>
      <c r="B44" s="78"/>
      <c r="C44" s="94" t="s">
        <v>229</v>
      </c>
      <c r="D44" s="214" t="s">
        <v>230</v>
      </c>
      <c r="E44" s="81">
        <f aca="true" t="shared" si="5" ref="E44:N44">E41+E43</f>
        <v>36</v>
      </c>
      <c r="F44" s="180">
        <f t="shared" si="5"/>
        <v>35</v>
      </c>
      <c r="G44" s="81">
        <f t="shared" si="5"/>
        <v>16</v>
      </c>
      <c r="H44" s="180">
        <f t="shared" si="5"/>
        <v>33</v>
      </c>
      <c r="I44" s="81">
        <f t="shared" si="5"/>
        <v>0</v>
      </c>
      <c r="J44" s="180">
        <f t="shared" si="5"/>
        <v>0</v>
      </c>
      <c r="K44" s="81">
        <f t="shared" si="5"/>
        <v>0</v>
      </c>
      <c r="L44" s="180">
        <f t="shared" si="5"/>
        <v>0</v>
      </c>
      <c r="M44" s="81">
        <f t="shared" si="5"/>
        <v>0</v>
      </c>
      <c r="N44" s="180">
        <f t="shared" si="5"/>
        <v>0</v>
      </c>
    </row>
    <row r="45" ht="13.5" customHeight="1">
      <c r="A45" s="183" t="s">
        <v>231</v>
      </c>
    </row>
    <row r="46" ht="13.5" customHeight="1">
      <c r="A46" s="183" t="s">
        <v>232</v>
      </c>
    </row>
    <row r="47" ht="13.5">
      <c r="A47" s="321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yamasaki</cp:lastModifiedBy>
  <cp:lastPrinted>2017-08-28T05:11:18Z</cp:lastPrinted>
  <dcterms:modified xsi:type="dcterms:W3CDTF">2017-10-31T01:54:37Z</dcterms:modified>
  <cp:category/>
  <cp:version/>
  <cp:contentType/>
  <cp:contentStatus/>
</cp:coreProperties>
</file>