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'5.三セク決算'!$A$1:$P$46</definedName>
  </definedNames>
  <calcPr fullCalcOnLoad="1"/>
</workbook>
</file>

<file path=xl/sharedStrings.xml><?xml version="1.0" encoding="utf-8"?>
<sst xmlns="http://schemas.openxmlformats.org/spreadsheetml/2006/main" count="434" uniqueCount="262">
  <si>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</si>
  <si>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</si>
  <si>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</si>
  <si>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</si>
  <si>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</si>
  <si>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</si>
  <si>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</si>
  <si>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</si>
  <si>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</si>
  <si>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</si>
  <si>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</si>
  <si>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</si>
  <si>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</si>
  <si>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</si>
  <si>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</si>
  <si>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</si>
  <si>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</si>
  <si>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</si>
  <si>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</si>
  <si>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</si>
  <si>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</si>
  <si>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</si>
  <si>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</si>
  <si>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</si>
  <si>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</si>
  <si>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</si>
  <si>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</si>
  <si>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</si>
  <si>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</si>
  <si>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</si>
  <si>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</si>
  <si>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</si>
  <si>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</si>
  <si>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</si>
  <si>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</si>
  <si>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</si>
  <si>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</si>
  <si>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</si>
  <si>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</si>
  <si>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</si>
  <si>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</si>
  <si>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</si>
  <si>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</si>
  <si>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</si>
  <si>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</si>
  <si>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</si>
  <si>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</si>
  <si>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</si>
  <si>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</si>
  <si>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</si>
  <si>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</si>
  <si>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</si>
  <si>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</si>
  <si>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</si>
  <si>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</si>
  <si>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</si>
  <si>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</si>
  <si>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</si>
  <si>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</si>
  <si>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</si>
  <si>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</si>
  <si>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</si>
  <si>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</si>
  <si>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</si>
  <si>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</si>
  <si>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</si>
  <si>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</si>
  <si>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</si>
  <si>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</si>
  <si>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</si>
  <si>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</si>
  <si>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</si>
  <si>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</si>
  <si>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</si>
  <si>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</si>
  <si>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</si>
  <si>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</si>
  <si>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</si>
  <si>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</si>
  <si>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</si>
  <si>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</si>
  <si>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</si>
  <si>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</si>
  <si>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</si>
  <si>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</si>
  <si>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</si>
  <si>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</si>
  <si>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</si>
  <si>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</si>
  <si>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</si>
  <si>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</si>
  <si>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</si>
  <si>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</si>
  <si>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</si>
  <si>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</si>
  <si>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</si>
  <si>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</si>
  <si>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</si>
  <si>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</si>
  <si>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</si>
  <si>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</si>
  <si>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</si>
  <si>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</si>
  <si>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</si>
  <si>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</si>
  <si>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</si>
  <si>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</si>
  <si>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</si>
  <si>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</si>
  <si>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</si>
  <si>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</si>
  <si>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</si>
  <si>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</si>
  <si>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</si>
  <si>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</si>
  <si>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</si>
  <si>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</si>
  <si>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</si>
  <si>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</si>
  <si>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</si>
  <si>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</si>
  <si>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</si>
  <si>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</si>
  <si>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</si>
  <si>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</si>
  <si>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</si>
  <si>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</si>
  <si>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</si>
  <si>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</si>
  <si>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</si>
  <si>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</si>
  <si>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</si>
  <si>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</si>
  <si>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</si>
  <si>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</si>
  <si>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</si>
  <si>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</si>
  <si>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</si>
  <si>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</si>
  <si>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</si>
  <si>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</si>
  <si>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</si>
  <si>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</si>
  <si>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</si>
  <si>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</si>
  <si>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</si>
  <si>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</si>
  <si>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</si>
  <si>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</si>
  <si>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</si>
  <si>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</si>
  <si>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</si>
  <si>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</si>
  <si>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</si>
  <si>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</si>
  <si>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</si>
  <si>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</si>
  <si>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</si>
  <si>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</si>
  <si>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</si>
  <si>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</si>
  <si>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</si>
  <si>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</si>
  <si>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</si>
  <si>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</si>
  <si>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</si>
  <si>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</si>
  <si>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</si>
  <si>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</si>
  <si>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</si>
  <si>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</si>
  <si>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</si>
  <si>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</si>
  <si>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</si>
  <si>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</si>
  <si>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</si>
  <si>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</si>
  <si>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</si>
  <si>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</si>
  <si>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</si>
  <si>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</si>
  <si>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</si>
  <si>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</si>
  <si>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</si>
  <si>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</si>
  <si>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</si>
  <si>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</si>
  <si>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</si>
  <si>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</si>
  <si>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</si>
  <si>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</si>
  <si>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</si>
  <si>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</si>
  <si>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</si>
  <si>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</si>
  <si>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</si>
  <si>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</si>
  <si>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</si>
  <si>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</si>
  <si>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</si>
  <si>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</si>
  <si>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</si>
  <si>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</si>
  <si>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</si>
  <si>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</si>
  <si>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</si>
  <si>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</si>
  <si>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</si>
  <si>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</si>
  <si>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</si>
  <si>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</si>
  <si>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</si>
  <si>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</si>
  <si>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</si>
  <si>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</si>
  <si>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</si>
  <si>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</si>
  <si>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</si>
  <si>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</si>
  <si>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</si>
  <si>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</si>
  <si>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</si>
  <si>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</si>
  <si>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</si>
  <si>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</si>
  <si>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</si>
  <si>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</si>
  <si>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</si>
  <si>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</si>
  <si>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</si>
  <si>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</si>
  <si>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</si>
  <si>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</si>
  <si>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23年度</t>
  </si>
  <si>
    <t>24年度</t>
  </si>
  <si>
    <t>25年度</t>
  </si>
  <si>
    <t>26年度</t>
  </si>
  <si>
    <t>（1）平成29年度普通会計予算の状況</t>
  </si>
  <si>
    <t>平成29年度</t>
  </si>
  <si>
    <t>(平成29年度予算ﾍﾞｰｽ）</t>
  </si>
  <si>
    <t>29年度</t>
  </si>
  <si>
    <t>29年度</t>
  </si>
  <si>
    <t>（1）平成27年度普通会計決算の状況</t>
  </si>
  <si>
    <t>平成27年度</t>
  </si>
  <si>
    <t>(平成27年度決算ﾍﾞｰｽ）</t>
  </si>
  <si>
    <t>27年度</t>
  </si>
  <si>
    <t>27年度</t>
  </si>
  <si>
    <t>(平成27年度決算額）</t>
  </si>
  <si>
    <t>27年度</t>
  </si>
  <si>
    <t>27年度</t>
  </si>
  <si>
    <t>（注1）平成23年度～26年度は平成22年国勢調査、平成27年度は平成27年度国勢調査を基に計上している。</t>
  </si>
  <si>
    <t>長崎県</t>
  </si>
  <si>
    <t>長崎県道路公社</t>
  </si>
  <si>
    <t>長崎県土地開発公社</t>
  </si>
  <si>
    <t>長崎県住宅供給公社</t>
  </si>
  <si>
    <t>㈱長崎県漁業公社</t>
  </si>
  <si>
    <t>㈱長崎県営バス観光</t>
  </si>
  <si>
    <t>㈱長崎県央バス</t>
  </si>
  <si>
    <t>長崎県</t>
  </si>
  <si>
    <t>長崎県</t>
  </si>
  <si>
    <t>長崎県交通事業会計</t>
  </si>
  <si>
    <t>長崎県港湾整備事業会計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</si>
</sst>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0" fontId="4" fillId="0" borderId="11" xfId="0" applyNumberFormat="1" applyFont="1" applyBorder="1" applyAlignment="1">
      <alignment horizontal="distributed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Continuous" vertical="center" wrapText="1"/>
    </xf>
    <xf numFmtId="41" fontId="4" fillId="0" borderId="11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0" fontId="4" fillId="0" borderId="11" xfId="0" applyNumberFormat="1" applyFont="1" applyBorder="1" applyAlignment="1">
      <alignment vertical="center"/>
    </xf>
    <xf numFmtId="217" fontId="0" fillId="0" borderId="14" xfId="48" applyNumberFormat="1" applyFont="1" applyBorder="1" applyAlignment="1">
      <alignment vertical="center"/>
    </xf>
    <xf numFmtId="217" fontId="0" fillId="0" borderId="15" xfId="48" applyNumberFormat="1" applyFont="1" applyBorder="1" applyAlignment="1">
      <alignment vertical="center"/>
    </xf>
    <xf numFmtId="217" fontId="0" fillId="0" borderId="16" xfId="48" applyNumberFormat="1" applyFont="1" applyBorder="1" applyAlignment="1">
      <alignment vertical="center"/>
    </xf>
    <xf numFmtId="217" fontId="0" fillId="0" borderId="17" xfId="48" applyNumberFormat="1" applyFont="1" applyBorder="1" applyAlignment="1">
      <alignment vertical="center"/>
    </xf>
    <xf numFmtId="217" fontId="0" fillId="0" borderId="18" xfId="48" applyNumberFormat="1" applyFont="1" applyBorder="1" applyAlignment="1">
      <alignment vertical="center"/>
    </xf>
    <xf numFmtId="217" fontId="0" fillId="0" borderId="19" xfId="48" applyNumberFormat="1" applyFont="1" applyBorder="1" applyAlignment="1">
      <alignment vertical="center"/>
    </xf>
    <xf numFmtId="217" fontId="0" fillId="0" borderId="20" xfId="48" applyNumberFormat="1" applyFont="1" applyBorder="1" applyAlignment="1">
      <alignment vertical="center"/>
    </xf>
    <xf numFmtId="217" fontId="0" fillId="0" borderId="21" xfId="48" applyNumberFormat="1" applyFont="1" applyBorder="1" applyAlignment="1">
      <alignment vertical="center"/>
    </xf>
    <xf numFmtId="217" fontId="0" fillId="0" borderId="22" xfId="48" applyNumberFormat="1" applyFont="1" applyBorder="1" applyAlignment="1">
      <alignment vertical="center"/>
    </xf>
    <xf numFmtId="217" fontId="0" fillId="0" borderId="23" xfId="48" applyNumberFormat="1" applyFont="1" applyBorder="1" applyAlignment="1">
      <alignment vertical="center"/>
    </xf>
    <xf numFmtId="41" fontId="11" fillId="0" borderId="24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17" fontId="0" fillId="0" borderId="25" xfId="48" applyNumberFormat="1" applyFont="1" applyBorder="1" applyAlignment="1">
      <alignment vertical="center"/>
    </xf>
    <xf numFmtId="217" fontId="0" fillId="0" borderId="26" xfId="48" applyNumberFormat="1" applyFont="1" applyBorder="1" applyAlignment="1">
      <alignment vertical="center"/>
    </xf>
    <xf numFmtId="217" fontId="0" fillId="0" borderId="27" xfId="48" applyNumberFormat="1" applyFont="1" applyBorder="1" applyAlignment="1">
      <alignment vertical="center"/>
    </xf>
    <xf numFmtId="217" fontId="0" fillId="0" borderId="28" xfId="48" applyNumberFormat="1" applyFont="1" applyBorder="1" applyAlignment="1">
      <alignment vertical="center"/>
    </xf>
    <xf numFmtId="217" fontId="0" fillId="0" borderId="29" xfId="48" applyNumberFormat="1" applyFont="1" applyBorder="1" applyAlignment="1">
      <alignment vertical="center"/>
    </xf>
    <xf numFmtId="217" fontId="0" fillId="0" borderId="30" xfId="48" applyNumberFormat="1" applyFont="1" applyBorder="1" applyAlignment="1">
      <alignment vertical="center"/>
    </xf>
    <xf numFmtId="217" fontId="0" fillId="0" borderId="31" xfId="48" applyNumberFormat="1" applyFont="1" applyBorder="1" applyAlignment="1">
      <alignment vertical="center"/>
    </xf>
    <xf numFmtId="217" fontId="0" fillId="0" borderId="32" xfId="48" applyNumberFormat="1" applyFont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217" fontId="0" fillId="0" borderId="34" xfId="48" applyNumberFormat="1" applyFont="1" applyBorder="1" applyAlignment="1">
      <alignment vertical="center"/>
    </xf>
    <xf numFmtId="217" fontId="0" fillId="0" borderId="35" xfId="48" applyNumberFormat="1" applyFont="1" applyBorder="1" applyAlignment="1">
      <alignment vertical="center"/>
    </xf>
    <xf numFmtId="217" fontId="0" fillId="0" borderId="36" xfId="48" applyNumberFormat="1" applyFont="1" applyBorder="1" applyAlignment="1">
      <alignment vertical="center"/>
    </xf>
    <xf numFmtId="217" fontId="0" fillId="0" borderId="37" xfId="48" applyNumberFormat="1" applyFont="1" applyBorder="1" applyAlignment="1">
      <alignment vertical="center"/>
    </xf>
    <xf numFmtId="217" fontId="0" fillId="0" borderId="38" xfId="48" applyNumberFormat="1" applyFont="1" applyBorder="1" applyAlignment="1">
      <alignment vertical="center"/>
    </xf>
    <xf numFmtId="217" fontId="0" fillId="0" borderId="24" xfId="48" applyNumberFormat="1" applyFont="1" applyBorder="1" applyAlignment="1">
      <alignment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2" xfId="48" applyNumberFormat="1" applyFont="1" applyBorder="1" applyAlignment="1" quotePrefix="1">
      <alignment horizontal="right" vertical="center"/>
    </xf>
    <xf numFmtId="217" fontId="0" fillId="0" borderId="39" xfId="48" applyNumberFormat="1" applyFont="1" applyBorder="1" applyAlignment="1" quotePrefix="1">
      <alignment horizontal="right" vertical="center"/>
    </xf>
    <xf numFmtId="217" fontId="0" fillId="0" borderId="23" xfId="48" applyNumberFormat="1" applyFont="1" applyBorder="1" applyAlignment="1" quotePrefix="1">
      <alignment horizontal="right" vertical="center"/>
    </xf>
    <xf numFmtId="217" fontId="0" fillId="0" borderId="11" xfId="48" applyNumberFormat="1" applyFont="1" applyBorder="1" applyAlignment="1" quotePrefix="1">
      <alignment horizontal="right" vertical="center"/>
    </xf>
    <xf numFmtId="217" fontId="0" fillId="0" borderId="40" xfId="48" applyNumberFormat="1" applyFont="1" applyBorder="1" applyAlignment="1" quotePrefix="1">
      <alignment horizontal="right" vertical="center"/>
    </xf>
    <xf numFmtId="217" fontId="0" fillId="0" borderId="41" xfId="48" applyNumberFormat="1" applyFont="1" applyBorder="1" applyAlignment="1">
      <alignment vertical="center"/>
    </xf>
    <xf numFmtId="217" fontId="0" fillId="0" borderId="42" xfId="48" applyNumberFormat="1" applyFont="1" applyBorder="1" applyAlignment="1">
      <alignment vertical="center"/>
    </xf>
    <xf numFmtId="217" fontId="0" fillId="0" borderId="43" xfId="48" applyNumberFormat="1" applyFont="1" applyBorder="1" applyAlignment="1">
      <alignment vertical="center"/>
    </xf>
    <xf numFmtId="217" fontId="0" fillId="0" borderId="44" xfId="48" applyNumberFormat="1" applyFont="1" applyBorder="1" applyAlignment="1">
      <alignment vertical="center"/>
    </xf>
    <xf numFmtId="217" fontId="0" fillId="0" borderId="45" xfId="48" applyNumberFormat="1" applyFont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03" fontId="0" fillId="0" borderId="0" xfId="0" applyNumberFormat="1" applyFont="1" applyBorder="1" applyAlignment="1">
      <alignment vertical="center"/>
    </xf>
    <xf numFmtId="203" fontId="0" fillId="0" borderId="12" xfId="0" applyNumberFormat="1" applyFont="1" applyBorder="1" applyAlignment="1">
      <alignment horizontal="center" vertical="center"/>
    </xf>
    <xf numFmtId="203" fontId="0" fillId="0" borderId="46" xfId="0" applyNumberFormat="1" applyFont="1" applyBorder="1" applyAlignment="1">
      <alignment horizontal="center" vertical="center"/>
    </xf>
    <xf numFmtId="203" fontId="0" fillId="0" borderId="39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Font="1" applyBorder="1" applyAlignment="1">
      <alignment vertical="center"/>
    </xf>
    <xf numFmtId="217" fontId="0" fillId="0" borderId="13" xfId="48" applyNumberFormat="1" applyFon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47" xfId="48" applyNumberFormat="1" applyFont="1" applyBorder="1" applyAlignment="1">
      <alignment vertical="center"/>
    </xf>
    <xf numFmtId="217" fontId="0" fillId="0" borderId="19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8" xfId="48" applyNumberFormat="1" applyFont="1" applyBorder="1" applyAlignment="1" quotePrefix="1">
      <alignment horizontal="right" vertical="center"/>
    </xf>
    <xf numFmtId="217" fontId="0" fillId="0" borderId="24" xfId="48" applyNumberFormat="1" applyFont="1" applyBorder="1" applyAlignment="1" quotePrefix="1">
      <alignment horizontal="right" vertical="center"/>
    </xf>
    <xf numFmtId="217" fontId="0" fillId="0" borderId="48" xfId="48" applyNumberFormat="1" applyFont="1" applyBorder="1" applyAlignment="1">
      <alignment vertical="center"/>
    </xf>
    <xf numFmtId="217" fontId="0" fillId="0" borderId="49" xfId="48" applyNumberFormat="1" applyFont="1" applyBorder="1" applyAlignment="1">
      <alignment vertical="center"/>
    </xf>
    <xf numFmtId="217" fontId="0" fillId="0" borderId="11" xfId="48" applyNumberFormat="1" applyFont="1" applyBorder="1" applyAlignment="1">
      <alignment vertical="center"/>
    </xf>
    <xf numFmtId="217" fontId="0" fillId="0" borderId="12" xfId="48" applyNumberFormat="1" applyFont="1" applyBorder="1" applyAlignment="1">
      <alignment vertical="center"/>
    </xf>
    <xf numFmtId="217" fontId="0" fillId="0" borderId="46" xfId="48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217" fontId="0" fillId="0" borderId="50" xfId="48" applyNumberFormat="1" applyFont="1" applyFill="1" applyBorder="1" applyAlignment="1">
      <alignment horizontal="right" vertical="center"/>
    </xf>
    <xf numFmtId="217" fontId="0" fillId="0" borderId="51" xfId="48" applyNumberFormat="1" applyFont="1" applyBorder="1" applyAlignment="1">
      <alignment horizontal="right" vertical="center"/>
    </xf>
    <xf numFmtId="217" fontId="0" fillId="0" borderId="52" xfId="48" applyNumberFormat="1" applyFont="1" applyBorder="1" applyAlignment="1">
      <alignment horizontal="right" vertical="center"/>
    </xf>
    <xf numFmtId="217" fontId="0" fillId="0" borderId="53" xfId="48" applyNumberFormat="1" applyFont="1" applyBorder="1" applyAlignment="1">
      <alignment horizontal="right" vertical="center"/>
    </xf>
    <xf numFmtId="217" fontId="0" fillId="0" borderId="54" xfId="48" applyNumberFormat="1" applyFont="1" applyBorder="1" applyAlignment="1">
      <alignment horizontal="right" vertical="center"/>
    </xf>
    <xf numFmtId="41" fontId="0" fillId="0" borderId="20" xfId="0" applyNumberFormat="1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217" fontId="0" fillId="0" borderId="50" xfId="48" applyNumberFormat="1" applyFont="1" applyBorder="1" applyAlignment="1">
      <alignment vertical="center"/>
    </xf>
    <xf numFmtId="226" fontId="0" fillId="0" borderId="51" xfId="48" applyNumberFormat="1" applyFont="1" applyBorder="1" applyAlignment="1">
      <alignment vertical="center"/>
    </xf>
    <xf numFmtId="218" fontId="0" fillId="0" borderId="51" xfId="48" applyNumberFormat="1" applyFont="1" applyBorder="1" applyAlignment="1">
      <alignment vertical="center"/>
    </xf>
    <xf numFmtId="218" fontId="0" fillId="0" borderId="53" xfId="48" applyNumberFormat="1" applyFont="1" applyBorder="1" applyAlignment="1">
      <alignment vertical="center"/>
    </xf>
    <xf numFmtId="218" fontId="0" fillId="0" borderId="54" xfId="48" applyNumberFormat="1" applyFont="1" applyBorder="1" applyAlignment="1">
      <alignment vertical="center"/>
    </xf>
    <xf numFmtId="218" fontId="0" fillId="0" borderId="53" xfId="48" applyNumberFormat="1" applyFont="1" applyFill="1" applyBorder="1" applyAlignment="1">
      <alignment vertical="center"/>
    </xf>
    <xf numFmtId="218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4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1" xfId="0" applyNumberFormat="1" applyFont="1" applyBorder="1" applyAlignment="1">
      <alignment horizontal="left" vertical="center"/>
    </xf>
    <xf numFmtId="41" fontId="0" fillId="0" borderId="56" xfId="0" applyNumberFormat="1" applyFont="1" applyBorder="1" applyAlignment="1">
      <alignment vertical="center"/>
    </xf>
    <xf numFmtId="217" fontId="0" fillId="0" borderId="57" xfId="48" applyNumberFormat="1" applyFont="1" applyBorder="1" applyAlignment="1">
      <alignment horizontal="center" vertical="center"/>
    </xf>
    <xf numFmtId="217" fontId="0" fillId="0" borderId="58" xfId="48" applyNumberFormat="1" applyFont="1" applyBorder="1" applyAlignment="1">
      <alignment horizontal="center" vertical="center"/>
    </xf>
    <xf numFmtId="217" fontId="0" fillId="0" borderId="59" xfId="48" applyNumberFormat="1" applyFont="1" applyBorder="1" applyAlignment="1">
      <alignment horizontal="center" vertical="center"/>
    </xf>
    <xf numFmtId="217" fontId="0" fillId="0" borderId="32" xfId="48" applyNumberFormat="1" applyFont="1" applyBorder="1" applyAlignment="1">
      <alignment horizontal="center" vertical="center"/>
    </xf>
    <xf numFmtId="217" fontId="0" fillId="0" borderId="34" xfId="48" applyNumberFormat="1" applyFont="1" applyBorder="1" applyAlignment="1">
      <alignment horizontal="center" vertical="center"/>
    </xf>
    <xf numFmtId="217" fontId="0" fillId="0" borderId="45" xfId="48" applyNumberFormat="1" applyFont="1" applyBorder="1" applyAlignment="1">
      <alignment horizontal="center" vertical="center"/>
    </xf>
    <xf numFmtId="217" fontId="0" fillId="0" borderId="19" xfId="48" applyNumberFormat="1" applyFont="1" applyBorder="1" applyAlignment="1">
      <alignment horizontal="center" vertical="center"/>
    </xf>
    <xf numFmtId="217" fontId="0" fillId="0" borderId="30" xfId="48" applyNumberFormat="1" applyFont="1" applyBorder="1" applyAlignment="1">
      <alignment horizontal="center" vertical="center"/>
    </xf>
    <xf numFmtId="217" fontId="0" fillId="0" borderId="24" xfId="48" applyNumberFormat="1" applyFont="1" applyBorder="1" applyAlignment="1">
      <alignment horizontal="center" vertical="center"/>
    </xf>
    <xf numFmtId="217" fontId="0" fillId="0" borderId="23" xfId="48" applyNumberFormat="1" applyFont="1" applyBorder="1" applyAlignment="1">
      <alignment horizontal="center" vertical="center"/>
    </xf>
    <xf numFmtId="217" fontId="0" fillId="0" borderId="12" xfId="48" applyNumberFormat="1" applyFont="1" applyBorder="1" applyAlignment="1">
      <alignment horizontal="center" vertical="center"/>
    </xf>
    <xf numFmtId="217" fontId="0" fillId="0" borderId="39" xfId="48" applyNumberFormat="1" applyFont="1" applyBorder="1" applyAlignment="1">
      <alignment horizontal="center" vertical="center"/>
    </xf>
    <xf numFmtId="217" fontId="0" fillId="0" borderId="60" xfId="48" applyNumberFormat="1" applyFont="1" applyBorder="1" applyAlignment="1">
      <alignment vertical="center"/>
    </xf>
    <xf numFmtId="217" fontId="0" fillId="0" borderId="61" xfId="48" applyNumberFormat="1" applyFont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217" fontId="0" fillId="0" borderId="18" xfId="48" applyNumberFormat="1" applyFont="1" applyFill="1" applyBorder="1" applyAlignment="1">
      <alignment vertical="center"/>
    </xf>
    <xf numFmtId="217" fontId="0" fillId="0" borderId="24" xfId="48" applyNumberFormat="1" applyFont="1" applyFill="1" applyBorder="1" applyAlignment="1">
      <alignment vertical="center"/>
    </xf>
    <xf numFmtId="217" fontId="0" fillId="0" borderId="56" xfId="48" applyNumberFormat="1" applyFon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0" fillId="0" borderId="3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distributed" vertical="center"/>
    </xf>
    <xf numFmtId="0" fontId="1" fillId="0" borderId="11" xfId="0" applyNumberFormat="1" applyFont="1" applyBorder="1" applyAlignment="1">
      <alignment horizontal="distributed" vertical="center"/>
    </xf>
    <xf numFmtId="217" fontId="0" fillId="0" borderId="51" xfId="0" applyNumberFormat="1" applyFont="1" applyBorder="1" applyAlignment="1">
      <alignment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203" fontId="0" fillId="0" borderId="48" xfId="0" applyNumberFormat="1" applyFont="1" applyBorder="1" applyAlignment="1">
      <alignment horizontal="center" vertical="center"/>
    </xf>
    <xf numFmtId="203" fontId="0" fillId="0" borderId="62" xfId="0" applyNumberFormat="1" applyFont="1" applyBorder="1" applyAlignment="1">
      <alignment horizontal="center" vertical="center"/>
    </xf>
    <xf numFmtId="217" fontId="0" fillId="0" borderId="17" xfId="48" applyNumberFormat="1" applyFont="1" applyBorder="1" applyAlignment="1">
      <alignment vertical="center"/>
    </xf>
    <xf numFmtId="217" fontId="0" fillId="0" borderId="36" xfId="48" applyNumberFormat="1" applyFont="1" applyBorder="1" applyAlignment="1">
      <alignment vertical="center"/>
    </xf>
    <xf numFmtId="224" fontId="16" fillId="0" borderId="63" xfId="48" applyNumberFormat="1" applyFont="1" applyBorder="1" applyAlignment="1">
      <alignment vertical="center" textRotation="255"/>
    </xf>
    <xf numFmtId="0" fontId="14" fillId="0" borderId="64" xfId="61" applyFont="1" applyBorder="1" applyAlignment="1">
      <alignment vertical="center" textRotation="255"/>
      <protection/>
    </xf>
    <xf numFmtId="0" fontId="14" fillId="0" borderId="65" xfId="61" applyFont="1" applyBorder="1" applyAlignment="1">
      <alignment vertical="center" textRotation="255"/>
      <protection/>
    </xf>
    <xf numFmtId="0" fontId="14" fillId="0" borderId="64" xfId="61" applyFont="1" applyBorder="1" applyAlignment="1">
      <alignment vertical="center"/>
      <protection/>
    </xf>
    <xf numFmtId="0" fontId="14" fillId="0" borderId="65" xfId="61" applyFont="1" applyBorder="1" applyAlignment="1">
      <alignment vertical="center"/>
      <protection/>
    </xf>
    <xf numFmtId="217" fontId="0" fillId="0" borderId="16" xfId="48" applyNumberFormat="1" applyFont="1" applyBorder="1" applyAlignment="1">
      <alignment vertical="center"/>
    </xf>
    <xf numFmtId="224" fontId="16" fillId="0" borderId="14" xfId="48" applyNumberFormat="1" applyFont="1" applyBorder="1" applyAlignment="1">
      <alignment vertical="center" textRotation="255"/>
    </xf>
    <xf numFmtId="0" fontId="14" fillId="0" borderId="14" xfId="61" applyFont="1" applyBorder="1" applyAlignment="1">
      <alignment vertical="center"/>
      <protection/>
    </xf>
    <xf numFmtId="0" fontId="14" fillId="0" borderId="22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26" xfId="0" applyFont="1" applyBorder="1" applyAlignment="1">
      <alignment horizontal="distributed" vertical="center"/>
    </xf>
    <xf numFmtId="0" fontId="13" fillId="0" borderId="28" xfId="0" applyFont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46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26" xfId="0" applyNumberFormat="1" applyFont="1" applyBorder="1" applyAlignment="1">
      <alignment horizontal="distributed" vertical="center"/>
    </xf>
    <xf numFmtId="0" fontId="13" fillId="0" borderId="28" xfId="0" applyNumberFormat="1" applyFont="1" applyBorder="1" applyAlignment="1">
      <alignment horizontal="distributed" vertical="center"/>
    </xf>
    <xf numFmtId="0" fontId="13" fillId="0" borderId="22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6" xfId="0" applyNumberFormat="1" applyFont="1" applyBorder="1" applyAlignment="1">
      <alignment horizontal="distributed" vertical="center"/>
    </xf>
    <xf numFmtId="224" fontId="16" fillId="0" borderId="64" xfId="48" applyNumberFormat="1" applyFont="1" applyBorder="1" applyAlignment="1">
      <alignment vertical="center" textRotation="255"/>
    </xf>
    <xf numFmtId="224" fontId="16" fillId="0" borderId="65" xfId="48" applyNumberFormat="1" applyFont="1" applyBorder="1" applyAlignment="1">
      <alignment vertical="center" textRotation="255"/>
    </xf>
    <xf numFmtId="0" fontId="13" fillId="0" borderId="10" xfId="0" applyNumberFormat="1" applyFont="1" applyBorder="1" applyAlignment="1">
      <alignment horizontal="distributed" vertical="center"/>
    </xf>
    <xf numFmtId="0" fontId="13" fillId="0" borderId="26" xfId="0" applyNumberFormat="1" applyFont="1" applyBorder="1" applyAlignment="1">
      <alignment horizontal="distributed" vertical="center"/>
    </xf>
    <xf numFmtId="0" fontId="13" fillId="0" borderId="28" xfId="0" applyNumberFormat="1" applyFont="1" applyBorder="1" applyAlignment="1">
      <alignment horizontal="distributed" vertical="center"/>
    </xf>
    <xf numFmtId="0" fontId="13" fillId="0" borderId="22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6" xfId="0" applyNumberFormat="1" applyFont="1" applyBorder="1" applyAlignment="1">
      <alignment horizontal="distributed" vertical="center"/>
    </xf>
    <xf numFmtId="41" fontId="17" fillId="0" borderId="18" xfId="0" applyNumberFormat="1" applyFont="1" applyBorder="1" applyAlignment="1">
      <alignment horizontal="right" vertical="center"/>
    </xf>
    <xf numFmtId="41" fontId="17" fillId="0" borderId="31" xfId="0" applyNumberFormat="1" applyFont="1" applyBorder="1" applyAlignment="1">
      <alignment horizontal="right" vertical="center"/>
    </xf>
    <xf numFmtId="41" fontId="4" fillId="0" borderId="11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Continuous" vertical="center" wrapText="1"/>
    </xf>
    <xf numFmtId="217" fontId="0" fillId="0" borderId="15" xfId="48" applyNumberFormat="1" applyFont="1" applyFill="1" applyBorder="1" applyAlignment="1">
      <alignment vertical="center"/>
    </xf>
    <xf numFmtId="217" fontId="0" fillId="0" borderId="17" xfId="48" applyNumberFormat="1" applyFont="1" applyFill="1" applyBorder="1" applyAlignment="1">
      <alignment vertical="center"/>
    </xf>
    <xf numFmtId="217" fontId="0" fillId="0" borderId="19" xfId="48" applyNumberFormat="1" applyFont="1" applyFill="1" applyBorder="1" applyAlignment="1">
      <alignment vertical="center"/>
    </xf>
    <xf numFmtId="41" fontId="14" fillId="0" borderId="0" xfId="0" applyNumberFormat="1" applyFont="1" applyFill="1" applyAlignment="1">
      <alignment vertical="center"/>
    </xf>
    <xf numFmtId="217" fontId="0" fillId="0" borderId="21" xfId="48" applyNumberFormat="1" applyFont="1" applyFill="1" applyBorder="1" applyAlignment="1">
      <alignment vertical="center"/>
    </xf>
    <xf numFmtId="217" fontId="0" fillId="0" borderId="14" xfId="48" applyNumberFormat="1" applyFont="1" applyFill="1" applyBorder="1" applyAlignment="1">
      <alignment vertical="center"/>
    </xf>
    <xf numFmtId="217" fontId="0" fillId="0" borderId="16" xfId="48" applyNumberFormat="1" applyFont="1" applyFill="1" applyBorder="1" applyAlignment="1">
      <alignment vertical="center"/>
    </xf>
    <xf numFmtId="41" fontId="11" fillId="0" borderId="24" xfId="0" applyNumberFormat="1" applyFon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horizontal="left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 quotePrefix="1">
      <alignment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26" xfId="0" applyNumberFormat="1" applyFont="1" applyFill="1" applyBorder="1" applyAlignment="1">
      <alignment vertical="center"/>
    </xf>
    <xf numFmtId="0" fontId="0" fillId="0" borderId="48" xfId="0" applyNumberFormat="1" applyFont="1" applyFill="1" applyBorder="1" applyAlignment="1">
      <alignment horizontal="centerContinuous" vertical="center"/>
    </xf>
    <xf numFmtId="0" fontId="0" fillId="0" borderId="66" xfId="0" applyNumberFormat="1" applyFont="1" applyFill="1" applyBorder="1" applyAlignment="1">
      <alignment horizontal="centerContinuous" vertical="center"/>
    </xf>
    <xf numFmtId="0" fontId="0" fillId="0" borderId="25" xfId="0" applyNumberFormat="1" applyFont="1" applyFill="1" applyBorder="1" applyAlignment="1">
      <alignment horizontal="centerContinuous" vertical="center"/>
    </xf>
    <xf numFmtId="41" fontId="0" fillId="0" borderId="22" xfId="0" applyNumberFormat="1" applyFont="1" applyFill="1" applyBorder="1" applyAlignment="1">
      <alignment horizontal="centerContinuous" vertical="center"/>
    </xf>
    <xf numFmtId="41" fontId="0" fillId="0" borderId="11" xfId="0" applyNumberFormat="1" applyFont="1" applyFill="1" applyBorder="1" applyAlignment="1">
      <alignment horizontal="centerContinuous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63" xfId="0" applyFont="1" applyFill="1" applyBorder="1" applyAlignment="1">
      <alignment horizontal="center" vertical="center" textRotation="255"/>
    </xf>
    <xf numFmtId="41" fontId="0" fillId="0" borderId="10" xfId="0" applyNumberFormat="1" applyFont="1" applyFill="1" applyBorder="1" applyAlignment="1">
      <alignment horizontal="left" vertical="center"/>
    </xf>
    <xf numFmtId="41" fontId="0" fillId="0" borderId="26" xfId="0" applyNumberFormat="1" applyFont="1" applyFill="1" applyBorder="1" applyAlignment="1">
      <alignment horizontal="left" vertical="center"/>
    </xf>
    <xf numFmtId="218" fontId="0" fillId="0" borderId="42" xfId="48" applyNumberFormat="1" applyFont="1" applyFill="1" applyBorder="1" applyAlignment="1">
      <alignment vertical="center"/>
    </xf>
    <xf numFmtId="218" fontId="0" fillId="0" borderId="28" xfId="48" applyNumberFormat="1" applyFont="1" applyFill="1" applyBorder="1" applyAlignment="1">
      <alignment vertical="center"/>
    </xf>
    <xf numFmtId="221" fontId="0" fillId="0" borderId="0" xfId="0" applyNumberFormat="1" applyFont="1" applyFill="1" applyAlignment="1">
      <alignment vertical="center"/>
    </xf>
    <xf numFmtId="0" fontId="0" fillId="0" borderId="64" xfId="0" applyFont="1" applyFill="1" applyBorder="1" applyAlignment="1">
      <alignment horizontal="center" vertical="center" textRotation="255"/>
    </xf>
    <xf numFmtId="41" fontId="0" fillId="0" borderId="14" xfId="0" applyNumberFormat="1" applyFont="1" applyFill="1" applyBorder="1" applyAlignment="1">
      <alignment vertical="center"/>
    </xf>
    <xf numFmtId="41" fontId="0" fillId="0" borderId="37" xfId="0" applyNumberFormat="1" applyFont="1" applyFill="1" applyBorder="1" applyAlignment="1">
      <alignment horizontal="left" vertical="center"/>
    </xf>
    <xf numFmtId="41" fontId="0" fillId="0" borderId="47" xfId="0" applyNumberFormat="1" applyFont="1" applyFill="1" applyBorder="1" applyAlignment="1">
      <alignment horizontal="left" vertical="center"/>
    </xf>
    <xf numFmtId="218" fontId="0" fillId="0" borderId="37" xfId="48" applyNumberFormat="1" applyFont="1" applyFill="1" applyBorder="1" applyAlignment="1">
      <alignment vertical="center"/>
    </xf>
    <xf numFmtId="218" fontId="0" fillId="0" borderId="38" xfId="48" applyNumberFormat="1" applyFont="1" applyFill="1" applyBorder="1" applyAlignment="1">
      <alignment vertical="center"/>
    </xf>
    <xf numFmtId="41" fontId="0" fillId="0" borderId="42" xfId="0" applyNumberFormat="1" applyFont="1" applyFill="1" applyBorder="1" applyAlignment="1">
      <alignment vertical="center"/>
    </xf>
    <xf numFmtId="41" fontId="0" fillId="0" borderId="30" xfId="0" applyNumberFormat="1" applyFont="1" applyFill="1" applyBorder="1" applyAlignment="1">
      <alignment vertical="center"/>
    </xf>
    <xf numFmtId="218" fontId="0" fillId="0" borderId="30" xfId="48" applyNumberFormat="1" applyFont="1" applyFill="1" applyBorder="1" applyAlignment="1">
      <alignment vertical="center"/>
    </xf>
    <xf numFmtId="218" fontId="0" fillId="0" borderId="31" xfId="48" applyNumberFormat="1" applyFont="1" applyFill="1" applyBorder="1" applyAlignment="1">
      <alignment vertical="center"/>
    </xf>
    <xf numFmtId="41" fontId="0" fillId="0" borderId="67" xfId="0" applyNumberFormat="1" applyFont="1" applyFill="1" applyBorder="1" applyAlignment="1">
      <alignment vertical="center"/>
    </xf>
    <xf numFmtId="41" fontId="0" fillId="0" borderId="42" xfId="0" applyNumberFormat="1" applyFont="1" applyFill="1" applyBorder="1" applyAlignment="1">
      <alignment horizontal="left" vertical="center"/>
    </xf>
    <xf numFmtId="41" fontId="0" fillId="0" borderId="0" xfId="0" applyNumberFormat="1" applyFont="1" applyFill="1" applyBorder="1" applyAlignment="1">
      <alignment horizontal="left" vertical="center"/>
    </xf>
    <xf numFmtId="218" fontId="0" fillId="0" borderId="43" xfId="48" applyNumberFormat="1" applyFont="1" applyFill="1" applyBorder="1" applyAlignment="1">
      <alignment vertical="center"/>
    </xf>
    <xf numFmtId="41" fontId="0" fillId="0" borderId="37" xfId="0" applyNumberFormat="1" applyFont="1" applyFill="1" applyBorder="1" applyAlignment="1">
      <alignment vertical="center"/>
    </xf>
    <xf numFmtId="41" fontId="0" fillId="0" borderId="37" xfId="0" applyNumberFormat="1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41" fontId="0" fillId="0" borderId="30" xfId="0" applyNumberFormat="1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center"/>
    </xf>
    <xf numFmtId="41" fontId="0" fillId="0" borderId="44" xfId="0" applyNumberFormat="1" applyFont="1" applyFill="1" applyBorder="1" applyAlignment="1">
      <alignment vertical="center"/>
    </xf>
    <xf numFmtId="41" fontId="0" fillId="0" borderId="18" xfId="0" applyNumberFormat="1" applyFont="1" applyFill="1" applyBorder="1" applyAlignment="1">
      <alignment horizontal="left" vertical="center"/>
    </xf>
    <xf numFmtId="41" fontId="0" fillId="0" borderId="29" xfId="0" applyNumberFormat="1" applyFont="1" applyFill="1" applyBorder="1" applyAlignment="1">
      <alignment horizontal="left" vertical="center"/>
    </xf>
    <xf numFmtId="41" fontId="0" fillId="0" borderId="20" xfId="0" applyNumberFormat="1" applyFont="1" applyFill="1" applyBorder="1" applyAlignment="1">
      <alignment horizontal="left" vertical="center"/>
    </xf>
    <xf numFmtId="41" fontId="0" fillId="0" borderId="55" xfId="0" applyNumberFormat="1" applyFont="1" applyFill="1" applyBorder="1" applyAlignment="1">
      <alignment horizontal="left" vertical="center"/>
    </xf>
    <xf numFmtId="217" fontId="0" fillId="0" borderId="20" xfId="48" applyNumberFormat="1" applyFont="1" applyFill="1" applyBorder="1" applyAlignment="1">
      <alignment vertical="center"/>
    </xf>
    <xf numFmtId="218" fontId="0" fillId="0" borderId="68" xfId="48" applyNumberFormat="1" applyFont="1" applyFill="1" applyBorder="1" applyAlignment="1">
      <alignment vertical="center"/>
    </xf>
    <xf numFmtId="218" fontId="0" fillId="0" borderId="69" xfId="48" applyNumberFormat="1" applyFont="1" applyFill="1" applyBorder="1" applyAlignment="1">
      <alignment vertical="center"/>
    </xf>
    <xf numFmtId="0" fontId="0" fillId="0" borderId="65" xfId="0" applyFont="1" applyFill="1" applyBorder="1" applyAlignment="1">
      <alignment horizontal="center" vertical="center" textRotation="255"/>
    </xf>
    <xf numFmtId="41" fontId="0" fillId="0" borderId="22" xfId="0" applyNumberFormat="1" applyFont="1" applyFill="1" applyBorder="1" applyAlignment="1">
      <alignment horizontal="left" vertical="center"/>
    </xf>
    <xf numFmtId="41" fontId="0" fillId="0" borderId="11" xfId="0" applyNumberFormat="1" applyFont="1" applyFill="1" applyBorder="1" applyAlignment="1">
      <alignment horizontal="left" vertical="center"/>
    </xf>
    <xf numFmtId="217" fontId="0" fillId="0" borderId="22" xfId="48" applyNumberFormat="1" applyFont="1" applyFill="1" applyBorder="1" applyAlignment="1">
      <alignment vertical="center"/>
    </xf>
    <xf numFmtId="218" fontId="0" fillId="0" borderId="12" xfId="48" applyNumberFormat="1" applyFont="1" applyFill="1" applyBorder="1" applyAlignment="1">
      <alignment vertical="center"/>
    </xf>
    <xf numFmtId="218" fontId="0" fillId="0" borderId="59" xfId="48" applyNumberFormat="1" applyFont="1" applyFill="1" applyBorder="1" applyAlignment="1">
      <alignment vertical="center"/>
    </xf>
    <xf numFmtId="218" fontId="0" fillId="0" borderId="41" xfId="48" applyNumberFormat="1" applyFont="1" applyFill="1" applyBorder="1" applyAlignment="1">
      <alignment vertical="center"/>
    </xf>
    <xf numFmtId="41" fontId="0" fillId="0" borderId="30" xfId="0" applyNumberFormat="1" applyFont="1" applyFill="1" applyBorder="1" applyAlignment="1">
      <alignment horizontal="left" vertical="center"/>
    </xf>
    <xf numFmtId="218" fontId="0" fillId="0" borderId="24" xfId="48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>
      <alignment horizontal="left" vertical="center"/>
    </xf>
    <xf numFmtId="218" fontId="0" fillId="0" borderId="36" xfId="48" applyNumberFormat="1" applyFont="1" applyFill="1" applyBorder="1" applyAlignment="1">
      <alignment vertical="center"/>
    </xf>
    <xf numFmtId="218" fontId="0" fillId="0" borderId="24" xfId="0" applyNumberFormat="1" applyFont="1" applyFill="1" applyBorder="1" applyAlignment="1">
      <alignment vertical="center"/>
    </xf>
    <xf numFmtId="41" fontId="0" fillId="0" borderId="24" xfId="0" applyNumberFormat="1" applyFont="1" applyFill="1" applyBorder="1" applyAlignment="1">
      <alignment vertical="center"/>
    </xf>
    <xf numFmtId="41" fontId="0" fillId="0" borderId="31" xfId="0" applyNumberFormat="1" applyFont="1" applyFill="1" applyBorder="1" applyAlignment="1">
      <alignment horizontal="left"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horizontal="left" vertical="center"/>
    </xf>
    <xf numFmtId="41" fontId="0" fillId="0" borderId="46" xfId="0" applyNumberFormat="1" applyFont="1" applyFill="1" applyBorder="1" applyAlignment="1">
      <alignment horizontal="left" vertical="center"/>
    </xf>
    <xf numFmtId="41" fontId="0" fillId="0" borderId="11" xfId="0" applyNumberFormat="1" applyFont="1" applyFill="1" applyBorder="1" applyAlignment="1">
      <alignment vertical="center"/>
    </xf>
    <xf numFmtId="217" fontId="0" fillId="0" borderId="23" xfId="48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horizontal="left" vertical="center"/>
    </xf>
    <xf numFmtId="41" fontId="0" fillId="0" borderId="0" xfId="0" applyNumberFormat="1" applyFon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41" fontId="0" fillId="0" borderId="10" xfId="0" applyNumberFormat="1" applyFont="1" applyBorder="1" applyAlignment="1">
      <alignment horizontal="left" vertical="center"/>
    </xf>
    <xf numFmtId="41" fontId="0" fillId="0" borderId="26" xfId="0" applyNumberFormat="1" applyFont="1" applyBorder="1" applyAlignment="1">
      <alignment horizontal="left" vertical="center"/>
    </xf>
    <xf numFmtId="41" fontId="0" fillId="0" borderId="28" xfId="0" applyNumberFormat="1" applyFont="1" applyBorder="1" applyAlignment="1">
      <alignment horizontal="right" vertical="center"/>
    </xf>
    <xf numFmtId="203" fontId="0" fillId="0" borderId="0" xfId="0" applyNumberFormat="1" applyFont="1" applyAlignment="1">
      <alignment vertical="center"/>
    </xf>
    <xf numFmtId="41" fontId="0" fillId="0" borderId="30" xfId="0" applyNumberFormat="1" applyFont="1" applyBorder="1" applyAlignment="1">
      <alignment horizontal="left" vertical="center"/>
    </xf>
    <xf numFmtId="41" fontId="0" fillId="0" borderId="29" xfId="0" applyNumberFormat="1" applyFont="1" applyBorder="1" applyAlignment="1">
      <alignment horizontal="left" vertical="center"/>
    </xf>
    <xf numFmtId="41" fontId="0" fillId="0" borderId="31" xfId="0" applyNumberFormat="1" applyFont="1" applyBorder="1" applyAlignment="1">
      <alignment horizontal="right" vertical="center"/>
    </xf>
    <xf numFmtId="41" fontId="0" fillId="0" borderId="44" xfId="0" applyNumberFormat="1" applyFont="1" applyBorder="1" applyAlignment="1">
      <alignment vertical="center"/>
    </xf>
    <xf numFmtId="217" fontId="0" fillId="0" borderId="19" xfId="0" applyNumberFormat="1" applyFont="1" applyBorder="1" applyAlignment="1" quotePrefix="1">
      <alignment horizontal="right" vertical="center"/>
    </xf>
    <xf numFmtId="217" fontId="0" fillId="0" borderId="29" xfId="0" applyNumberFormat="1" applyFont="1" applyBorder="1" applyAlignment="1" quotePrefix="1">
      <alignment horizontal="right" vertical="center"/>
    </xf>
    <xf numFmtId="41" fontId="0" fillId="0" borderId="14" xfId="0" applyNumberFormat="1" applyFont="1" applyBorder="1" applyAlignment="1">
      <alignment horizontal="left" vertical="center"/>
    </xf>
    <xf numFmtId="41" fontId="0" fillId="0" borderId="33" xfId="0" applyNumberFormat="1" applyFont="1" applyBorder="1" applyAlignment="1">
      <alignment horizontal="left" vertical="center"/>
    </xf>
    <xf numFmtId="41" fontId="0" fillId="0" borderId="35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vertical="center"/>
    </xf>
    <xf numFmtId="41" fontId="0" fillId="0" borderId="37" xfId="0" applyNumberFormat="1" applyFont="1" applyBorder="1" applyAlignment="1">
      <alignment horizontal="left" vertical="center"/>
    </xf>
    <xf numFmtId="41" fontId="0" fillId="0" borderId="47" xfId="0" applyNumberFormat="1" applyFont="1" applyBorder="1" applyAlignment="1">
      <alignment horizontal="left" vertical="center"/>
    </xf>
    <xf numFmtId="41" fontId="0" fillId="0" borderId="38" xfId="0" applyNumberFormat="1" applyFont="1" applyBorder="1" applyAlignment="1">
      <alignment horizontal="right" vertical="center"/>
    </xf>
    <xf numFmtId="41" fontId="0" fillId="0" borderId="18" xfId="0" applyNumberFormat="1" applyFont="1" applyBorder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22" xfId="0" applyNumberFormat="1" applyFont="1" applyBorder="1" applyAlignment="1">
      <alignment horizontal="left" vertical="center"/>
    </xf>
    <xf numFmtId="0" fontId="0" fillId="0" borderId="46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left" vertical="center"/>
    </xf>
    <xf numFmtId="41" fontId="0" fillId="0" borderId="43" xfId="0" applyNumberFormat="1" applyFont="1" applyBorder="1" applyAlignment="1">
      <alignment horizontal="right" vertical="center"/>
    </xf>
    <xf numFmtId="41" fontId="0" fillId="0" borderId="32" xfId="0" applyNumberFormat="1" applyFont="1" applyBorder="1" applyAlignment="1">
      <alignment vertical="center"/>
    </xf>
    <xf numFmtId="41" fontId="0" fillId="0" borderId="44" xfId="0" applyNumberFormat="1" applyFont="1" applyBorder="1" applyAlignment="1">
      <alignment horizontal="left" vertical="center"/>
    </xf>
    <xf numFmtId="41" fontId="0" fillId="0" borderId="16" xfId="0" applyNumberFormat="1" applyFont="1" applyBorder="1" applyAlignment="1">
      <alignment horizontal="left" vertical="center"/>
    </xf>
    <xf numFmtId="41" fontId="0" fillId="0" borderId="38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217" fontId="0" fillId="0" borderId="44" xfId="0" applyNumberFormat="1" applyFont="1" applyBorder="1" applyAlignment="1">
      <alignment vertical="center"/>
    </xf>
    <xf numFmtId="217" fontId="0" fillId="0" borderId="45" xfId="0" applyNumberFormat="1" applyFont="1" applyBorder="1" applyAlignment="1">
      <alignment vertical="center"/>
    </xf>
    <xf numFmtId="217" fontId="0" fillId="0" borderId="32" xfId="0" applyNumberFormat="1" applyFont="1" applyBorder="1" applyAlignment="1">
      <alignment vertical="center"/>
    </xf>
    <xf numFmtId="41" fontId="0" fillId="0" borderId="46" xfId="0" applyNumberFormat="1" applyFont="1" applyBorder="1" applyAlignment="1">
      <alignment horizontal="right" vertical="center"/>
    </xf>
    <xf numFmtId="203" fontId="0" fillId="0" borderId="0" xfId="0" applyNumberFormat="1" applyFont="1" applyAlignment="1" quotePrefix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47" xfId="0" applyNumberFormat="1" applyFont="1" applyBorder="1" applyAlignment="1">
      <alignment horizontal="right" vertical="center"/>
    </xf>
    <xf numFmtId="41" fontId="0" fillId="0" borderId="34" xfId="0" applyNumberFormat="1" applyFont="1" applyBorder="1" applyAlignment="1">
      <alignment vertical="center"/>
    </xf>
    <xf numFmtId="41" fontId="0" fillId="0" borderId="29" xfId="0" applyNumberFormat="1" applyFont="1" applyBorder="1" applyAlignment="1">
      <alignment horizontal="right" vertical="center"/>
    </xf>
    <xf numFmtId="41" fontId="0" fillId="0" borderId="34" xfId="0" applyNumberFormat="1" applyFont="1" applyBorder="1" applyAlignment="1">
      <alignment horizontal="left" vertical="center"/>
    </xf>
    <xf numFmtId="41" fontId="0" fillId="0" borderId="33" xfId="0" applyNumberFormat="1" applyFont="1" applyBorder="1" applyAlignment="1">
      <alignment horizontal="right" vertical="center"/>
    </xf>
    <xf numFmtId="41" fontId="0" fillId="0" borderId="22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horizontal="right" vertical="center"/>
    </xf>
    <xf numFmtId="41" fontId="0" fillId="0" borderId="48" xfId="0" applyNumberFormat="1" applyFont="1" applyBorder="1" applyAlignment="1">
      <alignment vertical="center"/>
    </xf>
    <xf numFmtId="41" fontId="0" fillId="0" borderId="66" xfId="0" applyNumberFormat="1" applyFont="1" applyBorder="1" applyAlignment="1">
      <alignment vertical="center"/>
    </xf>
    <xf numFmtId="41" fontId="0" fillId="0" borderId="66" xfId="0" applyNumberFormat="1" applyFont="1" applyBorder="1" applyAlignment="1">
      <alignment horizontal="right" vertical="center"/>
    </xf>
    <xf numFmtId="41" fontId="0" fillId="0" borderId="0" xfId="0" applyNumberFormat="1" applyFont="1" applyAlignment="1" quotePrefix="1">
      <alignment vertical="center"/>
    </xf>
    <xf numFmtId="41" fontId="0" fillId="0" borderId="0" xfId="0" applyNumberFormat="1" applyFont="1" applyAlignment="1">
      <alignment horizontal="right" vertical="center"/>
    </xf>
    <xf numFmtId="41" fontId="0" fillId="0" borderId="26" xfId="0" applyNumberFormat="1" applyFont="1" applyBorder="1" applyAlignment="1">
      <alignment vertical="center"/>
    </xf>
    <xf numFmtId="0" fontId="0" fillId="0" borderId="48" xfId="0" applyNumberFormat="1" applyFont="1" applyBorder="1" applyAlignment="1">
      <alignment horizontal="centerContinuous" vertical="center"/>
    </xf>
    <xf numFmtId="0" fontId="0" fillId="0" borderId="66" xfId="0" applyNumberFormat="1" applyFont="1" applyBorder="1" applyAlignment="1">
      <alignment horizontal="centerContinuous" vertical="center"/>
    </xf>
    <xf numFmtId="0" fontId="0" fillId="0" borderId="25" xfId="0" applyNumberFormat="1" applyFont="1" applyBorder="1" applyAlignment="1">
      <alignment horizontal="centerContinuous" vertical="center"/>
    </xf>
    <xf numFmtId="41" fontId="0" fillId="0" borderId="22" xfId="0" applyNumberFormat="1" applyFont="1" applyBorder="1" applyAlignment="1">
      <alignment horizontal="centerContinuous" vertical="center"/>
    </xf>
    <xf numFmtId="41" fontId="0" fillId="0" borderId="11" xfId="0" applyNumberFormat="1" applyFont="1" applyBorder="1" applyAlignment="1">
      <alignment horizontal="centerContinuous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vertical="center"/>
    </xf>
    <xf numFmtId="0" fontId="0" fillId="0" borderId="39" xfId="0" applyNumberFormat="1" applyFont="1" applyBorder="1" applyAlignment="1">
      <alignment vertical="center"/>
    </xf>
    <xf numFmtId="0" fontId="0" fillId="0" borderId="63" xfId="0" applyFont="1" applyBorder="1" applyAlignment="1">
      <alignment horizontal="center" vertical="center" textRotation="255"/>
    </xf>
    <xf numFmtId="218" fontId="0" fillId="0" borderId="42" xfId="48" applyNumberFormat="1" applyFont="1" applyBorder="1" applyAlignment="1">
      <alignment vertical="center"/>
    </xf>
    <xf numFmtId="218" fontId="0" fillId="0" borderId="28" xfId="48" applyNumberFormat="1" applyFont="1" applyBorder="1" applyAlignment="1">
      <alignment vertical="center"/>
    </xf>
    <xf numFmtId="0" fontId="0" fillId="0" borderId="64" xfId="0" applyFont="1" applyBorder="1" applyAlignment="1">
      <alignment horizontal="center" vertical="center" textRotation="255"/>
    </xf>
    <xf numFmtId="218" fontId="0" fillId="0" borderId="37" xfId="48" applyNumberFormat="1" applyFont="1" applyBorder="1" applyAlignment="1">
      <alignment vertical="center"/>
    </xf>
    <xf numFmtId="218" fontId="0" fillId="0" borderId="38" xfId="48" applyNumberFormat="1" applyFont="1" applyBorder="1" applyAlignment="1">
      <alignment vertical="center"/>
    </xf>
    <xf numFmtId="41" fontId="0" fillId="0" borderId="42" xfId="0" applyNumberFormat="1" applyFont="1" applyBorder="1" applyAlignment="1">
      <alignment vertical="center"/>
    </xf>
    <xf numFmtId="41" fontId="0" fillId="0" borderId="30" xfId="0" applyNumberFormat="1" applyFont="1" applyBorder="1" applyAlignment="1">
      <alignment vertical="center"/>
    </xf>
    <xf numFmtId="218" fontId="0" fillId="0" borderId="30" xfId="48" applyNumberFormat="1" applyFont="1" applyBorder="1" applyAlignment="1">
      <alignment vertical="center"/>
    </xf>
    <xf numFmtId="218" fontId="0" fillId="0" borderId="31" xfId="48" applyNumberFormat="1" applyFont="1" applyBorder="1" applyAlignment="1">
      <alignment vertical="center"/>
    </xf>
    <xf numFmtId="41" fontId="0" fillId="0" borderId="67" xfId="0" applyNumberFormat="1" applyFont="1" applyBorder="1" applyAlignment="1">
      <alignment vertical="center"/>
    </xf>
    <xf numFmtId="41" fontId="0" fillId="0" borderId="42" xfId="0" applyNumberFormat="1" applyFont="1" applyBorder="1" applyAlignment="1">
      <alignment horizontal="left" vertical="center"/>
    </xf>
    <xf numFmtId="218" fontId="0" fillId="0" borderId="43" xfId="48" applyNumberFormat="1" applyFont="1" applyBorder="1" applyAlignment="1">
      <alignment vertical="center"/>
    </xf>
    <xf numFmtId="41" fontId="0" fillId="0" borderId="37" xfId="0" applyNumberFormat="1" applyFont="1" applyBorder="1" applyAlignment="1">
      <alignment vertical="center"/>
    </xf>
    <xf numFmtId="41" fontId="0" fillId="0" borderId="30" xfId="0" applyNumberFormat="1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41" fontId="0" fillId="0" borderId="55" xfId="0" applyNumberFormat="1" applyFont="1" applyBorder="1" applyAlignment="1">
      <alignment horizontal="left" vertical="center"/>
    </xf>
    <xf numFmtId="218" fontId="0" fillId="0" borderId="68" xfId="48" applyNumberFormat="1" applyFont="1" applyBorder="1" applyAlignment="1">
      <alignment vertical="center"/>
    </xf>
    <xf numFmtId="218" fontId="0" fillId="0" borderId="69" xfId="48" applyNumberFormat="1" applyFont="1" applyBorder="1" applyAlignment="1">
      <alignment vertical="center"/>
    </xf>
    <xf numFmtId="0" fontId="0" fillId="0" borderId="65" xfId="0" applyFont="1" applyBorder="1" applyAlignment="1">
      <alignment horizontal="center" vertical="center" textRotation="255"/>
    </xf>
    <xf numFmtId="218" fontId="0" fillId="0" borderId="12" xfId="48" applyNumberFormat="1" applyFont="1" applyBorder="1" applyAlignment="1">
      <alignment vertical="center"/>
    </xf>
    <xf numFmtId="218" fontId="0" fillId="0" borderId="59" xfId="48" applyNumberFormat="1" applyFont="1" applyBorder="1" applyAlignment="1">
      <alignment vertical="center"/>
    </xf>
    <xf numFmtId="218" fontId="0" fillId="0" borderId="41" xfId="48" applyNumberFormat="1" applyFont="1" applyBorder="1" applyAlignment="1">
      <alignment vertical="center"/>
    </xf>
    <xf numFmtId="218" fontId="0" fillId="0" borderId="24" xfId="48" applyNumberFormat="1" applyFont="1" applyBorder="1" applyAlignment="1">
      <alignment vertical="center"/>
    </xf>
    <xf numFmtId="218" fontId="0" fillId="0" borderId="36" xfId="48" applyNumberFormat="1" applyFont="1" applyBorder="1" applyAlignment="1">
      <alignment vertical="center"/>
    </xf>
    <xf numFmtId="218" fontId="0" fillId="0" borderId="24" xfId="0" applyNumberFormat="1" applyFont="1" applyBorder="1" applyAlignment="1">
      <alignment vertical="center"/>
    </xf>
    <xf numFmtId="41" fontId="0" fillId="0" borderId="24" xfId="0" applyNumberFormat="1" applyFont="1" applyBorder="1" applyAlignment="1">
      <alignment vertical="center"/>
    </xf>
    <xf numFmtId="41" fontId="0" fillId="0" borderId="31" xfId="0" applyNumberFormat="1" applyFont="1" applyBorder="1" applyAlignment="1">
      <alignment horizontal="left" vertical="center"/>
    </xf>
    <xf numFmtId="218" fontId="0" fillId="0" borderId="36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horizontal="left" vertical="center"/>
    </xf>
    <xf numFmtId="41" fontId="0" fillId="0" borderId="46" xfId="0" applyNumberFormat="1" applyFont="1" applyBorder="1" applyAlignment="1">
      <alignment horizontal="left" vertical="center"/>
    </xf>
    <xf numFmtId="218" fontId="0" fillId="0" borderId="39" xfId="48" applyNumberFormat="1" applyFont="1" applyBorder="1" applyAlignment="1">
      <alignment vertical="center"/>
    </xf>
    <xf numFmtId="41" fontId="0" fillId="0" borderId="56" xfId="0" applyNumberFormat="1" applyFont="1" applyBorder="1" applyAlignment="1">
      <alignment horizontal="centerContinuous" vertical="center"/>
    </xf>
    <xf numFmtId="0" fontId="0" fillId="0" borderId="70" xfId="0" applyFont="1" applyBorder="1" applyAlignment="1">
      <alignment horizontal="centerContinuous" vertical="center"/>
    </xf>
    <xf numFmtId="0" fontId="0" fillId="0" borderId="71" xfId="0" applyFont="1" applyBorder="1" applyAlignment="1">
      <alignment horizontal="centerContinuous" vertical="center"/>
    </xf>
    <xf numFmtId="41" fontId="0" fillId="0" borderId="72" xfId="0" applyNumberFormat="1" applyFont="1" applyBorder="1" applyAlignment="1">
      <alignment horizontal="center" vertical="center"/>
    </xf>
    <xf numFmtId="41" fontId="0" fillId="0" borderId="0" xfId="0" applyNumberFormat="1" applyFont="1" applyAlignment="1">
      <alignment horizontal="center" vertical="center"/>
    </xf>
    <xf numFmtId="0" fontId="0" fillId="0" borderId="63" xfId="0" applyNumberFormat="1" applyFont="1" applyBorder="1" applyAlignment="1">
      <alignment horizontal="center" vertical="center" textRotation="255"/>
    </xf>
    <xf numFmtId="41" fontId="0" fillId="0" borderId="54" xfId="0" applyNumberFormat="1" applyFont="1" applyBorder="1" applyAlignment="1">
      <alignment horizontal="center" vertical="center" shrinkToFit="1"/>
    </xf>
    <xf numFmtId="41" fontId="0" fillId="0" borderId="54" xfId="0" applyNumberFormat="1" applyFont="1" applyBorder="1" applyAlignment="1">
      <alignment horizontal="center" vertical="center"/>
    </xf>
    <xf numFmtId="217" fontId="0" fillId="0" borderId="50" xfId="0" applyNumberFormat="1" applyFont="1" applyBorder="1" applyAlignment="1">
      <alignment vertical="center"/>
    </xf>
    <xf numFmtId="217" fontId="0" fillId="0" borderId="52" xfId="0" applyNumberFormat="1" applyFont="1" applyBorder="1" applyAlignment="1">
      <alignment vertical="center"/>
    </xf>
    <xf numFmtId="41" fontId="0" fillId="0" borderId="55" xfId="0" applyNumberFormat="1" applyFont="1" applyBorder="1" applyAlignment="1">
      <alignment horizontal="right" vertical="center"/>
    </xf>
    <xf numFmtId="217" fontId="0" fillId="0" borderId="53" xfId="0" applyNumberFormat="1" applyFont="1" applyBorder="1" applyAlignment="1">
      <alignment vertical="center"/>
    </xf>
    <xf numFmtId="41" fontId="0" fillId="0" borderId="48" xfId="0" applyNumberFormat="1" applyFont="1" applyBorder="1" applyAlignment="1">
      <alignment horizontal="left" vertical="center"/>
    </xf>
    <xf numFmtId="41" fontId="0" fillId="0" borderId="66" xfId="0" applyNumberFormat="1" applyFont="1" applyBorder="1" applyAlignment="1">
      <alignment horizontal="left" vertical="center"/>
    </xf>
    <xf numFmtId="41" fontId="0" fillId="0" borderId="62" xfId="0" applyNumberFormat="1" applyFont="1" applyBorder="1" applyAlignment="1">
      <alignment horizontal="right" vertical="center"/>
    </xf>
    <xf numFmtId="217" fontId="0" fillId="0" borderId="54" xfId="0" applyNumberFormat="1" applyFont="1" applyBorder="1" applyAlignment="1">
      <alignment vertical="center"/>
    </xf>
    <xf numFmtId="225" fontId="0" fillId="0" borderId="51" xfId="0" applyNumberFormat="1" applyFont="1" applyBorder="1" applyAlignment="1">
      <alignment vertical="center"/>
    </xf>
    <xf numFmtId="41" fontId="0" fillId="0" borderId="69" xfId="0" applyNumberFormat="1" applyFont="1" applyBorder="1" applyAlignment="1">
      <alignment horizontal="right" vertical="center"/>
    </xf>
    <xf numFmtId="41" fontId="0" fillId="0" borderId="33" xfId="0" applyNumberFormat="1" applyFont="1" applyBorder="1" applyAlignment="1">
      <alignment vertical="center"/>
    </xf>
    <xf numFmtId="41" fontId="0" fillId="0" borderId="35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41" fontId="0" fillId="0" borderId="29" xfId="0" applyNumberFormat="1" applyFont="1" applyBorder="1" applyAlignment="1">
      <alignment vertical="center"/>
    </xf>
    <xf numFmtId="41" fontId="0" fillId="0" borderId="31" xfId="0" applyNumberFormat="1" applyFont="1" applyBorder="1" applyAlignment="1">
      <alignment vertical="center"/>
    </xf>
    <xf numFmtId="226" fontId="0" fillId="0" borderId="51" xfId="0" applyNumberFormat="1" applyFont="1" applyBorder="1" applyAlignment="1">
      <alignment vertical="center"/>
    </xf>
    <xf numFmtId="218" fontId="0" fillId="0" borderId="51" xfId="0" applyNumberFormat="1" applyFont="1" applyBorder="1" applyAlignment="1">
      <alignment vertical="center"/>
    </xf>
    <xf numFmtId="41" fontId="0" fillId="0" borderId="20" xfId="0" applyNumberFormat="1" applyFont="1" applyBorder="1" applyAlignment="1">
      <alignment vertical="center"/>
    </xf>
    <xf numFmtId="41" fontId="0" fillId="0" borderId="55" xfId="0" applyNumberFormat="1" applyFont="1" applyBorder="1" applyAlignment="1">
      <alignment vertical="center"/>
    </xf>
    <xf numFmtId="41" fontId="0" fillId="0" borderId="69" xfId="0" applyNumberFormat="1" applyFont="1" applyBorder="1" applyAlignment="1">
      <alignment vertical="center"/>
    </xf>
    <xf numFmtId="218" fontId="0" fillId="0" borderId="53" xfId="0" applyNumberFormat="1" applyFont="1" applyBorder="1" applyAlignment="1">
      <alignment vertical="center"/>
    </xf>
    <xf numFmtId="41" fontId="0" fillId="0" borderId="62" xfId="0" applyNumberFormat="1" applyFont="1" applyBorder="1" applyAlignment="1">
      <alignment vertical="center"/>
    </xf>
    <xf numFmtId="218" fontId="0" fillId="0" borderId="54" xfId="0" applyNumberFormat="1" applyFont="1" applyBorder="1" applyAlignment="1">
      <alignment vertical="center"/>
    </xf>
    <xf numFmtId="218" fontId="0" fillId="0" borderId="0" xfId="0" applyNumberFormat="1" applyFont="1" applyBorder="1" applyAlignment="1">
      <alignment vertical="center"/>
    </xf>
    <xf numFmtId="217" fontId="0" fillId="0" borderId="30" xfId="0" applyNumberFormat="1" applyFont="1" applyBorder="1" applyAlignment="1" quotePrefix="1">
      <alignment horizontal="right" vertical="center"/>
    </xf>
    <xf numFmtId="217" fontId="0" fillId="0" borderId="24" xfId="0" applyNumberFormat="1" applyFont="1" applyBorder="1" applyAlignment="1" quotePrefix="1">
      <alignment horizontal="right" vertical="center"/>
    </xf>
    <xf numFmtId="41" fontId="0" fillId="0" borderId="10" xfId="0" applyNumberFormat="1" applyFont="1" applyBorder="1" applyAlignment="1">
      <alignment horizontal="centerContinuous" vertical="center"/>
    </xf>
    <xf numFmtId="41" fontId="0" fillId="0" borderId="26" xfId="0" applyNumberFormat="1" applyFont="1" applyBorder="1" applyAlignment="1">
      <alignment horizontal="centerContinuous" vertical="center"/>
    </xf>
    <xf numFmtId="41" fontId="0" fillId="0" borderId="48" xfId="0" applyNumberFormat="1" applyFont="1" applyBorder="1" applyAlignment="1">
      <alignment horizontal="center" vertical="center"/>
    </xf>
    <xf numFmtId="41" fontId="0" fillId="0" borderId="62" xfId="0" applyNumberFormat="1" applyFont="1" applyBorder="1" applyAlignment="1">
      <alignment horizontal="center" vertical="center"/>
    </xf>
    <xf numFmtId="41" fontId="0" fillId="0" borderId="48" xfId="0" applyNumberFormat="1" applyFont="1" applyBorder="1" applyAlignment="1">
      <alignment horizontal="centerContinuous" vertical="center"/>
    </xf>
    <xf numFmtId="41" fontId="0" fillId="0" borderId="66" xfId="0" applyNumberFormat="1" applyFont="1" applyBorder="1" applyAlignment="1">
      <alignment horizontal="centerContinuous" vertical="center"/>
    </xf>
    <xf numFmtId="41" fontId="0" fillId="0" borderId="15" xfId="0" applyNumberFormat="1" applyFont="1" applyBorder="1" applyAlignment="1">
      <alignment horizontal="center" vertical="center"/>
    </xf>
    <xf numFmtId="41" fontId="0" fillId="0" borderId="42" xfId="0" applyNumberFormat="1" applyFont="1" applyBorder="1" applyAlignment="1">
      <alignment horizontal="center" vertical="center"/>
    </xf>
    <xf numFmtId="41" fontId="0" fillId="0" borderId="41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distributed" vertical="center"/>
    </xf>
    <xf numFmtId="41" fontId="0" fillId="0" borderId="66" xfId="0" applyNumberFormat="1" applyFont="1" applyBorder="1" applyAlignment="1" quotePrefix="1">
      <alignment horizontal="right" vertical="center"/>
    </xf>
    <xf numFmtId="41" fontId="0" fillId="0" borderId="29" xfId="0" applyNumberFormat="1" applyFont="1" applyBorder="1" applyAlignment="1" quotePrefix="1">
      <alignment horizontal="right" vertical="center"/>
    </xf>
    <xf numFmtId="41" fontId="0" fillId="0" borderId="11" xfId="0" applyNumberFormat="1" applyFont="1" applyBorder="1" applyAlignment="1" quotePrefix="1">
      <alignment horizontal="right" vertical="center"/>
    </xf>
    <xf numFmtId="217" fontId="0" fillId="0" borderId="68" xfId="48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29" sqref="E29"/>
    </sheetView>
  </sheetViews>
  <sheetFormatPr defaultColWidth="8.796875" defaultRowHeight="14.25"/>
  <cols>
    <col min="1" max="2" width="3.59765625" style="172" customWidth="1"/>
    <col min="3" max="4" width="1.59765625" style="172" customWidth="1"/>
    <col min="5" max="5" width="32.59765625" style="172" customWidth="1"/>
    <col min="6" max="6" width="15.59765625" style="172" customWidth="1"/>
    <col min="7" max="7" width="10.59765625" style="172" customWidth="1"/>
    <col min="8" max="8" width="15.59765625" style="172" customWidth="1"/>
    <col min="9" max="9" width="10.59765625" style="172" customWidth="1"/>
    <col min="10" max="11" width="9" style="172" customWidth="1"/>
    <col min="12" max="12" width="9.8984375" style="172" customWidth="1"/>
    <col min="13" max="16384" width="9" style="172" customWidth="1"/>
  </cols>
  <sheetData>
    <row r="1" spans="1:6" ht="33.75" customHeight="1">
      <c r="A1" s="154" t="s">
        <v>0</v>
      </c>
      <c r="B1" s="154"/>
      <c r="C1" s="154"/>
      <c r="D1" s="154"/>
      <c r="E1" s="155" t="s">
        <v>258</v>
      </c>
      <c r="F1" s="156"/>
    </row>
    <row r="3" ht="14.25">
      <c r="A3" s="157" t="s">
        <v>93</v>
      </c>
    </row>
    <row r="5" spans="1:5" ht="13.5">
      <c r="A5" s="158" t="s">
        <v>237</v>
      </c>
      <c r="B5" s="158"/>
      <c r="C5" s="158"/>
      <c r="D5" s="158"/>
      <c r="E5" s="158"/>
    </row>
    <row r="6" spans="1:9" ht="14.25">
      <c r="A6" s="159"/>
      <c r="H6" s="173"/>
      <c r="I6" s="174" t="s">
        <v>1</v>
      </c>
    </row>
    <row r="7" spans="1:9" ht="27" customHeight="1">
      <c r="A7" s="160"/>
      <c r="B7" s="175"/>
      <c r="C7" s="175"/>
      <c r="D7" s="175"/>
      <c r="E7" s="175"/>
      <c r="F7" s="176" t="s">
        <v>238</v>
      </c>
      <c r="G7" s="177"/>
      <c r="H7" s="178" t="s">
        <v>2</v>
      </c>
      <c r="I7" s="161" t="s">
        <v>22</v>
      </c>
    </row>
    <row r="8" spans="1:9" ht="16.5" customHeight="1">
      <c r="A8" s="179"/>
      <c r="B8" s="180"/>
      <c r="C8" s="180"/>
      <c r="D8" s="180"/>
      <c r="E8" s="180"/>
      <c r="F8" s="181" t="s">
        <v>91</v>
      </c>
      <c r="G8" s="182" t="s">
        <v>3</v>
      </c>
      <c r="H8" s="183"/>
      <c r="I8" s="184"/>
    </row>
    <row r="9" spans="1:11" ht="18" customHeight="1">
      <c r="A9" s="185" t="s">
        <v>88</v>
      </c>
      <c r="B9" s="185" t="s">
        <v>90</v>
      </c>
      <c r="C9" s="186" t="s">
        <v>4</v>
      </c>
      <c r="D9" s="187"/>
      <c r="E9" s="187"/>
      <c r="F9" s="167">
        <v>136210</v>
      </c>
      <c r="G9" s="188">
        <f>F9/$F$27*100</f>
        <v>19.363138815836237</v>
      </c>
      <c r="H9" s="162">
        <v>135330</v>
      </c>
      <c r="I9" s="189">
        <f>(F9/H9-1)*100</f>
        <v>0.6502623217320647</v>
      </c>
      <c r="K9" s="190"/>
    </row>
    <row r="10" spans="1:9" ht="18" customHeight="1">
      <c r="A10" s="191"/>
      <c r="B10" s="191"/>
      <c r="C10" s="192"/>
      <c r="D10" s="193" t="s">
        <v>23</v>
      </c>
      <c r="E10" s="194"/>
      <c r="F10" s="168">
        <v>42536</v>
      </c>
      <c r="G10" s="195">
        <f aca="true" t="shared" si="0" ref="G10:G27">F10/$F$27*100</f>
        <v>6.046769493212026</v>
      </c>
      <c r="H10" s="163">
        <v>42338</v>
      </c>
      <c r="I10" s="196">
        <f aca="true" t="shared" si="1" ref="I10:I27">(F10/H10-1)*100</f>
        <v>0.46766498181303184</v>
      </c>
    </row>
    <row r="11" spans="1:9" ht="18" customHeight="1">
      <c r="A11" s="191"/>
      <c r="B11" s="191"/>
      <c r="C11" s="192"/>
      <c r="D11" s="197"/>
      <c r="E11" s="198" t="s">
        <v>24</v>
      </c>
      <c r="F11" s="109">
        <f>37514+513+310</f>
        <v>38337</v>
      </c>
      <c r="G11" s="199">
        <f t="shared" si="0"/>
        <v>5.449854289572819</v>
      </c>
      <c r="H11" s="164">
        <v>38114</v>
      </c>
      <c r="I11" s="200">
        <f t="shared" si="1"/>
        <v>0.585086844728977</v>
      </c>
    </row>
    <row r="12" spans="1:9" ht="18" customHeight="1">
      <c r="A12" s="191"/>
      <c r="B12" s="191"/>
      <c r="C12" s="192"/>
      <c r="D12" s="197"/>
      <c r="E12" s="198" t="s">
        <v>25</v>
      </c>
      <c r="F12" s="109">
        <v>3943</v>
      </c>
      <c r="G12" s="199">
        <f t="shared" si="0"/>
        <v>0.560523135972706</v>
      </c>
      <c r="H12" s="164">
        <v>3836</v>
      </c>
      <c r="I12" s="200">
        <f t="shared" si="1"/>
        <v>2.789363920750776</v>
      </c>
    </row>
    <row r="13" spans="1:9" ht="18" customHeight="1">
      <c r="A13" s="191"/>
      <c r="B13" s="191"/>
      <c r="C13" s="192"/>
      <c r="D13" s="201"/>
      <c r="E13" s="198" t="s">
        <v>26</v>
      </c>
      <c r="F13" s="109">
        <v>256</v>
      </c>
      <c r="G13" s="199">
        <f t="shared" si="0"/>
        <v>0.03639206766650081</v>
      </c>
      <c r="H13" s="164">
        <v>388</v>
      </c>
      <c r="I13" s="200">
        <f t="shared" si="1"/>
        <v>-34.02061855670103</v>
      </c>
    </row>
    <row r="14" spans="1:9" ht="18" customHeight="1">
      <c r="A14" s="191"/>
      <c r="B14" s="191"/>
      <c r="C14" s="192"/>
      <c r="D14" s="202" t="s">
        <v>27</v>
      </c>
      <c r="E14" s="203"/>
      <c r="F14" s="167">
        <v>21755</v>
      </c>
      <c r="G14" s="188">
        <f t="shared" si="0"/>
        <v>3.092614969080958</v>
      </c>
      <c r="H14" s="162">
        <v>20331</v>
      </c>
      <c r="I14" s="204">
        <f t="shared" si="1"/>
        <v>7.004082435689352</v>
      </c>
    </row>
    <row r="15" spans="1:9" ht="18" customHeight="1">
      <c r="A15" s="191"/>
      <c r="B15" s="191"/>
      <c r="C15" s="192"/>
      <c r="D15" s="197"/>
      <c r="E15" s="198" t="s">
        <v>28</v>
      </c>
      <c r="F15" s="109">
        <v>1320</v>
      </c>
      <c r="G15" s="199">
        <f t="shared" si="0"/>
        <v>0.18764659890539484</v>
      </c>
      <c r="H15" s="164">
        <v>1257</v>
      </c>
      <c r="I15" s="200">
        <f t="shared" si="1"/>
        <v>5.011933174224348</v>
      </c>
    </row>
    <row r="16" spans="1:11" ht="18" customHeight="1">
      <c r="A16" s="191"/>
      <c r="B16" s="191"/>
      <c r="C16" s="192"/>
      <c r="D16" s="197"/>
      <c r="E16" s="205" t="s">
        <v>29</v>
      </c>
      <c r="F16" s="168">
        <v>20435</v>
      </c>
      <c r="G16" s="195">
        <f t="shared" si="0"/>
        <v>2.9049683701755633</v>
      </c>
      <c r="H16" s="163">
        <v>19074</v>
      </c>
      <c r="I16" s="196">
        <f t="shared" si="1"/>
        <v>7.135367515990354</v>
      </c>
      <c r="K16" s="165"/>
    </row>
    <row r="17" spans="1:9" ht="18" customHeight="1">
      <c r="A17" s="191"/>
      <c r="B17" s="191"/>
      <c r="C17" s="192"/>
      <c r="D17" s="206" t="s">
        <v>30</v>
      </c>
      <c r="E17" s="207"/>
      <c r="F17" s="168">
        <v>47077</v>
      </c>
      <c r="G17" s="195">
        <f t="shared" si="0"/>
        <v>6.69230222474945</v>
      </c>
      <c r="H17" s="163">
        <v>47906</v>
      </c>
      <c r="I17" s="196">
        <f t="shared" si="1"/>
        <v>-1.7304721746754015</v>
      </c>
    </row>
    <row r="18" spans="1:9" ht="18" customHeight="1">
      <c r="A18" s="191"/>
      <c r="B18" s="191"/>
      <c r="C18" s="192"/>
      <c r="D18" s="208" t="s">
        <v>94</v>
      </c>
      <c r="E18" s="209"/>
      <c r="F18" s="109">
        <v>2041</v>
      </c>
      <c r="G18" s="199">
        <f t="shared" si="0"/>
        <v>0.29014144573175066</v>
      </c>
      <c r="H18" s="164">
        <v>2218</v>
      </c>
      <c r="I18" s="200">
        <f t="shared" si="1"/>
        <v>-7.98016230838593</v>
      </c>
    </row>
    <row r="19" spans="1:26" ht="18" customHeight="1">
      <c r="A19" s="191"/>
      <c r="B19" s="191"/>
      <c r="C19" s="210"/>
      <c r="D19" s="208" t="s">
        <v>95</v>
      </c>
      <c r="E19" s="209"/>
      <c r="F19" s="109">
        <v>0</v>
      </c>
      <c r="G19" s="199">
        <f t="shared" si="0"/>
        <v>0</v>
      </c>
      <c r="H19" s="164">
        <v>0</v>
      </c>
      <c r="I19" s="200" t="e">
        <f t="shared" si="1"/>
        <v>#DIV/0!</v>
      </c>
      <c r="Z19" s="172" t="s">
        <v>96</v>
      </c>
    </row>
    <row r="20" spans="1:9" ht="18" customHeight="1">
      <c r="A20" s="191"/>
      <c r="B20" s="191"/>
      <c r="C20" s="211" t="s">
        <v>5</v>
      </c>
      <c r="D20" s="212"/>
      <c r="E20" s="212"/>
      <c r="F20" s="109">
        <v>22782</v>
      </c>
      <c r="G20" s="199">
        <f t="shared" si="0"/>
        <v>3.238609709289928</v>
      </c>
      <c r="H20" s="164">
        <v>21192</v>
      </c>
      <c r="I20" s="200">
        <f t="shared" si="1"/>
        <v>7.502831257078135</v>
      </c>
    </row>
    <row r="21" spans="1:9" ht="18" customHeight="1">
      <c r="A21" s="191"/>
      <c r="B21" s="191"/>
      <c r="C21" s="211" t="s">
        <v>6</v>
      </c>
      <c r="D21" s="212"/>
      <c r="E21" s="212"/>
      <c r="F21" s="109">
        <v>220059</v>
      </c>
      <c r="G21" s="199">
        <f t="shared" si="0"/>
        <v>31.282820385244154</v>
      </c>
      <c r="H21" s="164">
        <v>222429</v>
      </c>
      <c r="I21" s="200">
        <f t="shared" si="1"/>
        <v>-1.0655085442995316</v>
      </c>
    </row>
    <row r="22" spans="1:9" ht="18" customHeight="1">
      <c r="A22" s="191"/>
      <c r="B22" s="191"/>
      <c r="C22" s="211" t="s">
        <v>31</v>
      </c>
      <c r="D22" s="212"/>
      <c r="E22" s="212"/>
      <c r="F22" s="109">
        <v>10986</v>
      </c>
      <c r="G22" s="199">
        <f t="shared" si="0"/>
        <v>1.5617314663444453</v>
      </c>
      <c r="H22" s="164">
        <v>11042</v>
      </c>
      <c r="I22" s="200">
        <f t="shared" si="1"/>
        <v>-0.5071545009961986</v>
      </c>
    </row>
    <row r="23" spans="1:9" ht="18" customHeight="1">
      <c r="A23" s="191"/>
      <c r="B23" s="191"/>
      <c r="C23" s="211" t="s">
        <v>7</v>
      </c>
      <c r="D23" s="212"/>
      <c r="E23" s="212"/>
      <c r="F23" s="109">
        <v>108544</v>
      </c>
      <c r="G23" s="199">
        <f t="shared" si="0"/>
        <v>15.430236690596347</v>
      </c>
      <c r="H23" s="164">
        <v>109425</v>
      </c>
      <c r="I23" s="200">
        <f t="shared" si="1"/>
        <v>-0.8051176604980559</v>
      </c>
    </row>
    <row r="24" spans="1:9" ht="18" customHeight="1">
      <c r="A24" s="191"/>
      <c r="B24" s="191"/>
      <c r="C24" s="211" t="s">
        <v>32</v>
      </c>
      <c r="D24" s="212"/>
      <c r="E24" s="212"/>
      <c r="F24" s="109">
        <v>2093</v>
      </c>
      <c r="G24" s="199">
        <f t="shared" si="0"/>
        <v>0.29753358447650863</v>
      </c>
      <c r="H24" s="164">
        <v>2205</v>
      </c>
      <c r="I24" s="200">
        <f t="shared" si="1"/>
        <v>-5.0793650793650835</v>
      </c>
    </row>
    <row r="25" spans="1:9" ht="18" customHeight="1">
      <c r="A25" s="191"/>
      <c r="B25" s="191"/>
      <c r="C25" s="211" t="s">
        <v>8</v>
      </c>
      <c r="D25" s="212"/>
      <c r="E25" s="212"/>
      <c r="F25" s="109">
        <v>107612</v>
      </c>
      <c r="G25" s="199">
        <f t="shared" si="0"/>
        <v>15.297746819247992</v>
      </c>
      <c r="H25" s="164">
        <v>97557</v>
      </c>
      <c r="I25" s="200">
        <f t="shared" si="1"/>
        <v>10.30679500189633</v>
      </c>
    </row>
    <row r="26" spans="1:9" ht="18" customHeight="1">
      <c r="A26" s="191"/>
      <c r="B26" s="191"/>
      <c r="C26" s="213" t="s">
        <v>9</v>
      </c>
      <c r="D26" s="214"/>
      <c r="E26" s="214"/>
      <c r="F26" s="215">
        <v>95164</v>
      </c>
      <c r="G26" s="216">
        <f t="shared" si="0"/>
        <v>13.528182528964388</v>
      </c>
      <c r="H26" s="166">
        <v>102745</v>
      </c>
      <c r="I26" s="217">
        <f t="shared" si="1"/>
        <v>-7.378461238989731</v>
      </c>
    </row>
    <row r="27" spans="1:9" ht="18" customHeight="1">
      <c r="A27" s="191"/>
      <c r="B27" s="218"/>
      <c r="C27" s="219" t="s">
        <v>10</v>
      </c>
      <c r="D27" s="220"/>
      <c r="E27" s="220"/>
      <c r="F27" s="221">
        <f>SUM(F9,F20:F26)</f>
        <v>703450</v>
      </c>
      <c r="G27" s="222">
        <f t="shared" si="0"/>
        <v>100</v>
      </c>
      <c r="H27" s="221">
        <f>SUM(H9,H20:H26)</f>
        <v>701925</v>
      </c>
      <c r="I27" s="223">
        <f t="shared" si="1"/>
        <v>0.21725967874060004</v>
      </c>
    </row>
    <row r="28" spans="1:9" ht="18" customHeight="1">
      <c r="A28" s="191"/>
      <c r="B28" s="185" t="s">
        <v>89</v>
      </c>
      <c r="C28" s="186" t="s">
        <v>11</v>
      </c>
      <c r="D28" s="187"/>
      <c r="E28" s="187"/>
      <c r="F28" s="167">
        <f>F29+F30+F31</f>
        <v>320227</v>
      </c>
      <c r="G28" s="188">
        <f>F28/$F$45*100</f>
        <v>45.52235411187718</v>
      </c>
      <c r="H28" s="167">
        <v>323079</v>
      </c>
      <c r="I28" s="224">
        <f>(F28/H28-1)*100</f>
        <v>-0.8827562299004277</v>
      </c>
    </row>
    <row r="29" spans="1:9" ht="18" customHeight="1">
      <c r="A29" s="191"/>
      <c r="B29" s="191"/>
      <c r="C29" s="192"/>
      <c r="D29" s="225" t="s">
        <v>12</v>
      </c>
      <c r="E29" s="212"/>
      <c r="F29" s="109">
        <v>190154</v>
      </c>
      <c r="G29" s="199">
        <f aca="true" t="shared" si="2" ref="G29:G45">F29/$F$45*100</f>
        <v>27.031629824436703</v>
      </c>
      <c r="H29" s="109">
        <v>188429</v>
      </c>
      <c r="I29" s="226">
        <f aca="true" t="shared" si="3" ref="I29:I45">(F29/H29-1)*100</f>
        <v>0.9154641801421226</v>
      </c>
    </row>
    <row r="30" spans="1:9" ht="18" customHeight="1">
      <c r="A30" s="191"/>
      <c r="B30" s="191"/>
      <c r="C30" s="192"/>
      <c r="D30" s="225" t="s">
        <v>33</v>
      </c>
      <c r="E30" s="212"/>
      <c r="F30" s="109">
        <v>25505</v>
      </c>
      <c r="G30" s="199">
        <f t="shared" si="2"/>
        <v>3.625701897789466</v>
      </c>
      <c r="H30" s="109">
        <v>25650</v>
      </c>
      <c r="I30" s="226">
        <f t="shared" si="3"/>
        <v>-0.5653021442495132</v>
      </c>
    </row>
    <row r="31" spans="1:9" ht="18" customHeight="1">
      <c r="A31" s="191"/>
      <c r="B31" s="191"/>
      <c r="C31" s="227"/>
      <c r="D31" s="225" t="s">
        <v>13</v>
      </c>
      <c r="E31" s="212"/>
      <c r="F31" s="109">
        <v>104568</v>
      </c>
      <c r="G31" s="199">
        <f t="shared" si="2"/>
        <v>14.865022389651006</v>
      </c>
      <c r="H31" s="109">
        <v>109000</v>
      </c>
      <c r="I31" s="226">
        <f t="shared" si="3"/>
        <v>-4.066055045871564</v>
      </c>
    </row>
    <row r="32" spans="1:9" ht="18" customHeight="1">
      <c r="A32" s="191"/>
      <c r="B32" s="191"/>
      <c r="C32" s="228" t="s">
        <v>14</v>
      </c>
      <c r="D32" s="203"/>
      <c r="E32" s="203"/>
      <c r="F32" s="167">
        <f>SUM(F33:F38)+200</f>
        <v>221790</v>
      </c>
      <c r="G32" s="188">
        <f t="shared" si="2"/>
        <v>31.528893311536</v>
      </c>
      <c r="H32" s="167">
        <v>218189</v>
      </c>
      <c r="I32" s="224">
        <f t="shared" si="3"/>
        <v>1.650404007534756</v>
      </c>
    </row>
    <row r="33" spans="1:9" ht="18" customHeight="1">
      <c r="A33" s="191"/>
      <c r="B33" s="191"/>
      <c r="C33" s="192"/>
      <c r="D33" s="225" t="s">
        <v>15</v>
      </c>
      <c r="E33" s="212"/>
      <c r="F33" s="109">
        <v>21309</v>
      </c>
      <c r="G33" s="199">
        <f t="shared" si="2"/>
        <v>3.0292131636932265</v>
      </c>
      <c r="H33" s="109">
        <v>18655</v>
      </c>
      <c r="I33" s="226">
        <f t="shared" si="3"/>
        <v>14.22674886089521</v>
      </c>
    </row>
    <row r="34" spans="1:9" ht="18" customHeight="1">
      <c r="A34" s="191"/>
      <c r="B34" s="191"/>
      <c r="C34" s="192"/>
      <c r="D34" s="225" t="s">
        <v>34</v>
      </c>
      <c r="E34" s="212"/>
      <c r="F34" s="109">
        <v>6102</v>
      </c>
      <c r="G34" s="199">
        <f t="shared" si="2"/>
        <v>0.8674390503944843</v>
      </c>
      <c r="H34" s="109">
        <v>5917</v>
      </c>
      <c r="I34" s="226">
        <f t="shared" si="3"/>
        <v>3.126584417779288</v>
      </c>
    </row>
    <row r="35" spans="1:9" ht="18" customHeight="1">
      <c r="A35" s="191"/>
      <c r="B35" s="191"/>
      <c r="C35" s="192"/>
      <c r="D35" s="225" t="s">
        <v>35</v>
      </c>
      <c r="E35" s="212"/>
      <c r="F35" s="109">
        <v>155365</v>
      </c>
      <c r="G35" s="199">
        <f t="shared" si="2"/>
        <v>22.086146847679295</v>
      </c>
      <c r="H35" s="109">
        <v>154507</v>
      </c>
      <c r="I35" s="226">
        <f t="shared" si="3"/>
        <v>0.5553146459383651</v>
      </c>
    </row>
    <row r="36" spans="1:9" ht="18" customHeight="1">
      <c r="A36" s="191"/>
      <c r="B36" s="191"/>
      <c r="C36" s="192"/>
      <c r="D36" s="225" t="s">
        <v>36</v>
      </c>
      <c r="E36" s="212"/>
      <c r="F36" s="109">
        <v>925</v>
      </c>
      <c r="G36" s="199">
        <f t="shared" si="2"/>
        <v>0.13149477574809865</v>
      </c>
      <c r="H36" s="109">
        <v>311</v>
      </c>
      <c r="I36" s="226">
        <f t="shared" si="3"/>
        <v>197.42765273311895</v>
      </c>
    </row>
    <row r="37" spans="1:9" ht="18" customHeight="1">
      <c r="A37" s="191"/>
      <c r="B37" s="191"/>
      <c r="C37" s="192"/>
      <c r="D37" s="225" t="s">
        <v>16</v>
      </c>
      <c r="E37" s="212"/>
      <c r="F37" s="109">
        <v>6223</v>
      </c>
      <c r="G37" s="199">
        <f t="shared" si="2"/>
        <v>0.884639988627479</v>
      </c>
      <c r="H37" s="109">
        <v>5811</v>
      </c>
      <c r="I37" s="226">
        <f t="shared" si="3"/>
        <v>7.090001720874195</v>
      </c>
    </row>
    <row r="38" spans="1:9" ht="18" customHeight="1">
      <c r="A38" s="191"/>
      <c r="B38" s="191"/>
      <c r="C38" s="227"/>
      <c r="D38" s="225" t="s">
        <v>37</v>
      </c>
      <c r="E38" s="212"/>
      <c r="F38" s="109">
        <f>18+31648</f>
        <v>31666</v>
      </c>
      <c r="G38" s="199">
        <f t="shared" si="2"/>
        <v>4.501528182528965</v>
      </c>
      <c r="H38" s="109">
        <v>32788</v>
      </c>
      <c r="I38" s="226">
        <f t="shared" si="3"/>
        <v>-3.4219836525558156</v>
      </c>
    </row>
    <row r="39" spans="1:9" ht="18" customHeight="1">
      <c r="A39" s="191"/>
      <c r="B39" s="191"/>
      <c r="C39" s="228" t="s">
        <v>17</v>
      </c>
      <c r="D39" s="203"/>
      <c r="E39" s="203"/>
      <c r="F39" s="167">
        <f>F40+F43</f>
        <v>161433</v>
      </c>
      <c r="G39" s="188">
        <f t="shared" si="2"/>
        <v>22.948752576586823</v>
      </c>
      <c r="H39" s="167">
        <v>160657</v>
      </c>
      <c r="I39" s="224">
        <f t="shared" si="3"/>
        <v>0.48301661303273846</v>
      </c>
    </row>
    <row r="40" spans="1:9" ht="18" customHeight="1">
      <c r="A40" s="191"/>
      <c r="B40" s="191"/>
      <c r="C40" s="192"/>
      <c r="D40" s="193" t="s">
        <v>18</v>
      </c>
      <c r="E40" s="194"/>
      <c r="F40" s="168">
        <v>157663</v>
      </c>
      <c r="G40" s="195">
        <f t="shared" si="2"/>
        <v>22.41282251759187</v>
      </c>
      <c r="H40" s="168">
        <v>157167</v>
      </c>
      <c r="I40" s="229">
        <f t="shared" si="3"/>
        <v>0.31558787786241105</v>
      </c>
    </row>
    <row r="41" spans="1:9" ht="18" customHeight="1">
      <c r="A41" s="191"/>
      <c r="B41" s="191"/>
      <c r="C41" s="192"/>
      <c r="D41" s="197"/>
      <c r="E41" s="169" t="s">
        <v>92</v>
      </c>
      <c r="F41" s="109">
        <f>76573+4268</f>
        <v>80841</v>
      </c>
      <c r="G41" s="199">
        <f t="shared" si="2"/>
        <v>11.492074774326534</v>
      </c>
      <c r="H41" s="109">
        <v>90723</v>
      </c>
      <c r="I41" s="230">
        <f t="shared" si="3"/>
        <v>-10.892496941238717</v>
      </c>
    </row>
    <row r="42" spans="1:9" ht="18" customHeight="1">
      <c r="A42" s="191"/>
      <c r="B42" s="191"/>
      <c r="C42" s="192"/>
      <c r="D42" s="201"/>
      <c r="E42" s="231" t="s">
        <v>38</v>
      </c>
      <c r="F42" s="109">
        <v>76822</v>
      </c>
      <c r="G42" s="199">
        <f t="shared" si="2"/>
        <v>10.920747743265336</v>
      </c>
      <c r="H42" s="109">
        <v>66444</v>
      </c>
      <c r="I42" s="230">
        <f t="shared" si="3"/>
        <v>15.619168021190788</v>
      </c>
    </row>
    <row r="43" spans="1:9" ht="18" customHeight="1">
      <c r="A43" s="191"/>
      <c r="B43" s="191"/>
      <c r="C43" s="192"/>
      <c r="D43" s="225" t="s">
        <v>39</v>
      </c>
      <c r="E43" s="232"/>
      <c r="F43" s="109">
        <v>3770</v>
      </c>
      <c r="G43" s="199">
        <f t="shared" si="2"/>
        <v>0.5359300589949535</v>
      </c>
      <c r="H43" s="109">
        <v>3490</v>
      </c>
      <c r="I43" s="230">
        <f t="shared" si="3"/>
        <v>8.022922636103157</v>
      </c>
    </row>
    <row r="44" spans="1:9" ht="18" customHeight="1">
      <c r="A44" s="191"/>
      <c r="B44" s="191"/>
      <c r="C44" s="233"/>
      <c r="D44" s="234" t="s">
        <v>40</v>
      </c>
      <c r="E44" s="235"/>
      <c r="F44" s="221">
        <v>0</v>
      </c>
      <c r="G44" s="222">
        <f t="shared" si="2"/>
        <v>0</v>
      </c>
      <c r="H44" s="166">
        <v>0</v>
      </c>
      <c r="I44" s="217" t="e">
        <f t="shared" si="3"/>
        <v>#DIV/0!</v>
      </c>
    </row>
    <row r="45" spans="1:9" ht="18" customHeight="1">
      <c r="A45" s="218"/>
      <c r="B45" s="218"/>
      <c r="C45" s="233" t="s">
        <v>19</v>
      </c>
      <c r="D45" s="236"/>
      <c r="E45" s="236"/>
      <c r="F45" s="237">
        <f>SUM(F28,F32,F39)</f>
        <v>703450</v>
      </c>
      <c r="G45" s="223">
        <f t="shared" si="2"/>
        <v>100</v>
      </c>
      <c r="H45" s="237">
        <f>SUM(H28,H32,H39)</f>
        <v>701925</v>
      </c>
      <c r="I45" s="223">
        <f t="shared" si="3"/>
        <v>0.21725967874060004</v>
      </c>
    </row>
    <row r="46" ht="13.5">
      <c r="A46" s="170" t="s">
        <v>20</v>
      </c>
    </row>
    <row r="47" ht="13.5">
      <c r="A47" s="171" t="s">
        <v>21</v>
      </c>
    </row>
    <row r="48" ht="13.5">
      <c r="A48" s="171"/>
    </row>
    <row r="57" ht="13.5">
      <c r="I57" s="238"/>
    </row>
    <row r="58" ht="13.5">
      <c r="I58" s="23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1968503937007874" bottom="0.1968503937007874" header="0.1968503937007874" footer="0.31496062992125984"/>
  <pageSetup errors="dash"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A1" sqref="A1:IV16384"/>
    </sheetView>
  </sheetViews>
  <sheetFormatPr defaultColWidth="8.796875" defaultRowHeight="14.25"/>
  <cols>
    <col min="1" max="1" width="3.59765625" style="4" customWidth="1"/>
    <col min="2" max="3" width="1.59765625" style="4" customWidth="1"/>
    <col min="4" max="4" width="22.59765625" style="4" customWidth="1"/>
    <col min="5" max="5" width="10.59765625" style="4" customWidth="1"/>
    <col min="6" max="11" width="13.59765625" style="4" customWidth="1"/>
    <col min="12" max="12" width="13.59765625" style="239" customWidth="1"/>
    <col min="13" max="21" width="13.59765625" style="4" customWidth="1"/>
    <col min="22" max="25" width="12" style="4" customWidth="1"/>
    <col min="26" max="16384" width="9" style="4" customWidth="1"/>
  </cols>
  <sheetData>
    <row r="1" spans="1:7" ht="33.75" customHeight="1">
      <c r="A1" s="13" t="s">
        <v>0</v>
      </c>
      <c r="B1" s="6"/>
      <c r="C1" s="6"/>
      <c r="D1" s="115" t="s">
        <v>259</v>
      </c>
      <c r="E1" s="7"/>
      <c r="F1" s="7"/>
      <c r="G1" s="7"/>
    </row>
    <row r="2" ht="15" customHeight="1"/>
    <row r="3" spans="1:4" ht="15" customHeight="1">
      <c r="A3" s="8" t="s">
        <v>47</v>
      </c>
      <c r="B3" s="8"/>
      <c r="C3" s="8"/>
      <c r="D3" s="8"/>
    </row>
    <row r="4" spans="1:4" ht="15" customHeight="1">
      <c r="A4" s="8"/>
      <c r="B4" s="8"/>
      <c r="C4" s="8"/>
      <c r="D4" s="8"/>
    </row>
    <row r="5" spans="1:15" ht="15.75" customHeight="1">
      <c r="A5" s="240" t="s">
        <v>239</v>
      </c>
      <c r="B5" s="240"/>
      <c r="C5" s="240"/>
      <c r="D5" s="240"/>
      <c r="K5" s="241"/>
      <c r="O5" s="241" t="s">
        <v>48</v>
      </c>
    </row>
    <row r="6" spans="1:15" ht="15.75" customHeight="1">
      <c r="A6" s="132" t="s">
        <v>49</v>
      </c>
      <c r="B6" s="133"/>
      <c r="C6" s="133"/>
      <c r="D6" s="133"/>
      <c r="E6" s="134"/>
      <c r="F6" s="117" t="s">
        <v>260</v>
      </c>
      <c r="G6" s="118"/>
      <c r="H6" s="117" t="s">
        <v>261</v>
      </c>
      <c r="I6" s="118"/>
      <c r="J6" s="117"/>
      <c r="K6" s="118"/>
      <c r="L6" s="117"/>
      <c r="M6" s="118"/>
      <c r="N6" s="117"/>
      <c r="O6" s="118"/>
    </row>
    <row r="7" spans="1:15" ht="15.75" customHeight="1">
      <c r="A7" s="135"/>
      <c r="B7" s="136"/>
      <c r="C7" s="136"/>
      <c r="D7" s="136"/>
      <c r="E7" s="137"/>
      <c r="F7" s="242" t="s">
        <v>241</v>
      </c>
      <c r="G7" s="9" t="s">
        <v>2</v>
      </c>
      <c r="H7" s="242" t="s">
        <v>240</v>
      </c>
      <c r="I7" s="9" t="s">
        <v>2</v>
      </c>
      <c r="J7" s="242" t="s">
        <v>240</v>
      </c>
      <c r="K7" s="9" t="s">
        <v>2</v>
      </c>
      <c r="L7" s="242" t="s">
        <v>240</v>
      </c>
      <c r="M7" s="9" t="s">
        <v>2</v>
      </c>
      <c r="N7" s="242" t="s">
        <v>240</v>
      </c>
      <c r="O7" s="113" t="s">
        <v>2</v>
      </c>
    </row>
    <row r="8" spans="1:25" ht="15.75" customHeight="1">
      <c r="A8" s="123" t="s">
        <v>83</v>
      </c>
      <c r="B8" s="243" t="s">
        <v>50</v>
      </c>
      <c r="C8" s="244"/>
      <c r="D8" s="244"/>
      <c r="E8" s="245" t="s">
        <v>41</v>
      </c>
      <c r="F8" s="27">
        <v>5980</v>
      </c>
      <c r="G8" s="28">
        <v>6168</v>
      </c>
      <c r="H8" s="27">
        <v>1307</v>
      </c>
      <c r="I8" s="29">
        <v>1468</v>
      </c>
      <c r="J8" s="27"/>
      <c r="K8" s="30"/>
      <c r="L8" s="27"/>
      <c r="M8" s="29"/>
      <c r="N8" s="27"/>
      <c r="O8" s="30"/>
      <c r="P8" s="246"/>
      <c r="Q8" s="246"/>
      <c r="R8" s="246"/>
      <c r="S8" s="246"/>
      <c r="T8" s="246"/>
      <c r="U8" s="246"/>
      <c r="V8" s="246"/>
      <c r="W8" s="246"/>
      <c r="X8" s="246"/>
      <c r="Y8" s="246"/>
    </row>
    <row r="9" spans="1:25" ht="15.75" customHeight="1">
      <c r="A9" s="144"/>
      <c r="B9" s="239"/>
      <c r="C9" s="247" t="s">
        <v>51</v>
      </c>
      <c r="D9" s="248"/>
      <c r="E9" s="249" t="s">
        <v>42</v>
      </c>
      <c r="F9" s="19">
        <v>5980</v>
      </c>
      <c r="G9" s="31">
        <v>6168</v>
      </c>
      <c r="H9" s="19">
        <v>1307</v>
      </c>
      <c r="I9" s="32">
        <v>1468</v>
      </c>
      <c r="J9" s="19"/>
      <c r="K9" s="33"/>
      <c r="L9" s="19"/>
      <c r="M9" s="32"/>
      <c r="N9" s="19"/>
      <c r="O9" s="33"/>
      <c r="P9" s="246"/>
      <c r="Q9" s="246"/>
      <c r="R9" s="246"/>
      <c r="S9" s="246"/>
      <c r="T9" s="246"/>
      <c r="U9" s="246"/>
      <c r="V9" s="246"/>
      <c r="W9" s="246"/>
      <c r="X9" s="246"/>
      <c r="Y9" s="246"/>
    </row>
    <row r="10" spans="1:25" ht="15.75" customHeight="1">
      <c r="A10" s="144"/>
      <c r="B10" s="250"/>
      <c r="C10" s="247" t="s">
        <v>52</v>
      </c>
      <c r="D10" s="248"/>
      <c r="E10" s="249" t="s">
        <v>43</v>
      </c>
      <c r="F10" s="19">
        <v>0</v>
      </c>
      <c r="G10" s="31">
        <v>0</v>
      </c>
      <c r="H10" s="19">
        <v>0</v>
      </c>
      <c r="I10" s="32">
        <v>0</v>
      </c>
      <c r="J10" s="251"/>
      <c r="K10" s="252"/>
      <c r="L10" s="19"/>
      <c r="M10" s="32"/>
      <c r="N10" s="19"/>
      <c r="O10" s="33"/>
      <c r="P10" s="246"/>
      <c r="Q10" s="246"/>
      <c r="R10" s="246"/>
      <c r="S10" s="246"/>
      <c r="T10" s="246"/>
      <c r="U10" s="246"/>
      <c r="V10" s="246"/>
      <c r="W10" s="246"/>
      <c r="X10" s="246"/>
      <c r="Y10" s="246"/>
    </row>
    <row r="11" spans="1:25" ht="15.75" customHeight="1">
      <c r="A11" s="144"/>
      <c r="B11" s="253" t="s">
        <v>53</v>
      </c>
      <c r="C11" s="254"/>
      <c r="D11" s="254"/>
      <c r="E11" s="255" t="s">
        <v>44</v>
      </c>
      <c r="F11" s="34">
        <v>5928</v>
      </c>
      <c r="G11" s="35">
        <v>6117</v>
      </c>
      <c r="H11" s="34">
        <v>1458</v>
      </c>
      <c r="I11" s="36">
        <v>1565</v>
      </c>
      <c r="J11" s="34"/>
      <c r="K11" s="37"/>
      <c r="L11" s="34"/>
      <c r="M11" s="36"/>
      <c r="N11" s="34"/>
      <c r="O11" s="37"/>
      <c r="P11" s="246"/>
      <c r="Q11" s="246"/>
      <c r="R11" s="246"/>
      <c r="S11" s="246"/>
      <c r="T11" s="246"/>
      <c r="U11" s="246"/>
      <c r="V11" s="246"/>
      <c r="W11" s="246"/>
      <c r="X11" s="246"/>
      <c r="Y11" s="246"/>
    </row>
    <row r="12" spans="1:25" ht="15.75" customHeight="1">
      <c r="A12" s="144"/>
      <c r="B12" s="256"/>
      <c r="C12" s="247" t="s">
        <v>54</v>
      </c>
      <c r="D12" s="248"/>
      <c r="E12" s="249" t="s">
        <v>45</v>
      </c>
      <c r="F12" s="19">
        <v>5925</v>
      </c>
      <c r="G12" s="31">
        <v>6114</v>
      </c>
      <c r="H12" s="34">
        <v>1458</v>
      </c>
      <c r="I12" s="32">
        <v>1565</v>
      </c>
      <c r="J12" s="34"/>
      <c r="K12" s="33"/>
      <c r="L12" s="19"/>
      <c r="M12" s="32"/>
      <c r="N12" s="19"/>
      <c r="O12" s="33"/>
      <c r="P12" s="246"/>
      <c r="Q12" s="246"/>
      <c r="R12" s="246"/>
      <c r="S12" s="246"/>
      <c r="T12" s="246"/>
      <c r="U12" s="246"/>
      <c r="V12" s="246"/>
      <c r="W12" s="246"/>
      <c r="X12" s="246"/>
      <c r="Y12" s="246"/>
    </row>
    <row r="13" spans="1:25" ht="15.75" customHeight="1">
      <c r="A13" s="144"/>
      <c r="B13" s="239"/>
      <c r="C13" s="257" t="s">
        <v>55</v>
      </c>
      <c r="D13" s="258"/>
      <c r="E13" s="259" t="s">
        <v>46</v>
      </c>
      <c r="F13" s="16">
        <v>3</v>
      </c>
      <c r="G13" s="38">
        <v>3</v>
      </c>
      <c r="H13" s="251">
        <v>0</v>
      </c>
      <c r="I13" s="252">
        <v>0</v>
      </c>
      <c r="J13" s="251"/>
      <c r="K13" s="252"/>
      <c r="L13" s="17"/>
      <c r="M13" s="39"/>
      <c r="N13" s="17"/>
      <c r="O13" s="40"/>
      <c r="P13" s="246"/>
      <c r="Q13" s="246"/>
      <c r="R13" s="246"/>
      <c r="S13" s="246"/>
      <c r="T13" s="246"/>
      <c r="U13" s="246"/>
      <c r="V13" s="246"/>
      <c r="W13" s="246"/>
      <c r="X13" s="246"/>
      <c r="Y13" s="246"/>
    </row>
    <row r="14" spans="1:25" ht="15.75" customHeight="1">
      <c r="A14" s="144"/>
      <c r="B14" s="260" t="s">
        <v>56</v>
      </c>
      <c r="C14" s="248"/>
      <c r="D14" s="248"/>
      <c r="E14" s="249" t="s">
        <v>97</v>
      </c>
      <c r="F14" s="18">
        <f aca="true" t="shared" si="0" ref="F14:O14">F9-F12</f>
        <v>55</v>
      </c>
      <c r="G14" s="41">
        <f t="shared" si="0"/>
        <v>54</v>
      </c>
      <c r="H14" s="18">
        <f t="shared" si="0"/>
        <v>-151</v>
      </c>
      <c r="I14" s="41">
        <f t="shared" si="0"/>
        <v>-97</v>
      </c>
      <c r="J14" s="18">
        <f t="shared" si="0"/>
        <v>0</v>
      </c>
      <c r="K14" s="41">
        <f t="shared" si="0"/>
        <v>0</v>
      </c>
      <c r="L14" s="18">
        <f t="shared" si="0"/>
        <v>0</v>
      </c>
      <c r="M14" s="41">
        <f t="shared" si="0"/>
        <v>0</v>
      </c>
      <c r="N14" s="18">
        <f t="shared" si="0"/>
        <v>0</v>
      </c>
      <c r="O14" s="41">
        <f t="shared" si="0"/>
        <v>0</v>
      </c>
      <c r="P14" s="246"/>
      <c r="Q14" s="246"/>
      <c r="R14" s="246"/>
      <c r="S14" s="246"/>
      <c r="T14" s="246"/>
      <c r="U14" s="246"/>
      <c r="V14" s="246"/>
      <c r="W14" s="246"/>
      <c r="X14" s="246"/>
      <c r="Y14" s="246"/>
    </row>
    <row r="15" spans="1:25" ht="15.75" customHeight="1">
      <c r="A15" s="144"/>
      <c r="B15" s="260" t="s">
        <v>57</v>
      </c>
      <c r="C15" s="248"/>
      <c r="D15" s="248"/>
      <c r="E15" s="249" t="s">
        <v>98</v>
      </c>
      <c r="F15" s="18">
        <f aca="true" t="shared" si="1" ref="F15:O15">F10-F13</f>
        <v>-3</v>
      </c>
      <c r="G15" s="41">
        <f t="shared" si="1"/>
        <v>-3</v>
      </c>
      <c r="H15" s="18">
        <f t="shared" si="1"/>
        <v>0</v>
      </c>
      <c r="I15" s="41">
        <f t="shared" si="1"/>
        <v>0</v>
      </c>
      <c r="J15" s="18">
        <f t="shared" si="1"/>
        <v>0</v>
      </c>
      <c r="K15" s="41">
        <f t="shared" si="1"/>
        <v>0</v>
      </c>
      <c r="L15" s="18">
        <f t="shared" si="1"/>
        <v>0</v>
      </c>
      <c r="M15" s="41">
        <f t="shared" si="1"/>
        <v>0</v>
      </c>
      <c r="N15" s="18">
        <f t="shared" si="1"/>
        <v>0</v>
      </c>
      <c r="O15" s="41">
        <f t="shared" si="1"/>
        <v>0</v>
      </c>
      <c r="P15" s="246"/>
      <c r="Q15" s="246"/>
      <c r="R15" s="246"/>
      <c r="S15" s="246"/>
      <c r="T15" s="246"/>
      <c r="U15" s="246"/>
      <c r="V15" s="246"/>
      <c r="W15" s="246"/>
      <c r="X15" s="246"/>
      <c r="Y15" s="246"/>
    </row>
    <row r="16" spans="1:25" ht="15.75" customHeight="1">
      <c r="A16" s="144"/>
      <c r="B16" s="260" t="s">
        <v>58</v>
      </c>
      <c r="C16" s="248"/>
      <c r="D16" s="248"/>
      <c r="E16" s="249" t="s">
        <v>99</v>
      </c>
      <c r="F16" s="16">
        <f aca="true" t="shared" si="2" ref="F16:O16">F8-F11</f>
        <v>52</v>
      </c>
      <c r="G16" s="38">
        <f t="shared" si="2"/>
        <v>51</v>
      </c>
      <c r="H16" s="16">
        <f t="shared" si="2"/>
        <v>-151</v>
      </c>
      <c r="I16" s="38">
        <f t="shared" si="2"/>
        <v>-97</v>
      </c>
      <c r="J16" s="16">
        <f t="shared" si="2"/>
        <v>0</v>
      </c>
      <c r="K16" s="38">
        <f t="shared" si="2"/>
        <v>0</v>
      </c>
      <c r="L16" s="16">
        <f t="shared" si="2"/>
        <v>0</v>
      </c>
      <c r="M16" s="38">
        <f t="shared" si="2"/>
        <v>0</v>
      </c>
      <c r="N16" s="16">
        <f t="shared" si="2"/>
        <v>0</v>
      </c>
      <c r="O16" s="38">
        <f t="shared" si="2"/>
        <v>0</v>
      </c>
      <c r="P16" s="246"/>
      <c r="Q16" s="246"/>
      <c r="R16" s="246"/>
      <c r="S16" s="246"/>
      <c r="T16" s="246"/>
      <c r="U16" s="246"/>
      <c r="V16" s="246"/>
      <c r="W16" s="246"/>
      <c r="X16" s="246"/>
      <c r="Y16" s="246"/>
    </row>
    <row r="17" spans="1:25" ht="15.75" customHeight="1">
      <c r="A17" s="144"/>
      <c r="B17" s="260" t="s">
        <v>59</v>
      </c>
      <c r="C17" s="248"/>
      <c r="D17" s="248"/>
      <c r="E17" s="261"/>
      <c r="F17" s="18"/>
      <c r="G17" s="41"/>
      <c r="H17" s="251"/>
      <c r="I17" s="252"/>
      <c r="J17" s="19"/>
      <c r="K17" s="33"/>
      <c r="L17" s="19"/>
      <c r="M17" s="32"/>
      <c r="N17" s="251"/>
      <c r="O17" s="42"/>
      <c r="P17" s="246"/>
      <c r="Q17" s="246"/>
      <c r="R17" s="246"/>
      <c r="S17" s="246"/>
      <c r="T17" s="246"/>
      <c r="U17" s="246"/>
      <c r="V17" s="246"/>
      <c r="W17" s="246"/>
      <c r="X17" s="246"/>
      <c r="Y17" s="246"/>
    </row>
    <row r="18" spans="1:25" ht="15.75" customHeight="1">
      <c r="A18" s="145"/>
      <c r="B18" s="262" t="s">
        <v>60</v>
      </c>
      <c r="C18" s="240"/>
      <c r="D18" s="240"/>
      <c r="E18" s="263"/>
      <c r="F18" s="43"/>
      <c r="G18" s="44"/>
      <c r="H18" s="45"/>
      <c r="I18" s="46"/>
      <c r="J18" s="45"/>
      <c r="K18" s="46"/>
      <c r="L18" s="45"/>
      <c r="M18" s="46"/>
      <c r="N18" s="45"/>
      <c r="O18" s="47"/>
      <c r="P18" s="246"/>
      <c r="Q18" s="246"/>
      <c r="R18" s="246"/>
      <c r="S18" s="246"/>
      <c r="T18" s="246"/>
      <c r="U18" s="246"/>
      <c r="V18" s="246"/>
      <c r="W18" s="246"/>
      <c r="X18" s="246"/>
      <c r="Y18" s="246"/>
    </row>
    <row r="19" spans="1:25" ht="15.75" customHeight="1">
      <c r="A19" s="144" t="s">
        <v>84</v>
      </c>
      <c r="B19" s="253" t="s">
        <v>61</v>
      </c>
      <c r="C19" s="264"/>
      <c r="D19" s="264"/>
      <c r="E19" s="265"/>
      <c r="F19" s="14">
        <v>758</v>
      </c>
      <c r="G19" s="48">
        <v>744</v>
      </c>
      <c r="H19" s="15">
        <v>0</v>
      </c>
      <c r="I19" s="49">
        <v>0</v>
      </c>
      <c r="J19" s="15"/>
      <c r="K19" s="50"/>
      <c r="L19" s="15"/>
      <c r="M19" s="49"/>
      <c r="N19" s="15"/>
      <c r="O19" s="50"/>
      <c r="P19" s="246"/>
      <c r="Q19" s="246"/>
      <c r="R19" s="246"/>
      <c r="S19" s="246"/>
      <c r="T19" s="246"/>
      <c r="U19" s="246"/>
      <c r="V19" s="246"/>
      <c r="W19" s="246"/>
      <c r="X19" s="246"/>
      <c r="Y19" s="246"/>
    </row>
    <row r="20" spans="1:25" ht="15.75" customHeight="1">
      <c r="A20" s="144"/>
      <c r="B20" s="266"/>
      <c r="C20" s="247" t="s">
        <v>62</v>
      </c>
      <c r="D20" s="248"/>
      <c r="E20" s="249"/>
      <c r="F20" s="18">
        <v>756</v>
      </c>
      <c r="G20" s="41">
        <v>742</v>
      </c>
      <c r="H20" s="19">
        <v>0</v>
      </c>
      <c r="I20" s="32">
        <v>0</v>
      </c>
      <c r="J20" s="19"/>
      <c r="K20" s="252"/>
      <c r="L20" s="19"/>
      <c r="M20" s="32"/>
      <c r="N20" s="19"/>
      <c r="O20" s="33"/>
      <c r="P20" s="246"/>
      <c r="Q20" s="246"/>
      <c r="R20" s="246"/>
      <c r="S20" s="246"/>
      <c r="T20" s="246"/>
      <c r="U20" s="246"/>
      <c r="V20" s="246"/>
      <c r="W20" s="246"/>
      <c r="X20" s="246"/>
      <c r="Y20" s="246"/>
    </row>
    <row r="21" spans="1:25" ht="15.75" customHeight="1">
      <c r="A21" s="144"/>
      <c r="B21" s="267" t="s">
        <v>63</v>
      </c>
      <c r="C21" s="254"/>
      <c r="D21" s="254"/>
      <c r="E21" s="255" t="s">
        <v>100</v>
      </c>
      <c r="F21" s="51">
        <v>758</v>
      </c>
      <c r="G21" s="52">
        <v>744</v>
      </c>
      <c r="H21" s="34">
        <v>0</v>
      </c>
      <c r="I21" s="36">
        <v>0</v>
      </c>
      <c r="J21" s="34"/>
      <c r="K21" s="37"/>
      <c r="L21" s="34"/>
      <c r="M21" s="36"/>
      <c r="N21" s="34"/>
      <c r="O21" s="37"/>
      <c r="P21" s="246"/>
      <c r="Q21" s="246"/>
      <c r="R21" s="246"/>
      <c r="S21" s="246"/>
      <c r="T21" s="246"/>
      <c r="U21" s="246"/>
      <c r="V21" s="246"/>
      <c r="W21" s="246"/>
      <c r="X21" s="246"/>
      <c r="Y21" s="246"/>
    </row>
    <row r="22" spans="1:25" ht="15.75" customHeight="1">
      <c r="A22" s="144"/>
      <c r="B22" s="253" t="s">
        <v>64</v>
      </c>
      <c r="C22" s="264"/>
      <c r="D22" s="264"/>
      <c r="E22" s="265" t="s">
        <v>101</v>
      </c>
      <c r="F22" s="14">
        <v>1257</v>
      </c>
      <c r="G22" s="48">
        <v>1258</v>
      </c>
      <c r="H22" s="15">
        <v>795</v>
      </c>
      <c r="I22" s="49">
        <v>1043</v>
      </c>
      <c r="J22" s="15"/>
      <c r="K22" s="50"/>
      <c r="L22" s="15"/>
      <c r="M22" s="49"/>
      <c r="N22" s="15"/>
      <c r="O22" s="50"/>
      <c r="P22" s="246"/>
      <c r="Q22" s="246"/>
      <c r="R22" s="246"/>
      <c r="S22" s="246"/>
      <c r="T22" s="246"/>
      <c r="U22" s="246"/>
      <c r="V22" s="246"/>
      <c r="W22" s="246"/>
      <c r="X22" s="246"/>
      <c r="Y22" s="246"/>
    </row>
    <row r="23" spans="1:25" ht="15.75" customHeight="1">
      <c r="A23" s="144"/>
      <c r="B23" s="256" t="s">
        <v>65</v>
      </c>
      <c r="C23" s="257" t="s">
        <v>66</v>
      </c>
      <c r="D23" s="258"/>
      <c r="E23" s="259"/>
      <c r="F23" s="16">
        <v>454</v>
      </c>
      <c r="G23" s="38">
        <v>474</v>
      </c>
      <c r="H23" s="17">
        <v>0</v>
      </c>
      <c r="I23" s="39">
        <v>0</v>
      </c>
      <c r="J23" s="17"/>
      <c r="K23" s="40"/>
      <c r="L23" s="17"/>
      <c r="M23" s="39"/>
      <c r="N23" s="17"/>
      <c r="O23" s="40"/>
      <c r="P23" s="246"/>
      <c r="Q23" s="246"/>
      <c r="R23" s="246"/>
      <c r="S23" s="246"/>
      <c r="T23" s="246"/>
      <c r="U23" s="246"/>
      <c r="V23" s="246"/>
      <c r="W23" s="246"/>
      <c r="X23" s="246"/>
      <c r="Y23" s="246"/>
    </row>
    <row r="24" spans="1:25" ht="15.75" customHeight="1">
      <c r="A24" s="144"/>
      <c r="B24" s="260" t="s">
        <v>102</v>
      </c>
      <c r="C24" s="248"/>
      <c r="D24" s="248"/>
      <c r="E24" s="249" t="s">
        <v>103</v>
      </c>
      <c r="F24" s="18">
        <f aca="true" t="shared" si="3" ref="F24:O24">F21-F22</f>
        <v>-499</v>
      </c>
      <c r="G24" s="41">
        <f t="shared" si="3"/>
        <v>-514</v>
      </c>
      <c r="H24" s="18">
        <f t="shared" si="3"/>
        <v>-795</v>
      </c>
      <c r="I24" s="41">
        <f t="shared" si="3"/>
        <v>-1043</v>
      </c>
      <c r="J24" s="18">
        <f t="shared" si="3"/>
        <v>0</v>
      </c>
      <c r="K24" s="41">
        <f t="shared" si="3"/>
        <v>0</v>
      </c>
      <c r="L24" s="18">
        <f t="shared" si="3"/>
        <v>0</v>
      </c>
      <c r="M24" s="41">
        <f t="shared" si="3"/>
        <v>0</v>
      </c>
      <c r="N24" s="18">
        <f t="shared" si="3"/>
        <v>0</v>
      </c>
      <c r="O24" s="41">
        <f t="shared" si="3"/>
        <v>0</v>
      </c>
      <c r="P24" s="246"/>
      <c r="Q24" s="246"/>
      <c r="R24" s="246"/>
      <c r="S24" s="246"/>
      <c r="T24" s="246"/>
      <c r="U24" s="246"/>
      <c r="V24" s="246"/>
      <c r="W24" s="246"/>
      <c r="X24" s="246"/>
      <c r="Y24" s="246"/>
    </row>
    <row r="25" spans="1:25" ht="15.75" customHeight="1">
      <c r="A25" s="144"/>
      <c r="B25" s="268" t="s">
        <v>67</v>
      </c>
      <c r="C25" s="258"/>
      <c r="D25" s="258"/>
      <c r="E25" s="269" t="s">
        <v>104</v>
      </c>
      <c r="F25" s="128">
        <v>499</v>
      </c>
      <c r="G25" s="122">
        <v>514</v>
      </c>
      <c r="H25" s="121">
        <v>795</v>
      </c>
      <c r="I25" s="122">
        <v>1043</v>
      </c>
      <c r="J25" s="121"/>
      <c r="K25" s="122"/>
      <c r="L25" s="121"/>
      <c r="M25" s="122"/>
      <c r="N25" s="121"/>
      <c r="O25" s="122"/>
      <c r="P25" s="246"/>
      <c r="Q25" s="246"/>
      <c r="R25" s="246"/>
      <c r="S25" s="246"/>
      <c r="T25" s="246"/>
      <c r="U25" s="246"/>
      <c r="V25" s="246"/>
      <c r="W25" s="246"/>
      <c r="X25" s="246"/>
      <c r="Y25" s="246"/>
    </row>
    <row r="26" spans="1:25" ht="15.75" customHeight="1">
      <c r="A26" s="144"/>
      <c r="B26" s="267" t="s">
        <v>68</v>
      </c>
      <c r="C26" s="254"/>
      <c r="D26" s="254"/>
      <c r="E26" s="270"/>
      <c r="F26" s="271"/>
      <c r="G26" s="272"/>
      <c r="H26" s="273"/>
      <c r="I26" s="272"/>
      <c r="J26" s="273"/>
      <c r="K26" s="272"/>
      <c r="L26" s="273"/>
      <c r="M26" s="272"/>
      <c r="N26" s="273"/>
      <c r="O26" s="272"/>
      <c r="P26" s="246"/>
      <c r="Q26" s="246"/>
      <c r="R26" s="246"/>
      <c r="S26" s="246"/>
      <c r="T26" s="246"/>
      <c r="U26" s="246"/>
      <c r="V26" s="246"/>
      <c r="W26" s="246"/>
      <c r="X26" s="246"/>
      <c r="Y26" s="246"/>
    </row>
    <row r="27" spans="1:25" ht="15.75" customHeight="1">
      <c r="A27" s="145"/>
      <c r="B27" s="262" t="s">
        <v>105</v>
      </c>
      <c r="C27" s="240"/>
      <c r="D27" s="240"/>
      <c r="E27" s="274" t="s">
        <v>106</v>
      </c>
      <c r="F27" s="22">
        <f aca="true" t="shared" si="4" ref="F27:O27">F24+F25</f>
        <v>0</v>
      </c>
      <c r="G27" s="53">
        <f t="shared" si="4"/>
        <v>0</v>
      </c>
      <c r="H27" s="22">
        <f t="shared" si="4"/>
        <v>0</v>
      </c>
      <c r="I27" s="53">
        <f t="shared" si="4"/>
        <v>0</v>
      </c>
      <c r="J27" s="22">
        <f t="shared" si="4"/>
        <v>0</v>
      </c>
      <c r="K27" s="53">
        <f t="shared" si="4"/>
        <v>0</v>
      </c>
      <c r="L27" s="22">
        <f t="shared" si="4"/>
        <v>0</v>
      </c>
      <c r="M27" s="53">
        <f t="shared" si="4"/>
        <v>0</v>
      </c>
      <c r="N27" s="22">
        <f t="shared" si="4"/>
        <v>0</v>
      </c>
      <c r="O27" s="53">
        <f t="shared" si="4"/>
        <v>0</v>
      </c>
      <c r="P27" s="246"/>
      <c r="Q27" s="246"/>
      <c r="R27" s="246"/>
      <c r="S27" s="246"/>
      <c r="T27" s="246"/>
      <c r="U27" s="246"/>
      <c r="V27" s="246"/>
      <c r="W27" s="246"/>
      <c r="X27" s="246"/>
      <c r="Y27" s="246"/>
    </row>
    <row r="28" spans="6:25" ht="15.75" customHeight="1">
      <c r="F28" s="246"/>
      <c r="G28" s="246"/>
      <c r="H28" s="246"/>
      <c r="I28" s="246"/>
      <c r="J28" s="246"/>
      <c r="K28" s="246"/>
      <c r="L28" s="54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</row>
    <row r="29" spans="1:25" ht="15.75" customHeight="1">
      <c r="A29" s="240"/>
      <c r="F29" s="246"/>
      <c r="G29" s="246"/>
      <c r="H29" s="246"/>
      <c r="I29" s="246"/>
      <c r="J29" s="275"/>
      <c r="K29" s="275"/>
      <c r="L29" s="54"/>
      <c r="M29" s="246"/>
      <c r="N29" s="246"/>
      <c r="O29" s="275" t="s">
        <v>107</v>
      </c>
      <c r="P29" s="246"/>
      <c r="Q29" s="246"/>
      <c r="R29" s="246"/>
      <c r="S29" s="246"/>
      <c r="T29" s="246"/>
      <c r="U29" s="246"/>
      <c r="V29" s="246"/>
      <c r="W29" s="246"/>
      <c r="X29" s="246"/>
      <c r="Y29" s="275"/>
    </row>
    <row r="30" spans="1:25" ht="15.75" customHeight="1">
      <c r="A30" s="138" t="s">
        <v>69</v>
      </c>
      <c r="B30" s="139"/>
      <c r="C30" s="139"/>
      <c r="D30" s="139"/>
      <c r="E30" s="140"/>
      <c r="F30" s="119"/>
      <c r="G30" s="120"/>
      <c r="H30" s="119"/>
      <c r="I30" s="120"/>
      <c r="J30" s="119"/>
      <c r="K30" s="120"/>
      <c r="L30" s="119"/>
      <c r="M30" s="120"/>
      <c r="N30" s="119"/>
      <c r="O30" s="120"/>
      <c r="P30" s="54"/>
      <c r="Q30" s="54"/>
      <c r="R30" s="54"/>
      <c r="S30" s="54"/>
      <c r="T30" s="54"/>
      <c r="U30" s="54"/>
      <c r="V30" s="54"/>
      <c r="W30" s="54"/>
      <c r="X30" s="54"/>
      <c r="Y30" s="54"/>
    </row>
    <row r="31" spans="1:25" ht="15.75" customHeight="1">
      <c r="A31" s="141"/>
      <c r="B31" s="142"/>
      <c r="C31" s="142"/>
      <c r="D31" s="142"/>
      <c r="E31" s="143"/>
      <c r="F31" s="242" t="s">
        <v>240</v>
      </c>
      <c r="G31" s="55" t="s">
        <v>2</v>
      </c>
      <c r="H31" s="242" t="s">
        <v>240</v>
      </c>
      <c r="I31" s="55" t="s">
        <v>2</v>
      </c>
      <c r="J31" s="242" t="s">
        <v>240</v>
      </c>
      <c r="K31" s="56" t="s">
        <v>2</v>
      </c>
      <c r="L31" s="242" t="s">
        <v>240</v>
      </c>
      <c r="M31" s="55" t="s">
        <v>2</v>
      </c>
      <c r="N31" s="242" t="s">
        <v>240</v>
      </c>
      <c r="O31" s="57" t="s">
        <v>2</v>
      </c>
      <c r="P31" s="58"/>
      <c r="Q31" s="58"/>
      <c r="R31" s="58"/>
      <c r="S31" s="58"/>
      <c r="T31" s="58"/>
      <c r="U31" s="58"/>
      <c r="V31" s="58"/>
      <c r="W31" s="58"/>
      <c r="X31" s="58"/>
      <c r="Y31" s="58"/>
    </row>
    <row r="32" spans="1:25" ht="15.75" customHeight="1">
      <c r="A32" s="123" t="s">
        <v>85</v>
      </c>
      <c r="B32" s="243" t="s">
        <v>50</v>
      </c>
      <c r="C32" s="244"/>
      <c r="D32" s="244"/>
      <c r="E32" s="276" t="s">
        <v>41</v>
      </c>
      <c r="F32" s="15"/>
      <c r="G32" s="59"/>
      <c r="H32" s="27"/>
      <c r="I32" s="29"/>
      <c r="J32" s="27"/>
      <c r="K32" s="30"/>
      <c r="L32" s="15"/>
      <c r="M32" s="59"/>
      <c r="N32" s="27"/>
      <c r="O32" s="60"/>
      <c r="P32" s="59"/>
      <c r="Q32" s="59"/>
      <c r="R32" s="59"/>
      <c r="S32" s="59"/>
      <c r="T32" s="61"/>
      <c r="U32" s="61"/>
      <c r="V32" s="59"/>
      <c r="W32" s="59"/>
      <c r="X32" s="61"/>
      <c r="Y32" s="61"/>
    </row>
    <row r="33" spans="1:25" ht="15.75" customHeight="1">
      <c r="A33" s="124"/>
      <c r="B33" s="239"/>
      <c r="C33" s="257" t="s">
        <v>70</v>
      </c>
      <c r="D33" s="258"/>
      <c r="E33" s="277"/>
      <c r="F33" s="17"/>
      <c r="G33" s="62"/>
      <c r="H33" s="17"/>
      <c r="I33" s="39"/>
      <c r="J33" s="17"/>
      <c r="K33" s="40"/>
      <c r="L33" s="17"/>
      <c r="M33" s="62"/>
      <c r="N33" s="17"/>
      <c r="O33" s="38"/>
      <c r="P33" s="59"/>
      <c r="Q33" s="59"/>
      <c r="R33" s="59"/>
      <c r="S33" s="59"/>
      <c r="T33" s="61"/>
      <c r="U33" s="61"/>
      <c r="V33" s="59"/>
      <c r="W33" s="59"/>
      <c r="X33" s="61"/>
      <c r="Y33" s="61"/>
    </row>
    <row r="34" spans="1:25" ht="15.75" customHeight="1">
      <c r="A34" s="124"/>
      <c r="B34" s="239"/>
      <c r="C34" s="278"/>
      <c r="D34" s="247" t="s">
        <v>71</v>
      </c>
      <c r="E34" s="279"/>
      <c r="F34" s="19"/>
      <c r="G34" s="31"/>
      <c r="H34" s="19"/>
      <c r="I34" s="32"/>
      <c r="J34" s="19"/>
      <c r="K34" s="33"/>
      <c r="L34" s="19"/>
      <c r="M34" s="31"/>
      <c r="N34" s="19"/>
      <c r="O34" s="41"/>
      <c r="P34" s="59"/>
      <c r="Q34" s="59"/>
      <c r="R34" s="59"/>
      <c r="S34" s="59"/>
      <c r="T34" s="61"/>
      <c r="U34" s="61"/>
      <c r="V34" s="59"/>
      <c r="W34" s="59"/>
      <c r="X34" s="61"/>
      <c r="Y34" s="61"/>
    </row>
    <row r="35" spans="1:25" ht="15.75" customHeight="1">
      <c r="A35" s="124"/>
      <c r="B35" s="250"/>
      <c r="C35" s="280" t="s">
        <v>72</v>
      </c>
      <c r="D35" s="254"/>
      <c r="E35" s="281"/>
      <c r="F35" s="34"/>
      <c r="G35" s="35"/>
      <c r="H35" s="34"/>
      <c r="I35" s="36"/>
      <c r="J35" s="63"/>
      <c r="K35" s="64"/>
      <c r="L35" s="34"/>
      <c r="M35" s="35"/>
      <c r="N35" s="34"/>
      <c r="O35" s="52"/>
      <c r="P35" s="59"/>
      <c r="Q35" s="59"/>
      <c r="R35" s="59"/>
      <c r="S35" s="59"/>
      <c r="T35" s="61"/>
      <c r="U35" s="61"/>
      <c r="V35" s="59"/>
      <c r="W35" s="59"/>
      <c r="X35" s="61"/>
      <c r="Y35" s="61"/>
    </row>
    <row r="36" spans="1:25" ht="15.75" customHeight="1">
      <c r="A36" s="124"/>
      <c r="B36" s="253" t="s">
        <v>53</v>
      </c>
      <c r="C36" s="264"/>
      <c r="D36" s="264"/>
      <c r="E36" s="276" t="s">
        <v>42</v>
      </c>
      <c r="F36" s="14"/>
      <c r="G36" s="38"/>
      <c r="H36" s="15"/>
      <c r="I36" s="49"/>
      <c r="J36" s="15"/>
      <c r="K36" s="50"/>
      <c r="L36" s="15"/>
      <c r="M36" s="59"/>
      <c r="N36" s="15"/>
      <c r="O36" s="48"/>
      <c r="P36" s="59"/>
      <c r="Q36" s="59"/>
      <c r="R36" s="59"/>
      <c r="S36" s="59"/>
      <c r="T36" s="59"/>
      <c r="U36" s="59"/>
      <c r="V36" s="59"/>
      <c r="W36" s="59"/>
      <c r="X36" s="61"/>
      <c r="Y36" s="61"/>
    </row>
    <row r="37" spans="1:25" ht="15.75" customHeight="1">
      <c r="A37" s="124"/>
      <c r="B37" s="239"/>
      <c r="C37" s="247" t="s">
        <v>73</v>
      </c>
      <c r="D37" s="248"/>
      <c r="E37" s="279"/>
      <c r="F37" s="18"/>
      <c r="G37" s="41"/>
      <c r="H37" s="19"/>
      <c r="I37" s="32"/>
      <c r="J37" s="19"/>
      <c r="K37" s="33"/>
      <c r="L37" s="19"/>
      <c r="M37" s="31"/>
      <c r="N37" s="19"/>
      <c r="O37" s="41"/>
      <c r="P37" s="59"/>
      <c r="Q37" s="59"/>
      <c r="R37" s="59"/>
      <c r="S37" s="59"/>
      <c r="T37" s="59"/>
      <c r="U37" s="59"/>
      <c r="V37" s="59"/>
      <c r="W37" s="59"/>
      <c r="X37" s="61"/>
      <c r="Y37" s="61"/>
    </row>
    <row r="38" spans="1:25" ht="15.75" customHeight="1">
      <c r="A38" s="124"/>
      <c r="B38" s="250"/>
      <c r="C38" s="247" t="s">
        <v>74</v>
      </c>
      <c r="D38" s="248"/>
      <c r="E38" s="279"/>
      <c r="F38" s="18"/>
      <c r="G38" s="41"/>
      <c r="H38" s="19"/>
      <c r="I38" s="32"/>
      <c r="J38" s="19"/>
      <c r="K38" s="64"/>
      <c r="L38" s="19"/>
      <c r="M38" s="31"/>
      <c r="N38" s="19"/>
      <c r="O38" s="41"/>
      <c r="P38" s="59"/>
      <c r="Q38" s="59"/>
      <c r="R38" s="61"/>
      <c r="S38" s="61"/>
      <c r="T38" s="59"/>
      <c r="U38" s="59"/>
      <c r="V38" s="59"/>
      <c r="W38" s="59"/>
      <c r="X38" s="61"/>
      <c r="Y38" s="61"/>
    </row>
    <row r="39" spans="1:25" ht="15.75" customHeight="1">
      <c r="A39" s="125"/>
      <c r="B39" s="282" t="s">
        <v>75</v>
      </c>
      <c r="C39" s="283"/>
      <c r="D39" s="283"/>
      <c r="E39" s="284" t="s">
        <v>108</v>
      </c>
      <c r="F39" s="22">
        <f>F32-F36</f>
        <v>0</v>
      </c>
      <c r="G39" s="53">
        <f aca="true" t="shared" si="5" ref="G39:O39">G32-G36</f>
        <v>0</v>
      </c>
      <c r="H39" s="22">
        <f t="shared" si="5"/>
        <v>0</v>
      </c>
      <c r="I39" s="53">
        <f t="shared" si="5"/>
        <v>0</v>
      </c>
      <c r="J39" s="22">
        <f t="shared" si="5"/>
        <v>0</v>
      </c>
      <c r="K39" s="53">
        <f t="shared" si="5"/>
        <v>0</v>
      </c>
      <c r="L39" s="22">
        <f t="shared" si="5"/>
        <v>0</v>
      </c>
      <c r="M39" s="53">
        <f t="shared" si="5"/>
        <v>0</v>
      </c>
      <c r="N39" s="22">
        <f t="shared" si="5"/>
        <v>0</v>
      </c>
      <c r="O39" s="53">
        <f t="shared" si="5"/>
        <v>0</v>
      </c>
      <c r="P39" s="59"/>
      <c r="Q39" s="59"/>
      <c r="R39" s="59"/>
      <c r="S39" s="59"/>
      <c r="T39" s="59"/>
      <c r="U39" s="59"/>
      <c r="V39" s="59"/>
      <c r="W39" s="59"/>
      <c r="X39" s="61"/>
      <c r="Y39" s="61"/>
    </row>
    <row r="40" spans="1:25" ht="15.75" customHeight="1">
      <c r="A40" s="123" t="s">
        <v>86</v>
      </c>
      <c r="B40" s="253" t="s">
        <v>76</v>
      </c>
      <c r="C40" s="264"/>
      <c r="D40" s="264"/>
      <c r="E40" s="276" t="s">
        <v>44</v>
      </c>
      <c r="F40" s="14"/>
      <c r="G40" s="48"/>
      <c r="H40" s="15"/>
      <c r="I40" s="49"/>
      <c r="J40" s="15"/>
      <c r="K40" s="50"/>
      <c r="L40" s="15"/>
      <c r="M40" s="59"/>
      <c r="N40" s="15"/>
      <c r="O40" s="48"/>
      <c r="P40" s="59"/>
      <c r="Q40" s="59"/>
      <c r="R40" s="59"/>
      <c r="S40" s="59"/>
      <c r="T40" s="61"/>
      <c r="U40" s="61"/>
      <c r="V40" s="61"/>
      <c r="W40" s="61"/>
      <c r="X40" s="59"/>
      <c r="Y40" s="59"/>
    </row>
    <row r="41" spans="1:25" ht="15.75" customHeight="1">
      <c r="A41" s="126"/>
      <c r="B41" s="250"/>
      <c r="C41" s="247" t="s">
        <v>77</v>
      </c>
      <c r="D41" s="248"/>
      <c r="E41" s="279"/>
      <c r="F41" s="65"/>
      <c r="G41" s="66"/>
      <c r="H41" s="63"/>
      <c r="I41" s="64"/>
      <c r="J41" s="19"/>
      <c r="K41" s="33"/>
      <c r="L41" s="19"/>
      <c r="M41" s="31"/>
      <c r="N41" s="19"/>
      <c r="O41" s="41"/>
      <c r="P41" s="61"/>
      <c r="Q41" s="61"/>
      <c r="R41" s="61"/>
      <c r="S41" s="61"/>
      <c r="T41" s="61"/>
      <c r="U41" s="61"/>
      <c r="V41" s="61"/>
      <c r="W41" s="61"/>
      <c r="X41" s="59"/>
      <c r="Y41" s="59"/>
    </row>
    <row r="42" spans="1:25" ht="15.75" customHeight="1">
      <c r="A42" s="126"/>
      <c r="B42" s="253" t="s">
        <v>64</v>
      </c>
      <c r="C42" s="264"/>
      <c r="D42" s="264"/>
      <c r="E42" s="276" t="s">
        <v>45</v>
      </c>
      <c r="F42" s="14"/>
      <c r="G42" s="48"/>
      <c r="H42" s="15"/>
      <c r="I42" s="49"/>
      <c r="J42" s="15"/>
      <c r="K42" s="50"/>
      <c r="L42" s="15"/>
      <c r="M42" s="59"/>
      <c r="N42" s="15"/>
      <c r="O42" s="48"/>
      <c r="P42" s="59"/>
      <c r="Q42" s="59"/>
      <c r="R42" s="59"/>
      <c r="S42" s="59"/>
      <c r="T42" s="61"/>
      <c r="U42" s="61"/>
      <c r="V42" s="59"/>
      <c r="W42" s="59"/>
      <c r="X42" s="59"/>
      <c r="Y42" s="59"/>
    </row>
    <row r="43" spans="1:25" ht="15.75" customHeight="1">
      <c r="A43" s="126"/>
      <c r="B43" s="250"/>
      <c r="C43" s="247" t="s">
        <v>78</v>
      </c>
      <c r="D43" s="248"/>
      <c r="E43" s="279"/>
      <c r="F43" s="18"/>
      <c r="G43" s="41"/>
      <c r="H43" s="19"/>
      <c r="I43" s="32"/>
      <c r="J43" s="63"/>
      <c r="K43" s="64"/>
      <c r="L43" s="19"/>
      <c r="M43" s="31"/>
      <c r="N43" s="19"/>
      <c r="O43" s="41"/>
      <c r="P43" s="59"/>
      <c r="Q43" s="59"/>
      <c r="R43" s="61"/>
      <c r="S43" s="59"/>
      <c r="T43" s="61"/>
      <c r="U43" s="61"/>
      <c r="V43" s="59"/>
      <c r="W43" s="59"/>
      <c r="X43" s="61"/>
      <c r="Y43" s="61"/>
    </row>
    <row r="44" spans="1:25" ht="15.75" customHeight="1">
      <c r="A44" s="127"/>
      <c r="B44" s="262" t="s">
        <v>75</v>
      </c>
      <c r="C44" s="240"/>
      <c r="D44" s="240"/>
      <c r="E44" s="284" t="s">
        <v>109</v>
      </c>
      <c r="F44" s="43">
        <f>F40-F42</f>
        <v>0</v>
      </c>
      <c r="G44" s="44">
        <f aca="true" t="shared" si="6" ref="G44:O44">G40-G42</f>
        <v>0</v>
      </c>
      <c r="H44" s="43">
        <f t="shared" si="6"/>
        <v>0</v>
      </c>
      <c r="I44" s="44">
        <f t="shared" si="6"/>
        <v>0</v>
      </c>
      <c r="J44" s="43">
        <f t="shared" si="6"/>
        <v>0</v>
      </c>
      <c r="K44" s="44">
        <f t="shared" si="6"/>
        <v>0</v>
      </c>
      <c r="L44" s="43">
        <f t="shared" si="6"/>
        <v>0</v>
      </c>
      <c r="M44" s="44">
        <f t="shared" si="6"/>
        <v>0</v>
      </c>
      <c r="N44" s="43">
        <f t="shared" si="6"/>
        <v>0</v>
      </c>
      <c r="O44" s="44">
        <f t="shared" si="6"/>
        <v>0</v>
      </c>
      <c r="P44" s="61"/>
      <c r="Q44" s="61"/>
      <c r="R44" s="59"/>
      <c r="S44" s="59"/>
      <c r="T44" s="61"/>
      <c r="U44" s="61"/>
      <c r="V44" s="59"/>
      <c r="W44" s="59"/>
      <c r="X44" s="59"/>
      <c r="Y44" s="59"/>
    </row>
    <row r="45" spans="1:25" ht="15.75" customHeight="1">
      <c r="A45" s="129" t="s">
        <v>87</v>
      </c>
      <c r="B45" s="285" t="s">
        <v>79</v>
      </c>
      <c r="C45" s="286"/>
      <c r="D45" s="286"/>
      <c r="E45" s="287" t="s">
        <v>110</v>
      </c>
      <c r="F45" s="67">
        <f>F39+F44</f>
        <v>0</v>
      </c>
      <c r="G45" s="68">
        <f aca="true" t="shared" si="7" ref="G45:O45">G39+G44</f>
        <v>0</v>
      </c>
      <c r="H45" s="67">
        <f t="shared" si="7"/>
        <v>0</v>
      </c>
      <c r="I45" s="68">
        <f t="shared" si="7"/>
        <v>0</v>
      </c>
      <c r="J45" s="67">
        <f t="shared" si="7"/>
        <v>0</v>
      </c>
      <c r="K45" s="68">
        <f t="shared" si="7"/>
        <v>0</v>
      </c>
      <c r="L45" s="67">
        <f t="shared" si="7"/>
        <v>0</v>
      </c>
      <c r="M45" s="68">
        <f t="shared" si="7"/>
        <v>0</v>
      </c>
      <c r="N45" s="67">
        <f t="shared" si="7"/>
        <v>0</v>
      </c>
      <c r="O45" s="68">
        <f t="shared" si="7"/>
        <v>0</v>
      </c>
      <c r="P45" s="59"/>
      <c r="Q45" s="59"/>
      <c r="R45" s="59"/>
      <c r="S45" s="59"/>
      <c r="T45" s="59"/>
      <c r="U45" s="59"/>
      <c r="V45" s="59"/>
      <c r="W45" s="59"/>
      <c r="X45" s="59"/>
      <c r="Y45" s="59"/>
    </row>
    <row r="46" spans="1:25" ht="15.75" customHeight="1">
      <c r="A46" s="130"/>
      <c r="B46" s="260" t="s">
        <v>80</v>
      </c>
      <c r="C46" s="248"/>
      <c r="D46" s="248"/>
      <c r="E46" s="248"/>
      <c r="F46" s="65"/>
      <c r="G46" s="66"/>
      <c r="H46" s="63"/>
      <c r="I46" s="64"/>
      <c r="J46" s="63"/>
      <c r="K46" s="64"/>
      <c r="L46" s="19"/>
      <c r="M46" s="31"/>
      <c r="N46" s="63"/>
      <c r="O46" s="42"/>
      <c r="P46" s="61"/>
      <c r="Q46" s="61"/>
      <c r="R46" s="61"/>
      <c r="S46" s="61"/>
      <c r="T46" s="61"/>
      <c r="U46" s="61"/>
      <c r="V46" s="61"/>
      <c r="W46" s="61"/>
      <c r="X46" s="61"/>
      <c r="Y46" s="61"/>
    </row>
    <row r="47" spans="1:25" ht="15.75" customHeight="1">
      <c r="A47" s="130"/>
      <c r="B47" s="260" t="s">
        <v>81</v>
      </c>
      <c r="C47" s="248"/>
      <c r="D47" s="248"/>
      <c r="E47" s="248"/>
      <c r="F47" s="18"/>
      <c r="G47" s="41"/>
      <c r="H47" s="19"/>
      <c r="I47" s="32"/>
      <c r="J47" s="19"/>
      <c r="K47" s="33"/>
      <c r="L47" s="19"/>
      <c r="M47" s="31"/>
      <c r="N47" s="19"/>
      <c r="O47" s="41"/>
      <c r="P47" s="59"/>
      <c r="Q47" s="59"/>
      <c r="R47" s="59"/>
      <c r="S47" s="59"/>
      <c r="T47" s="59"/>
      <c r="U47" s="59"/>
      <c r="V47" s="59"/>
      <c r="W47" s="59"/>
      <c r="X47" s="59"/>
      <c r="Y47" s="59"/>
    </row>
    <row r="48" spans="1:25" ht="15.75" customHeight="1">
      <c r="A48" s="131"/>
      <c r="B48" s="262" t="s">
        <v>82</v>
      </c>
      <c r="C48" s="240"/>
      <c r="D48" s="240"/>
      <c r="E48" s="240"/>
      <c r="F48" s="23"/>
      <c r="G48" s="69"/>
      <c r="H48" s="23"/>
      <c r="I48" s="70"/>
      <c r="J48" s="23"/>
      <c r="K48" s="71"/>
      <c r="L48" s="23"/>
      <c r="M48" s="69"/>
      <c r="N48" s="23"/>
      <c r="O48" s="53"/>
      <c r="P48" s="59"/>
      <c r="Q48" s="59"/>
      <c r="R48" s="59"/>
      <c r="S48" s="59"/>
      <c r="T48" s="59"/>
      <c r="U48" s="59"/>
      <c r="V48" s="59"/>
      <c r="W48" s="59"/>
      <c r="X48" s="59"/>
      <c r="Y48" s="59"/>
    </row>
    <row r="49" spans="1:16" ht="15.75" customHeight="1">
      <c r="A49" s="4" t="s">
        <v>111</v>
      </c>
      <c r="O49" s="239"/>
      <c r="P49" s="239"/>
    </row>
    <row r="50" spans="15:16" ht="15.75" customHeight="1">
      <c r="O50" s="239"/>
      <c r="P50" s="239"/>
    </row>
  </sheetData>
  <sheetProtection/>
  <mergeCells count="28">
    <mergeCell ref="F6:G6"/>
    <mergeCell ref="H6:I6"/>
    <mergeCell ref="A45:A48"/>
    <mergeCell ref="A6:E7"/>
    <mergeCell ref="A30:E31"/>
    <mergeCell ref="A8:A18"/>
    <mergeCell ref="A19:A27"/>
    <mergeCell ref="E25:E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</mergeCells>
  <printOptions horizontalCentered="1"/>
  <pageMargins left="0.7874015748031497" right="0.2755905511811024" top="0.3937007874015748" bottom="0.35433070866141736" header="0.1968503937007874" footer="0.1968503937007874"/>
  <pageSetup errors="dash"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A1" sqref="A1:IV16384"/>
    </sheetView>
  </sheetViews>
  <sheetFormatPr defaultColWidth="8.796875" defaultRowHeight="14.25"/>
  <cols>
    <col min="1" max="2" width="3.59765625" style="4" customWidth="1"/>
    <col min="3" max="4" width="1.59765625" style="4" customWidth="1"/>
    <col min="5" max="5" width="32.59765625" style="4" customWidth="1"/>
    <col min="6" max="6" width="15.59765625" style="4" customWidth="1"/>
    <col min="7" max="7" width="10.59765625" style="4" customWidth="1"/>
    <col min="8" max="8" width="15.59765625" style="4" customWidth="1"/>
    <col min="9" max="9" width="10.59765625" style="4" customWidth="1"/>
    <col min="10" max="11" width="9" style="4" customWidth="1"/>
    <col min="12" max="12" width="9.8984375" style="4" customWidth="1"/>
    <col min="13" max="16384" width="9" style="4" customWidth="1"/>
  </cols>
  <sheetData>
    <row r="1" spans="1:6" ht="33.75" customHeight="1">
      <c r="A1" s="11" t="s">
        <v>0</v>
      </c>
      <c r="B1" s="11"/>
      <c r="C1" s="11"/>
      <c r="D1" s="11"/>
      <c r="E1" s="114" t="s">
        <v>259</v>
      </c>
      <c r="F1" s="1"/>
    </row>
    <row r="3" ht="14.25">
      <c r="A3" s="5" t="s">
        <v>112</v>
      </c>
    </row>
    <row r="5" spans="1:5" ht="13.5">
      <c r="A5" s="12" t="s">
        <v>242</v>
      </c>
      <c r="B5" s="12"/>
      <c r="C5" s="12"/>
      <c r="D5" s="12"/>
      <c r="E5" s="12"/>
    </row>
    <row r="6" spans="1:9" ht="14.25">
      <c r="A6" s="2"/>
      <c r="H6" s="288"/>
      <c r="I6" s="289" t="s">
        <v>1</v>
      </c>
    </row>
    <row r="7" spans="1:9" ht="27" customHeight="1">
      <c r="A7" s="3"/>
      <c r="B7" s="290"/>
      <c r="C7" s="290"/>
      <c r="D7" s="290"/>
      <c r="E7" s="290"/>
      <c r="F7" s="291" t="s">
        <v>243</v>
      </c>
      <c r="G7" s="292"/>
      <c r="H7" s="293" t="s">
        <v>2</v>
      </c>
      <c r="I7" s="10" t="s">
        <v>22</v>
      </c>
    </row>
    <row r="8" spans="1:9" ht="16.5" customHeight="1">
      <c r="A8" s="294"/>
      <c r="B8" s="295"/>
      <c r="C8" s="295"/>
      <c r="D8" s="295"/>
      <c r="E8" s="295"/>
      <c r="F8" s="296" t="s">
        <v>113</v>
      </c>
      <c r="G8" s="9" t="s">
        <v>3</v>
      </c>
      <c r="H8" s="297"/>
      <c r="I8" s="298"/>
    </row>
    <row r="9" spans="1:9" ht="18" customHeight="1">
      <c r="A9" s="299" t="s">
        <v>88</v>
      </c>
      <c r="B9" s="299" t="s">
        <v>90</v>
      </c>
      <c r="C9" s="243" t="s">
        <v>4</v>
      </c>
      <c r="D9" s="244"/>
      <c r="E9" s="244"/>
      <c r="F9" s="14">
        <v>141948</v>
      </c>
      <c r="G9" s="300">
        <f>F9/$F$27*100</f>
        <v>20.692098116475048</v>
      </c>
      <c r="H9" s="15">
        <v>118455</v>
      </c>
      <c r="I9" s="301">
        <f aca="true" t="shared" si="0" ref="I9:I45">(F9/H9-1)*100</f>
        <v>19.832847916930476</v>
      </c>
    </row>
    <row r="10" spans="1:9" ht="18" customHeight="1">
      <c r="A10" s="302"/>
      <c r="B10" s="302"/>
      <c r="C10" s="256"/>
      <c r="D10" s="257" t="s">
        <v>23</v>
      </c>
      <c r="E10" s="258"/>
      <c r="F10" s="16">
        <v>43539</v>
      </c>
      <c r="G10" s="303">
        <f aca="true" t="shared" si="1" ref="G10:G27">F10/$F$27*100</f>
        <v>6.346783751044096</v>
      </c>
      <c r="H10" s="17">
        <v>43792</v>
      </c>
      <c r="I10" s="304">
        <f t="shared" si="0"/>
        <v>-0.5777310924369727</v>
      </c>
    </row>
    <row r="11" spans="1:9" ht="18" customHeight="1">
      <c r="A11" s="302"/>
      <c r="B11" s="302"/>
      <c r="C11" s="256"/>
      <c r="D11" s="305"/>
      <c r="E11" s="306" t="s">
        <v>24</v>
      </c>
      <c r="F11" s="18">
        <v>34973</v>
      </c>
      <c r="G11" s="307">
        <f t="shared" si="1"/>
        <v>5.098097524639177</v>
      </c>
      <c r="H11" s="19">
        <v>34377</v>
      </c>
      <c r="I11" s="308">
        <f t="shared" si="0"/>
        <v>1.7337173109928106</v>
      </c>
    </row>
    <row r="12" spans="1:9" ht="18" customHeight="1">
      <c r="A12" s="302"/>
      <c r="B12" s="302"/>
      <c r="C12" s="256"/>
      <c r="D12" s="305"/>
      <c r="E12" s="306" t="s">
        <v>25</v>
      </c>
      <c r="F12" s="18">
        <v>3734</v>
      </c>
      <c r="G12" s="307">
        <f t="shared" si="1"/>
        <v>0.5443140753439135</v>
      </c>
      <c r="H12" s="19">
        <v>4140</v>
      </c>
      <c r="I12" s="308">
        <f t="shared" si="0"/>
        <v>-9.806763285024156</v>
      </c>
    </row>
    <row r="13" spans="1:9" ht="18" customHeight="1">
      <c r="A13" s="302"/>
      <c r="B13" s="302"/>
      <c r="C13" s="256"/>
      <c r="D13" s="309"/>
      <c r="E13" s="306" t="s">
        <v>26</v>
      </c>
      <c r="F13" s="18">
        <v>405</v>
      </c>
      <c r="G13" s="307">
        <f t="shared" si="1"/>
        <v>0.05903781481368103</v>
      </c>
      <c r="H13" s="19">
        <v>483</v>
      </c>
      <c r="I13" s="308">
        <f t="shared" si="0"/>
        <v>-16.149068322981364</v>
      </c>
    </row>
    <row r="14" spans="1:9" ht="18" customHeight="1">
      <c r="A14" s="302"/>
      <c r="B14" s="302"/>
      <c r="C14" s="256"/>
      <c r="D14" s="310" t="s">
        <v>27</v>
      </c>
      <c r="E14" s="264"/>
      <c r="F14" s="14">
        <v>20004</v>
      </c>
      <c r="G14" s="300">
        <f t="shared" si="1"/>
        <v>2.916030734649075</v>
      </c>
      <c r="H14" s="15">
        <v>18026</v>
      </c>
      <c r="I14" s="311">
        <f t="shared" si="0"/>
        <v>10.973038943747927</v>
      </c>
    </row>
    <row r="15" spans="1:9" ht="18" customHeight="1">
      <c r="A15" s="302"/>
      <c r="B15" s="302"/>
      <c r="C15" s="256"/>
      <c r="D15" s="305"/>
      <c r="E15" s="306" t="s">
        <v>28</v>
      </c>
      <c r="F15" s="18">
        <v>1262</v>
      </c>
      <c r="G15" s="307">
        <f t="shared" si="1"/>
        <v>0.18396474640707522</v>
      </c>
      <c r="H15" s="19">
        <v>1172</v>
      </c>
      <c r="I15" s="308">
        <f t="shared" si="0"/>
        <v>7.679180887372006</v>
      </c>
    </row>
    <row r="16" spans="1:9" ht="18" customHeight="1">
      <c r="A16" s="302"/>
      <c r="B16" s="302"/>
      <c r="C16" s="256"/>
      <c r="D16" s="305"/>
      <c r="E16" s="312" t="s">
        <v>29</v>
      </c>
      <c r="F16" s="16">
        <v>18742</v>
      </c>
      <c r="G16" s="303">
        <f t="shared" si="1"/>
        <v>2.7320659882419998</v>
      </c>
      <c r="H16" s="17">
        <v>16854</v>
      </c>
      <c r="I16" s="304">
        <f t="shared" si="0"/>
        <v>11.202088524979237</v>
      </c>
    </row>
    <row r="17" spans="1:9" ht="18" customHeight="1">
      <c r="A17" s="302"/>
      <c r="B17" s="302"/>
      <c r="C17" s="256"/>
      <c r="D17" s="313" t="s">
        <v>30</v>
      </c>
      <c r="E17" s="314"/>
      <c r="F17" s="16">
        <v>25305</v>
      </c>
      <c r="G17" s="303">
        <f t="shared" si="1"/>
        <v>3.6887701329881444</v>
      </c>
      <c r="H17" s="17">
        <v>16517</v>
      </c>
      <c r="I17" s="304">
        <f t="shared" si="0"/>
        <v>53.20578797602471</v>
      </c>
    </row>
    <row r="18" spans="1:9" ht="18" customHeight="1">
      <c r="A18" s="302"/>
      <c r="B18" s="302"/>
      <c r="C18" s="256"/>
      <c r="D18" s="313" t="s">
        <v>94</v>
      </c>
      <c r="E18" s="315"/>
      <c r="F18" s="18">
        <v>2372</v>
      </c>
      <c r="G18" s="307">
        <f t="shared" si="1"/>
        <v>0.34577209071123804</v>
      </c>
      <c r="H18" s="19">
        <v>2396</v>
      </c>
      <c r="I18" s="308">
        <f t="shared" si="0"/>
        <v>-1.001669449081799</v>
      </c>
    </row>
    <row r="19" spans="1:9" ht="18" customHeight="1">
      <c r="A19" s="302"/>
      <c r="B19" s="302"/>
      <c r="C19" s="250"/>
      <c r="D19" s="313" t="s">
        <v>95</v>
      </c>
      <c r="E19" s="315"/>
      <c r="F19" s="18">
        <v>0</v>
      </c>
      <c r="G19" s="307">
        <f t="shared" si="1"/>
        <v>0</v>
      </c>
      <c r="H19" s="19">
        <v>0</v>
      </c>
      <c r="I19" s="308" t="e">
        <f t="shared" si="0"/>
        <v>#DIV/0!</v>
      </c>
    </row>
    <row r="20" spans="1:9" ht="18" customHeight="1">
      <c r="A20" s="302"/>
      <c r="B20" s="302"/>
      <c r="C20" s="260" t="s">
        <v>5</v>
      </c>
      <c r="D20" s="248"/>
      <c r="E20" s="248"/>
      <c r="F20" s="18">
        <v>24364</v>
      </c>
      <c r="G20" s="307">
        <f t="shared" si="1"/>
        <v>3.5515983212852458</v>
      </c>
      <c r="H20" s="19">
        <v>26483</v>
      </c>
      <c r="I20" s="308">
        <f t="shared" si="0"/>
        <v>-8.001359362609971</v>
      </c>
    </row>
    <row r="21" spans="1:9" ht="18" customHeight="1">
      <c r="A21" s="302"/>
      <c r="B21" s="302"/>
      <c r="C21" s="260" t="s">
        <v>6</v>
      </c>
      <c r="D21" s="248"/>
      <c r="E21" s="248"/>
      <c r="F21" s="18">
        <v>219884</v>
      </c>
      <c r="G21" s="307">
        <f t="shared" si="1"/>
        <v>32.053014499978865</v>
      </c>
      <c r="H21" s="19">
        <v>222296</v>
      </c>
      <c r="I21" s="308">
        <f t="shared" si="0"/>
        <v>-1.0850397667974243</v>
      </c>
    </row>
    <row r="22" spans="1:9" ht="18" customHeight="1">
      <c r="A22" s="302"/>
      <c r="B22" s="302"/>
      <c r="C22" s="260" t="s">
        <v>31</v>
      </c>
      <c r="D22" s="248"/>
      <c r="E22" s="248"/>
      <c r="F22" s="18">
        <v>10319</v>
      </c>
      <c r="G22" s="307">
        <f t="shared" si="1"/>
        <v>1.5042252124996902</v>
      </c>
      <c r="H22" s="19">
        <v>9315</v>
      </c>
      <c r="I22" s="308">
        <f t="shared" si="0"/>
        <v>10.77831454643048</v>
      </c>
    </row>
    <row r="23" spans="1:9" ht="18" customHeight="1">
      <c r="A23" s="302"/>
      <c r="B23" s="302"/>
      <c r="C23" s="260" t="s">
        <v>7</v>
      </c>
      <c r="D23" s="248"/>
      <c r="E23" s="248"/>
      <c r="F23" s="18">
        <v>110697</v>
      </c>
      <c r="G23" s="307">
        <f t="shared" si="1"/>
        <v>16.136565398592715</v>
      </c>
      <c r="H23" s="19">
        <v>113006</v>
      </c>
      <c r="I23" s="308">
        <f t="shared" si="0"/>
        <v>-2.043254340477496</v>
      </c>
    </row>
    <row r="24" spans="1:9" ht="18" customHeight="1">
      <c r="A24" s="302"/>
      <c r="B24" s="302"/>
      <c r="C24" s="260" t="s">
        <v>32</v>
      </c>
      <c r="D24" s="248"/>
      <c r="E24" s="248"/>
      <c r="F24" s="18">
        <v>2481</v>
      </c>
      <c r="G24" s="307">
        <f t="shared" si="1"/>
        <v>0.3616612803771423</v>
      </c>
      <c r="H24" s="19">
        <v>3561</v>
      </c>
      <c r="I24" s="308">
        <f t="shared" si="0"/>
        <v>-30.32855939342881</v>
      </c>
    </row>
    <row r="25" spans="1:9" ht="18" customHeight="1">
      <c r="A25" s="302"/>
      <c r="B25" s="302"/>
      <c r="C25" s="260" t="s">
        <v>8</v>
      </c>
      <c r="D25" s="248"/>
      <c r="E25" s="248"/>
      <c r="F25" s="18">
        <v>97152</v>
      </c>
      <c r="G25" s="307">
        <f t="shared" si="1"/>
        <v>14.162078480935158</v>
      </c>
      <c r="H25" s="19">
        <v>93252</v>
      </c>
      <c r="I25" s="308">
        <f t="shared" si="0"/>
        <v>4.182215931025612</v>
      </c>
    </row>
    <row r="26" spans="1:9" ht="18" customHeight="1">
      <c r="A26" s="302"/>
      <c r="B26" s="302"/>
      <c r="C26" s="80" t="s">
        <v>9</v>
      </c>
      <c r="D26" s="316"/>
      <c r="E26" s="316"/>
      <c r="F26" s="20">
        <v>79156</v>
      </c>
      <c r="G26" s="317">
        <f t="shared" si="1"/>
        <v>11.538758689856138</v>
      </c>
      <c r="H26" s="21">
        <v>103589</v>
      </c>
      <c r="I26" s="318">
        <f t="shared" si="0"/>
        <v>-23.58648119008775</v>
      </c>
    </row>
    <row r="27" spans="1:9" ht="18" customHeight="1">
      <c r="A27" s="302"/>
      <c r="B27" s="319"/>
      <c r="C27" s="262" t="s">
        <v>10</v>
      </c>
      <c r="D27" s="240"/>
      <c r="E27" s="240"/>
      <c r="F27" s="22">
        <f>SUM(F9,F20:F26)</f>
        <v>686001</v>
      </c>
      <c r="G27" s="320">
        <f t="shared" si="1"/>
        <v>100</v>
      </c>
      <c r="H27" s="22">
        <f>SUM(H9,H20:H26)</f>
        <v>689957</v>
      </c>
      <c r="I27" s="321">
        <f t="shared" si="0"/>
        <v>-0.5733690650286949</v>
      </c>
    </row>
    <row r="28" spans="1:9" ht="18" customHeight="1">
      <c r="A28" s="302"/>
      <c r="B28" s="299" t="s">
        <v>89</v>
      </c>
      <c r="C28" s="243" t="s">
        <v>11</v>
      </c>
      <c r="D28" s="244"/>
      <c r="E28" s="244"/>
      <c r="F28" s="14">
        <v>324101</v>
      </c>
      <c r="G28" s="300">
        <f aca="true" t="shared" si="2" ref="G28:G45">F28/$F$45*100</f>
        <v>48.72036162092038</v>
      </c>
      <c r="H28" s="14">
        <v>321247</v>
      </c>
      <c r="I28" s="322">
        <f t="shared" si="0"/>
        <v>0.8884129657241946</v>
      </c>
    </row>
    <row r="29" spans="1:9" ht="18" customHeight="1">
      <c r="A29" s="302"/>
      <c r="B29" s="302"/>
      <c r="C29" s="256"/>
      <c r="D29" s="247" t="s">
        <v>12</v>
      </c>
      <c r="E29" s="248"/>
      <c r="F29" s="18">
        <v>189801</v>
      </c>
      <c r="G29" s="307">
        <f t="shared" si="2"/>
        <v>28.531764345103248</v>
      </c>
      <c r="H29" s="18">
        <v>188955</v>
      </c>
      <c r="I29" s="323">
        <f t="shared" si="0"/>
        <v>0.447725648964048</v>
      </c>
    </row>
    <row r="30" spans="1:9" ht="18" customHeight="1">
      <c r="A30" s="302"/>
      <c r="B30" s="302"/>
      <c r="C30" s="256"/>
      <c r="D30" s="247" t="s">
        <v>33</v>
      </c>
      <c r="E30" s="248"/>
      <c r="F30" s="18">
        <v>23632</v>
      </c>
      <c r="G30" s="307">
        <f t="shared" si="2"/>
        <v>3.5524715623388707</v>
      </c>
      <c r="H30" s="18">
        <v>23087</v>
      </c>
      <c r="I30" s="323">
        <f t="shared" si="0"/>
        <v>2.360635855676363</v>
      </c>
    </row>
    <row r="31" spans="1:9" ht="18" customHeight="1">
      <c r="A31" s="302"/>
      <c r="B31" s="302"/>
      <c r="C31" s="266"/>
      <c r="D31" s="247" t="s">
        <v>13</v>
      </c>
      <c r="E31" s="248"/>
      <c r="F31" s="18">
        <v>110668</v>
      </c>
      <c r="G31" s="307">
        <f t="shared" si="2"/>
        <v>16.636125713478258</v>
      </c>
      <c r="H31" s="18">
        <v>109205</v>
      </c>
      <c r="I31" s="323">
        <f t="shared" si="0"/>
        <v>1.3396822489812665</v>
      </c>
    </row>
    <row r="32" spans="1:9" ht="18" customHeight="1">
      <c r="A32" s="302"/>
      <c r="B32" s="302"/>
      <c r="C32" s="253" t="s">
        <v>14</v>
      </c>
      <c r="D32" s="264"/>
      <c r="E32" s="264"/>
      <c r="F32" s="14">
        <v>212564</v>
      </c>
      <c r="G32" s="300">
        <f t="shared" si="2"/>
        <v>31.953603807422127</v>
      </c>
      <c r="H32" s="14">
        <v>205530</v>
      </c>
      <c r="I32" s="322">
        <f t="shared" si="0"/>
        <v>3.422371429961557</v>
      </c>
    </row>
    <row r="33" spans="1:9" ht="18" customHeight="1">
      <c r="A33" s="302"/>
      <c r="B33" s="302"/>
      <c r="C33" s="256"/>
      <c r="D33" s="247" t="s">
        <v>15</v>
      </c>
      <c r="E33" s="248"/>
      <c r="F33" s="18">
        <v>17150</v>
      </c>
      <c r="G33" s="307">
        <f t="shared" si="2"/>
        <v>2.5780673364129836</v>
      </c>
      <c r="H33" s="18">
        <v>18007</v>
      </c>
      <c r="I33" s="323">
        <f t="shared" si="0"/>
        <v>-4.759260287665912</v>
      </c>
    </row>
    <row r="34" spans="1:9" ht="18" customHeight="1">
      <c r="A34" s="302"/>
      <c r="B34" s="302"/>
      <c r="C34" s="256"/>
      <c r="D34" s="247" t="s">
        <v>34</v>
      </c>
      <c r="E34" s="248"/>
      <c r="F34" s="18">
        <v>5399</v>
      </c>
      <c r="G34" s="307">
        <f t="shared" si="2"/>
        <v>0.8116026559354927</v>
      </c>
      <c r="H34" s="18">
        <v>5494</v>
      </c>
      <c r="I34" s="323">
        <f t="shared" si="0"/>
        <v>-1.7291590826356007</v>
      </c>
    </row>
    <row r="35" spans="1:9" ht="18" customHeight="1">
      <c r="A35" s="302"/>
      <c r="B35" s="302"/>
      <c r="C35" s="256"/>
      <c r="D35" s="247" t="s">
        <v>35</v>
      </c>
      <c r="E35" s="248"/>
      <c r="F35" s="18">
        <v>155571</v>
      </c>
      <c r="G35" s="307">
        <f t="shared" si="2"/>
        <v>23.386152396099376</v>
      </c>
      <c r="H35" s="18">
        <v>143896</v>
      </c>
      <c r="I35" s="323">
        <f t="shared" si="0"/>
        <v>8.11349863790516</v>
      </c>
    </row>
    <row r="36" spans="1:9" ht="18" customHeight="1">
      <c r="A36" s="302"/>
      <c r="B36" s="302"/>
      <c r="C36" s="256"/>
      <c r="D36" s="247" t="s">
        <v>36</v>
      </c>
      <c r="E36" s="248"/>
      <c r="F36" s="18">
        <v>725</v>
      </c>
      <c r="G36" s="307">
        <f t="shared" si="2"/>
        <v>0.10898535387168591</v>
      </c>
      <c r="H36" s="18">
        <v>636</v>
      </c>
      <c r="I36" s="323">
        <f t="shared" si="0"/>
        <v>13.99371069182389</v>
      </c>
    </row>
    <row r="37" spans="1:9" ht="18" customHeight="1">
      <c r="A37" s="302"/>
      <c r="B37" s="302"/>
      <c r="C37" s="256"/>
      <c r="D37" s="247" t="s">
        <v>16</v>
      </c>
      <c r="E37" s="248"/>
      <c r="F37" s="18">
        <v>6434</v>
      </c>
      <c r="G37" s="307">
        <f t="shared" si="2"/>
        <v>0.9671886438764512</v>
      </c>
      <c r="H37" s="18">
        <v>6216</v>
      </c>
      <c r="I37" s="323">
        <f t="shared" si="0"/>
        <v>3.507078507078498</v>
      </c>
    </row>
    <row r="38" spans="1:9" ht="18" customHeight="1">
      <c r="A38" s="302"/>
      <c r="B38" s="302"/>
      <c r="C38" s="266"/>
      <c r="D38" s="247" t="s">
        <v>37</v>
      </c>
      <c r="E38" s="248"/>
      <c r="F38" s="18">
        <v>27285</v>
      </c>
      <c r="G38" s="307">
        <f t="shared" si="2"/>
        <v>4.101607421226138</v>
      </c>
      <c r="H38" s="18">
        <v>31281</v>
      </c>
      <c r="I38" s="323">
        <f t="shared" si="0"/>
        <v>-12.774527668552793</v>
      </c>
    </row>
    <row r="39" spans="1:9" ht="18" customHeight="1">
      <c r="A39" s="302"/>
      <c r="B39" s="302"/>
      <c r="C39" s="253" t="s">
        <v>17</v>
      </c>
      <c r="D39" s="264"/>
      <c r="E39" s="264"/>
      <c r="F39" s="14">
        <v>128562</v>
      </c>
      <c r="G39" s="300">
        <f t="shared" si="2"/>
        <v>19.326034571657495</v>
      </c>
      <c r="H39" s="14">
        <v>141735</v>
      </c>
      <c r="I39" s="322">
        <f t="shared" si="0"/>
        <v>-9.294105196317071</v>
      </c>
    </row>
    <row r="40" spans="1:9" ht="18" customHeight="1">
      <c r="A40" s="302"/>
      <c r="B40" s="302"/>
      <c r="C40" s="256"/>
      <c r="D40" s="257" t="s">
        <v>18</v>
      </c>
      <c r="E40" s="258"/>
      <c r="F40" s="16">
        <v>127368</v>
      </c>
      <c r="G40" s="303">
        <f t="shared" si="2"/>
        <v>19.14654696817778</v>
      </c>
      <c r="H40" s="16">
        <v>140355</v>
      </c>
      <c r="I40" s="324">
        <f t="shared" si="0"/>
        <v>-9.252965694132731</v>
      </c>
    </row>
    <row r="41" spans="1:9" ht="18" customHeight="1">
      <c r="A41" s="302"/>
      <c r="B41" s="302"/>
      <c r="C41" s="256"/>
      <c r="D41" s="305"/>
      <c r="E41" s="24" t="s">
        <v>92</v>
      </c>
      <c r="F41" s="18">
        <v>79953</v>
      </c>
      <c r="G41" s="307">
        <f t="shared" si="2"/>
        <v>12.018904824969521</v>
      </c>
      <c r="H41" s="18">
        <v>88343</v>
      </c>
      <c r="I41" s="325">
        <f t="shared" si="0"/>
        <v>-9.497073905119812</v>
      </c>
    </row>
    <row r="42" spans="1:9" ht="18" customHeight="1">
      <c r="A42" s="302"/>
      <c r="B42" s="302"/>
      <c r="C42" s="256"/>
      <c r="D42" s="309"/>
      <c r="E42" s="326" t="s">
        <v>38</v>
      </c>
      <c r="F42" s="18">
        <v>47415</v>
      </c>
      <c r="G42" s="307">
        <f t="shared" si="2"/>
        <v>7.127642143208258</v>
      </c>
      <c r="H42" s="18">
        <v>52012</v>
      </c>
      <c r="I42" s="325">
        <f t="shared" si="0"/>
        <v>-8.838344997308312</v>
      </c>
    </row>
    <row r="43" spans="1:9" ht="18" customHeight="1">
      <c r="A43" s="302"/>
      <c r="B43" s="302"/>
      <c r="C43" s="256"/>
      <c r="D43" s="247" t="s">
        <v>39</v>
      </c>
      <c r="E43" s="327"/>
      <c r="F43" s="18">
        <v>1195</v>
      </c>
      <c r="G43" s="307">
        <f t="shared" si="2"/>
        <v>0.17963792810574433</v>
      </c>
      <c r="H43" s="16">
        <v>1380</v>
      </c>
      <c r="I43" s="328">
        <f t="shared" si="0"/>
        <v>-13.405797101449279</v>
      </c>
    </row>
    <row r="44" spans="1:9" ht="18" customHeight="1">
      <c r="A44" s="302"/>
      <c r="B44" s="302"/>
      <c r="C44" s="282"/>
      <c r="D44" s="329" t="s">
        <v>40</v>
      </c>
      <c r="E44" s="330"/>
      <c r="F44" s="22">
        <v>0</v>
      </c>
      <c r="G44" s="320">
        <f t="shared" si="2"/>
        <v>0</v>
      </c>
      <c r="H44" s="21">
        <v>0</v>
      </c>
      <c r="I44" s="318" t="e">
        <f t="shared" si="0"/>
        <v>#DIV/0!</v>
      </c>
    </row>
    <row r="45" spans="1:9" ht="18" customHeight="1">
      <c r="A45" s="319"/>
      <c r="B45" s="319"/>
      <c r="C45" s="282" t="s">
        <v>19</v>
      </c>
      <c r="D45" s="283"/>
      <c r="E45" s="283"/>
      <c r="F45" s="23">
        <f>SUM(F28,F32,F39)</f>
        <v>665227</v>
      </c>
      <c r="G45" s="320">
        <f t="shared" si="2"/>
        <v>100</v>
      </c>
      <c r="H45" s="23">
        <f>SUM(H28,H32,H39)</f>
        <v>668512</v>
      </c>
      <c r="I45" s="331">
        <f t="shared" si="0"/>
        <v>-0.4913898329424127</v>
      </c>
    </row>
    <row r="46" ht="13.5">
      <c r="A46" s="25" t="s">
        <v>20</v>
      </c>
    </row>
    <row r="47" ht="13.5">
      <c r="A47" s="26" t="s">
        <v>21</v>
      </c>
    </row>
    <row r="57" ht="13.5">
      <c r="I57" s="239"/>
    </row>
    <row r="58" ht="13.5">
      <c r="I58" s="239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errors="dash"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A1" sqref="A1:IV16384"/>
    </sheetView>
  </sheetViews>
  <sheetFormatPr defaultColWidth="8.796875" defaultRowHeight="14.25"/>
  <cols>
    <col min="1" max="1" width="5.3984375" style="4" customWidth="1"/>
    <col min="2" max="2" width="3.09765625" style="4" customWidth="1"/>
    <col min="3" max="3" width="34.69921875" style="4" customWidth="1"/>
    <col min="4" max="9" width="11.8984375" style="4" customWidth="1"/>
    <col min="10" max="16384" width="9" style="4" customWidth="1"/>
  </cols>
  <sheetData>
    <row r="1" spans="1:5" ht="33.75" customHeight="1">
      <c r="A1" s="72" t="s">
        <v>0</v>
      </c>
      <c r="B1" s="72"/>
      <c r="C1" s="114" t="s">
        <v>259</v>
      </c>
      <c r="D1" s="73"/>
      <c r="E1" s="73"/>
    </row>
    <row r="4" ht="13.5">
      <c r="A4" s="74" t="s">
        <v>114</v>
      </c>
    </row>
    <row r="5" ht="13.5">
      <c r="I5" s="289" t="s">
        <v>115</v>
      </c>
    </row>
    <row r="6" spans="1:9" s="336" customFormat="1" ht="29.25" customHeight="1">
      <c r="A6" s="332" t="s">
        <v>116</v>
      </c>
      <c r="B6" s="333"/>
      <c r="C6" s="333"/>
      <c r="D6" s="334"/>
      <c r="E6" s="335" t="s">
        <v>233</v>
      </c>
      <c r="F6" s="335" t="s">
        <v>234</v>
      </c>
      <c r="G6" s="335" t="s">
        <v>235</v>
      </c>
      <c r="H6" s="335" t="s">
        <v>236</v>
      </c>
      <c r="I6" s="335" t="s">
        <v>249</v>
      </c>
    </row>
    <row r="7" spans="1:9" ht="27" customHeight="1">
      <c r="A7" s="337" t="s">
        <v>117</v>
      </c>
      <c r="B7" s="243" t="s">
        <v>118</v>
      </c>
      <c r="C7" s="244"/>
      <c r="D7" s="245" t="s">
        <v>119</v>
      </c>
      <c r="E7" s="338">
        <v>696865</v>
      </c>
      <c r="F7" s="339">
        <v>694689</v>
      </c>
      <c r="G7" s="339">
        <v>705138</v>
      </c>
      <c r="H7" s="339">
        <v>689957</v>
      </c>
      <c r="I7" s="339">
        <v>686001</v>
      </c>
    </row>
    <row r="8" spans="1:9" ht="27" customHeight="1">
      <c r="A8" s="302"/>
      <c r="B8" s="267"/>
      <c r="C8" s="247" t="s">
        <v>120</v>
      </c>
      <c r="D8" s="249" t="s">
        <v>42</v>
      </c>
      <c r="E8" s="340">
        <v>355099</v>
      </c>
      <c r="F8" s="340">
        <v>354599</v>
      </c>
      <c r="G8" s="340">
        <v>352724</v>
      </c>
      <c r="H8" s="340">
        <v>367572</v>
      </c>
      <c r="I8" s="75">
        <v>386540</v>
      </c>
    </row>
    <row r="9" spans="1:9" ht="27" customHeight="1">
      <c r="A9" s="302"/>
      <c r="B9" s="260" t="s">
        <v>121</v>
      </c>
      <c r="C9" s="248"/>
      <c r="D9" s="279"/>
      <c r="E9" s="116">
        <v>678698</v>
      </c>
      <c r="F9" s="116">
        <v>670013</v>
      </c>
      <c r="G9" s="116">
        <v>680909</v>
      </c>
      <c r="H9" s="116">
        <v>668512</v>
      </c>
      <c r="I9" s="76">
        <v>665227</v>
      </c>
    </row>
    <row r="10" spans="1:9" ht="27" customHeight="1">
      <c r="A10" s="302"/>
      <c r="B10" s="260" t="s">
        <v>122</v>
      </c>
      <c r="C10" s="248"/>
      <c r="D10" s="279"/>
      <c r="E10" s="116">
        <v>18167</v>
      </c>
      <c r="F10" s="116">
        <v>24676</v>
      </c>
      <c r="G10" s="116">
        <v>24229</v>
      </c>
      <c r="H10" s="116">
        <v>21445</v>
      </c>
      <c r="I10" s="116">
        <v>20773</v>
      </c>
    </row>
    <row r="11" spans="1:9" ht="27" customHeight="1">
      <c r="A11" s="302"/>
      <c r="B11" s="260" t="s">
        <v>123</v>
      </c>
      <c r="C11" s="248"/>
      <c r="D11" s="279"/>
      <c r="E11" s="116">
        <v>17317</v>
      </c>
      <c r="F11" s="116">
        <v>24418</v>
      </c>
      <c r="G11" s="116">
        <v>23722</v>
      </c>
      <c r="H11" s="116">
        <v>20597</v>
      </c>
      <c r="I11" s="76">
        <v>19672</v>
      </c>
    </row>
    <row r="12" spans="1:9" ht="27" customHeight="1">
      <c r="A12" s="302"/>
      <c r="B12" s="260" t="s">
        <v>124</v>
      </c>
      <c r="C12" s="248"/>
      <c r="D12" s="279"/>
      <c r="E12" s="116">
        <v>849</v>
      </c>
      <c r="F12" s="116">
        <v>258</v>
      </c>
      <c r="G12" s="116">
        <v>508</v>
      </c>
      <c r="H12" s="116">
        <v>849</v>
      </c>
      <c r="I12" s="76">
        <v>1101</v>
      </c>
    </row>
    <row r="13" spans="1:9" ht="27" customHeight="1">
      <c r="A13" s="302"/>
      <c r="B13" s="260" t="s">
        <v>125</v>
      </c>
      <c r="C13" s="248"/>
      <c r="D13" s="277"/>
      <c r="E13" s="341">
        <v>-263</v>
      </c>
      <c r="F13" s="341">
        <v>-592</v>
      </c>
      <c r="G13" s="341">
        <v>250</v>
      </c>
      <c r="H13" s="341">
        <v>341</v>
      </c>
      <c r="I13" s="77">
        <v>253</v>
      </c>
    </row>
    <row r="14" spans="1:9" ht="27" customHeight="1">
      <c r="A14" s="302"/>
      <c r="B14" s="268" t="s">
        <v>126</v>
      </c>
      <c r="C14" s="258"/>
      <c r="D14" s="277"/>
      <c r="E14" s="341">
        <v>0</v>
      </c>
      <c r="F14" s="341">
        <v>0</v>
      </c>
      <c r="G14" s="341">
        <v>0</v>
      </c>
      <c r="H14" s="341">
        <v>0</v>
      </c>
      <c r="I14" s="77">
        <v>0</v>
      </c>
    </row>
    <row r="15" spans="1:9" ht="27" customHeight="1">
      <c r="A15" s="302"/>
      <c r="B15" s="80" t="s">
        <v>127</v>
      </c>
      <c r="C15" s="316"/>
      <c r="D15" s="342"/>
      <c r="E15" s="343">
        <v>463</v>
      </c>
      <c r="F15" s="343">
        <v>-3152</v>
      </c>
      <c r="G15" s="343">
        <v>392</v>
      </c>
      <c r="H15" s="343">
        <v>308</v>
      </c>
      <c r="I15" s="78">
        <v>290</v>
      </c>
    </row>
    <row r="16" spans="1:9" ht="27" customHeight="1">
      <c r="A16" s="302"/>
      <c r="B16" s="344" t="s">
        <v>128</v>
      </c>
      <c r="C16" s="345"/>
      <c r="D16" s="346" t="s">
        <v>43</v>
      </c>
      <c r="E16" s="347">
        <v>142870</v>
      </c>
      <c r="F16" s="347">
        <v>134867</v>
      </c>
      <c r="G16" s="347">
        <v>131457</v>
      </c>
      <c r="H16" s="347">
        <v>106210</v>
      </c>
      <c r="I16" s="79">
        <v>98367</v>
      </c>
    </row>
    <row r="17" spans="1:9" ht="27" customHeight="1">
      <c r="A17" s="302"/>
      <c r="B17" s="260" t="s">
        <v>129</v>
      </c>
      <c r="C17" s="248"/>
      <c r="D17" s="249" t="s">
        <v>44</v>
      </c>
      <c r="E17" s="116">
        <v>49669</v>
      </c>
      <c r="F17" s="116">
        <v>46033</v>
      </c>
      <c r="G17" s="116">
        <v>46323</v>
      </c>
      <c r="H17" s="116">
        <v>96650</v>
      </c>
      <c r="I17" s="76">
        <v>80365</v>
      </c>
    </row>
    <row r="18" spans="1:9" ht="27" customHeight="1">
      <c r="A18" s="302"/>
      <c r="B18" s="260" t="s">
        <v>130</v>
      </c>
      <c r="C18" s="248"/>
      <c r="D18" s="249" t="s">
        <v>45</v>
      </c>
      <c r="E18" s="116">
        <v>1196177</v>
      </c>
      <c r="F18" s="116">
        <v>1222424</v>
      </c>
      <c r="G18" s="116">
        <v>1229232</v>
      </c>
      <c r="H18" s="116">
        <v>1228351</v>
      </c>
      <c r="I18" s="76">
        <v>1228635</v>
      </c>
    </row>
    <row r="19" spans="1:9" ht="27" customHeight="1">
      <c r="A19" s="302"/>
      <c r="B19" s="260" t="s">
        <v>131</v>
      </c>
      <c r="C19" s="248"/>
      <c r="D19" s="249" t="s">
        <v>132</v>
      </c>
      <c r="E19" s="116">
        <f>E17+E18-E16</f>
        <v>1102976</v>
      </c>
      <c r="F19" s="116">
        <f>F17+F18-F16</f>
        <v>1133590</v>
      </c>
      <c r="G19" s="116">
        <f>G17+G18-G16</f>
        <v>1144098</v>
      </c>
      <c r="H19" s="116">
        <f>H17+H18-H16</f>
        <v>1218791</v>
      </c>
      <c r="I19" s="116">
        <f>I17+I18-I16</f>
        <v>1210633</v>
      </c>
    </row>
    <row r="20" spans="1:9" ht="27" customHeight="1">
      <c r="A20" s="302"/>
      <c r="B20" s="260" t="s">
        <v>133</v>
      </c>
      <c r="C20" s="248"/>
      <c r="D20" s="279" t="s">
        <v>134</v>
      </c>
      <c r="E20" s="348">
        <f>E18/E8</f>
        <v>3.368573271115942</v>
      </c>
      <c r="F20" s="348">
        <f>F18/F8</f>
        <v>3.4473419270781926</v>
      </c>
      <c r="G20" s="348">
        <f>G18/G8</f>
        <v>3.484968417232737</v>
      </c>
      <c r="H20" s="348">
        <f>H18/H8</f>
        <v>3.3417969812716963</v>
      </c>
      <c r="I20" s="348">
        <f>I18/I8</f>
        <v>3.1785455580276296</v>
      </c>
    </row>
    <row r="21" spans="1:9" ht="27" customHeight="1">
      <c r="A21" s="302"/>
      <c r="B21" s="260" t="s">
        <v>135</v>
      </c>
      <c r="C21" s="248"/>
      <c r="D21" s="279" t="s">
        <v>136</v>
      </c>
      <c r="E21" s="348">
        <f>E19/E8</f>
        <v>3.1061084373653545</v>
      </c>
      <c r="F21" s="348">
        <f>F19/F8</f>
        <v>3.196822326064089</v>
      </c>
      <c r="G21" s="348">
        <f>G19/G8</f>
        <v>3.2436068994454588</v>
      </c>
      <c r="H21" s="348">
        <f>H19/H8</f>
        <v>3.315788471374316</v>
      </c>
      <c r="I21" s="348">
        <f>I19/I8</f>
        <v>3.131973405080975</v>
      </c>
    </row>
    <row r="22" spans="1:9" ht="27" customHeight="1">
      <c r="A22" s="302"/>
      <c r="B22" s="260" t="s">
        <v>137</v>
      </c>
      <c r="C22" s="248"/>
      <c r="D22" s="279" t="s">
        <v>138</v>
      </c>
      <c r="E22" s="116">
        <f>E18/E24*1000000</f>
        <v>838375.8101289688</v>
      </c>
      <c r="F22" s="116">
        <f>F18/F24*1000000</f>
        <v>856771.791566879</v>
      </c>
      <c r="G22" s="116">
        <f>G18/G24*1000000</f>
        <v>861543.378476975</v>
      </c>
      <c r="H22" s="116">
        <f>H18/H24*1000000</f>
        <v>860925.9037314118</v>
      </c>
      <c r="I22" s="116">
        <f>I18/I24*1000000</f>
        <v>892133.7479950072</v>
      </c>
    </row>
    <row r="23" spans="1:9" ht="27" customHeight="1">
      <c r="A23" s="302"/>
      <c r="B23" s="260" t="s">
        <v>139</v>
      </c>
      <c r="C23" s="248"/>
      <c r="D23" s="279" t="s">
        <v>140</v>
      </c>
      <c r="E23" s="116">
        <f>E19/E24*1000000</f>
        <v>773053.1497870377</v>
      </c>
      <c r="F23" s="116">
        <f>F19/F24*1000000</f>
        <v>794509.871535816</v>
      </c>
      <c r="G23" s="116">
        <f>G19/G24*1000000</f>
        <v>801874.712201399</v>
      </c>
      <c r="H23" s="116">
        <f>H19/H24*1000000</f>
        <v>854225.4967307481</v>
      </c>
      <c r="I23" s="116">
        <f>I19/I24*1000000</f>
        <v>879062.1752891946</v>
      </c>
    </row>
    <row r="24" spans="1:9" ht="27" customHeight="1">
      <c r="A24" s="302"/>
      <c r="B24" s="80" t="s">
        <v>141</v>
      </c>
      <c r="C24" s="81"/>
      <c r="D24" s="349" t="s">
        <v>142</v>
      </c>
      <c r="E24" s="343">
        <v>1426779</v>
      </c>
      <c r="F24" s="343">
        <f>E24</f>
        <v>1426779</v>
      </c>
      <c r="G24" s="343">
        <f>F24</f>
        <v>1426779</v>
      </c>
      <c r="H24" s="78">
        <f>G24</f>
        <v>1426779</v>
      </c>
      <c r="I24" s="78">
        <v>1377187</v>
      </c>
    </row>
    <row r="25" spans="1:9" ht="27" customHeight="1">
      <c r="A25" s="302"/>
      <c r="B25" s="250" t="s">
        <v>143</v>
      </c>
      <c r="C25" s="350"/>
      <c r="D25" s="351"/>
      <c r="E25" s="340">
        <v>381706</v>
      </c>
      <c r="F25" s="340">
        <v>383409</v>
      </c>
      <c r="G25" s="340">
        <v>380439</v>
      </c>
      <c r="H25" s="340">
        <v>382915</v>
      </c>
      <c r="I25" s="82">
        <v>391982</v>
      </c>
    </row>
    <row r="26" spans="1:9" ht="27" customHeight="1">
      <c r="A26" s="302"/>
      <c r="B26" s="352" t="s">
        <v>144</v>
      </c>
      <c r="C26" s="353"/>
      <c r="D26" s="354"/>
      <c r="E26" s="355">
        <v>0.29417</v>
      </c>
      <c r="F26" s="355">
        <v>0.2914</v>
      </c>
      <c r="G26" s="355">
        <v>0.29561</v>
      </c>
      <c r="H26" s="355">
        <v>0.30082</v>
      </c>
      <c r="I26" s="83">
        <v>0.31562</v>
      </c>
    </row>
    <row r="27" spans="1:9" ht="27" customHeight="1">
      <c r="A27" s="302"/>
      <c r="B27" s="352" t="s">
        <v>145</v>
      </c>
      <c r="C27" s="353"/>
      <c r="D27" s="354"/>
      <c r="E27" s="356">
        <v>0.2</v>
      </c>
      <c r="F27" s="356">
        <v>0.1</v>
      </c>
      <c r="G27" s="356">
        <v>0.1</v>
      </c>
      <c r="H27" s="356">
        <v>0.2</v>
      </c>
      <c r="I27" s="84">
        <v>0.3</v>
      </c>
    </row>
    <row r="28" spans="1:9" ht="27" customHeight="1">
      <c r="A28" s="302"/>
      <c r="B28" s="352" t="s">
        <v>146</v>
      </c>
      <c r="C28" s="353"/>
      <c r="D28" s="354"/>
      <c r="E28" s="356">
        <v>95.8</v>
      </c>
      <c r="F28" s="356">
        <v>96.2</v>
      </c>
      <c r="G28" s="356">
        <v>95.9</v>
      </c>
      <c r="H28" s="356">
        <v>96.9</v>
      </c>
      <c r="I28" s="84">
        <v>97.4</v>
      </c>
    </row>
    <row r="29" spans="1:9" ht="27" customHeight="1">
      <c r="A29" s="302"/>
      <c r="B29" s="357" t="s">
        <v>147</v>
      </c>
      <c r="C29" s="358"/>
      <c r="D29" s="359"/>
      <c r="E29" s="360">
        <v>33.1</v>
      </c>
      <c r="F29" s="360">
        <v>32.1</v>
      </c>
      <c r="G29" s="360">
        <v>33.4</v>
      </c>
      <c r="H29" s="360">
        <v>33.9</v>
      </c>
      <c r="I29" s="85">
        <v>34</v>
      </c>
    </row>
    <row r="30" spans="1:9" ht="27" customHeight="1">
      <c r="A30" s="302"/>
      <c r="B30" s="337" t="s">
        <v>148</v>
      </c>
      <c r="C30" s="285" t="s">
        <v>149</v>
      </c>
      <c r="D30" s="361"/>
      <c r="E30" s="362">
        <v>0</v>
      </c>
      <c r="F30" s="362">
        <v>0</v>
      </c>
      <c r="G30" s="362">
        <v>0</v>
      </c>
      <c r="H30" s="362">
        <v>0</v>
      </c>
      <c r="I30" s="86">
        <v>0</v>
      </c>
    </row>
    <row r="31" spans="1:9" ht="27" customHeight="1">
      <c r="A31" s="302"/>
      <c r="B31" s="302"/>
      <c r="C31" s="352" t="s">
        <v>150</v>
      </c>
      <c r="D31" s="354"/>
      <c r="E31" s="356">
        <v>0</v>
      </c>
      <c r="F31" s="356">
        <v>0</v>
      </c>
      <c r="G31" s="356">
        <v>0</v>
      </c>
      <c r="H31" s="356">
        <v>0</v>
      </c>
      <c r="I31" s="84">
        <v>0</v>
      </c>
    </row>
    <row r="32" spans="1:9" ht="27" customHeight="1">
      <c r="A32" s="302"/>
      <c r="B32" s="302"/>
      <c r="C32" s="352" t="s">
        <v>151</v>
      </c>
      <c r="D32" s="354"/>
      <c r="E32" s="356">
        <v>14.2</v>
      </c>
      <c r="F32" s="356">
        <v>14.3</v>
      </c>
      <c r="G32" s="356">
        <v>14.4</v>
      </c>
      <c r="H32" s="356">
        <v>14</v>
      </c>
      <c r="I32" s="84">
        <v>13.8</v>
      </c>
    </row>
    <row r="33" spans="1:9" ht="27" customHeight="1">
      <c r="A33" s="319"/>
      <c r="B33" s="319"/>
      <c r="C33" s="357" t="s">
        <v>152</v>
      </c>
      <c r="D33" s="359"/>
      <c r="E33" s="360">
        <v>185.9</v>
      </c>
      <c r="F33" s="360">
        <v>192.1</v>
      </c>
      <c r="G33" s="360">
        <v>183.2</v>
      </c>
      <c r="H33" s="360">
        <v>179.8</v>
      </c>
      <c r="I33" s="87">
        <v>179.4</v>
      </c>
    </row>
    <row r="34" spans="1:9" ht="27" customHeight="1">
      <c r="A34" s="4" t="s">
        <v>250</v>
      </c>
      <c r="B34" s="239"/>
      <c r="C34" s="239"/>
      <c r="D34" s="239"/>
      <c r="E34" s="363"/>
      <c r="F34" s="363"/>
      <c r="G34" s="363"/>
      <c r="H34" s="363"/>
      <c r="I34" s="88"/>
    </row>
    <row r="35" ht="27" customHeight="1">
      <c r="A35" s="4" t="s">
        <v>111</v>
      </c>
    </row>
    <row r="36" ht="13.5">
      <c r="A36" s="89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errors="dash"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A1" sqref="A1:IV16384"/>
    </sheetView>
  </sheetViews>
  <sheetFormatPr defaultColWidth="8.796875" defaultRowHeight="14.25"/>
  <cols>
    <col min="1" max="1" width="3.59765625" style="4" customWidth="1"/>
    <col min="2" max="3" width="1.59765625" style="4" customWidth="1"/>
    <col min="4" max="4" width="22.59765625" style="4" customWidth="1"/>
    <col min="5" max="5" width="10.59765625" style="4" customWidth="1"/>
    <col min="6" max="11" width="13.59765625" style="4" customWidth="1"/>
    <col min="12" max="12" width="13.59765625" style="239" customWidth="1"/>
    <col min="13" max="21" width="13.59765625" style="4" customWidth="1"/>
    <col min="22" max="25" width="12" style="4" customWidth="1"/>
    <col min="26" max="16384" width="9" style="4" customWidth="1"/>
  </cols>
  <sheetData>
    <row r="1" spans="1:7" ht="33.75" customHeight="1">
      <c r="A1" s="13" t="s">
        <v>0</v>
      </c>
      <c r="B1" s="6"/>
      <c r="C1" s="6"/>
      <c r="D1" s="115" t="s">
        <v>259</v>
      </c>
      <c r="E1" s="7"/>
      <c r="F1" s="7"/>
      <c r="G1" s="7"/>
    </row>
    <row r="2" ht="15" customHeight="1"/>
    <row r="3" spans="1:4" ht="15" customHeight="1">
      <c r="A3" s="8" t="s">
        <v>153</v>
      </c>
      <c r="B3" s="8"/>
      <c r="C3" s="8"/>
      <c r="D3" s="8"/>
    </row>
    <row r="4" spans="1:4" ht="15" customHeight="1">
      <c r="A4" s="8"/>
      <c r="B4" s="8"/>
      <c r="C4" s="8"/>
      <c r="D4" s="8"/>
    </row>
    <row r="5" spans="1:15" ht="15.75" customHeight="1">
      <c r="A5" s="240" t="s">
        <v>244</v>
      </c>
      <c r="B5" s="240"/>
      <c r="C5" s="240"/>
      <c r="D5" s="240"/>
      <c r="K5" s="241"/>
      <c r="O5" s="241" t="s">
        <v>48</v>
      </c>
    </row>
    <row r="6" spans="1:15" ht="15.75" customHeight="1">
      <c r="A6" s="132" t="s">
        <v>49</v>
      </c>
      <c r="B6" s="133"/>
      <c r="C6" s="133"/>
      <c r="D6" s="133"/>
      <c r="E6" s="134"/>
      <c r="F6" s="117" t="s">
        <v>260</v>
      </c>
      <c r="G6" s="118"/>
      <c r="H6" s="117" t="s">
        <v>261</v>
      </c>
      <c r="I6" s="118"/>
      <c r="J6" s="117"/>
      <c r="K6" s="118"/>
      <c r="L6" s="117"/>
      <c r="M6" s="118"/>
      <c r="N6" s="117"/>
      <c r="O6" s="118"/>
    </row>
    <row r="7" spans="1:15" ht="15.75" customHeight="1">
      <c r="A7" s="135"/>
      <c r="B7" s="136"/>
      <c r="C7" s="136"/>
      <c r="D7" s="136"/>
      <c r="E7" s="137"/>
      <c r="F7" s="242" t="s">
        <v>246</v>
      </c>
      <c r="G7" s="9" t="s">
        <v>2</v>
      </c>
      <c r="H7" s="242" t="s">
        <v>245</v>
      </c>
      <c r="I7" s="9" t="s">
        <v>2</v>
      </c>
      <c r="J7" s="242" t="s">
        <v>245</v>
      </c>
      <c r="K7" s="9" t="s">
        <v>2</v>
      </c>
      <c r="L7" s="242" t="s">
        <v>245</v>
      </c>
      <c r="M7" s="9" t="s">
        <v>2</v>
      </c>
      <c r="N7" s="242" t="s">
        <v>245</v>
      </c>
      <c r="O7" s="113" t="s">
        <v>2</v>
      </c>
    </row>
    <row r="8" spans="1:25" ht="15.75" customHeight="1">
      <c r="A8" s="123" t="s">
        <v>83</v>
      </c>
      <c r="B8" s="243" t="s">
        <v>50</v>
      </c>
      <c r="C8" s="244"/>
      <c r="D8" s="244"/>
      <c r="E8" s="245" t="s">
        <v>41</v>
      </c>
      <c r="F8" s="27">
        <v>5933</v>
      </c>
      <c r="G8" s="28">
        <v>5632</v>
      </c>
      <c r="H8" s="27">
        <v>742</v>
      </c>
      <c r="I8" s="29">
        <v>377</v>
      </c>
      <c r="J8" s="27"/>
      <c r="K8" s="30"/>
      <c r="L8" s="27"/>
      <c r="M8" s="29"/>
      <c r="N8" s="27"/>
      <c r="O8" s="30"/>
      <c r="P8" s="246"/>
      <c r="Q8" s="246"/>
      <c r="R8" s="246"/>
      <c r="S8" s="246"/>
      <c r="T8" s="246"/>
      <c r="U8" s="246"/>
      <c r="V8" s="246"/>
      <c r="W8" s="246"/>
      <c r="X8" s="246"/>
      <c r="Y8" s="246"/>
    </row>
    <row r="9" spans="1:25" ht="15.75" customHeight="1">
      <c r="A9" s="144"/>
      <c r="B9" s="239"/>
      <c r="C9" s="247" t="s">
        <v>51</v>
      </c>
      <c r="D9" s="248"/>
      <c r="E9" s="249" t="s">
        <v>42</v>
      </c>
      <c r="F9" s="19">
        <v>5932</v>
      </c>
      <c r="G9" s="31">
        <v>5632</v>
      </c>
      <c r="H9" s="19">
        <v>724</v>
      </c>
      <c r="I9" s="32">
        <v>358</v>
      </c>
      <c r="J9" s="19"/>
      <c r="K9" s="33"/>
      <c r="L9" s="19"/>
      <c r="M9" s="32"/>
      <c r="N9" s="19"/>
      <c r="O9" s="33"/>
      <c r="P9" s="246"/>
      <c r="Q9" s="246"/>
      <c r="R9" s="246"/>
      <c r="S9" s="246"/>
      <c r="T9" s="246"/>
      <c r="U9" s="246"/>
      <c r="V9" s="246"/>
      <c r="W9" s="246"/>
      <c r="X9" s="246"/>
      <c r="Y9" s="246"/>
    </row>
    <row r="10" spans="1:25" ht="15.75" customHeight="1">
      <c r="A10" s="144"/>
      <c r="B10" s="250"/>
      <c r="C10" s="247" t="s">
        <v>52</v>
      </c>
      <c r="D10" s="248"/>
      <c r="E10" s="249" t="s">
        <v>43</v>
      </c>
      <c r="F10" s="19">
        <v>0.3</v>
      </c>
      <c r="G10" s="31">
        <v>0</v>
      </c>
      <c r="H10" s="19">
        <v>18</v>
      </c>
      <c r="I10" s="32">
        <v>19</v>
      </c>
      <c r="J10" s="251"/>
      <c r="K10" s="252"/>
      <c r="L10" s="19"/>
      <c r="M10" s="32"/>
      <c r="N10" s="19"/>
      <c r="O10" s="33"/>
      <c r="P10" s="246"/>
      <c r="Q10" s="246"/>
      <c r="R10" s="246"/>
      <c r="S10" s="246"/>
      <c r="T10" s="246"/>
      <c r="U10" s="246"/>
      <c r="V10" s="246"/>
      <c r="W10" s="246"/>
      <c r="X10" s="246"/>
      <c r="Y10" s="246"/>
    </row>
    <row r="11" spans="1:25" ht="15.75" customHeight="1">
      <c r="A11" s="144"/>
      <c r="B11" s="253" t="s">
        <v>53</v>
      </c>
      <c r="C11" s="254"/>
      <c r="D11" s="254"/>
      <c r="E11" s="255" t="s">
        <v>44</v>
      </c>
      <c r="F11" s="34">
        <v>5822</v>
      </c>
      <c r="G11" s="35">
        <v>8078</v>
      </c>
      <c r="H11" s="34">
        <v>756</v>
      </c>
      <c r="I11" s="36">
        <v>11708</v>
      </c>
      <c r="J11" s="34"/>
      <c r="K11" s="37"/>
      <c r="L11" s="34"/>
      <c r="M11" s="36"/>
      <c r="N11" s="34"/>
      <c r="O11" s="37"/>
      <c r="P11" s="246"/>
      <c r="Q11" s="246"/>
      <c r="R11" s="246"/>
      <c r="S11" s="246"/>
      <c r="T11" s="246"/>
      <c r="U11" s="246"/>
      <c r="V11" s="246"/>
      <c r="W11" s="246"/>
      <c r="X11" s="246"/>
      <c r="Y11" s="246"/>
    </row>
    <row r="12" spans="1:25" ht="15.75" customHeight="1">
      <c r="A12" s="144"/>
      <c r="B12" s="256"/>
      <c r="C12" s="247" t="s">
        <v>54</v>
      </c>
      <c r="D12" s="248"/>
      <c r="E12" s="249" t="s">
        <v>45</v>
      </c>
      <c r="F12" s="19">
        <v>5819</v>
      </c>
      <c r="G12" s="31">
        <v>6119</v>
      </c>
      <c r="H12" s="34">
        <v>750</v>
      </c>
      <c r="I12" s="32">
        <v>396</v>
      </c>
      <c r="J12" s="34"/>
      <c r="K12" s="33"/>
      <c r="L12" s="19"/>
      <c r="M12" s="32"/>
      <c r="N12" s="19"/>
      <c r="O12" s="33"/>
      <c r="P12" s="246"/>
      <c r="Q12" s="246"/>
      <c r="R12" s="246"/>
      <c r="S12" s="246"/>
      <c r="T12" s="246"/>
      <c r="U12" s="246"/>
      <c r="V12" s="246"/>
      <c r="W12" s="246"/>
      <c r="X12" s="246"/>
      <c r="Y12" s="246"/>
    </row>
    <row r="13" spans="1:25" ht="15.75" customHeight="1">
      <c r="A13" s="144"/>
      <c r="B13" s="239"/>
      <c r="C13" s="257" t="s">
        <v>55</v>
      </c>
      <c r="D13" s="258"/>
      <c r="E13" s="259" t="s">
        <v>46</v>
      </c>
      <c r="F13" s="17">
        <v>3</v>
      </c>
      <c r="G13" s="62">
        <v>1959</v>
      </c>
      <c r="H13" s="251">
        <v>6</v>
      </c>
      <c r="I13" s="252">
        <v>11312</v>
      </c>
      <c r="J13" s="251"/>
      <c r="K13" s="252"/>
      <c r="L13" s="17"/>
      <c r="M13" s="39"/>
      <c r="N13" s="17"/>
      <c r="O13" s="40"/>
      <c r="P13" s="246"/>
      <c r="Q13" s="246"/>
      <c r="R13" s="246"/>
      <c r="S13" s="246"/>
      <c r="T13" s="246"/>
      <c r="U13" s="246"/>
      <c r="V13" s="246"/>
      <c r="W13" s="246"/>
      <c r="X13" s="246"/>
      <c r="Y13" s="246"/>
    </row>
    <row r="14" spans="1:25" ht="15.75" customHeight="1">
      <c r="A14" s="144"/>
      <c r="B14" s="260" t="s">
        <v>56</v>
      </c>
      <c r="C14" s="248"/>
      <c r="D14" s="248"/>
      <c r="E14" s="249" t="s">
        <v>154</v>
      </c>
      <c r="F14" s="18">
        <f aca="true" t="shared" si="0" ref="F14:O15">F9-F12</f>
        <v>113</v>
      </c>
      <c r="G14" s="41">
        <f t="shared" si="0"/>
        <v>-487</v>
      </c>
      <c r="H14" s="18">
        <f t="shared" si="0"/>
        <v>-26</v>
      </c>
      <c r="I14" s="41">
        <f t="shared" si="0"/>
        <v>-38</v>
      </c>
      <c r="J14" s="18">
        <f t="shared" si="0"/>
        <v>0</v>
      </c>
      <c r="K14" s="41">
        <f t="shared" si="0"/>
        <v>0</v>
      </c>
      <c r="L14" s="18">
        <f t="shared" si="0"/>
        <v>0</v>
      </c>
      <c r="M14" s="41">
        <f t="shared" si="0"/>
        <v>0</v>
      </c>
      <c r="N14" s="18">
        <f t="shared" si="0"/>
        <v>0</v>
      </c>
      <c r="O14" s="41">
        <f t="shared" si="0"/>
        <v>0</v>
      </c>
      <c r="P14" s="246"/>
      <c r="Q14" s="246"/>
      <c r="R14" s="246"/>
      <c r="S14" s="246"/>
      <c r="T14" s="246"/>
      <c r="U14" s="246"/>
      <c r="V14" s="246"/>
      <c r="W14" s="246"/>
      <c r="X14" s="246"/>
      <c r="Y14" s="246"/>
    </row>
    <row r="15" spans="1:25" ht="15.75" customHeight="1">
      <c r="A15" s="144"/>
      <c r="B15" s="260" t="s">
        <v>57</v>
      </c>
      <c r="C15" s="248"/>
      <c r="D15" s="248"/>
      <c r="E15" s="249" t="s">
        <v>155</v>
      </c>
      <c r="F15" s="18">
        <f t="shared" si="0"/>
        <v>-2.7</v>
      </c>
      <c r="G15" s="41">
        <f t="shared" si="0"/>
        <v>-1959</v>
      </c>
      <c r="H15" s="18">
        <f t="shared" si="0"/>
        <v>12</v>
      </c>
      <c r="I15" s="41">
        <f t="shared" si="0"/>
        <v>-11293</v>
      </c>
      <c r="J15" s="18">
        <f t="shared" si="0"/>
        <v>0</v>
      </c>
      <c r="K15" s="41">
        <f t="shared" si="0"/>
        <v>0</v>
      </c>
      <c r="L15" s="18">
        <f t="shared" si="0"/>
        <v>0</v>
      </c>
      <c r="M15" s="41">
        <f t="shared" si="0"/>
        <v>0</v>
      </c>
      <c r="N15" s="18">
        <f t="shared" si="0"/>
        <v>0</v>
      </c>
      <c r="O15" s="41">
        <f t="shared" si="0"/>
        <v>0</v>
      </c>
      <c r="P15" s="246"/>
      <c r="Q15" s="246"/>
      <c r="R15" s="246"/>
      <c r="S15" s="246"/>
      <c r="T15" s="246"/>
      <c r="U15" s="246"/>
      <c r="V15" s="246"/>
      <c r="W15" s="246"/>
      <c r="X15" s="246"/>
      <c r="Y15" s="246"/>
    </row>
    <row r="16" spans="1:25" ht="15.75" customHeight="1">
      <c r="A16" s="144"/>
      <c r="B16" s="260" t="s">
        <v>58</v>
      </c>
      <c r="C16" s="248"/>
      <c r="D16" s="248"/>
      <c r="E16" s="249" t="s">
        <v>156</v>
      </c>
      <c r="F16" s="18">
        <f aca="true" t="shared" si="1" ref="F16:O16">F8-F11</f>
        <v>111</v>
      </c>
      <c r="G16" s="41">
        <f t="shared" si="1"/>
        <v>-2446</v>
      </c>
      <c r="H16" s="18">
        <f t="shared" si="1"/>
        <v>-14</v>
      </c>
      <c r="I16" s="41">
        <f t="shared" si="1"/>
        <v>-11331</v>
      </c>
      <c r="J16" s="18">
        <f t="shared" si="1"/>
        <v>0</v>
      </c>
      <c r="K16" s="41">
        <f t="shared" si="1"/>
        <v>0</v>
      </c>
      <c r="L16" s="18">
        <f t="shared" si="1"/>
        <v>0</v>
      </c>
      <c r="M16" s="41">
        <f t="shared" si="1"/>
        <v>0</v>
      </c>
      <c r="N16" s="18">
        <f t="shared" si="1"/>
        <v>0</v>
      </c>
      <c r="O16" s="41">
        <f t="shared" si="1"/>
        <v>0</v>
      </c>
      <c r="P16" s="246"/>
      <c r="Q16" s="246"/>
      <c r="R16" s="246"/>
      <c r="S16" s="246"/>
      <c r="T16" s="246"/>
      <c r="U16" s="246"/>
      <c r="V16" s="246"/>
      <c r="W16" s="246"/>
      <c r="X16" s="246"/>
      <c r="Y16" s="246"/>
    </row>
    <row r="17" spans="1:25" ht="15.75" customHeight="1">
      <c r="A17" s="144"/>
      <c r="B17" s="260" t="s">
        <v>59</v>
      </c>
      <c r="C17" s="248"/>
      <c r="D17" s="248"/>
      <c r="E17" s="261"/>
      <c r="F17" s="364"/>
      <c r="G17" s="365"/>
      <c r="H17" s="251"/>
      <c r="I17" s="252"/>
      <c r="J17" s="19"/>
      <c r="K17" s="33"/>
      <c r="L17" s="19"/>
      <c r="M17" s="32"/>
      <c r="N17" s="251"/>
      <c r="O17" s="42"/>
      <c r="P17" s="246"/>
      <c r="Q17" s="246"/>
      <c r="R17" s="246"/>
      <c r="S17" s="246"/>
      <c r="T17" s="246"/>
      <c r="U17" s="246"/>
      <c r="V17" s="246"/>
      <c r="W17" s="246"/>
      <c r="X17" s="246"/>
      <c r="Y17" s="246"/>
    </row>
    <row r="18" spans="1:25" ht="15.75" customHeight="1">
      <c r="A18" s="145"/>
      <c r="B18" s="262" t="s">
        <v>60</v>
      </c>
      <c r="C18" s="240"/>
      <c r="D18" s="240"/>
      <c r="E18" s="263"/>
      <c r="F18" s="43"/>
      <c r="G18" s="44"/>
      <c r="H18" s="45"/>
      <c r="I18" s="46"/>
      <c r="J18" s="45"/>
      <c r="K18" s="46"/>
      <c r="L18" s="45"/>
      <c r="M18" s="46"/>
      <c r="N18" s="45"/>
      <c r="O18" s="47"/>
      <c r="P18" s="246"/>
      <c r="Q18" s="246"/>
      <c r="R18" s="246"/>
      <c r="S18" s="246"/>
      <c r="T18" s="246"/>
      <c r="U18" s="246"/>
      <c r="V18" s="246"/>
      <c r="W18" s="246"/>
      <c r="X18" s="246"/>
      <c r="Y18" s="246"/>
    </row>
    <row r="19" spans="1:25" ht="15.75" customHeight="1">
      <c r="A19" s="144" t="s">
        <v>84</v>
      </c>
      <c r="B19" s="253" t="s">
        <v>61</v>
      </c>
      <c r="C19" s="264"/>
      <c r="D19" s="264"/>
      <c r="E19" s="265"/>
      <c r="F19" s="14">
        <v>464</v>
      </c>
      <c r="G19" s="48">
        <v>482</v>
      </c>
      <c r="H19" s="15">
        <v>8</v>
      </c>
      <c r="I19" s="49">
        <v>2</v>
      </c>
      <c r="J19" s="15"/>
      <c r="K19" s="50"/>
      <c r="L19" s="15"/>
      <c r="M19" s="49"/>
      <c r="N19" s="15"/>
      <c r="O19" s="50"/>
      <c r="P19" s="246"/>
      <c r="Q19" s="246"/>
      <c r="R19" s="246"/>
      <c r="S19" s="246"/>
      <c r="T19" s="246"/>
      <c r="U19" s="246"/>
      <c r="V19" s="246"/>
      <c r="W19" s="246"/>
      <c r="X19" s="246"/>
      <c r="Y19" s="246"/>
    </row>
    <row r="20" spans="1:25" ht="15.75" customHeight="1">
      <c r="A20" s="144"/>
      <c r="B20" s="266"/>
      <c r="C20" s="247" t="s">
        <v>62</v>
      </c>
      <c r="D20" s="248"/>
      <c r="E20" s="249"/>
      <c r="F20" s="18">
        <v>458</v>
      </c>
      <c r="G20" s="41">
        <v>481</v>
      </c>
      <c r="H20" s="19">
        <v>0</v>
      </c>
      <c r="I20" s="32">
        <v>0</v>
      </c>
      <c r="J20" s="19"/>
      <c r="K20" s="252"/>
      <c r="L20" s="19"/>
      <c r="M20" s="32"/>
      <c r="N20" s="19"/>
      <c r="O20" s="33"/>
      <c r="P20" s="246"/>
      <c r="Q20" s="246"/>
      <c r="R20" s="246"/>
      <c r="S20" s="246"/>
      <c r="T20" s="246"/>
      <c r="U20" s="246"/>
      <c r="V20" s="246"/>
      <c r="W20" s="246"/>
      <c r="X20" s="246"/>
      <c r="Y20" s="246"/>
    </row>
    <row r="21" spans="1:25" ht="15.75" customHeight="1">
      <c r="A21" s="144"/>
      <c r="B21" s="267" t="s">
        <v>63</v>
      </c>
      <c r="C21" s="254"/>
      <c r="D21" s="254"/>
      <c r="E21" s="255" t="s">
        <v>157</v>
      </c>
      <c r="F21" s="51">
        <v>464</v>
      </c>
      <c r="G21" s="52">
        <v>482</v>
      </c>
      <c r="H21" s="34">
        <v>8</v>
      </c>
      <c r="I21" s="36">
        <v>2</v>
      </c>
      <c r="J21" s="34"/>
      <c r="K21" s="37"/>
      <c r="L21" s="34"/>
      <c r="M21" s="36"/>
      <c r="N21" s="34"/>
      <c r="O21" s="37"/>
      <c r="P21" s="246"/>
      <c r="Q21" s="246"/>
      <c r="R21" s="246"/>
      <c r="S21" s="246"/>
      <c r="T21" s="246"/>
      <c r="U21" s="246"/>
      <c r="V21" s="246"/>
      <c r="W21" s="246"/>
      <c r="X21" s="246"/>
      <c r="Y21" s="246"/>
    </row>
    <row r="22" spans="1:25" ht="15.75" customHeight="1">
      <c r="A22" s="144"/>
      <c r="B22" s="253" t="s">
        <v>64</v>
      </c>
      <c r="C22" s="264"/>
      <c r="D22" s="264"/>
      <c r="E22" s="265" t="s">
        <v>158</v>
      </c>
      <c r="F22" s="14">
        <v>1010</v>
      </c>
      <c r="G22" s="48">
        <v>963</v>
      </c>
      <c r="H22" s="15">
        <v>8</v>
      </c>
      <c r="I22" s="49">
        <v>307</v>
      </c>
      <c r="J22" s="15"/>
      <c r="K22" s="50"/>
      <c r="L22" s="15"/>
      <c r="M22" s="49"/>
      <c r="N22" s="15"/>
      <c r="O22" s="50"/>
      <c r="P22" s="246"/>
      <c r="Q22" s="246"/>
      <c r="R22" s="246"/>
      <c r="S22" s="246"/>
      <c r="T22" s="246"/>
      <c r="U22" s="246"/>
      <c r="V22" s="246"/>
      <c r="W22" s="246"/>
      <c r="X22" s="246"/>
      <c r="Y22" s="246"/>
    </row>
    <row r="23" spans="1:25" ht="15.75" customHeight="1">
      <c r="A23" s="144"/>
      <c r="B23" s="256" t="s">
        <v>65</v>
      </c>
      <c r="C23" s="257" t="s">
        <v>66</v>
      </c>
      <c r="D23" s="258"/>
      <c r="E23" s="259"/>
      <c r="F23" s="16">
        <v>456</v>
      </c>
      <c r="G23" s="38">
        <v>443</v>
      </c>
      <c r="H23" s="17">
        <v>0</v>
      </c>
      <c r="I23" s="39">
        <v>0</v>
      </c>
      <c r="J23" s="17"/>
      <c r="K23" s="40"/>
      <c r="L23" s="17"/>
      <c r="M23" s="39"/>
      <c r="N23" s="17"/>
      <c r="O23" s="40"/>
      <c r="P23" s="246"/>
      <c r="Q23" s="246"/>
      <c r="R23" s="246"/>
      <c r="S23" s="246"/>
      <c r="T23" s="246"/>
      <c r="U23" s="246"/>
      <c r="V23" s="246"/>
      <c r="W23" s="246"/>
      <c r="X23" s="246"/>
      <c r="Y23" s="246"/>
    </row>
    <row r="24" spans="1:25" ht="15.75" customHeight="1">
      <c r="A24" s="144"/>
      <c r="B24" s="260" t="s">
        <v>159</v>
      </c>
      <c r="C24" s="248"/>
      <c r="D24" s="248"/>
      <c r="E24" s="249" t="s">
        <v>160</v>
      </c>
      <c r="F24" s="18">
        <f aca="true" t="shared" si="2" ref="F24:O24">F21-F22</f>
        <v>-546</v>
      </c>
      <c r="G24" s="41">
        <f t="shared" si="2"/>
        <v>-481</v>
      </c>
      <c r="H24" s="18">
        <f t="shared" si="2"/>
        <v>0</v>
      </c>
      <c r="I24" s="41">
        <f t="shared" si="2"/>
        <v>-305</v>
      </c>
      <c r="J24" s="18">
        <f t="shared" si="2"/>
        <v>0</v>
      </c>
      <c r="K24" s="41">
        <f t="shared" si="2"/>
        <v>0</v>
      </c>
      <c r="L24" s="18">
        <f t="shared" si="2"/>
        <v>0</v>
      </c>
      <c r="M24" s="41">
        <f t="shared" si="2"/>
        <v>0</v>
      </c>
      <c r="N24" s="18">
        <f t="shared" si="2"/>
        <v>0</v>
      </c>
      <c r="O24" s="41">
        <f t="shared" si="2"/>
        <v>0</v>
      </c>
      <c r="P24" s="246"/>
      <c r="Q24" s="246"/>
      <c r="R24" s="246"/>
      <c r="S24" s="246"/>
      <c r="T24" s="246"/>
      <c r="U24" s="246"/>
      <c r="V24" s="246"/>
      <c r="W24" s="246"/>
      <c r="X24" s="246"/>
      <c r="Y24" s="246"/>
    </row>
    <row r="25" spans="1:25" ht="15.75" customHeight="1">
      <c r="A25" s="144"/>
      <c r="B25" s="268" t="s">
        <v>67</v>
      </c>
      <c r="C25" s="258"/>
      <c r="D25" s="258"/>
      <c r="E25" s="269" t="s">
        <v>161</v>
      </c>
      <c r="F25" s="128">
        <v>546</v>
      </c>
      <c r="G25" s="122">
        <v>481</v>
      </c>
      <c r="H25" s="121">
        <v>0</v>
      </c>
      <c r="I25" s="122">
        <v>305</v>
      </c>
      <c r="J25" s="121"/>
      <c r="K25" s="122"/>
      <c r="L25" s="121"/>
      <c r="M25" s="122"/>
      <c r="N25" s="121"/>
      <c r="O25" s="122"/>
      <c r="P25" s="246"/>
      <c r="Q25" s="246"/>
      <c r="R25" s="246"/>
      <c r="S25" s="246"/>
      <c r="T25" s="246"/>
      <c r="U25" s="246"/>
      <c r="V25" s="246"/>
      <c r="W25" s="246"/>
      <c r="X25" s="246"/>
      <c r="Y25" s="246"/>
    </row>
    <row r="26" spans="1:25" ht="15.75" customHeight="1">
      <c r="A26" s="144"/>
      <c r="B26" s="267" t="s">
        <v>68</v>
      </c>
      <c r="C26" s="254"/>
      <c r="D26" s="254"/>
      <c r="E26" s="270"/>
      <c r="F26" s="271"/>
      <c r="G26" s="272"/>
      <c r="H26" s="273"/>
      <c r="I26" s="272"/>
      <c r="J26" s="273"/>
      <c r="K26" s="272"/>
      <c r="L26" s="273"/>
      <c r="M26" s="272"/>
      <c r="N26" s="273"/>
      <c r="O26" s="272"/>
      <c r="P26" s="246"/>
      <c r="Q26" s="246"/>
      <c r="R26" s="246"/>
      <c r="S26" s="246"/>
      <c r="T26" s="246"/>
      <c r="U26" s="246"/>
      <c r="V26" s="246"/>
      <c r="W26" s="246"/>
      <c r="X26" s="246"/>
      <c r="Y26" s="246"/>
    </row>
    <row r="27" spans="1:25" ht="15.75" customHeight="1">
      <c r="A27" s="145"/>
      <c r="B27" s="262" t="s">
        <v>162</v>
      </c>
      <c r="C27" s="240"/>
      <c r="D27" s="240"/>
      <c r="E27" s="274" t="s">
        <v>163</v>
      </c>
      <c r="F27" s="22">
        <f aca="true" t="shared" si="3" ref="F27:O27">F24+F25</f>
        <v>0</v>
      </c>
      <c r="G27" s="53">
        <f t="shared" si="3"/>
        <v>0</v>
      </c>
      <c r="H27" s="22">
        <f t="shared" si="3"/>
        <v>0</v>
      </c>
      <c r="I27" s="53">
        <f t="shared" si="3"/>
        <v>0</v>
      </c>
      <c r="J27" s="22">
        <f t="shared" si="3"/>
        <v>0</v>
      </c>
      <c r="K27" s="53">
        <f t="shared" si="3"/>
        <v>0</v>
      </c>
      <c r="L27" s="22">
        <f t="shared" si="3"/>
        <v>0</v>
      </c>
      <c r="M27" s="53">
        <f t="shared" si="3"/>
        <v>0</v>
      </c>
      <c r="N27" s="22">
        <f t="shared" si="3"/>
        <v>0</v>
      </c>
      <c r="O27" s="53">
        <f t="shared" si="3"/>
        <v>0</v>
      </c>
      <c r="P27" s="246"/>
      <c r="Q27" s="246"/>
      <c r="R27" s="246"/>
      <c r="S27" s="246"/>
      <c r="T27" s="246"/>
      <c r="U27" s="246"/>
      <c r="V27" s="246"/>
      <c r="W27" s="246"/>
      <c r="X27" s="246"/>
      <c r="Y27" s="246"/>
    </row>
    <row r="28" spans="6:25" ht="15.75" customHeight="1">
      <c r="F28" s="246"/>
      <c r="G28" s="246"/>
      <c r="H28" s="246"/>
      <c r="I28" s="246"/>
      <c r="J28" s="246"/>
      <c r="K28" s="246"/>
      <c r="L28" s="54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</row>
    <row r="29" spans="1:25" ht="15.75" customHeight="1">
      <c r="A29" s="240"/>
      <c r="F29" s="246"/>
      <c r="G29" s="246"/>
      <c r="H29" s="246"/>
      <c r="I29" s="246"/>
      <c r="J29" s="275"/>
      <c r="K29" s="275"/>
      <c r="L29" s="54"/>
      <c r="M29" s="246"/>
      <c r="N29" s="246"/>
      <c r="O29" s="275" t="s">
        <v>164</v>
      </c>
      <c r="P29" s="246"/>
      <c r="Q29" s="246"/>
      <c r="R29" s="246"/>
      <c r="S29" s="246"/>
      <c r="T29" s="246"/>
      <c r="U29" s="246"/>
      <c r="V29" s="246"/>
      <c r="W29" s="246"/>
      <c r="X29" s="246"/>
      <c r="Y29" s="275"/>
    </row>
    <row r="30" spans="1:25" ht="15.75" customHeight="1">
      <c r="A30" s="146" t="s">
        <v>69</v>
      </c>
      <c r="B30" s="147"/>
      <c r="C30" s="147"/>
      <c r="D30" s="147"/>
      <c r="E30" s="148"/>
      <c r="F30" s="119"/>
      <c r="G30" s="120"/>
      <c r="H30" s="119"/>
      <c r="I30" s="120"/>
      <c r="J30" s="119"/>
      <c r="K30" s="120"/>
      <c r="L30" s="119"/>
      <c r="M30" s="120"/>
      <c r="N30" s="119"/>
      <c r="O30" s="120"/>
      <c r="P30" s="54"/>
      <c r="Q30" s="54"/>
      <c r="R30" s="54"/>
      <c r="S30" s="54"/>
      <c r="T30" s="54"/>
      <c r="U30" s="54"/>
      <c r="V30" s="54"/>
      <c r="W30" s="54"/>
      <c r="X30" s="54"/>
      <c r="Y30" s="54"/>
    </row>
    <row r="31" spans="1:25" ht="15.75" customHeight="1">
      <c r="A31" s="149"/>
      <c r="B31" s="150"/>
      <c r="C31" s="150"/>
      <c r="D31" s="150"/>
      <c r="E31" s="151"/>
      <c r="F31" s="242" t="s">
        <v>245</v>
      </c>
      <c r="G31" s="9" t="s">
        <v>2</v>
      </c>
      <c r="H31" s="242" t="s">
        <v>245</v>
      </c>
      <c r="I31" s="9" t="s">
        <v>2</v>
      </c>
      <c r="J31" s="242" t="s">
        <v>245</v>
      </c>
      <c r="K31" s="9" t="s">
        <v>2</v>
      </c>
      <c r="L31" s="242" t="s">
        <v>245</v>
      </c>
      <c r="M31" s="9" t="s">
        <v>2</v>
      </c>
      <c r="N31" s="242" t="s">
        <v>245</v>
      </c>
      <c r="O31" s="90" t="s">
        <v>2</v>
      </c>
      <c r="P31" s="58"/>
      <c r="Q31" s="58"/>
      <c r="R31" s="58"/>
      <c r="S31" s="58"/>
      <c r="T31" s="58"/>
      <c r="U31" s="58"/>
      <c r="V31" s="58"/>
      <c r="W31" s="58"/>
      <c r="X31" s="58"/>
      <c r="Y31" s="58"/>
    </row>
    <row r="32" spans="1:25" ht="15.75" customHeight="1">
      <c r="A32" s="123" t="s">
        <v>85</v>
      </c>
      <c r="B32" s="243" t="s">
        <v>50</v>
      </c>
      <c r="C32" s="244"/>
      <c r="D32" s="244"/>
      <c r="E32" s="276" t="s">
        <v>41</v>
      </c>
      <c r="F32" s="15"/>
      <c r="G32" s="59"/>
      <c r="H32" s="27"/>
      <c r="I32" s="29"/>
      <c r="J32" s="27"/>
      <c r="K32" s="30"/>
      <c r="L32" s="15"/>
      <c r="M32" s="59"/>
      <c r="N32" s="27"/>
      <c r="O32" s="60"/>
      <c r="P32" s="59"/>
      <c r="Q32" s="59"/>
      <c r="R32" s="59"/>
      <c r="S32" s="59"/>
      <c r="T32" s="61"/>
      <c r="U32" s="61"/>
      <c r="V32" s="59"/>
      <c r="W32" s="59"/>
      <c r="X32" s="61"/>
      <c r="Y32" s="61"/>
    </row>
    <row r="33" spans="1:25" ht="15.75" customHeight="1">
      <c r="A33" s="124"/>
      <c r="B33" s="239"/>
      <c r="C33" s="257" t="s">
        <v>70</v>
      </c>
      <c r="D33" s="258"/>
      <c r="E33" s="277"/>
      <c r="F33" s="17"/>
      <c r="G33" s="62"/>
      <c r="H33" s="17"/>
      <c r="I33" s="39"/>
      <c r="J33" s="17"/>
      <c r="K33" s="40"/>
      <c r="L33" s="17"/>
      <c r="M33" s="62"/>
      <c r="N33" s="17"/>
      <c r="O33" s="38"/>
      <c r="P33" s="59"/>
      <c r="Q33" s="59"/>
      <c r="R33" s="59"/>
      <c r="S33" s="59"/>
      <c r="T33" s="61"/>
      <c r="U33" s="61"/>
      <c r="V33" s="59"/>
      <c r="W33" s="59"/>
      <c r="X33" s="61"/>
      <c r="Y33" s="61"/>
    </row>
    <row r="34" spans="1:25" ht="15.75" customHeight="1">
      <c r="A34" s="124"/>
      <c r="B34" s="239"/>
      <c r="C34" s="278"/>
      <c r="D34" s="247" t="s">
        <v>71</v>
      </c>
      <c r="E34" s="279"/>
      <c r="F34" s="19"/>
      <c r="G34" s="31"/>
      <c r="H34" s="19"/>
      <c r="I34" s="32"/>
      <c r="J34" s="19"/>
      <c r="K34" s="33"/>
      <c r="L34" s="19"/>
      <c r="M34" s="31"/>
      <c r="N34" s="19"/>
      <c r="O34" s="41"/>
      <c r="P34" s="59"/>
      <c r="Q34" s="59"/>
      <c r="R34" s="59"/>
      <c r="S34" s="59"/>
      <c r="T34" s="61"/>
      <c r="U34" s="61"/>
      <c r="V34" s="59"/>
      <c r="W34" s="59"/>
      <c r="X34" s="61"/>
      <c r="Y34" s="61"/>
    </row>
    <row r="35" spans="1:25" ht="15.75" customHeight="1">
      <c r="A35" s="124"/>
      <c r="B35" s="250"/>
      <c r="C35" s="280" t="s">
        <v>72</v>
      </c>
      <c r="D35" s="254"/>
      <c r="E35" s="281"/>
      <c r="F35" s="34"/>
      <c r="G35" s="35"/>
      <c r="H35" s="34"/>
      <c r="I35" s="36"/>
      <c r="J35" s="63"/>
      <c r="K35" s="64"/>
      <c r="L35" s="34"/>
      <c r="M35" s="35"/>
      <c r="N35" s="34"/>
      <c r="O35" s="52"/>
      <c r="P35" s="59"/>
      <c r="Q35" s="59"/>
      <c r="R35" s="59"/>
      <c r="S35" s="59"/>
      <c r="T35" s="61"/>
      <c r="U35" s="61"/>
      <c r="V35" s="59"/>
      <c r="W35" s="59"/>
      <c r="X35" s="61"/>
      <c r="Y35" s="61"/>
    </row>
    <row r="36" spans="1:25" ht="15.75" customHeight="1">
      <c r="A36" s="124"/>
      <c r="B36" s="253" t="s">
        <v>53</v>
      </c>
      <c r="C36" s="264"/>
      <c r="D36" s="264"/>
      <c r="E36" s="276" t="s">
        <v>42</v>
      </c>
      <c r="F36" s="15"/>
      <c r="G36" s="59"/>
      <c r="H36" s="15"/>
      <c r="I36" s="49"/>
      <c r="J36" s="15"/>
      <c r="K36" s="50"/>
      <c r="L36" s="15"/>
      <c r="M36" s="59"/>
      <c r="N36" s="15"/>
      <c r="O36" s="48"/>
      <c r="P36" s="59"/>
      <c r="Q36" s="59"/>
      <c r="R36" s="59"/>
      <c r="S36" s="59"/>
      <c r="T36" s="59"/>
      <c r="U36" s="59"/>
      <c r="V36" s="59"/>
      <c r="W36" s="59"/>
      <c r="X36" s="61"/>
      <c r="Y36" s="61"/>
    </row>
    <row r="37" spans="1:25" ht="15.75" customHeight="1">
      <c r="A37" s="124"/>
      <c r="B37" s="239"/>
      <c r="C37" s="247" t="s">
        <v>73</v>
      </c>
      <c r="D37" s="248"/>
      <c r="E37" s="279"/>
      <c r="F37" s="19"/>
      <c r="G37" s="31"/>
      <c r="H37" s="19"/>
      <c r="I37" s="32"/>
      <c r="J37" s="19"/>
      <c r="K37" s="33"/>
      <c r="L37" s="19"/>
      <c r="M37" s="31"/>
      <c r="N37" s="19"/>
      <c r="O37" s="41"/>
      <c r="P37" s="59"/>
      <c r="Q37" s="59"/>
      <c r="R37" s="59"/>
      <c r="S37" s="59"/>
      <c r="T37" s="59"/>
      <c r="U37" s="59"/>
      <c r="V37" s="59"/>
      <c r="W37" s="59"/>
      <c r="X37" s="61"/>
      <c r="Y37" s="61"/>
    </row>
    <row r="38" spans="1:25" ht="15.75" customHeight="1">
      <c r="A38" s="124"/>
      <c r="B38" s="250"/>
      <c r="C38" s="247" t="s">
        <v>74</v>
      </c>
      <c r="D38" s="248"/>
      <c r="E38" s="279"/>
      <c r="F38" s="18"/>
      <c r="G38" s="41"/>
      <c r="H38" s="19"/>
      <c r="I38" s="32"/>
      <c r="J38" s="19"/>
      <c r="K38" s="64"/>
      <c r="L38" s="19"/>
      <c r="M38" s="31"/>
      <c r="N38" s="19"/>
      <c r="O38" s="41"/>
      <c r="P38" s="59"/>
      <c r="Q38" s="59"/>
      <c r="R38" s="61"/>
      <c r="S38" s="61"/>
      <c r="T38" s="59"/>
      <c r="U38" s="59"/>
      <c r="V38" s="59"/>
      <c r="W38" s="59"/>
      <c r="X38" s="61"/>
      <c r="Y38" s="61"/>
    </row>
    <row r="39" spans="1:25" ht="15.75" customHeight="1">
      <c r="A39" s="125"/>
      <c r="B39" s="282" t="s">
        <v>75</v>
      </c>
      <c r="C39" s="283"/>
      <c r="D39" s="283"/>
      <c r="E39" s="284" t="s">
        <v>165</v>
      </c>
      <c r="F39" s="22">
        <f aca="true" t="shared" si="4" ref="F39:O39">F32-F36</f>
        <v>0</v>
      </c>
      <c r="G39" s="53">
        <f t="shared" si="4"/>
        <v>0</v>
      </c>
      <c r="H39" s="22">
        <f t="shared" si="4"/>
        <v>0</v>
      </c>
      <c r="I39" s="53">
        <f t="shared" si="4"/>
        <v>0</v>
      </c>
      <c r="J39" s="22">
        <f t="shared" si="4"/>
        <v>0</v>
      </c>
      <c r="K39" s="53">
        <f t="shared" si="4"/>
        <v>0</v>
      </c>
      <c r="L39" s="22">
        <f t="shared" si="4"/>
        <v>0</v>
      </c>
      <c r="M39" s="53">
        <f t="shared" si="4"/>
        <v>0</v>
      </c>
      <c r="N39" s="22">
        <f t="shared" si="4"/>
        <v>0</v>
      </c>
      <c r="O39" s="53">
        <f t="shared" si="4"/>
        <v>0</v>
      </c>
      <c r="P39" s="59"/>
      <c r="Q39" s="59"/>
      <c r="R39" s="59"/>
      <c r="S39" s="59"/>
      <c r="T39" s="59"/>
      <c r="U39" s="59"/>
      <c r="V39" s="59"/>
      <c r="W39" s="59"/>
      <c r="X39" s="61"/>
      <c r="Y39" s="61"/>
    </row>
    <row r="40" spans="1:25" ht="15.75" customHeight="1">
      <c r="A40" s="123" t="s">
        <v>86</v>
      </c>
      <c r="B40" s="253" t="s">
        <v>76</v>
      </c>
      <c r="C40" s="264"/>
      <c r="D40" s="264"/>
      <c r="E40" s="276" t="s">
        <v>44</v>
      </c>
      <c r="F40" s="14"/>
      <c r="G40" s="48"/>
      <c r="H40" s="15"/>
      <c r="I40" s="49"/>
      <c r="J40" s="15"/>
      <c r="K40" s="50"/>
      <c r="L40" s="15"/>
      <c r="M40" s="59"/>
      <c r="N40" s="15"/>
      <c r="O40" s="48"/>
      <c r="P40" s="59"/>
      <c r="Q40" s="59"/>
      <c r="R40" s="59"/>
      <c r="S40" s="59"/>
      <c r="T40" s="61"/>
      <c r="U40" s="61"/>
      <c r="V40" s="61"/>
      <c r="W40" s="61"/>
      <c r="X40" s="59"/>
      <c r="Y40" s="59"/>
    </row>
    <row r="41" spans="1:25" ht="15.75" customHeight="1">
      <c r="A41" s="126"/>
      <c r="B41" s="250"/>
      <c r="C41" s="247" t="s">
        <v>77</v>
      </c>
      <c r="D41" s="248"/>
      <c r="E41" s="279"/>
      <c r="F41" s="65"/>
      <c r="G41" s="66"/>
      <c r="H41" s="63"/>
      <c r="I41" s="64"/>
      <c r="J41" s="19"/>
      <c r="K41" s="33"/>
      <c r="L41" s="19"/>
      <c r="M41" s="31"/>
      <c r="N41" s="19"/>
      <c r="O41" s="41"/>
      <c r="P41" s="61"/>
      <c r="Q41" s="61"/>
      <c r="R41" s="61"/>
      <c r="S41" s="61"/>
      <c r="T41" s="61"/>
      <c r="U41" s="61"/>
      <c r="V41" s="61"/>
      <c r="W41" s="61"/>
      <c r="X41" s="59"/>
      <c r="Y41" s="59"/>
    </row>
    <row r="42" spans="1:25" ht="15.75" customHeight="1">
      <c r="A42" s="126"/>
      <c r="B42" s="253" t="s">
        <v>64</v>
      </c>
      <c r="C42" s="264"/>
      <c r="D42" s="264"/>
      <c r="E42" s="276" t="s">
        <v>45</v>
      </c>
      <c r="F42" s="14"/>
      <c r="G42" s="48"/>
      <c r="H42" s="15"/>
      <c r="I42" s="49"/>
      <c r="J42" s="15"/>
      <c r="K42" s="50"/>
      <c r="L42" s="15"/>
      <c r="M42" s="59"/>
      <c r="N42" s="15"/>
      <c r="O42" s="48"/>
      <c r="P42" s="59"/>
      <c r="Q42" s="59"/>
      <c r="R42" s="59"/>
      <c r="S42" s="59"/>
      <c r="T42" s="61"/>
      <c r="U42" s="61"/>
      <c r="V42" s="59"/>
      <c r="W42" s="59"/>
      <c r="X42" s="59"/>
      <c r="Y42" s="59"/>
    </row>
    <row r="43" spans="1:25" ht="15.75" customHeight="1">
      <c r="A43" s="126"/>
      <c r="B43" s="250"/>
      <c r="C43" s="247" t="s">
        <v>78</v>
      </c>
      <c r="D43" s="248"/>
      <c r="E43" s="279"/>
      <c r="F43" s="18"/>
      <c r="G43" s="41"/>
      <c r="H43" s="19"/>
      <c r="I43" s="32"/>
      <c r="J43" s="63"/>
      <c r="K43" s="64"/>
      <c r="L43" s="19"/>
      <c r="M43" s="31"/>
      <c r="N43" s="19"/>
      <c r="O43" s="41"/>
      <c r="P43" s="59"/>
      <c r="Q43" s="59"/>
      <c r="R43" s="61"/>
      <c r="S43" s="59"/>
      <c r="T43" s="61"/>
      <c r="U43" s="61"/>
      <c r="V43" s="59"/>
      <c r="W43" s="59"/>
      <c r="X43" s="61"/>
      <c r="Y43" s="61"/>
    </row>
    <row r="44" spans="1:25" ht="15.75" customHeight="1">
      <c r="A44" s="127"/>
      <c r="B44" s="262" t="s">
        <v>75</v>
      </c>
      <c r="C44" s="240"/>
      <c r="D44" s="240"/>
      <c r="E44" s="284" t="s">
        <v>166</v>
      </c>
      <c r="F44" s="43">
        <f aca="true" t="shared" si="5" ref="F44:O44">F40-F42</f>
        <v>0</v>
      </c>
      <c r="G44" s="44">
        <f t="shared" si="5"/>
        <v>0</v>
      </c>
      <c r="H44" s="43">
        <f t="shared" si="5"/>
        <v>0</v>
      </c>
      <c r="I44" s="44">
        <f t="shared" si="5"/>
        <v>0</v>
      </c>
      <c r="J44" s="43">
        <f t="shared" si="5"/>
        <v>0</v>
      </c>
      <c r="K44" s="44">
        <f t="shared" si="5"/>
        <v>0</v>
      </c>
      <c r="L44" s="43">
        <f t="shared" si="5"/>
        <v>0</v>
      </c>
      <c r="M44" s="44">
        <f t="shared" si="5"/>
        <v>0</v>
      </c>
      <c r="N44" s="43">
        <f t="shared" si="5"/>
        <v>0</v>
      </c>
      <c r="O44" s="44">
        <f t="shared" si="5"/>
        <v>0</v>
      </c>
      <c r="P44" s="61"/>
      <c r="Q44" s="61"/>
      <c r="R44" s="59"/>
      <c r="S44" s="59"/>
      <c r="T44" s="61"/>
      <c r="U44" s="61"/>
      <c r="V44" s="59"/>
      <c r="W44" s="59"/>
      <c r="X44" s="59"/>
      <c r="Y44" s="59"/>
    </row>
    <row r="45" spans="1:25" ht="15.75" customHeight="1">
      <c r="A45" s="129" t="s">
        <v>87</v>
      </c>
      <c r="B45" s="285" t="s">
        <v>79</v>
      </c>
      <c r="C45" s="286"/>
      <c r="D45" s="286"/>
      <c r="E45" s="287" t="s">
        <v>167</v>
      </c>
      <c r="F45" s="67">
        <f aca="true" t="shared" si="6" ref="F45:O45">F39+F44</f>
        <v>0</v>
      </c>
      <c r="G45" s="68">
        <f t="shared" si="6"/>
        <v>0</v>
      </c>
      <c r="H45" s="67">
        <f t="shared" si="6"/>
        <v>0</v>
      </c>
      <c r="I45" s="68">
        <f t="shared" si="6"/>
        <v>0</v>
      </c>
      <c r="J45" s="67">
        <f t="shared" si="6"/>
        <v>0</v>
      </c>
      <c r="K45" s="68">
        <f t="shared" si="6"/>
        <v>0</v>
      </c>
      <c r="L45" s="67">
        <f t="shared" si="6"/>
        <v>0</v>
      </c>
      <c r="M45" s="68">
        <f t="shared" si="6"/>
        <v>0</v>
      </c>
      <c r="N45" s="67">
        <f t="shared" si="6"/>
        <v>0</v>
      </c>
      <c r="O45" s="68">
        <f t="shared" si="6"/>
        <v>0</v>
      </c>
      <c r="P45" s="59"/>
      <c r="Q45" s="59"/>
      <c r="R45" s="59"/>
      <c r="S45" s="59"/>
      <c r="T45" s="59"/>
      <c r="U45" s="59"/>
      <c r="V45" s="59"/>
      <c r="W45" s="59"/>
      <c r="X45" s="59"/>
      <c r="Y45" s="59"/>
    </row>
    <row r="46" spans="1:25" ht="15.75" customHeight="1">
      <c r="A46" s="130"/>
      <c r="B46" s="260" t="s">
        <v>80</v>
      </c>
      <c r="C46" s="248"/>
      <c r="D46" s="248"/>
      <c r="E46" s="248"/>
      <c r="F46" s="65"/>
      <c r="G46" s="66"/>
      <c r="H46" s="63"/>
      <c r="I46" s="64"/>
      <c r="J46" s="63"/>
      <c r="K46" s="64"/>
      <c r="L46" s="19"/>
      <c r="M46" s="31"/>
      <c r="N46" s="63"/>
      <c r="O46" s="42"/>
      <c r="P46" s="61"/>
      <c r="Q46" s="61"/>
      <c r="R46" s="61"/>
      <c r="S46" s="61"/>
      <c r="T46" s="61"/>
      <c r="U46" s="61"/>
      <c r="V46" s="61"/>
      <c r="W46" s="61"/>
      <c r="X46" s="61"/>
      <c r="Y46" s="61"/>
    </row>
    <row r="47" spans="1:25" ht="15.75" customHeight="1">
      <c r="A47" s="130"/>
      <c r="B47" s="260" t="s">
        <v>81</v>
      </c>
      <c r="C47" s="248"/>
      <c r="D47" s="248"/>
      <c r="E47" s="248"/>
      <c r="F47" s="19"/>
      <c r="G47" s="31"/>
      <c r="H47" s="19"/>
      <c r="I47" s="32"/>
      <c r="J47" s="19"/>
      <c r="K47" s="33"/>
      <c r="L47" s="19"/>
      <c r="M47" s="31"/>
      <c r="N47" s="19"/>
      <c r="O47" s="41"/>
      <c r="P47" s="59"/>
      <c r="Q47" s="59"/>
      <c r="R47" s="59"/>
      <c r="S47" s="59"/>
      <c r="T47" s="59"/>
      <c r="U47" s="59"/>
      <c r="V47" s="59"/>
      <c r="W47" s="59"/>
      <c r="X47" s="59"/>
      <c r="Y47" s="59"/>
    </row>
    <row r="48" spans="1:25" ht="15.75" customHeight="1">
      <c r="A48" s="131"/>
      <c r="B48" s="262" t="s">
        <v>82</v>
      </c>
      <c r="C48" s="240"/>
      <c r="D48" s="240"/>
      <c r="E48" s="240"/>
      <c r="F48" s="23"/>
      <c r="G48" s="69"/>
      <c r="H48" s="23"/>
      <c r="I48" s="70"/>
      <c r="J48" s="23"/>
      <c r="K48" s="71"/>
      <c r="L48" s="23"/>
      <c r="M48" s="69"/>
      <c r="N48" s="23"/>
      <c r="O48" s="53"/>
      <c r="P48" s="59"/>
      <c r="Q48" s="59"/>
      <c r="R48" s="59"/>
      <c r="S48" s="59"/>
      <c r="T48" s="59"/>
      <c r="U48" s="59"/>
      <c r="V48" s="59"/>
      <c r="W48" s="59"/>
      <c r="X48" s="59"/>
      <c r="Y48" s="59"/>
    </row>
    <row r="49" spans="1:15" ht="15.75" customHeight="1">
      <c r="A49" s="4" t="s">
        <v>168</v>
      </c>
      <c r="O49" s="290"/>
    </row>
    <row r="50" ht="15.75" customHeight="1">
      <c r="O50" s="239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2755905511811024" top="0.3937007874015748" bottom="0.35433070866141736" header="0.1968503937007874" footer="0.1968503937007874"/>
  <pageSetup errors="dash" horizontalDpi="600" verticalDpi="6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view="pageBreakPreview" zoomScale="85" zoomScaleSheetLayoutView="85" zoomScalePageLayoutView="0" workbookViewId="0" topLeftCell="A1">
      <selection activeCell="A1" sqref="A1:IV16384"/>
    </sheetView>
  </sheetViews>
  <sheetFormatPr defaultColWidth="8.796875" defaultRowHeight="14.25"/>
  <cols>
    <col min="1" max="2" width="3.59765625" style="4" customWidth="1"/>
    <col min="3" max="3" width="21.3984375" style="4" customWidth="1"/>
    <col min="4" max="4" width="20" style="4" customWidth="1"/>
    <col min="5" max="16" width="12.59765625" style="4" customWidth="1"/>
    <col min="17" max="16384" width="9" style="4" customWidth="1"/>
  </cols>
  <sheetData>
    <row r="1" spans="1:4" ht="33.75" customHeight="1">
      <c r="A1" s="72" t="s">
        <v>0</v>
      </c>
      <c r="B1" s="72"/>
      <c r="C1" s="114" t="s">
        <v>251</v>
      </c>
      <c r="D1" s="91"/>
    </row>
    <row r="3" spans="1:10" ht="15" customHeight="1">
      <c r="A3" s="8" t="s">
        <v>169</v>
      </c>
      <c r="B3" s="8"/>
      <c r="C3" s="8"/>
      <c r="D3" s="8"/>
      <c r="E3" s="8"/>
      <c r="F3" s="8"/>
      <c r="I3" s="8"/>
      <c r="J3" s="8"/>
    </row>
    <row r="4" spans="1:10" ht="15" customHeight="1">
      <c r="A4" s="8"/>
      <c r="B4" s="8"/>
      <c r="C4" s="8"/>
      <c r="D4" s="8"/>
      <c r="E4" s="8"/>
      <c r="F4" s="8"/>
      <c r="I4" s="8"/>
      <c r="J4" s="8"/>
    </row>
    <row r="5" spans="1:16" ht="15" customHeight="1">
      <c r="A5" s="92"/>
      <c r="B5" s="92" t="s">
        <v>247</v>
      </c>
      <c r="C5" s="92"/>
      <c r="D5" s="92"/>
      <c r="H5" s="241"/>
      <c r="L5" s="241"/>
      <c r="N5" s="241"/>
      <c r="P5" s="241" t="s">
        <v>170</v>
      </c>
    </row>
    <row r="6" spans="1:16" ht="15" customHeight="1">
      <c r="A6" s="366"/>
      <c r="B6" s="367"/>
      <c r="C6" s="367"/>
      <c r="D6" s="367"/>
      <c r="E6" s="368" t="s">
        <v>252</v>
      </c>
      <c r="F6" s="369"/>
      <c r="G6" s="368" t="s">
        <v>253</v>
      </c>
      <c r="H6" s="369"/>
      <c r="I6" s="370" t="s">
        <v>254</v>
      </c>
      <c r="J6" s="371"/>
      <c r="K6" s="368" t="s">
        <v>255</v>
      </c>
      <c r="L6" s="369"/>
      <c r="M6" s="368" t="s">
        <v>256</v>
      </c>
      <c r="N6" s="369"/>
      <c r="O6" s="368" t="s">
        <v>257</v>
      </c>
      <c r="P6" s="369"/>
    </row>
    <row r="7" spans="1:16" ht="15" customHeight="1">
      <c r="A7" s="294"/>
      <c r="B7" s="295"/>
      <c r="C7" s="295"/>
      <c r="D7" s="295"/>
      <c r="E7" s="372" t="s">
        <v>248</v>
      </c>
      <c r="F7" s="373" t="s">
        <v>2</v>
      </c>
      <c r="G7" s="372" t="s">
        <v>245</v>
      </c>
      <c r="H7" s="373" t="s">
        <v>2</v>
      </c>
      <c r="I7" s="372" t="s">
        <v>245</v>
      </c>
      <c r="J7" s="373" t="s">
        <v>2</v>
      </c>
      <c r="K7" s="372" t="s">
        <v>245</v>
      </c>
      <c r="L7" s="373" t="s">
        <v>2</v>
      </c>
      <c r="M7" s="372" t="s">
        <v>245</v>
      </c>
      <c r="N7" s="373" t="s">
        <v>2</v>
      </c>
      <c r="O7" s="372" t="s">
        <v>245</v>
      </c>
      <c r="P7" s="374" t="s">
        <v>2</v>
      </c>
    </row>
    <row r="8" spans="1:16" ht="18" customHeight="1">
      <c r="A8" s="299" t="s">
        <v>171</v>
      </c>
      <c r="B8" s="93" t="s">
        <v>172</v>
      </c>
      <c r="C8" s="375"/>
      <c r="D8" s="375"/>
      <c r="E8" s="94">
        <v>1</v>
      </c>
      <c r="F8" s="95">
        <v>1</v>
      </c>
      <c r="G8" s="94">
        <v>1</v>
      </c>
      <c r="H8" s="96">
        <v>1</v>
      </c>
      <c r="I8" s="94">
        <v>3</v>
      </c>
      <c r="J8" s="95">
        <v>3</v>
      </c>
      <c r="K8" s="94">
        <v>1</v>
      </c>
      <c r="L8" s="96">
        <v>1</v>
      </c>
      <c r="M8" s="94">
        <v>1</v>
      </c>
      <c r="N8" s="96">
        <v>1</v>
      </c>
      <c r="O8" s="94">
        <v>1</v>
      </c>
      <c r="P8" s="96">
        <v>1</v>
      </c>
    </row>
    <row r="9" spans="1:16" ht="18" customHeight="1">
      <c r="A9" s="302"/>
      <c r="B9" s="299" t="s">
        <v>173</v>
      </c>
      <c r="C9" s="344" t="s">
        <v>174</v>
      </c>
      <c r="D9" s="345"/>
      <c r="E9" s="97">
        <v>6895</v>
      </c>
      <c r="F9" s="98">
        <v>6895</v>
      </c>
      <c r="G9" s="97">
        <v>50</v>
      </c>
      <c r="H9" s="99">
        <v>50</v>
      </c>
      <c r="I9" s="97">
        <v>10</v>
      </c>
      <c r="J9" s="98">
        <v>10</v>
      </c>
      <c r="K9" s="97">
        <v>51</v>
      </c>
      <c r="L9" s="99">
        <v>51</v>
      </c>
      <c r="M9" s="97">
        <v>15</v>
      </c>
      <c r="N9" s="99">
        <v>15</v>
      </c>
      <c r="O9" s="97">
        <v>90</v>
      </c>
      <c r="P9" s="99">
        <v>90</v>
      </c>
    </row>
    <row r="10" spans="1:16" ht="18" customHeight="1">
      <c r="A10" s="302"/>
      <c r="B10" s="302"/>
      <c r="C10" s="260" t="s">
        <v>175</v>
      </c>
      <c r="D10" s="248"/>
      <c r="E10" s="100">
        <v>6895</v>
      </c>
      <c r="F10" s="101">
        <v>6895</v>
      </c>
      <c r="G10" s="100">
        <v>50</v>
      </c>
      <c r="H10" s="102">
        <v>50</v>
      </c>
      <c r="I10" s="100">
        <v>7</v>
      </c>
      <c r="J10" s="101">
        <v>7</v>
      </c>
      <c r="K10" s="100">
        <v>30</v>
      </c>
      <c r="L10" s="102">
        <v>30</v>
      </c>
      <c r="M10" s="100">
        <v>15</v>
      </c>
      <c r="N10" s="102">
        <v>15</v>
      </c>
      <c r="O10" s="100">
        <v>90</v>
      </c>
      <c r="P10" s="102">
        <v>90</v>
      </c>
    </row>
    <row r="11" spans="1:16" ht="18" customHeight="1">
      <c r="A11" s="302"/>
      <c r="B11" s="302"/>
      <c r="C11" s="260" t="s">
        <v>176</v>
      </c>
      <c r="D11" s="248"/>
      <c r="E11" s="100">
        <v>0</v>
      </c>
      <c r="F11" s="101">
        <v>0</v>
      </c>
      <c r="G11" s="100">
        <v>0</v>
      </c>
      <c r="H11" s="102">
        <v>0</v>
      </c>
      <c r="I11" s="100">
        <v>3</v>
      </c>
      <c r="J11" s="101">
        <v>3</v>
      </c>
      <c r="K11" s="100">
        <v>0</v>
      </c>
      <c r="L11" s="102">
        <v>0</v>
      </c>
      <c r="M11" s="100">
        <v>0</v>
      </c>
      <c r="N11" s="102">
        <v>0</v>
      </c>
      <c r="O11" s="100">
        <v>0</v>
      </c>
      <c r="P11" s="102">
        <v>0</v>
      </c>
    </row>
    <row r="12" spans="1:16" ht="18" customHeight="1">
      <c r="A12" s="302"/>
      <c r="B12" s="302"/>
      <c r="C12" s="260" t="s">
        <v>177</v>
      </c>
      <c r="D12" s="248"/>
      <c r="E12" s="100">
        <v>0</v>
      </c>
      <c r="F12" s="101">
        <v>0</v>
      </c>
      <c r="G12" s="100">
        <v>0</v>
      </c>
      <c r="H12" s="102">
        <v>0</v>
      </c>
      <c r="I12" s="100">
        <v>0</v>
      </c>
      <c r="J12" s="101">
        <v>0</v>
      </c>
      <c r="K12" s="100">
        <v>0</v>
      </c>
      <c r="L12" s="102">
        <v>0</v>
      </c>
      <c r="M12" s="100">
        <v>0</v>
      </c>
      <c r="N12" s="102">
        <v>0</v>
      </c>
      <c r="O12" s="100">
        <v>0</v>
      </c>
      <c r="P12" s="102">
        <v>0</v>
      </c>
    </row>
    <row r="13" spans="1:16" ht="18" customHeight="1">
      <c r="A13" s="302"/>
      <c r="B13" s="302"/>
      <c r="C13" s="260" t="s">
        <v>178</v>
      </c>
      <c r="D13" s="248"/>
      <c r="E13" s="100">
        <v>0</v>
      </c>
      <c r="F13" s="101">
        <v>0</v>
      </c>
      <c r="G13" s="100">
        <v>0</v>
      </c>
      <c r="H13" s="102">
        <v>0</v>
      </c>
      <c r="I13" s="100">
        <v>0</v>
      </c>
      <c r="J13" s="101">
        <v>0</v>
      </c>
      <c r="K13" s="100">
        <v>0</v>
      </c>
      <c r="L13" s="102">
        <v>0</v>
      </c>
      <c r="M13" s="100">
        <v>0</v>
      </c>
      <c r="N13" s="102">
        <v>0</v>
      </c>
      <c r="O13" s="100">
        <v>0</v>
      </c>
      <c r="P13" s="102">
        <v>0</v>
      </c>
    </row>
    <row r="14" spans="1:16" ht="18" customHeight="1">
      <c r="A14" s="319"/>
      <c r="B14" s="319"/>
      <c r="C14" s="262" t="s">
        <v>179</v>
      </c>
      <c r="D14" s="240"/>
      <c r="E14" s="103">
        <v>0</v>
      </c>
      <c r="F14" s="104">
        <v>0</v>
      </c>
      <c r="G14" s="103">
        <v>0</v>
      </c>
      <c r="H14" s="105">
        <v>0</v>
      </c>
      <c r="I14" s="103">
        <v>0</v>
      </c>
      <c r="J14" s="104">
        <v>0</v>
      </c>
      <c r="K14" s="103">
        <v>21</v>
      </c>
      <c r="L14" s="105">
        <v>21</v>
      </c>
      <c r="M14" s="103">
        <v>0</v>
      </c>
      <c r="N14" s="105">
        <v>0</v>
      </c>
      <c r="O14" s="103">
        <v>0</v>
      </c>
      <c r="P14" s="105">
        <v>0</v>
      </c>
    </row>
    <row r="15" spans="1:16" ht="18" customHeight="1">
      <c r="A15" s="337" t="s">
        <v>180</v>
      </c>
      <c r="B15" s="299" t="s">
        <v>181</v>
      </c>
      <c r="C15" s="344" t="s">
        <v>182</v>
      </c>
      <c r="D15" s="345"/>
      <c r="E15" s="106">
        <v>643</v>
      </c>
      <c r="F15" s="107">
        <v>898</v>
      </c>
      <c r="G15" s="106">
        <v>6137</v>
      </c>
      <c r="H15" s="68">
        <v>6006</v>
      </c>
      <c r="I15" s="106">
        <v>2425</v>
      </c>
      <c r="J15" s="107">
        <v>2326</v>
      </c>
      <c r="K15" s="106">
        <v>203</v>
      </c>
      <c r="L15" s="68">
        <v>174</v>
      </c>
      <c r="M15" s="106">
        <v>172</v>
      </c>
      <c r="N15" s="68">
        <v>176</v>
      </c>
      <c r="O15" s="106">
        <v>228</v>
      </c>
      <c r="P15" s="68">
        <v>232</v>
      </c>
    </row>
    <row r="16" spans="1:16" ht="18" customHeight="1">
      <c r="A16" s="302"/>
      <c r="B16" s="302"/>
      <c r="C16" s="260" t="s">
        <v>183</v>
      </c>
      <c r="D16" s="248"/>
      <c r="E16" s="19">
        <v>25890</v>
      </c>
      <c r="F16" s="32">
        <v>25938</v>
      </c>
      <c r="G16" s="19">
        <v>824</v>
      </c>
      <c r="H16" s="41">
        <v>828</v>
      </c>
      <c r="I16" s="19">
        <v>7608</v>
      </c>
      <c r="J16" s="32">
        <v>7787</v>
      </c>
      <c r="K16" s="19">
        <v>138</v>
      </c>
      <c r="L16" s="41">
        <v>94</v>
      </c>
      <c r="M16" s="19">
        <v>57</v>
      </c>
      <c r="N16" s="41">
        <v>58</v>
      </c>
      <c r="O16" s="19">
        <v>8</v>
      </c>
      <c r="P16" s="41">
        <v>10</v>
      </c>
    </row>
    <row r="17" spans="1:16" ht="18" customHeight="1">
      <c r="A17" s="302"/>
      <c r="B17" s="302"/>
      <c r="C17" s="260" t="s">
        <v>184</v>
      </c>
      <c r="D17" s="248"/>
      <c r="E17" s="19">
        <v>0</v>
      </c>
      <c r="F17" s="32">
        <v>0</v>
      </c>
      <c r="G17" s="19">
        <v>0</v>
      </c>
      <c r="H17" s="41">
        <v>0</v>
      </c>
      <c r="I17" s="19">
        <v>0</v>
      </c>
      <c r="J17" s="32">
        <v>0</v>
      </c>
      <c r="K17" s="19">
        <v>0</v>
      </c>
      <c r="L17" s="41">
        <v>0</v>
      </c>
      <c r="M17" s="19">
        <v>0</v>
      </c>
      <c r="N17" s="41">
        <v>0</v>
      </c>
      <c r="O17" s="19">
        <v>0</v>
      </c>
      <c r="P17" s="41">
        <v>0</v>
      </c>
    </row>
    <row r="18" spans="1:16" ht="18" customHeight="1">
      <c r="A18" s="302"/>
      <c r="B18" s="319"/>
      <c r="C18" s="262" t="s">
        <v>185</v>
      </c>
      <c r="D18" s="240"/>
      <c r="E18" s="22">
        <v>26533</v>
      </c>
      <c r="F18" s="108">
        <v>26836</v>
      </c>
      <c r="G18" s="22">
        <v>6961</v>
      </c>
      <c r="H18" s="108">
        <v>6834</v>
      </c>
      <c r="I18" s="22">
        <v>10033</v>
      </c>
      <c r="J18" s="108">
        <v>10113</v>
      </c>
      <c r="K18" s="22">
        <v>341</v>
      </c>
      <c r="L18" s="108">
        <v>268</v>
      </c>
      <c r="M18" s="22">
        <v>229</v>
      </c>
      <c r="N18" s="108">
        <v>234</v>
      </c>
      <c r="O18" s="22">
        <v>236</v>
      </c>
      <c r="P18" s="108">
        <v>242</v>
      </c>
    </row>
    <row r="19" spans="1:16" ht="18" customHeight="1">
      <c r="A19" s="302"/>
      <c r="B19" s="299" t="s">
        <v>186</v>
      </c>
      <c r="C19" s="344" t="s">
        <v>187</v>
      </c>
      <c r="D19" s="345"/>
      <c r="E19" s="67">
        <v>1316</v>
      </c>
      <c r="F19" s="68">
        <v>2091</v>
      </c>
      <c r="G19" s="67">
        <v>100</v>
      </c>
      <c r="H19" s="68">
        <v>50</v>
      </c>
      <c r="I19" s="67">
        <v>653</v>
      </c>
      <c r="J19" s="68">
        <v>511</v>
      </c>
      <c r="K19" s="67">
        <v>112</v>
      </c>
      <c r="L19" s="68">
        <v>93</v>
      </c>
      <c r="M19" s="67">
        <v>65</v>
      </c>
      <c r="N19" s="68">
        <v>72</v>
      </c>
      <c r="O19" s="67">
        <v>96</v>
      </c>
      <c r="P19" s="68">
        <v>109</v>
      </c>
    </row>
    <row r="20" spans="1:16" ht="18" customHeight="1">
      <c r="A20" s="302"/>
      <c r="B20" s="302"/>
      <c r="C20" s="260" t="s">
        <v>188</v>
      </c>
      <c r="D20" s="248"/>
      <c r="E20" s="18">
        <v>2283</v>
      </c>
      <c r="F20" s="41">
        <v>2703</v>
      </c>
      <c r="G20" s="18">
        <v>2816</v>
      </c>
      <c r="H20" s="41">
        <v>2809</v>
      </c>
      <c r="I20" s="18">
        <v>5900</v>
      </c>
      <c r="J20" s="41">
        <v>6308</v>
      </c>
      <c r="K20" s="18">
        <v>143</v>
      </c>
      <c r="L20" s="41">
        <v>109</v>
      </c>
      <c r="M20" s="18">
        <v>68</v>
      </c>
      <c r="N20" s="41">
        <v>65</v>
      </c>
      <c r="O20" s="18">
        <v>43</v>
      </c>
      <c r="P20" s="41">
        <v>44</v>
      </c>
    </row>
    <row r="21" spans="1:16" s="172" customFormat="1" ht="18" customHeight="1">
      <c r="A21" s="302"/>
      <c r="B21" s="302"/>
      <c r="C21" s="211" t="s">
        <v>189</v>
      </c>
      <c r="D21" s="212"/>
      <c r="E21" s="109">
        <v>16040</v>
      </c>
      <c r="F21" s="110">
        <v>15147</v>
      </c>
      <c r="G21" s="109">
        <v>0</v>
      </c>
      <c r="H21" s="110">
        <v>0</v>
      </c>
      <c r="I21" s="109">
        <v>0</v>
      </c>
      <c r="J21" s="110">
        <v>0</v>
      </c>
      <c r="K21" s="109">
        <v>0</v>
      </c>
      <c r="L21" s="110">
        <v>0</v>
      </c>
      <c r="M21" s="109">
        <v>0</v>
      </c>
      <c r="N21" s="110">
        <v>0</v>
      </c>
      <c r="O21" s="109">
        <v>0</v>
      </c>
      <c r="P21" s="110">
        <v>0</v>
      </c>
    </row>
    <row r="22" spans="1:16" ht="18" customHeight="1">
      <c r="A22" s="302"/>
      <c r="B22" s="319"/>
      <c r="C22" s="282" t="s">
        <v>190</v>
      </c>
      <c r="D22" s="283"/>
      <c r="E22" s="22">
        <v>19638</v>
      </c>
      <c r="F22" s="53">
        <v>19941</v>
      </c>
      <c r="G22" s="22">
        <v>2916</v>
      </c>
      <c r="H22" s="53">
        <v>2859</v>
      </c>
      <c r="I22" s="22">
        <v>6553</v>
      </c>
      <c r="J22" s="53">
        <v>6819</v>
      </c>
      <c r="K22" s="22">
        <v>255</v>
      </c>
      <c r="L22" s="53">
        <v>202</v>
      </c>
      <c r="M22" s="22">
        <v>133</v>
      </c>
      <c r="N22" s="53">
        <v>137</v>
      </c>
      <c r="O22" s="22">
        <v>139</v>
      </c>
      <c r="P22" s="53">
        <v>153</v>
      </c>
    </row>
    <row r="23" spans="1:16" ht="18" customHeight="1">
      <c r="A23" s="302"/>
      <c r="B23" s="299" t="s">
        <v>191</v>
      </c>
      <c r="C23" s="344" t="s">
        <v>192</v>
      </c>
      <c r="D23" s="345"/>
      <c r="E23" s="67">
        <v>6895</v>
      </c>
      <c r="F23" s="68">
        <v>6895</v>
      </c>
      <c r="G23" s="67">
        <v>50</v>
      </c>
      <c r="H23" s="68">
        <v>50</v>
      </c>
      <c r="I23" s="67">
        <v>10</v>
      </c>
      <c r="J23" s="68">
        <v>10</v>
      </c>
      <c r="K23" s="67">
        <v>51</v>
      </c>
      <c r="L23" s="68">
        <v>51</v>
      </c>
      <c r="M23" s="67">
        <v>15</v>
      </c>
      <c r="N23" s="68">
        <v>15</v>
      </c>
      <c r="O23" s="67">
        <v>90</v>
      </c>
      <c r="P23" s="68">
        <v>90</v>
      </c>
    </row>
    <row r="24" spans="1:16" ht="18" customHeight="1">
      <c r="A24" s="302"/>
      <c r="B24" s="302"/>
      <c r="C24" s="260" t="s">
        <v>193</v>
      </c>
      <c r="D24" s="248"/>
      <c r="E24" s="18">
        <v>0</v>
      </c>
      <c r="F24" s="41">
        <v>0</v>
      </c>
      <c r="G24" s="18">
        <v>3995</v>
      </c>
      <c r="H24" s="41">
        <v>3925</v>
      </c>
      <c r="I24" s="18">
        <v>3470</v>
      </c>
      <c r="J24" s="41">
        <v>3284</v>
      </c>
      <c r="K24" s="18">
        <v>35</v>
      </c>
      <c r="L24" s="41">
        <v>15</v>
      </c>
      <c r="M24" s="18">
        <v>81</v>
      </c>
      <c r="N24" s="41">
        <v>82</v>
      </c>
      <c r="O24" s="18">
        <v>7</v>
      </c>
      <c r="P24" s="41">
        <v>-1</v>
      </c>
    </row>
    <row r="25" spans="1:16" ht="18" customHeight="1">
      <c r="A25" s="302"/>
      <c r="B25" s="302"/>
      <c r="C25" s="260" t="s">
        <v>194</v>
      </c>
      <c r="D25" s="248"/>
      <c r="E25" s="18">
        <v>0</v>
      </c>
      <c r="F25" s="41">
        <v>0</v>
      </c>
      <c r="G25" s="18">
        <v>0</v>
      </c>
      <c r="H25" s="41">
        <v>0</v>
      </c>
      <c r="I25" s="18">
        <v>0</v>
      </c>
      <c r="J25" s="41">
        <v>0</v>
      </c>
      <c r="K25" s="18">
        <v>0</v>
      </c>
      <c r="L25" s="41">
        <v>0</v>
      </c>
      <c r="M25" s="18">
        <v>0</v>
      </c>
      <c r="N25" s="41">
        <v>0</v>
      </c>
      <c r="O25" s="18">
        <v>0</v>
      </c>
      <c r="P25" s="41">
        <v>0</v>
      </c>
    </row>
    <row r="26" spans="1:16" ht="18" customHeight="1">
      <c r="A26" s="302"/>
      <c r="B26" s="319"/>
      <c r="C26" s="80" t="s">
        <v>195</v>
      </c>
      <c r="D26" s="316"/>
      <c r="E26" s="20">
        <v>6895</v>
      </c>
      <c r="F26" s="53">
        <v>6895</v>
      </c>
      <c r="G26" s="20">
        <v>4045</v>
      </c>
      <c r="H26" s="53">
        <v>3975</v>
      </c>
      <c r="I26" s="70">
        <v>3480</v>
      </c>
      <c r="J26" s="53">
        <v>3294</v>
      </c>
      <c r="K26" s="20">
        <v>86</v>
      </c>
      <c r="L26" s="53">
        <v>66</v>
      </c>
      <c r="M26" s="20">
        <v>96</v>
      </c>
      <c r="N26" s="53">
        <v>97</v>
      </c>
      <c r="O26" s="20">
        <v>97</v>
      </c>
      <c r="P26" s="53">
        <v>89</v>
      </c>
    </row>
    <row r="27" spans="1:16" ht="18" customHeight="1">
      <c r="A27" s="319"/>
      <c r="B27" s="262" t="s">
        <v>196</v>
      </c>
      <c r="C27" s="240"/>
      <c r="D27" s="240"/>
      <c r="E27" s="111">
        <v>26533</v>
      </c>
      <c r="F27" s="53">
        <v>26836</v>
      </c>
      <c r="G27" s="22">
        <v>6961</v>
      </c>
      <c r="H27" s="53">
        <v>6834</v>
      </c>
      <c r="I27" s="111">
        <v>10033</v>
      </c>
      <c r="J27" s="53">
        <v>10113</v>
      </c>
      <c r="K27" s="22">
        <v>341</v>
      </c>
      <c r="L27" s="53">
        <v>268</v>
      </c>
      <c r="M27" s="22">
        <v>229</v>
      </c>
      <c r="N27" s="53">
        <v>234</v>
      </c>
      <c r="O27" s="22">
        <v>236</v>
      </c>
      <c r="P27" s="53">
        <v>242</v>
      </c>
    </row>
    <row r="28" spans="1:16" ht="18" customHeight="1">
      <c r="A28" s="299" t="s">
        <v>197</v>
      </c>
      <c r="B28" s="299" t="s">
        <v>198</v>
      </c>
      <c r="C28" s="344" t="s">
        <v>199</v>
      </c>
      <c r="D28" s="376" t="s">
        <v>41</v>
      </c>
      <c r="E28" s="67">
        <v>2036</v>
      </c>
      <c r="F28" s="68">
        <v>1988</v>
      </c>
      <c r="G28" s="67">
        <v>330</v>
      </c>
      <c r="H28" s="68">
        <v>106</v>
      </c>
      <c r="I28" s="67">
        <v>1872</v>
      </c>
      <c r="J28" s="68">
        <v>1933</v>
      </c>
      <c r="K28" s="67">
        <v>498</v>
      </c>
      <c r="L28" s="68">
        <v>520</v>
      </c>
      <c r="M28" s="67">
        <v>310</v>
      </c>
      <c r="N28" s="68">
        <v>303</v>
      </c>
      <c r="O28" s="67">
        <v>719</v>
      </c>
      <c r="P28" s="68">
        <v>700</v>
      </c>
    </row>
    <row r="29" spans="1:16" ht="18" customHeight="1">
      <c r="A29" s="302"/>
      <c r="B29" s="302"/>
      <c r="C29" s="260" t="s">
        <v>200</v>
      </c>
      <c r="D29" s="377" t="s">
        <v>42</v>
      </c>
      <c r="E29" s="18">
        <v>1885</v>
      </c>
      <c r="F29" s="41">
        <v>1951</v>
      </c>
      <c r="G29" s="18">
        <v>195</v>
      </c>
      <c r="H29" s="41">
        <v>89</v>
      </c>
      <c r="I29" s="18">
        <v>1532</v>
      </c>
      <c r="J29" s="41">
        <v>1541</v>
      </c>
      <c r="K29" s="18">
        <v>454</v>
      </c>
      <c r="L29" s="41">
        <v>463</v>
      </c>
      <c r="M29" s="18">
        <v>95</v>
      </c>
      <c r="N29" s="41">
        <v>94</v>
      </c>
      <c r="O29" s="18">
        <v>694</v>
      </c>
      <c r="P29" s="41">
        <v>676</v>
      </c>
    </row>
    <row r="30" spans="1:16" ht="18" customHeight="1">
      <c r="A30" s="302"/>
      <c r="B30" s="302"/>
      <c r="C30" s="260" t="s">
        <v>201</v>
      </c>
      <c r="D30" s="377" t="s">
        <v>202</v>
      </c>
      <c r="E30" s="18">
        <v>153</v>
      </c>
      <c r="F30" s="41">
        <v>128</v>
      </c>
      <c r="G30" s="19">
        <v>43</v>
      </c>
      <c r="H30" s="41">
        <v>40</v>
      </c>
      <c r="I30" s="18">
        <v>64</v>
      </c>
      <c r="J30" s="41">
        <v>67</v>
      </c>
      <c r="K30" s="18">
        <v>23</v>
      </c>
      <c r="L30" s="41">
        <v>42</v>
      </c>
      <c r="M30" s="18">
        <v>216</v>
      </c>
      <c r="N30" s="41">
        <v>214</v>
      </c>
      <c r="O30" s="18">
        <v>15</v>
      </c>
      <c r="P30" s="41">
        <v>16</v>
      </c>
    </row>
    <row r="31" spans="1:17" ht="18" customHeight="1">
      <c r="A31" s="302"/>
      <c r="B31" s="302"/>
      <c r="C31" s="282" t="s">
        <v>203</v>
      </c>
      <c r="D31" s="378" t="s">
        <v>204</v>
      </c>
      <c r="E31" s="22">
        <f aca="true" t="shared" si="0" ref="E31:P31">E28-E29-E30</f>
        <v>-2</v>
      </c>
      <c r="F31" s="108">
        <f t="shared" si="0"/>
        <v>-91</v>
      </c>
      <c r="G31" s="22">
        <f t="shared" si="0"/>
        <v>92</v>
      </c>
      <c r="H31" s="108">
        <f t="shared" si="0"/>
        <v>-23</v>
      </c>
      <c r="I31" s="22">
        <f t="shared" si="0"/>
        <v>276</v>
      </c>
      <c r="J31" s="379">
        <f t="shared" si="0"/>
        <v>325</v>
      </c>
      <c r="K31" s="22">
        <f t="shared" si="0"/>
        <v>21</v>
      </c>
      <c r="L31" s="379">
        <f t="shared" si="0"/>
        <v>15</v>
      </c>
      <c r="M31" s="22">
        <f>M28-M29-M30</f>
        <v>-1</v>
      </c>
      <c r="N31" s="379">
        <f>N28-N29-N30</f>
        <v>-5</v>
      </c>
      <c r="O31" s="22">
        <f t="shared" si="0"/>
        <v>10</v>
      </c>
      <c r="P31" s="108">
        <f t="shared" si="0"/>
        <v>8</v>
      </c>
      <c r="Q31" s="256"/>
    </row>
    <row r="32" spans="1:16" ht="18" customHeight="1">
      <c r="A32" s="302"/>
      <c r="B32" s="302"/>
      <c r="C32" s="344" t="s">
        <v>205</v>
      </c>
      <c r="D32" s="376" t="s">
        <v>206</v>
      </c>
      <c r="E32" s="67">
        <v>19</v>
      </c>
      <c r="F32" s="68">
        <v>58</v>
      </c>
      <c r="G32" s="67">
        <v>14</v>
      </c>
      <c r="H32" s="68">
        <v>16</v>
      </c>
      <c r="I32" s="67">
        <v>14</v>
      </c>
      <c r="J32" s="68">
        <v>11</v>
      </c>
      <c r="K32" s="67">
        <v>2</v>
      </c>
      <c r="L32" s="68">
        <v>5</v>
      </c>
      <c r="M32" s="67">
        <v>0.1</v>
      </c>
      <c r="N32" s="68">
        <v>0.2</v>
      </c>
      <c r="O32" s="67">
        <v>1</v>
      </c>
      <c r="P32" s="68">
        <v>1</v>
      </c>
    </row>
    <row r="33" spans="1:16" ht="18" customHeight="1">
      <c r="A33" s="302"/>
      <c r="B33" s="302"/>
      <c r="C33" s="260" t="s">
        <v>207</v>
      </c>
      <c r="D33" s="377" t="s">
        <v>208</v>
      </c>
      <c r="E33" s="18">
        <v>16</v>
      </c>
      <c r="F33" s="41">
        <v>23</v>
      </c>
      <c r="G33" s="18">
        <v>36</v>
      </c>
      <c r="H33" s="41">
        <v>2</v>
      </c>
      <c r="I33" s="18">
        <v>136</v>
      </c>
      <c r="J33" s="41">
        <v>162</v>
      </c>
      <c r="K33" s="18">
        <v>2</v>
      </c>
      <c r="L33" s="41">
        <v>5</v>
      </c>
      <c r="M33" s="18">
        <v>0.1</v>
      </c>
      <c r="N33" s="41">
        <v>0.1</v>
      </c>
      <c r="O33" s="18">
        <v>0</v>
      </c>
      <c r="P33" s="41">
        <v>0.1</v>
      </c>
    </row>
    <row r="34" spans="1:16" ht="18" customHeight="1">
      <c r="A34" s="302"/>
      <c r="B34" s="319"/>
      <c r="C34" s="282" t="s">
        <v>209</v>
      </c>
      <c r="D34" s="378" t="s">
        <v>210</v>
      </c>
      <c r="E34" s="22">
        <f aca="true" t="shared" si="1" ref="E34:P34">E31+E32-E33</f>
        <v>1</v>
      </c>
      <c r="F34" s="53">
        <f t="shared" si="1"/>
        <v>-56</v>
      </c>
      <c r="G34" s="22">
        <f t="shared" si="1"/>
        <v>70</v>
      </c>
      <c r="H34" s="53">
        <f t="shared" si="1"/>
        <v>-9</v>
      </c>
      <c r="I34" s="22">
        <f t="shared" si="1"/>
        <v>154</v>
      </c>
      <c r="J34" s="53">
        <f t="shared" si="1"/>
        <v>174</v>
      </c>
      <c r="K34" s="22">
        <f t="shared" si="1"/>
        <v>21</v>
      </c>
      <c r="L34" s="53">
        <f t="shared" si="1"/>
        <v>15</v>
      </c>
      <c r="M34" s="22">
        <f>M31+M32-M33</f>
        <v>-1</v>
      </c>
      <c r="N34" s="53">
        <f>N31+N32-N33</f>
        <v>-4.8999999999999995</v>
      </c>
      <c r="O34" s="22">
        <f t="shared" si="1"/>
        <v>11</v>
      </c>
      <c r="P34" s="53">
        <f t="shared" si="1"/>
        <v>8.9</v>
      </c>
    </row>
    <row r="35" spans="1:16" ht="18" customHeight="1">
      <c r="A35" s="302"/>
      <c r="B35" s="299" t="s">
        <v>211</v>
      </c>
      <c r="C35" s="344" t="s">
        <v>212</v>
      </c>
      <c r="D35" s="376" t="s">
        <v>213</v>
      </c>
      <c r="E35" s="67">
        <v>0</v>
      </c>
      <c r="F35" s="68">
        <v>56</v>
      </c>
      <c r="G35" s="67">
        <v>0</v>
      </c>
      <c r="H35" s="68">
        <v>0</v>
      </c>
      <c r="I35" s="67">
        <v>33</v>
      </c>
      <c r="J35" s="68">
        <v>125</v>
      </c>
      <c r="K35" s="67">
        <v>0</v>
      </c>
      <c r="L35" s="68">
        <v>0</v>
      </c>
      <c r="M35" s="67">
        <v>2</v>
      </c>
      <c r="N35" s="68">
        <v>0.2</v>
      </c>
      <c r="O35" s="67">
        <v>0</v>
      </c>
      <c r="P35" s="68">
        <v>0.2</v>
      </c>
    </row>
    <row r="36" spans="1:16" ht="18" customHeight="1">
      <c r="A36" s="302"/>
      <c r="B36" s="302"/>
      <c r="C36" s="260" t="s">
        <v>214</v>
      </c>
      <c r="D36" s="377" t="s">
        <v>215</v>
      </c>
      <c r="E36" s="18">
        <v>1</v>
      </c>
      <c r="F36" s="41">
        <v>0</v>
      </c>
      <c r="G36" s="18">
        <v>0.1</v>
      </c>
      <c r="H36" s="41">
        <v>0.1</v>
      </c>
      <c r="I36" s="18">
        <v>0</v>
      </c>
      <c r="J36" s="41">
        <v>5</v>
      </c>
      <c r="K36" s="18">
        <v>0</v>
      </c>
      <c r="L36" s="41">
        <v>24</v>
      </c>
      <c r="M36" s="18">
        <v>0.3</v>
      </c>
      <c r="N36" s="41">
        <v>0</v>
      </c>
      <c r="O36" s="18">
        <v>0</v>
      </c>
      <c r="P36" s="41">
        <v>0</v>
      </c>
    </row>
    <row r="37" spans="1:16" ht="18" customHeight="1">
      <c r="A37" s="302"/>
      <c r="B37" s="302"/>
      <c r="C37" s="260" t="s">
        <v>216</v>
      </c>
      <c r="D37" s="377" t="s">
        <v>217</v>
      </c>
      <c r="E37" s="18">
        <f aca="true" t="shared" si="2" ref="E37:P37">E34+E35-E36</f>
        <v>0</v>
      </c>
      <c r="F37" s="41">
        <f t="shared" si="2"/>
        <v>0</v>
      </c>
      <c r="G37" s="18">
        <f t="shared" si="2"/>
        <v>69.9</v>
      </c>
      <c r="H37" s="41">
        <f t="shared" si="2"/>
        <v>-9.1</v>
      </c>
      <c r="I37" s="18">
        <f t="shared" si="2"/>
        <v>187</v>
      </c>
      <c r="J37" s="41">
        <f t="shared" si="2"/>
        <v>294</v>
      </c>
      <c r="K37" s="18">
        <f t="shared" si="2"/>
        <v>21</v>
      </c>
      <c r="L37" s="41">
        <f t="shared" si="2"/>
        <v>-9</v>
      </c>
      <c r="M37" s="18">
        <f>M34+M35-M36</f>
        <v>0.7</v>
      </c>
      <c r="N37" s="41">
        <f>N34+N35-N36</f>
        <v>-4.699999999999999</v>
      </c>
      <c r="O37" s="18">
        <f t="shared" si="2"/>
        <v>11</v>
      </c>
      <c r="P37" s="41">
        <f t="shared" si="2"/>
        <v>9.1</v>
      </c>
    </row>
    <row r="38" spans="1:16" ht="18" customHeight="1">
      <c r="A38" s="302"/>
      <c r="B38" s="302"/>
      <c r="C38" s="260" t="s">
        <v>218</v>
      </c>
      <c r="D38" s="377" t="s">
        <v>219</v>
      </c>
      <c r="E38" s="18"/>
      <c r="F38" s="41"/>
      <c r="G38" s="18"/>
      <c r="H38" s="41"/>
      <c r="I38" s="18"/>
      <c r="J38" s="41"/>
      <c r="K38" s="18"/>
      <c r="L38" s="41"/>
      <c r="M38" s="18"/>
      <c r="N38" s="41"/>
      <c r="O38" s="18"/>
      <c r="P38" s="41"/>
    </row>
    <row r="39" spans="1:16" ht="18" customHeight="1">
      <c r="A39" s="302"/>
      <c r="B39" s="302"/>
      <c r="C39" s="260" t="s">
        <v>220</v>
      </c>
      <c r="D39" s="377" t="s">
        <v>221</v>
      </c>
      <c r="E39" s="18"/>
      <c r="F39" s="41"/>
      <c r="G39" s="18"/>
      <c r="H39" s="41"/>
      <c r="I39" s="18"/>
      <c r="J39" s="41"/>
      <c r="K39" s="18"/>
      <c r="L39" s="41"/>
      <c r="M39" s="18"/>
      <c r="N39" s="41"/>
      <c r="O39" s="18"/>
      <c r="P39" s="41"/>
    </row>
    <row r="40" spans="1:16" ht="18" customHeight="1">
      <c r="A40" s="302"/>
      <c r="B40" s="302"/>
      <c r="C40" s="260" t="s">
        <v>222</v>
      </c>
      <c r="D40" s="377" t="s">
        <v>223</v>
      </c>
      <c r="E40" s="18">
        <v>0</v>
      </c>
      <c r="F40" s="41">
        <v>0</v>
      </c>
      <c r="G40" s="18">
        <v>0</v>
      </c>
      <c r="H40" s="41">
        <v>0</v>
      </c>
      <c r="I40" s="18">
        <v>0</v>
      </c>
      <c r="J40" s="41">
        <v>0</v>
      </c>
      <c r="K40" s="18">
        <v>0.2</v>
      </c>
      <c r="L40" s="41">
        <v>0.2</v>
      </c>
      <c r="M40" s="18">
        <v>0.7</v>
      </c>
      <c r="N40" s="41">
        <v>0.3</v>
      </c>
      <c r="O40" s="18">
        <v>3</v>
      </c>
      <c r="P40" s="41">
        <v>4</v>
      </c>
    </row>
    <row r="41" spans="1:16" ht="18" customHeight="1">
      <c r="A41" s="302"/>
      <c r="B41" s="302"/>
      <c r="C41" s="352" t="s">
        <v>224</v>
      </c>
      <c r="D41" s="377" t="s">
        <v>225</v>
      </c>
      <c r="E41" s="18">
        <f aca="true" t="shared" si="3" ref="E41:P41">E34+E35-E36-E40</f>
        <v>0</v>
      </c>
      <c r="F41" s="41">
        <f t="shared" si="3"/>
        <v>0</v>
      </c>
      <c r="G41" s="18">
        <f t="shared" si="3"/>
        <v>69.9</v>
      </c>
      <c r="H41" s="41">
        <f t="shared" si="3"/>
        <v>-9.1</v>
      </c>
      <c r="I41" s="18">
        <f t="shared" si="3"/>
        <v>187</v>
      </c>
      <c r="J41" s="41">
        <f t="shared" si="3"/>
        <v>294</v>
      </c>
      <c r="K41" s="18">
        <f t="shared" si="3"/>
        <v>20.8</v>
      </c>
      <c r="L41" s="41">
        <f t="shared" si="3"/>
        <v>-9.2</v>
      </c>
      <c r="M41" s="18">
        <f>M34+M35-M36-M40</f>
        <v>0</v>
      </c>
      <c r="N41" s="41">
        <f>N34+N35-N36-N40</f>
        <v>-4.999999999999999</v>
      </c>
      <c r="O41" s="18">
        <f t="shared" si="3"/>
        <v>8</v>
      </c>
      <c r="P41" s="41">
        <f t="shared" si="3"/>
        <v>5.1</v>
      </c>
    </row>
    <row r="42" spans="1:16" ht="18" customHeight="1">
      <c r="A42" s="302"/>
      <c r="B42" s="302"/>
      <c r="C42" s="152" t="s">
        <v>226</v>
      </c>
      <c r="D42" s="153"/>
      <c r="E42" s="19">
        <f aca="true" t="shared" si="4" ref="E42:P42">E37+E38-E39-E40</f>
        <v>0</v>
      </c>
      <c r="F42" s="31">
        <f t="shared" si="4"/>
        <v>0</v>
      </c>
      <c r="G42" s="19">
        <f t="shared" si="4"/>
        <v>69.9</v>
      </c>
      <c r="H42" s="31">
        <f t="shared" si="4"/>
        <v>-9.1</v>
      </c>
      <c r="I42" s="19">
        <f t="shared" si="4"/>
        <v>187</v>
      </c>
      <c r="J42" s="31">
        <f t="shared" si="4"/>
        <v>294</v>
      </c>
      <c r="K42" s="19">
        <f t="shared" si="4"/>
        <v>20.8</v>
      </c>
      <c r="L42" s="31">
        <f t="shared" si="4"/>
        <v>-9.2</v>
      </c>
      <c r="M42" s="19">
        <f>M37+M38-M39-M40</f>
        <v>0</v>
      </c>
      <c r="N42" s="31">
        <f>N37+N38-N39-N40</f>
        <v>-4.999999999999999</v>
      </c>
      <c r="O42" s="19">
        <f t="shared" si="4"/>
        <v>8</v>
      </c>
      <c r="P42" s="41">
        <f t="shared" si="4"/>
        <v>5.1</v>
      </c>
    </row>
    <row r="43" spans="1:16" ht="18" customHeight="1">
      <c r="A43" s="302"/>
      <c r="B43" s="302"/>
      <c r="C43" s="260" t="s">
        <v>227</v>
      </c>
      <c r="D43" s="377" t="s">
        <v>228</v>
      </c>
      <c r="E43" s="18"/>
      <c r="F43" s="41"/>
      <c r="G43" s="18"/>
      <c r="H43" s="41"/>
      <c r="I43" s="18"/>
      <c r="J43" s="41"/>
      <c r="K43" s="18"/>
      <c r="L43" s="41"/>
      <c r="M43" s="18"/>
      <c r="N43" s="41"/>
      <c r="O43" s="18"/>
      <c r="P43" s="41"/>
    </row>
    <row r="44" spans="1:16" ht="18" customHeight="1">
      <c r="A44" s="319"/>
      <c r="B44" s="319"/>
      <c r="C44" s="282" t="s">
        <v>229</v>
      </c>
      <c r="D44" s="284" t="s">
        <v>230</v>
      </c>
      <c r="E44" s="22">
        <f aca="true" t="shared" si="5" ref="E44:P44">E41+E43</f>
        <v>0</v>
      </c>
      <c r="F44" s="53">
        <f t="shared" si="5"/>
        <v>0</v>
      </c>
      <c r="G44" s="22">
        <f t="shared" si="5"/>
        <v>69.9</v>
      </c>
      <c r="H44" s="53">
        <f t="shared" si="5"/>
        <v>-9.1</v>
      </c>
      <c r="I44" s="22">
        <f t="shared" si="5"/>
        <v>187</v>
      </c>
      <c r="J44" s="53">
        <f t="shared" si="5"/>
        <v>294</v>
      </c>
      <c r="K44" s="22">
        <f t="shared" si="5"/>
        <v>20.8</v>
      </c>
      <c r="L44" s="53">
        <f t="shared" si="5"/>
        <v>-9.2</v>
      </c>
      <c r="M44" s="22">
        <f>M41+M43</f>
        <v>0</v>
      </c>
      <c r="N44" s="53">
        <f>N41+N43</f>
        <v>-4.999999999999999</v>
      </c>
      <c r="O44" s="22">
        <f t="shared" si="5"/>
        <v>8</v>
      </c>
      <c r="P44" s="53">
        <f t="shared" si="5"/>
        <v>5.1</v>
      </c>
    </row>
    <row r="45" ht="13.5" customHeight="1">
      <c r="A45" s="4" t="s">
        <v>231</v>
      </c>
    </row>
    <row r="46" ht="13.5" customHeight="1">
      <c r="A46" s="4" t="s">
        <v>232</v>
      </c>
    </row>
    <row r="47" ht="13.5">
      <c r="A47" s="112"/>
    </row>
  </sheetData>
  <sheetProtection/>
  <mergeCells count="15">
    <mergeCell ref="E6:F6"/>
    <mergeCell ref="G6:H6"/>
    <mergeCell ref="K6:L6"/>
    <mergeCell ref="O6:P6"/>
    <mergeCell ref="A8:A14"/>
    <mergeCell ref="B9:B14"/>
    <mergeCell ref="M6:N6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errors="dash" fitToHeight="1" fitToWidth="1" horizontalDpi="600" verticalDpi="600" orientation="landscape" paperSize="9" scale="70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yamasaki</cp:lastModifiedBy>
  <cp:lastPrinted>2017-09-04T05:22:36Z</cp:lastPrinted>
  <dcterms:modified xsi:type="dcterms:W3CDTF">2017-10-31T02:27:50Z</dcterms:modified>
  <cp:category/>
  <cp:version/>
  <cp:contentType/>
  <cp:contentStatus/>
</cp:coreProperties>
</file>