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<sst xmlns="http://schemas.openxmlformats.org/spreadsheetml/2006/main" count="448" uniqueCount="270">
  <si>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</si>
  <si>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</si>
  <si>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</si>
  <si>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</si>
  <si>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</si>
  <si>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</si>
  <si>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</si>
  <si>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</si>
  <si>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</si>
  <si>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</si>
  <si>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</si>
  <si>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</si>
  <si>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</si>
  <si>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</si>
  <si>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</si>
  <si>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</si>
  <si>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</si>
  <si>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</si>
  <si>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</si>
  <si>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</si>
  <si>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</si>
  <si>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</si>
  <si>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</si>
  <si>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</si>
  <si>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</si>
  <si>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</si>
  <si>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</si>
  <si>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</si>
  <si>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</si>
  <si>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</si>
  <si>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</si>
  <si>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</si>
  <si>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</si>
  <si>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</si>
  <si>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</si>
  <si>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</si>
  <si>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</si>
  <si>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</si>
  <si>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</si>
  <si>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</si>
  <si>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</si>
  <si>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</si>
  <si>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</si>
  <si>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</si>
  <si>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</si>
  <si>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</si>
  <si>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</si>
  <si>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</si>
  <si>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</si>
  <si>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</si>
  <si>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</si>
  <si>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</si>
  <si>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</si>
  <si>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</si>
  <si>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</si>
  <si>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</si>
  <si>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</si>
  <si>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</si>
  <si>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</si>
  <si>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</si>
  <si>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</si>
  <si>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</si>
  <si>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</si>
  <si>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</si>
  <si>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</si>
  <si>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</si>
  <si>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</si>
  <si>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</si>
  <si>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</si>
  <si>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</si>
  <si>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</si>
  <si>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</si>
  <si>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</si>
  <si>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</si>
  <si>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</si>
  <si>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</si>
  <si>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</si>
  <si>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</si>
  <si>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</si>
  <si>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</si>
  <si>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</si>
  <si>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</si>
  <si>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</si>
  <si>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</si>
  <si>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</si>
  <si>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</si>
  <si>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</si>
  <si>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</si>
  <si>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</si>
  <si>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</si>
  <si>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</si>
  <si>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</si>
  <si>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</si>
  <si>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</si>
  <si>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</si>
  <si>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</si>
  <si>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</si>
  <si>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</si>
  <si>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</si>
  <si>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</si>
  <si>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</si>
  <si>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</si>
  <si>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</si>
  <si>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</si>
  <si>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</si>
  <si>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</si>
  <si>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</si>
  <si>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</si>
  <si>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</si>
  <si>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</si>
  <si>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</si>
  <si>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</si>
  <si>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</si>
  <si>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</si>
  <si>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</si>
  <si>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</si>
  <si>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</si>
  <si>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</si>
  <si>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</si>
  <si>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</si>
  <si>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</si>
  <si>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</si>
  <si>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</si>
  <si>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</si>
  <si>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</si>
  <si>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</si>
  <si>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</si>
  <si>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</si>
  <si>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</si>
  <si>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</si>
  <si>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</si>
  <si>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</si>
  <si>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</si>
  <si>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</si>
  <si>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</si>
  <si>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</si>
  <si>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</si>
  <si>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</si>
  <si>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</si>
  <si>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</si>
  <si>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</si>
  <si>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</si>
  <si>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</si>
  <si>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</si>
  <si>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</si>
  <si>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</si>
  <si>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</si>
  <si>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</si>
  <si>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</si>
  <si>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</si>
  <si>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</si>
  <si>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</si>
  <si>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</si>
  <si>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</si>
  <si>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</si>
  <si>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</si>
  <si>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</si>
  <si>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</si>
  <si>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</si>
  <si>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</si>
  <si>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</si>
  <si>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</si>
  <si>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</si>
  <si>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</si>
  <si>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</si>
  <si>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</si>
  <si>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</si>
  <si>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</si>
  <si>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</si>
  <si>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</si>
  <si>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</si>
  <si>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</si>
  <si>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</si>
  <si>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</si>
  <si>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</si>
  <si>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</si>
  <si>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</si>
  <si>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</si>
  <si>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</si>
  <si>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</si>
  <si>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</si>
  <si>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</si>
  <si>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</si>
  <si>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</si>
  <si>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</si>
  <si>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</si>
  <si>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</si>
  <si>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</si>
  <si>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</si>
  <si>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</si>
  <si>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</si>
  <si>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</si>
  <si>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</si>
  <si>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</si>
  <si>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</si>
  <si>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</si>
  <si>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</si>
  <si>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</si>
  <si>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</si>
  <si>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</si>
  <si>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</si>
  <si>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</si>
  <si>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 xml:space="preserve">営業利益          </t>
  </si>
  <si>
    <t>(d=a-b-c)</t>
  </si>
  <si>
    <t>営業外収益</t>
  </si>
  <si>
    <t>営業外費用</t>
  </si>
  <si>
    <t xml:space="preserve">経常利益      </t>
  </si>
  <si>
    <t>(g=d+e-f)</t>
  </si>
  <si>
    <t>特別損失</t>
  </si>
  <si>
    <t>特別利益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</si>
  <si>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</si>
  <si>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</si>
  <si>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</si>
  <si>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</si>
  <si>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</si>
  <si>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</si>
  <si>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</si>
  <si>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</si>
  <si>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</si>
  <si>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</si>
  <si>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</si>
  <si>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</si>
  <si>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</si>
  <si>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</si>
  <si>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</si>
  <si>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</si>
  <si>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</si>
  <si>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</si>
  <si>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</si>
  <si>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</si>
  <si>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</si>
  <si>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</si>
  <si>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</si>
  <si>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</si>
  <si>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</si>
  <si>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</si>
  <si>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</si>
  <si>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</si>
  <si>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</si>
  <si>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</si>
  <si>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</si>
  <si>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</si>
  <si>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</si>
  <si>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</si>
  <si>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</si>
  <si>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（注1）平成23年度～26年度は平成22年国勢調査、平成27年度は平成27年度国勢調査を基に計上している。</t>
  </si>
  <si>
    <t>電気事業</t>
  </si>
  <si>
    <t>工業用水道事業</t>
  </si>
  <si>
    <t>駐車場整備事業</t>
  </si>
  <si>
    <t>病院事業</t>
  </si>
  <si>
    <t>熊本県</t>
  </si>
  <si>
    <t>港湾整備事業</t>
  </si>
  <si>
    <t>宅地造成事業（臨海土地造成）</t>
  </si>
  <si>
    <t xml:space="preserve"> 宅地造成事業（その他造成） </t>
  </si>
  <si>
    <r>
      <t>下水道事業(流域下水道事業</t>
    </r>
    <r>
      <rPr>
        <sz val="11"/>
        <rFont val="明朝"/>
        <family val="1"/>
      </rPr>
      <t>)</t>
    </r>
  </si>
  <si>
    <t xml:space="preserve"> 下水道事業（特定環境保全公共下水道事業） </t>
  </si>
  <si>
    <t xml:space="preserve">下水道事業（農業集落排水事業） </t>
  </si>
  <si>
    <t>－</t>
  </si>
  <si>
    <t>病院事業</t>
  </si>
  <si>
    <t>港湾整備事業</t>
  </si>
  <si>
    <t>宅地造成事業（臨海土地造成）</t>
  </si>
  <si>
    <t xml:space="preserve">宅地造成事業（その他造成） </t>
  </si>
  <si>
    <r>
      <t>下水道事業(流域下水道事業</t>
    </r>
    <r>
      <rPr>
        <sz val="11"/>
        <rFont val="明朝"/>
        <family val="1"/>
      </rPr>
      <t>)</t>
    </r>
  </si>
  <si>
    <t xml:space="preserve"> 下水道事業（特定環境保全公共下水道事業） </t>
  </si>
  <si>
    <t xml:space="preserve">下水道事業（農業集落排水事業） </t>
  </si>
  <si>
    <t>天草エアライン㈱</t>
  </si>
  <si>
    <t>㈱テクノインキュベーションセンター</t>
  </si>
  <si>
    <t>熊本県住宅供給公社</t>
  </si>
  <si>
    <t>熊本県道路公社</t>
  </si>
  <si>
    <t>熊本県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</si>
</sst>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50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5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Fon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Fon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218" fontId="0" fillId="0" borderId="64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Font="1" applyBorder="1" applyAlignment="1">
      <alignment horizontal="center" vertical="center"/>
    </xf>
    <xf numFmtId="217" fontId="0" fillId="0" borderId="67" xfId="48" applyNumberFormat="1" applyFont="1" applyBorder="1" applyAlignment="1">
      <alignment horizontal="center" vertical="center"/>
    </xf>
    <xf numFmtId="217" fontId="0" fillId="0" borderId="48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22" xfId="48" applyNumberFormat="1" applyFont="1" applyBorder="1" applyAlignment="1">
      <alignment horizontal="center" vertical="center"/>
    </xf>
    <xf numFmtId="217" fontId="0" fillId="0" borderId="54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1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68" xfId="48" applyNumberFormat="1" applyFont="1" applyBorder="1" applyAlignment="1">
      <alignment vertical="center"/>
    </xf>
    <xf numFmtId="217" fontId="0" fillId="0" borderId="69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Fon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217" fontId="0" fillId="0" borderId="0" xfId="0" applyNumberFormat="1" applyBorder="1" applyAlignment="1">
      <alignment vertical="center"/>
    </xf>
    <xf numFmtId="217" fontId="0" fillId="0" borderId="21" xfId="48" applyNumberFormat="1" applyFont="1" applyBorder="1" applyAlignment="1">
      <alignment horizontal="right" vertical="center"/>
    </xf>
    <xf numFmtId="217" fontId="0" fillId="0" borderId="23" xfId="48" applyNumberFormat="1" applyFont="1" applyBorder="1" applyAlignment="1">
      <alignment horizontal="right" vertical="center"/>
    </xf>
    <xf numFmtId="217" fontId="0" fillId="33" borderId="25" xfId="48" applyNumberFormat="1" applyFont="1" applyFill="1" applyBorder="1" applyAlignment="1" quotePrefix="1">
      <alignment horizontal="right" vertical="center"/>
    </xf>
    <xf numFmtId="217" fontId="0" fillId="33" borderId="25" xfId="48" applyNumberFormat="1" applyFont="1" applyFill="1" applyBorder="1" applyAlignment="1">
      <alignment vertical="center"/>
    </xf>
    <xf numFmtId="217" fontId="0" fillId="33" borderId="31" xfId="48" applyNumberFormat="1" applyFont="1" applyFill="1" applyBorder="1" applyAlignment="1">
      <alignment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33" borderId="65" xfId="0" applyNumberFormat="1" applyFont="1" applyFill="1" applyBorder="1" applyAlignment="1">
      <alignment horizontal="center" vertical="center"/>
    </xf>
    <xf numFmtId="224" fontId="15" fillId="0" borderId="12" xfId="48" applyNumberFormat="1" applyFont="1" applyBorder="1" applyAlignment="1">
      <alignment vertical="center" textRotation="255"/>
    </xf>
    <xf numFmtId="0" fontId="13" fillId="0" borderId="12" xfId="61" applyFont="1" applyBorder="1" applyAlignment="1">
      <alignment vertical="center"/>
      <protection/>
    </xf>
    <xf numFmtId="0" fontId="13" fillId="0" borderId="14" xfId="61" applyFont="1" applyBorder="1" applyAlignment="1">
      <alignment vertical="center"/>
      <protection/>
    </xf>
    <xf numFmtId="0" fontId="12" fillId="0" borderId="10" xfId="60" applyNumberFormat="1" applyFont="1" applyBorder="1" applyAlignment="1">
      <alignment horizontal="distributed" vertical="center"/>
      <protection/>
    </xf>
    <xf numFmtId="0" fontId="12" fillId="0" borderId="11" xfId="0" applyFont="1" applyBorder="1" applyAlignment="1">
      <alignment horizontal="distributed" vertical="center"/>
    </xf>
    <xf numFmtId="0" fontId="12" fillId="0" borderId="44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10" xfId="0" applyNumberFormat="1" applyFont="1" applyBorder="1" applyAlignment="1">
      <alignment horizontal="distributed" vertical="center"/>
    </xf>
    <xf numFmtId="0" fontId="12" fillId="0" borderId="11" xfId="0" applyNumberFormat="1" applyFont="1" applyBorder="1" applyAlignment="1">
      <alignment horizontal="distributed" vertical="center"/>
    </xf>
    <xf numFmtId="0" fontId="12" fillId="0" borderId="44" xfId="0" applyNumberFormat="1" applyFont="1" applyBorder="1" applyAlignment="1">
      <alignment horizontal="distributed" vertical="center"/>
    </xf>
    <xf numFmtId="0" fontId="12" fillId="0" borderId="14" xfId="0" applyNumberFormat="1" applyFont="1" applyBorder="1" applyAlignment="1">
      <alignment horizontal="distributed" vertical="center"/>
    </xf>
    <xf numFmtId="0" fontId="12" fillId="0" borderId="15" xfId="0" applyNumberFormat="1" applyFont="1" applyBorder="1" applyAlignment="1">
      <alignment horizontal="distributed" vertical="center"/>
    </xf>
    <xf numFmtId="0" fontId="12" fillId="0" borderId="17" xfId="0" applyNumberFormat="1" applyFont="1" applyBorder="1" applyAlignment="1">
      <alignment horizontal="distributed" vertical="center"/>
    </xf>
    <xf numFmtId="224" fontId="15" fillId="0" borderId="70" xfId="48" applyNumberFormat="1" applyFont="1" applyBorder="1" applyAlignment="1">
      <alignment vertical="center" textRotation="255"/>
    </xf>
    <xf numFmtId="224" fontId="15" fillId="0" borderId="71" xfId="48" applyNumberFormat="1" applyFont="1" applyBorder="1" applyAlignment="1">
      <alignment vertical="center" textRotation="255"/>
    </xf>
    <xf numFmtId="224" fontId="15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0" fontId="13" fillId="0" borderId="71" xfId="61" applyFont="1" applyBorder="1" applyAlignment="1">
      <alignment vertical="center" textRotation="255"/>
      <protection/>
    </xf>
    <xf numFmtId="0" fontId="13" fillId="0" borderId="72" xfId="61" applyFont="1" applyBorder="1" applyAlignment="1">
      <alignment vertical="center" textRotation="255"/>
      <protection/>
    </xf>
    <xf numFmtId="0" fontId="13" fillId="0" borderId="71" xfId="61" applyFont="1" applyBorder="1" applyAlignment="1">
      <alignment vertical="center"/>
      <protection/>
    </xf>
    <xf numFmtId="0" fontId="13" fillId="0" borderId="72" xfId="61" applyFont="1" applyBorder="1" applyAlignment="1">
      <alignment vertical="center"/>
      <protection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03" fontId="0" fillId="33" borderId="20" xfId="0" applyNumberFormat="1" applyFont="1" applyFill="1" applyBorder="1" applyAlignment="1">
      <alignment horizontal="center" vertical="center" shrinkToFit="1"/>
    </xf>
    <xf numFmtId="203" fontId="0" fillId="33" borderId="65" xfId="0" applyNumberFormat="1" applyFont="1" applyFill="1" applyBorder="1" applyAlignment="1">
      <alignment horizontal="center" vertical="center" shrinkToFit="1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 shrinkToFit="1"/>
    </xf>
    <xf numFmtId="203" fontId="0" fillId="0" borderId="65" xfId="0" applyNumberFormat="1" applyFont="1" applyBorder="1" applyAlignment="1">
      <alignment horizontal="center" vertical="center" shrinkToFit="1"/>
    </xf>
    <xf numFmtId="203" fontId="0" fillId="0" borderId="20" xfId="0" applyNumberFormat="1" applyFont="1" applyFill="1" applyBorder="1" applyAlignment="1">
      <alignment horizontal="center" vertical="center"/>
    </xf>
    <xf numFmtId="203" fontId="0" fillId="0" borderId="6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203" fontId="0" fillId="0" borderId="20" xfId="0" applyNumberFormat="1" applyFont="1" applyFill="1" applyBorder="1" applyAlignment="1">
      <alignment horizontal="center" vertical="center" shrinkToFit="1"/>
    </xf>
    <xf numFmtId="203" fontId="0" fillId="0" borderId="65" xfId="0" applyNumberFormat="1" applyFont="1" applyFill="1" applyBorder="1" applyAlignment="1">
      <alignment horizontal="center" vertical="center" shrinkToFit="1"/>
    </xf>
    <xf numFmtId="203" fontId="0" fillId="0" borderId="65" xfId="0" applyNumberFormat="1" applyFont="1" applyFill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 shrinkToFit="1"/>
    </xf>
    <xf numFmtId="41" fontId="16" fillId="0" borderId="33" xfId="0" applyNumberFormat="1" applyFont="1" applyBorder="1" applyAlignment="1">
      <alignment horizontal="right" vertical="center"/>
    </xf>
    <xf numFmtId="41" fontId="16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="8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32" sqref="E32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250</v>
      </c>
      <c r="F1" s="1"/>
    </row>
    <row r="3" ht="14.25">
      <c r="A3" s="27" t="s">
        <v>93</v>
      </c>
    </row>
    <row r="5" spans="1:5" ht="13.5">
      <c r="A5" s="58" t="s">
        <v>233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234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59" t="s">
        <v>88</v>
      </c>
      <c r="B9" s="259" t="s">
        <v>90</v>
      </c>
      <c r="C9" s="55" t="s">
        <v>4</v>
      </c>
      <c r="D9" s="56"/>
      <c r="E9" s="56"/>
      <c r="F9" s="65">
        <v>189030</v>
      </c>
      <c r="G9" s="75">
        <f>F9/$F$27*100</f>
        <v>21.703936400336186</v>
      </c>
      <c r="H9" s="66">
        <v>193402</v>
      </c>
      <c r="I9" s="80">
        <f>(F9/H9-1)*100</f>
        <v>-2.260576415962612</v>
      </c>
      <c r="K9" s="106"/>
    </row>
    <row r="10" spans="1:9" ht="18" customHeight="1">
      <c r="A10" s="260"/>
      <c r="B10" s="260"/>
      <c r="C10" s="7"/>
      <c r="D10" s="52" t="s">
        <v>23</v>
      </c>
      <c r="E10" s="53"/>
      <c r="F10" s="67">
        <v>54425</v>
      </c>
      <c r="G10" s="76">
        <f aca="true" t="shared" si="0" ref="G10:G27">F10/$F$27*100</f>
        <v>6.248937938889578</v>
      </c>
      <c r="H10" s="68">
        <v>57403</v>
      </c>
      <c r="I10" s="81">
        <f aca="true" t="shared" si="1" ref="I10:I27">(F10/H10-1)*100</f>
        <v>-5.187882166437296</v>
      </c>
    </row>
    <row r="11" spans="1:9" ht="18" customHeight="1">
      <c r="A11" s="260"/>
      <c r="B11" s="260"/>
      <c r="C11" s="7"/>
      <c r="D11" s="16"/>
      <c r="E11" s="23" t="s">
        <v>24</v>
      </c>
      <c r="F11" s="69">
        <v>44618</v>
      </c>
      <c r="G11" s="77">
        <f t="shared" si="0"/>
        <v>5.122923527007353</v>
      </c>
      <c r="H11" s="70">
        <v>44926</v>
      </c>
      <c r="I11" s="82">
        <f t="shared" si="1"/>
        <v>-0.6855718292302915</v>
      </c>
    </row>
    <row r="12" spans="1:9" ht="18" customHeight="1">
      <c r="A12" s="260"/>
      <c r="B12" s="260"/>
      <c r="C12" s="7"/>
      <c r="D12" s="16"/>
      <c r="E12" s="23" t="s">
        <v>25</v>
      </c>
      <c r="F12" s="69">
        <v>3524</v>
      </c>
      <c r="G12" s="77">
        <f t="shared" si="0"/>
        <v>0.40461657871652495</v>
      </c>
      <c r="H12" s="70">
        <v>4283</v>
      </c>
      <c r="I12" s="82">
        <f t="shared" si="1"/>
        <v>-17.721223441512958</v>
      </c>
    </row>
    <row r="13" spans="1:9" ht="18" customHeight="1">
      <c r="A13" s="260"/>
      <c r="B13" s="260"/>
      <c r="C13" s="7"/>
      <c r="D13" s="33"/>
      <c r="E13" s="23" t="s">
        <v>26</v>
      </c>
      <c r="F13" s="69">
        <v>349</v>
      </c>
      <c r="G13" s="77">
        <f t="shared" si="0"/>
        <v>0.0400712786526865</v>
      </c>
      <c r="H13" s="70">
        <v>578</v>
      </c>
      <c r="I13" s="82">
        <f t="shared" si="1"/>
        <v>-39.61937716262975</v>
      </c>
    </row>
    <row r="14" spans="1:9" ht="18" customHeight="1">
      <c r="A14" s="260"/>
      <c r="B14" s="260"/>
      <c r="C14" s="7"/>
      <c r="D14" s="61" t="s">
        <v>27</v>
      </c>
      <c r="E14" s="51"/>
      <c r="F14" s="65">
        <v>26947</v>
      </c>
      <c r="G14" s="75">
        <f t="shared" si="0"/>
        <v>3.093984945140238</v>
      </c>
      <c r="H14" s="66">
        <v>27256</v>
      </c>
      <c r="I14" s="83">
        <f t="shared" si="1"/>
        <v>-1.1336953331376631</v>
      </c>
    </row>
    <row r="15" spans="1:9" ht="18" customHeight="1">
      <c r="A15" s="260"/>
      <c r="B15" s="260"/>
      <c r="C15" s="7"/>
      <c r="D15" s="16"/>
      <c r="E15" s="23" t="s">
        <v>28</v>
      </c>
      <c r="F15" s="69">
        <v>1488</v>
      </c>
      <c r="G15" s="77">
        <f t="shared" si="0"/>
        <v>0.1708483170062966</v>
      </c>
      <c r="H15" s="70">
        <v>1500</v>
      </c>
      <c r="I15" s="82">
        <f t="shared" si="1"/>
        <v>-0.8000000000000007</v>
      </c>
    </row>
    <row r="16" spans="1:11" ht="18" customHeight="1">
      <c r="A16" s="260"/>
      <c r="B16" s="260"/>
      <c r="C16" s="7"/>
      <c r="D16" s="16"/>
      <c r="E16" s="29" t="s">
        <v>29</v>
      </c>
      <c r="F16" s="67">
        <v>25459</v>
      </c>
      <c r="G16" s="76">
        <f t="shared" si="0"/>
        <v>2.9231366281339417</v>
      </c>
      <c r="H16" s="68">
        <v>25756</v>
      </c>
      <c r="I16" s="81">
        <f t="shared" si="1"/>
        <v>-1.153129367914274</v>
      </c>
      <c r="K16" s="107"/>
    </row>
    <row r="17" spans="1:9" ht="18" customHeight="1">
      <c r="A17" s="260"/>
      <c r="B17" s="260"/>
      <c r="C17" s="7"/>
      <c r="D17" s="262" t="s">
        <v>30</v>
      </c>
      <c r="E17" s="263"/>
      <c r="F17" s="67">
        <v>27835</v>
      </c>
      <c r="G17" s="76">
        <f t="shared" si="0"/>
        <v>3.1959428117407698</v>
      </c>
      <c r="H17" s="68">
        <v>28878</v>
      </c>
      <c r="I17" s="81">
        <f t="shared" si="1"/>
        <v>-3.6117459657871054</v>
      </c>
    </row>
    <row r="18" spans="1:9" ht="18" customHeight="1">
      <c r="A18" s="260"/>
      <c r="B18" s="260"/>
      <c r="C18" s="7"/>
      <c r="D18" s="264" t="s">
        <v>94</v>
      </c>
      <c r="E18" s="265"/>
      <c r="F18" s="69">
        <v>3579</v>
      </c>
      <c r="G18" s="77">
        <f t="shared" si="0"/>
        <v>0.41093153667038673</v>
      </c>
      <c r="H18" s="70">
        <v>3430</v>
      </c>
      <c r="I18" s="82">
        <f t="shared" si="1"/>
        <v>4.344023323615165</v>
      </c>
    </row>
    <row r="19" spans="1:26" ht="18" customHeight="1">
      <c r="A19" s="260"/>
      <c r="B19" s="260"/>
      <c r="C19" s="10"/>
      <c r="D19" s="264" t="s">
        <v>95</v>
      </c>
      <c r="E19" s="265"/>
      <c r="F19" s="69">
        <v>0</v>
      </c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9" ht="18" customHeight="1">
      <c r="A20" s="260"/>
      <c r="B20" s="260"/>
      <c r="C20" s="44" t="s">
        <v>5</v>
      </c>
      <c r="D20" s="43"/>
      <c r="E20" s="43"/>
      <c r="F20" s="69">
        <v>29427</v>
      </c>
      <c r="G20" s="77">
        <f t="shared" si="0"/>
        <v>3.378732140150732</v>
      </c>
      <c r="H20" s="70">
        <v>27751</v>
      </c>
      <c r="I20" s="82">
        <f t="shared" si="1"/>
        <v>6.039422002810713</v>
      </c>
    </row>
    <row r="21" spans="1:9" ht="18" customHeight="1">
      <c r="A21" s="260"/>
      <c r="B21" s="260"/>
      <c r="C21" s="44" t="s">
        <v>6</v>
      </c>
      <c r="D21" s="43"/>
      <c r="E21" s="43"/>
      <c r="F21" s="69">
        <v>205084</v>
      </c>
      <c r="G21" s="77">
        <f t="shared" si="0"/>
        <v>23.547215218359767</v>
      </c>
      <c r="H21" s="70">
        <v>216780</v>
      </c>
      <c r="I21" s="82">
        <f t="shared" si="1"/>
        <v>-5.395331672663528</v>
      </c>
    </row>
    <row r="22" spans="1:9" ht="18" customHeight="1">
      <c r="A22" s="260"/>
      <c r="B22" s="260"/>
      <c r="C22" s="44" t="s">
        <v>31</v>
      </c>
      <c r="D22" s="43"/>
      <c r="E22" s="43"/>
      <c r="F22" s="69">
        <v>10108</v>
      </c>
      <c r="G22" s="77">
        <f t="shared" si="0"/>
        <v>1.1605744545024503</v>
      </c>
      <c r="H22" s="70">
        <v>10477</v>
      </c>
      <c r="I22" s="82">
        <f t="shared" si="1"/>
        <v>-3.522000572683015</v>
      </c>
    </row>
    <row r="23" spans="1:9" ht="18" customHeight="1">
      <c r="A23" s="260"/>
      <c r="B23" s="260"/>
      <c r="C23" s="44" t="s">
        <v>7</v>
      </c>
      <c r="D23" s="43"/>
      <c r="E23" s="43"/>
      <c r="F23" s="69">
        <v>162125</v>
      </c>
      <c r="G23" s="77">
        <f t="shared" si="0"/>
        <v>18.61477378672435</v>
      </c>
      <c r="H23" s="70">
        <v>109485</v>
      </c>
      <c r="I23" s="82">
        <f t="shared" si="1"/>
        <v>48.079645613554376</v>
      </c>
    </row>
    <row r="24" spans="1:9" ht="18" customHeight="1">
      <c r="A24" s="260"/>
      <c r="B24" s="260"/>
      <c r="C24" s="44" t="s">
        <v>32</v>
      </c>
      <c r="D24" s="43"/>
      <c r="E24" s="43"/>
      <c r="F24" s="69">
        <v>2042</v>
      </c>
      <c r="G24" s="77">
        <f t="shared" si="0"/>
        <v>0.23445716621428603</v>
      </c>
      <c r="H24" s="70">
        <v>2154</v>
      </c>
      <c r="I24" s="82">
        <f t="shared" si="1"/>
        <v>-5.199628597957284</v>
      </c>
    </row>
    <row r="25" spans="1:9" ht="18" customHeight="1">
      <c r="A25" s="260"/>
      <c r="B25" s="260"/>
      <c r="C25" s="44" t="s">
        <v>8</v>
      </c>
      <c r="D25" s="43"/>
      <c r="E25" s="43"/>
      <c r="F25" s="69">
        <v>99669</v>
      </c>
      <c r="G25" s="77">
        <f t="shared" si="0"/>
        <v>11.44373716915361</v>
      </c>
      <c r="H25" s="70">
        <v>77744</v>
      </c>
      <c r="I25" s="82">
        <f t="shared" si="1"/>
        <v>28.20153323729162</v>
      </c>
    </row>
    <row r="26" spans="1:9" ht="18" customHeight="1">
      <c r="A26" s="260"/>
      <c r="B26" s="260"/>
      <c r="C26" s="45" t="s">
        <v>9</v>
      </c>
      <c r="D26" s="46"/>
      <c r="E26" s="46"/>
      <c r="F26" s="71">
        <v>173463</v>
      </c>
      <c r="G26" s="78">
        <f t="shared" si="0"/>
        <v>19.91657366455862</v>
      </c>
      <c r="H26" s="72">
        <v>81674</v>
      </c>
      <c r="I26" s="84">
        <f t="shared" si="1"/>
        <v>112.38460219898623</v>
      </c>
    </row>
    <row r="27" spans="1:9" ht="18" customHeight="1">
      <c r="A27" s="260"/>
      <c r="B27" s="261"/>
      <c r="C27" s="47" t="s">
        <v>10</v>
      </c>
      <c r="D27" s="31"/>
      <c r="E27" s="31"/>
      <c r="F27" s="73">
        <f>SUM(F9,F20:F26)</f>
        <v>870948</v>
      </c>
      <c r="G27" s="79">
        <f t="shared" si="0"/>
        <v>100</v>
      </c>
      <c r="H27" s="73">
        <f>SUM(H9,H20:H26)</f>
        <v>719467</v>
      </c>
      <c r="I27" s="85">
        <f t="shared" si="1"/>
        <v>21.054614040671773</v>
      </c>
    </row>
    <row r="28" spans="1:9" ht="18" customHeight="1">
      <c r="A28" s="260"/>
      <c r="B28" s="259" t="s">
        <v>89</v>
      </c>
      <c r="C28" s="55" t="s">
        <v>11</v>
      </c>
      <c r="D28" s="56"/>
      <c r="E28" s="56"/>
      <c r="F28" s="65">
        <v>315581</v>
      </c>
      <c r="G28" s="75">
        <f>F28/$F$45*100</f>
        <v>36.23419538250274</v>
      </c>
      <c r="H28" s="65">
        <v>359891</v>
      </c>
      <c r="I28" s="86">
        <f>(F28/H28-1)*100</f>
        <v>-12.312061151848752</v>
      </c>
    </row>
    <row r="29" spans="1:9" ht="18" customHeight="1">
      <c r="A29" s="260"/>
      <c r="B29" s="260"/>
      <c r="C29" s="7"/>
      <c r="D29" s="30" t="s">
        <v>12</v>
      </c>
      <c r="E29" s="43"/>
      <c r="F29" s="69">
        <v>171939</v>
      </c>
      <c r="G29" s="77">
        <f aca="true" t="shared" si="2" ref="G29:G45">F29/$F$45*100</f>
        <v>19.741591920527977</v>
      </c>
      <c r="H29" s="69">
        <v>209685</v>
      </c>
      <c r="I29" s="87">
        <f aca="true" t="shared" si="3" ref="I29:I45">(F29/H29-1)*100</f>
        <v>-18.00128764575435</v>
      </c>
    </row>
    <row r="30" spans="1:9" ht="18" customHeight="1">
      <c r="A30" s="260"/>
      <c r="B30" s="260"/>
      <c r="C30" s="7"/>
      <c r="D30" s="30" t="s">
        <v>33</v>
      </c>
      <c r="E30" s="43"/>
      <c r="F30" s="69">
        <v>26772</v>
      </c>
      <c r="G30" s="77">
        <f t="shared" si="2"/>
        <v>3.073891897105223</v>
      </c>
      <c r="H30" s="69">
        <v>27020</v>
      </c>
      <c r="I30" s="87">
        <f t="shared" si="3"/>
        <v>-0.917838638045887</v>
      </c>
    </row>
    <row r="31" spans="1:9" ht="18" customHeight="1">
      <c r="A31" s="260"/>
      <c r="B31" s="260"/>
      <c r="C31" s="19"/>
      <c r="D31" s="30" t="s">
        <v>13</v>
      </c>
      <c r="E31" s="43"/>
      <c r="F31" s="69">
        <v>116870</v>
      </c>
      <c r="G31" s="77">
        <f t="shared" si="2"/>
        <v>13.418711564869545</v>
      </c>
      <c r="H31" s="69">
        <v>123185</v>
      </c>
      <c r="I31" s="87">
        <f t="shared" si="3"/>
        <v>-5.126435848520517</v>
      </c>
    </row>
    <row r="32" spans="1:9" ht="18" customHeight="1">
      <c r="A32" s="260"/>
      <c r="B32" s="260"/>
      <c r="C32" s="50" t="s">
        <v>14</v>
      </c>
      <c r="D32" s="51"/>
      <c r="E32" s="51"/>
      <c r="F32" s="65">
        <v>368421</v>
      </c>
      <c r="G32" s="75">
        <f t="shared" si="2"/>
        <v>42.301147714903756</v>
      </c>
      <c r="H32" s="65">
        <v>251750</v>
      </c>
      <c r="I32" s="86">
        <f t="shared" si="3"/>
        <v>46.34399205561073</v>
      </c>
    </row>
    <row r="33" spans="1:9" ht="18" customHeight="1">
      <c r="A33" s="260"/>
      <c r="B33" s="260"/>
      <c r="C33" s="7"/>
      <c r="D33" s="30" t="s">
        <v>15</v>
      </c>
      <c r="E33" s="43"/>
      <c r="F33" s="69">
        <v>39285</v>
      </c>
      <c r="G33" s="77">
        <f t="shared" si="2"/>
        <v>4.510602240317447</v>
      </c>
      <c r="H33" s="69">
        <v>24433</v>
      </c>
      <c r="I33" s="87">
        <f t="shared" si="3"/>
        <v>60.786641018294915</v>
      </c>
    </row>
    <row r="34" spans="1:9" ht="18" customHeight="1">
      <c r="A34" s="260"/>
      <c r="B34" s="260"/>
      <c r="C34" s="7"/>
      <c r="D34" s="30" t="s">
        <v>34</v>
      </c>
      <c r="E34" s="43"/>
      <c r="F34" s="69">
        <v>4763</v>
      </c>
      <c r="G34" s="77">
        <f t="shared" si="2"/>
        <v>0.5468753588044292</v>
      </c>
      <c r="H34" s="69">
        <v>4698</v>
      </c>
      <c r="I34" s="87">
        <f t="shared" si="3"/>
        <v>1.3835674755215077</v>
      </c>
    </row>
    <row r="35" spans="1:9" ht="18" customHeight="1">
      <c r="A35" s="260"/>
      <c r="B35" s="260"/>
      <c r="C35" s="7"/>
      <c r="D35" s="30" t="s">
        <v>35</v>
      </c>
      <c r="E35" s="43"/>
      <c r="F35" s="69">
        <v>228059</v>
      </c>
      <c r="G35" s="77">
        <f t="shared" si="2"/>
        <v>26.18514538181384</v>
      </c>
      <c r="H35" s="69">
        <v>187264</v>
      </c>
      <c r="I35" s="87">
        <f t="shared" si="3"/>
        <v>21.78475307587149</v>
      </c>
    </row>
    <row r="36" spans="1:9" ht="18" customHeight="1">
      <c r="A36" s="260"/>
      <c r="B36" s="260"/>
      <c r="C36" s="7"/>
      <c r="D36" s="30" t="s">
        <v>36</v>
      </c>
      <c r="E36" s="43"/>
      <c r="F36" s="69">
        <v>1889</v>
      </c>
      <c r="G36" s="77">
        <f t="shared" si="2"/>
        <v>0.21689010136081602</v>
      </c>
      <c r="H36" s="69">
        <v>1683</v>
      </c>
      <c r="I36" s="87">
        <f t="shared" si="3"/>
        <v>12.240047534165189</v>
      </c>
    </row>
    <row r="37" spans="1:9" ht="18" customHeight="1">
      <c r="A37" s="260"/>
      <c r="B37" s="260"/>
      <c r="C37" s="7"/>
      <c r="D37" s="30" t="s">
        <v>16</v>
      </c>
      <c r="E37" s="43"/>
      <c r="F37" s="69">
        <v>7157</v>
      </c>
      <c r="G37" s="77">
        <f t="shared" si="2"/>
        <v>0.8217482559234306</v>
      </c>
      <c r="H37" s="69">
        <v>3787</v>
      </c>
      <c r="I37" s="87">
        <f t="shared" si="3"/>
        <v>88.98864536572484</v>
      </c>
    </row>
    <row r="38" spans="1:9" ht="18" customHeight="1">
      <c r="A38" s="260"/>
      <c r="B38" s="260"/>
      <c r="C38" s="19"/>
      <c r="D38" s="30" t="s">
        <v>37</v>
      </c>
      <c r="E38" s="43"/>
      <c r="F38" s="69">
        <v>87068</v>
      </c>
      <c r="G38" s="77">
        <f t="shared" si="2"/>
        <v>9.996922893215208</v>
      </c>
      <c r="H38" s="69">
        <v>29685</v>
      </c>
      <c r="I38" s="87">
        <f t="shared" si="3"/>
        <v>193.3063836954691</v>
      </c>
    </row>
    <row r="39" spans="1:9" ht="18" customHeight="1">
      <c r="A39" s="260"/>
      <c r="B39" s="260"/>
      <c r="C39" s="50" t="s">
        <v>17</v>
      </c>
      <c r="D39" s="51"/>
      <c r="E39" s="51"/>
      <c r="F39" s="65">
        <v>186946</v>
      </c>
      <c r="G39" s="75">
        <f t="shared" si="2"/>
        <v>21.464656902593497</v>
      </c>
      <c r="H39" s="65">
        <v>107826</v>
      </c>
      <c r="I39" s="86">
        <f t="shared" si="3"/>
        <v>73.37747853022462</v>
      </c>
    </row>
    <row r="40" spans="1:9" ht="18" customHeight="1">
      <c r="A40" s="260"/>
      <c r="B40" s="260"/>
      <c r="C40" s="7"/>
      <c r="D40" s="52" t="s">
        <v>18</v>
      </c>
      <c r="E40" s="53"/>
      <c r="F40" s="67">
        <v>145916</v>
      </c>
      <c r="G40" s="76">
        <f t="shared" si="2"/>
        <v>16.753698269012617</v>
      </c>
      <c r="H40" s="67">
        <v>105170</v>
      </c>
      <c r="I40" s="88">
        <f t="shared" si="3"/>
        <v>38.742987543976426</v>
      </c>
    </row>
    <row r="41" spans="1:9" ht="18" customHeight="1">
      <c r="A41" s="260"/>
      <c r="B41" s="260"/>
      <c r="C41" s="7"/>
      <c r="D41" s="16"/>
      <c r="E41" s="103" t="s">
        <v>92</v>
      </c>
      <c r="F41" s="69">
        <v>103028</v>
      </c>
      <c r="G41" s="77">
        <f t="shared" si="2"/>
        <v>11.829408874008552</v>
      </c>
      <c r="H41" s="69">
        <v>74025</v>
      </c>
      <c r="I41" s="89">
        <f t="shared" si="3"/>
        <v>39.18000675447484</v>
      </c>
    </row>
    <row r="42" spans="1:9" ht="18" customHeight="1">
      <c r="A42" s="260"/>
      <c r="B42" s="260"/>
      <c r="C42" s="7"/>
      <c r="D42" s="33"/>
      <c r="E42" s="32" t="s">
        <v>38</v>
      </c>
      <c r="F42" s="69">
        <v>42888</v>
      </c>
      <c r="G42" s="77">
        <f t="shared" si="2"/>
        <v>4.924289395004065</v>
      </c>
      <c r="H42" s="69">
        <v>31145</v>
      </c>
      <c r="I42" s="89">
        <f t="shared" si="3"/>
        <v>37.70428640231176</v>
      </c>
    </row>
    <row r="43" spans="1:9" ht="18" customHeight="1">
      <c r="A43" s="260"/>
      <c r="B43" s="260"/>
      <c r="C43" s="7"/>
      <c r="D43" s="30" t="s">
        <v>39</v>
      </c>
      <c r="E43" s="54"/>
      <c r="F43" s="69">
        <v>41030</v>
      </c>
      <c r="G43" s="77">
        <f t="shared" si="2"/>
        <v>4.71095863358088</v>
      </c>
      <c r="H43" s="69">
        <v>2656</v>
      </c>
      <c r="I43" s="89">
        <f t="shared" si="3"/>
        <v>1444.80421686747</v>
      </c>
    </row>
    <row r="44" spans="1:9" ht="18" customHeight="1">
      <c r="A44" s="260"/>
      <c r="B44" s="260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</row>
    <row r="45" spans="1:9" ht="18" customHeight="1">
      <c r="A45" s="261"/>
      <c r="B45" s="261"/>
      <c r="C45" s="11" t="s">
        <v>19</v>
      </c>
      <c r="D45" s="12"/>
      <c r="E45" s="12"/>
      <c r="F45" s="74">
        <f>SUM(F28,F32,F39)</f>
        <v>870948</v>
      </c>
      <c r="G45" s="85">
        <f t="shared" si="2"/>
        <v>100</v>
      </c>
      <c r="H45" s="74">
        <f>SUM(H28,H32,H39)</f>
        <v>719467</v>
      </c>
      <c r="I45" s="85">
        <f t="shared" si="3"/>
        <v>21.054614040671773</v>
      </c>
    </row>
    <row r="46" ht="13.5">
      <c r="A46" s="104" t="s">
        <v>20</v>
      </c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94" zoomScaleSheetLayoutView="94" zoomScalePageLayoutView="0" workbookViewId="0" topLeftCell="A1">
      <pane xSplit="5" ySplit="7" topLeftCell="K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Q42" sqref="Q42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3" width="13.59765625" style="2" customWidth="1"/>
    <col min="24" max="27" width="12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250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235</v>
      </c>
      <c r="B5" s="31"/>
      <c r="C5" s="31"/>
      <c r="D5" s="31"/>
      <c r="K5" s="37"/>
      <c r="M5" s="37" t="s">
        <v>48</v>
      </c>
      <c r="N5" s="37"/>
      <c r="O5" s="37"/>
    </row>
    <row r="6" spans="1:15" ht="15.75" customHeight="1">
      <c r="A6" s="271" t="s">
        <v>49</v>
      </c>
      <c r="B6" s="272"/>
      <c r="C6" s="272"/>
      <c r="D6" s="272"/>
      <c r="E6" s="273"/>
      <c r="F6" s="266" t="s">
        <v>246</v>
      </c>
      <c r="G6" s="267"/>
      <c r="H6" s="266" t="s">
        <v>247</v>
      </c>
      <c r="I6" s="267"/>
      <c r="J6" s="266" t="s">
        <v>248</v>
      </c>
      <c r="K6" s="267"/>
      <c r="L6" s="288" t="s">
        <v>249</v>
      </c>
      <c r="M6" s="289"/>
      <c r="N6" s="251"/>
      <c r="O6" s="251"/>
    </row>
    <row r="7" spans="1:15" ht="15.75" customHeight="1">
      <c r="A7" s="274"/>
      <c r="B7" s="275"/>
      <c r="C7" s="275"/>
      <c r="D7" s="275"/>
      <c r="E7" s="276"/>
      <c r="F7" s="108" t="s">
        <v>237</v>
      </c>
      <c r="G7" s="38" t="s">
        <v>2</v>
      </c>
      <c r="H7" s="108" t="s">
        <v>236</v>
      </c>
      <c r="I7" s="38" t="s">
        <v>2</v>
      </c>
      <c r="J7" s="108" t="s">
        <v>236</v>
      </c>
      <c r="K7" s="38" t="s">
        <v>2</v>
      </c>
      <c r="L7" s="108" t="s">
        <v>236</v>
      </c>
      <c r="M7" s="249" t="s">
        <v>2</v>
      </c>
      <c r="N7" s="252"/>
      <c r="O7" s="252"/>
    </row>
    <row r="8" spans="1:25" ht="15.75" customHeight="1">
      <c r="A8" s="283" t="s">
        <v>83</v>
      </c>
      <c r="B8" s="55" t="s">
        <v>50</v>
      </c>
      <c r="C8" s="56"/>
      <c r="D8" s="56"/>
      <c r="E8" s="93" t="s">
        <v>41</v>
      </c>
      <c r="F8" s="109">
        <v>1692</v>
      </c>
      <c r="G8" s="110">
        <v>1564</v>
      </c>
      <c r="H8" s="109">
        <v>1092.501</v>
      </c>
      <c r="I8" s="111">
        <v>1124</v>
      </c>
      <c r="J8" s="109">
        <v>134</v>
      </c>
      <c r="K8" s="112">
        <v>118</v>
      </c>
      <c r="L8" s="109">
        <v>1639</v>
      </c>
      <c r="M8" s="112">
        <v>1612</v>
      </c>
      <c r="N8" s="146"/>
      <c r="O8" s="146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284"/>
      <c r="B9" s="8"/>
      <c r="C9" s="30" t="s">
        <v>51</v>
      </c>
      <c r="D9" s="43"/>
      <c r="E9" s="91" t="s">
        <v>42</v>
      </c>
      <c r="F9" s="70">
        <v>1692.2</v>
      </c>
      <c r="G9" s="114">
        <v>1564</v>
      </c>
      <c r="H9" s="70">
        <v>1092.501</v>
      </c>
      <c r="I9" s="115">
        <v>1124</v>
      </c>
      <c r="J9" s="70">
        <v>128.649</v>
      </c>
      <c r="K9" s="116">
        <v>118</v>
      </c>
      <c r="L9" s="70">
        <v>1639</v>
      </c>
      <c r="M9" s="116">
        <v>1612</v>
      </c>
      <c r="N9" s="146"/>
      <c r="O9" s="146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284"/>
      <c r="B10" s="10"/>
      <c r="C10" s="30" t="s">
        <v>52</v>
      </c>
      <c r="D10" s="43"/>
      <c r="E10" s="91" t="s">
        <v>43</v>
      </c>
      <c r="F10" s="70">
        <v>0</v>
      </c>
      <c r="G10" s="114">
        <v>0</v>
      </c>
      <c r="H10" s="70">
        <v>0</v>
      </c>
      <c r="I10" s="115">
        <v>0</v>
      </c>
      <c r="J10" s="117">
        <v>5.4</v>
      </c>
      <c r="K10" s="118">
        <v>0</v>
      </c>
      <c r="L10" s="70">
        <v>0</v>
      </c>
      <c r="M10" s="116">
        <v>0</v>
      </c>
      <c r="N10" s="146"/>
      <c r="O10" s="146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284"/>
      <c r="B11" s="50" t="s">
        <v>53</v>
      </c>
      <c r="C11" s="63"/>
      <c r="D11" s="63"/>
      <c r="E11" s="90" t="s">
        <v>44</v>
      </c>
      <c r="F11" s="119">
        <v>1664</v>
      </c>
      <c r="G11" s="120">
        <v>1563</v>
      </c>
      <c r="H11" s="119">
        <v>1176.498</v>
      </c>
      <c r="I11" s="121">
        <v>1187</v>
      </c>
      <c r="J11" s="119">
        <v>101</v>
      </c>
      <c r="K11" s="122">
        <v>59</v>
      </c>
      <c r="L11" s="119">
        <v>1638</v>
      </c>
      <c r="M11" s="122">
        <v>1610</v>
      </c>
      <c r="N11" s="146"/>
      <c r="O11" s="146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284"/>
      <c r="B12" s="7"/>
      <c r="C12" s="30" t="s">
        <v>54</v>
      </c>
      <c r="D12" s="43"/>
      <c r="E12" s="91" t="s">
        <v>45</v>
      </c>
      <c r="F12" s="70">
        <v>1644.8</v>
      </c>
      <c r="G12" s="114">
        <v>1486</v>
      </c>
      <c r="H12" s="119">
        <v>1176.498</v>
      </c>
      <c r="I12" s="115">
        <v>1187</v>
      </c>
      <c r="J12" s="119">
        <v>55.6</v>
      </c>
      <c r="K12" s="116">
        <v>59</v>
      </c>
      <c r="L12" s="70">
        <v>1638</v>
      </c>
      <c r="M12" s="116">
        <v>1610</v>
      </c>
      <c r="N12" s="146"/>
      <c r="O12" s="146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284"/>
      <c r="B13" s="8"/>
      <c r="C13" s="52" t="s">
        <v>55</v>
      </c>
      <c r="D13" s="53"/>
      <c r="E13" s="95" t="s">
        <v>46</v>
      </c>
      <c r="F13" s="67">
        <v>19</v>
      </c>
      <c r="G13" s="123">
        <v>77</v>
      </c>
      <c r="H13" s="117">
        <v>0</v>
      </c>
      <c r="I13" s="118">
        <v>0</v>
      </c>
      <c r="J13" s="117">
        <v>45</v>
      </c>
      <c r="K13" s="118">
        <v>0</v>
      </c>
      <c r="L13" s="68">
        <v>0</v>
      </c>
      <c r="M13" s="125">
        <v>0</v>
      </c>
      <c r="N13" s="146"/>
      <c r="O13" s="146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284"/>
      <c r="B14" s="44" t="s">
        <v>56</v>
      </c>
      <c r="C14" s="43"/>
      <c r="D14" s="43"/>
      <c r="E14" s="91" t="s">
        <v>97</v>
      </c>
      <c r="F14" s="69">
        <f aca="true" t="shared" si="0" ref="F14:M14">F9-F12</f>
        <v>47.40000000000009</v>
      </c>
      <c r="G14" s="126">
        <f t="shared" si="0"/>
        <v>78</v>
      </c>
      <c r="H14" s="69">
        <f t="shared" si="0"/>
        <v>-83.99700000000007</v>
      </c>
      <c r="I14" s="126">
        <f t="shared" si="0"/>
        <v>-63</v>
      </c>
      <c r="J14" s="69">
        <f t="shared" si="0"/>
        <v>73.049</v>
      </c>
      <c r="K14" s="126">
        <v>60</v>
      </c>
      <c r="L14" s="69">
        <f t="shared" si="0"/>
        <v>1</v>
      </c>
      <c r="M14" s="126">
        <f t="shared" si="0"/>
        <v>2</v>
      </c>
      <c r="N14" s="146"/>
      <c r="O14" s="146"/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284"/>
      <c r="B15" s="44" t="s">
        <v>57</v>
      </c>
      <c r="C15" s="43"/>
      <c r="D15" s="43"/>
      <c r="E15" s="91" t="s">
        <v>98</v>
      </c>
      <c r="F15" s="69">
        <f aca="true" t="shared" si="1" ref="F15:M15">F10-F13</f>
        <v>-19</v>
      </c>
      <c r="G15" s="126">
        <f t="shared" si="1"/>
        <v>-77</v>
      </c>
      <c r="H15" s="69">
        <f t="shared" si="1"/>
        <v>0</v>
      </c>
      <c r="I15" s="126">
        <f t="shared" si="1"/>
        <v>0</v>
      </c>
      <c r="J15" s="69">
        <f t="shared" si="1"/>
        <v>-39.6</v>
      </c>
      <c r="K15" s="126">
        <f t="shared" si="1"/>
        <v>0</v>
      </c>
      <c r="L15" s="69">
        <f t="shared" si="1"/>
        <v>0</v>
      </c>
      <c r="M15" s="126">
        <f t="shared" si="1"/>
        <v>0</v>
      </c>
      <c r="N15" s="146"/>
      <c r="O15" s="146"/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284"/>
      <c r="B16" s="44" t="s">
        <v>58</v>
      </c>
      <c r="C16" s="43"/>
      <c r="D16" s="43"/>
      <c r="E16" s="91" t="s">
        <v>99</v>
      </c>
      <c r="F16" s="67">
        <f aca="true" t="shared" si="2" ref="F16:M16">F8-F11</f>
        <v>28</v>
      </c>
      <c r="G16" s="123">
        <f t="shared" si="2"/>
        <v>1</v>
      </c>
      <c r="H16" s="67">
        <f t="shared" si="2"/>
        <v>-83.99700000000007</v>
      </c>
      <c r="I16" s="123">
        <f t="shared" si="2"/>
        <v>-63</v>
      </c>
      <c r="J16" s="67">
        <f t="shared" si="2"/>
        <v>33</v>
      </c>
      <c r="K16" s="123">
        <v>60</v>
      </c>
      <c r="L16" s="67">
        <f t="shared" si="2"/>
        <v>1</v>
      </c>
      <c r="M16" s="123">
        <f t="shared" si="2"/>
        <v>2</v>
      </c>
      <c r="N16" s="146"/>
      <c r="O16" s="146"/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284"/>
      <c r="B17" s="44" t="s">
        <v>59</v>
      </c>
      <c r="C17" s="43"/>
      <c r="D17" s="43"/>
      <c r="E17" s="34"/>
      <c r="F17" s="69">
        <v>0</v>
      </c>
      <c r="G17" s="153">
        <v>0</v>
      </c>
      <c r="H17" s="117">
        <v>5063.859</v>
      </c>
      <c r="I17" s="118">
        <v>5057.84</v>
      </c>
      <c r="J17" s="70">
        <v>0</v>
      </c>
      <c r="K17" s="116">
        <v>0</v>
      </c>
      <c r="L17" s="117">
        <v>282</v>
      </c>
      <c r="M17" s="127">
        <v>360</v>
      </c>
      <c r="N17" s="148"/>
      <c r="O17" s="148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285"/>
      <c r="B18" s="47" t="s">
        <v>60</v>
      </c>
      <c r="C18" s="31"/>
      <c r="D18" s="31"/>
      <c r="E18" s="17"/>
      <c r="F18" s="128">
        <v>0</v>
      </c>
      <c r="G18" s="129">
        <v>0</v>
      </c>
      <c r="H18" s="130">
        <v>0</v>
      </c>
      <c r="I18" s="131">
        <v>0</v>
      </c>
      <c r="J18" s="130">
        <v>0</v>
      </c>
      <c r="K18" s="131">
        <v>0</v>
      </c>
      <c r="L18" s="130">
        <v>0</v>
      </c>
      <c r="M18" s="132">
        <v>0</v>
      </c>
      <c r="N18" s="148"/>
      <c r="O18" s="148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284" t="s">
        <v>84</v>
      </c>
      <c r="B19" s="50" t="s">
        <v>61</v>
      </c>
      <c r="C19" s="51"/>
      <c r="D19" s="51"/>
      <c r="E19" s="96"/>
      <c r="F19" s="65">
        <v>2140.5</v>
      </c>
      <c r="G19" s="133">
        <v>988</v>
      </c>
      <c r="H19" s="66">
        <v>696.084</v>
      </c>
      <c r="I19" s="134">
        <v>1457</v>
      </c>
      <c r="J19" s="66">
        <v>0</v>
      </c>
      <c r="K19" s="135">
        <v>0</v>
      </c>
      <c r="L19" s="66">
        <v>0</v>
      </c>
      <c r="M19" s="135">
        <v>0</v>
      </c>
      <c r="N19" s="146"/>
      <c r="O19" s="146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284"/>
      <c r="B20" s="19"/>
      <c r="C20" s="30" t="s">
        <v>62</v>
      </c>
      <c r="D20" s="43"/>
      <c r="E20" s="91"/>
      <c r="F20" s="69">
        <v>1694</v>
      </c>
      <c r="G20" s="126">
        <v>537</v>
      </c>
      <c r="H20" s="70">
        <v>0</v>
      </c>
      <c r="I20" s="115">
        <v>0</v>
      </c>
      <c r="J20" s="70">
        <v>0</v>
      </c>
      <c r="K20" s="118">
        <v>0</v>
      </c>
      <c r="L20" s="70">
        <v>0</v>
      </c>
      <c r="M20" s="116">
        <v>0</v>
      </c>
      <c r="N20" s="146"/>
      <c r="O20" s="146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284"/>
      <c r="B21" s="9" t="s">
        <v>63</v>
      </c>
      <c r="C21" s="63"/>
      <c r="D21" s="63"/>
      <c r="E21" s="90" t="s">
        <v>100</v>
      </c>
      <c r="F21" s="136">
        <v>2140.5</v>
      </c>
      <c r="G21" s="137">
        <v>988</v>
      </c>
      <c r="H21" s="119">
        <v>696</v>
      </c>
      <c r="I21" s="121">
        <v>1457</v>
      </c>
      <c r="J21" s="119">
        <v>0</v>
      </c>
      <c r="K21" s="122">
        <v>0</v>
      </c>
      <c r="L21" s="119">
        <v>0</v>
      </c>
      <c r="M21" s="122">
        <v>0</v>
      </c>
      <c r="N21" s="146"/>
      <c r="O21" s="146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284"/>
      <c r="B22" s="50" t="s">
        <v>64</v>
      </c>
      <c r="C22" s="51"/>
      <c r="D22" s="51"/>
      <c r="E22" s="96" t="s">
        <v>101</v>
      </c>
      <c r="F22" s="65">
        <v>3069.4</v>
      </c>
      <c r="G22" s="133">
        <v>1790</v>
      </c>
      <c r="H22" s="66">
        <v>746</v>
      </c>
      <c r="I22" s="134">
        <v>1806</v>
      </c>
      <c r="J22" s="66">
        <v>24</v>
      </c>
      <c r="K22" s="135">
        <v>31</v>
      </c>
      <c r="L22" s="66">
        <v>342</v>
      </c>
      <c r="M22" s="135">
        <v>330</v>
      </c>
      <c r="N22" s="146"/>
      <c r="O22" s="146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284"/>
      <c r="B23" s="7" t="s">
        <v>65</v>
      </c>
      <c r="C23" s="52" t="s">
        <v>66</v>
      </c>
      <c r="D23" s="53"/>
      <c r="E23" s="95"/>
      <c r="F23" s="67">
        <v>116</v>
      </c>
      <c r="G23" s="123">
        <v>119</v>
      </c>
      <c r="H23" s="68">
        <v>433</v>
      </c>
      <c r="I23" s="124">
        <v>417</v>
      </c>
      <c r="J23" s="68">
        <v>0</v>
      </c>
      <c r="K23" s="125">
        <v>0</v>
      </c>
      <c r="L23" s="68">
        <v>213</v>
      </c>
      <c r="M23" s="125">
        <v>207</v>
      </c>
      <c r="N23" s="146"/>
      <c r="O23" s="146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284"/>
      <c r="B24" s="44" t="s">
        <v>102</v>
      </c>
      <c r="C24" s="43"/>
      <c r="D24" s="43"/>
      <c r="E24" s="91" t="s">
        <v>103</v>
      </c>
      <c r="F24" s="69">
        <f aca="true" t="shared" si="3" ref="F24:M24">F21-F22</f>
        <v>-928.9000000000001</v>
      </c>
      <c r="G24" s="126">
        <f t="shared" si="3"/>
        <v>-802</v>
      </c>
      <c r="H24" s="69">
        <f t="shared" si="3"/>
        <v>-50</v>
      </c>
      <c r="I24" s="126">
        <f t="shared" si="3"/>
        <v>-349</v>
      </c>
      <c r="J24" s="69">
        <f t="shared" si="3"/>
        <v>-24</v>
      </c>
      <c r="K24" s="126">
        <f t="shared" si="3"/>
        <v>-31</v>
      </c>
      <c r="L24" s="69">
        <f t="shared" si="3"/>
        <v>-342</v>
      </c>
      <c r="M24" s="126">
        <f t="shared" si="3"/>
        <v>-330</v>
      </c>
      <c r="N24" s="146"/>
      <c r="O24" s="146"/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284"/>
      <c r="B25" s="101" t="s">
        <v>67</v>
      </c>
      <c r="C25" s="53"/>
      <c r="D25" s="53"/>
      <c r="E25" s="286" t="s">
        <v>104</v>
      </c>
      <c r="F25" s="298">
        <v>928.9</v>
      </c>
      <c r="G25" s="296">
        <v>802</v>
      </c>
      <c r="H25" s="294">
        <v>50</v>
      </c>
      <c r="I25" s="296">
        <v>349</v>
      </c>
      <c r="J25" s="294">
        <v>24</v>
      </c>
      <c r="K25" s="296">
        <v>31</v>
      </c>
      <c r="L25" s="294">
        <v>342</v>
      </c>
      <c r="M25" s="296">
        <v>330</v>
      </c>
      <c r="N25" s="146"/>
      <c r="O25" s="146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284"/>
      <c r="B26" s="9" t="s">
        <v>68</v>
      </c>
      <c r="C26" s="63"/>
      <c r="D26" s="63"/>
      <c r="E26" s="287"/>
      <c r="F26" s="299"/>
      <c r="G26" s="297"/>
      <c r="H26" s="295"/>
      <c r="I26" s="297"/>
      <c r="J26" s="295"/>
      <c r="K26" s="297"/>
      <c r="L26" s="295"/>
      <c r="M26" s="297"/>
      <c r="N26" s="253"/>
      <c r="O26" s="253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285"/>
      <c r="B27" s="47" t="s">
        <v>105</v>
      </c>
      <c r="C27" s="31"/>
      <c r="D27" s="31"/>
      <c r="E27" s="92" t="s">
        <v>106</v>
      </c>
      <c r="F27" s="73">
        <f aca="true" t="shared" si="4" ref="F27:M27">F24+F25</f>
        <v>0</v>
      </c>
      <c r="G27" s="138">
        <f t="shared" si="4"/>
        <v>0</v>
      </c>
      <c r="H27" s="73">
        <f t="shared" si="4"/>
        <v>0</v>
      </c>
      <c r="I27" s="138">
        <f t="shared" si="4"/>
        <v>0</v>
      </c>
      <c r="J27" s="73">
        <f t="shared" si="4"/>
        <v>0</v>
      </c>
      <c r="K27" s="138">
        <f t="shared" si="4"/>
        <v>0</v>
      </c>
      <c r="L27" s="73">
        <f t="shared" si="4"/>
        <v>0</v>
      </c>
      <c r="M27" s="138">
        <f t="shared" si="4"/>
        <v>0</v>
      </c>
      <c r="N27" s="146"/>
      <c r="O27" s="146"/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7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</row>
    <row r="29" spans="1:27" ht="15.75" customHeight="1">
      <c r="A29" s="31"/>
      <c r="F29" s="113"/>
      <c r="G29" s="113"/>
      <c r="H29" s="113"/>
      <c r="I29" s="113"/>
      <c r="J29" s="140"/>
      <c r="K29" s="140"/>
      <c r="L29" s="139"/>
      <c r="M29" s="113"/>
      <c r="N29" s="113"/>
      <c r="O29" s="113"/>
      <c r="P29" s="113"/>
      <c r="Q29" s="140" t="s">
        <v>107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40"/>
    </row>
    <row r="30" spans="1:27" ht="15.75" customHeight="1">
      <c r="A30" s="277" t="s">
        <v>69</v>
      </c>
      <c r="B30" s="278"/>
      <c r="C30" s="278"/>
      <c r="D30" s="278"/>
      <c r="E30" s="279"/>
      <c r="F30" s="302" t="s">
        <v>251</v>
      </c>
      <c r="G30" s="303"/>
      <c r="H30" s="304" t="s">
        <v>252</v>
      </c>
      <c r="I30" s="305"/>
      <c r="J30" s="306" t="s">
        <v>253</v>
      </c>
      <c r="K30" s="307"/>
      <c r="L30" s="306" t="s">
        <v>254</v>
      </c>
      <c r="M30" s="307"/>
      <c r="N30" s="300" t="s">
        <v>255</v>
      </c>
      <c r="O30" s="301"/>
      <c r="P30" s="300" t="s">
        <v>256</v>
      </c>
      <c r="Q30" s="301"/>
      <c r="R30" s="141"/>
      <c r="S30" s="139"/>
      <c r="T30" s="141"/>
      <c r="U30" s="139"/>
      <c r="V30" s="141"/>
      <c r="W30" s="139"/>
      <c r="X30" s="141"/>
      <c r="Y30" s="139"/>
      <c r="Z30" s="141"/>
      <c r="AA30" s="139"/>
    </row>
    <row r="31" spans="1:27" ht="15.75" customHeight="1">
      <c r="A31" s="280"/>
      <c r="B31" s="281"/>
      <c r="C31" s="281"/>
      <c r="D31" s="281"/>
      <c r="E31" s="282"/>
      <c r="F31" s="108" t="s">
        <v>236</v>
      </c>
      <c r="G31" s="142" t="s">
        <v>2</v>
      </c>
      <c r="H31" s="108" t="s">
        <v>236</v>
      </c>
      <c r="I31" s="142" t="s">
        <v>2</v>
      </c>
      <c r="J31" s="108" t="s">
        <v>236</v>
      </c>
      <c r="K31" s="143" t="s">
        <v>2</v>
      </c>
      <c r="L31" s="108" t="s">
        <v>236</v>
      </c>
      <c r="M31" s="142" t="s">
        <v>2</v>
      </c>
      <c r="N31" s="108" t="s">
        <v>236</v>
      </c>
      <c r="O31" s="142" t="s">
        <v>2</v>
      </c>
      <c r="P31" s="108" t="s">
        <v>236</v>
      </c>
      <c r="Q31" s="144" t="s">
        <v>2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</row>
    <row r="32" spans="1:27" ht="15.75" customHeight="1">
      <c r="A32" s="283" t="s">
        <v>85</v>
      </c>
      <c r="B32" s="55" t="s">
        <v>50</v>
      </c>
      <c r="C32" s="56"/>
      <c r="D32" s="56"/>
      <c r="E32" s="15" t="s">
        <v>41</v>
      </c>
      <c r="F32" s="66">
        <v>445</v>
      </c>
      <c r="G32" s="146">
        <v>435</v>
      </c>
      <c r="H32" s="109">
        <v>57</v>
      </c>
      <c r="I32" s="111">
        <v>58</v>
      </c>
      <c r="J32" s="109">
        <v>37</v>
      </c>
      <c r="K32" s="112">
        <v>37</v>
      </c>
      <c r="L32" s="66">
        <v>1552</v>
      </c>
      <c r="M32" s="146">
        <v>1576</v>
      </c>
      <c r="N32" s="66">
        <v>0</v>
      </c>
      <c r="O32" s="146">
        <v>0</v>
      </c>
      <c r="P32" s="109">
        <v>0</v>
      </c>
      <c r="Q32" s="147">
        <v>0</v>
      </c>
      <c r="R32" s="146"/>
      <c r="S32" s="146"/>
      <c r="T32" s="146"/>
      <c r="U32" s="146"/>
      <c r="V32" s="148"/>
      <c r="W32" s="148"/>
      <c r="X32" s="146"/>
      <c r="Y32" s="146"/>
      <c r="Z32" s="148"/>
      <c r="AA32" s="148"/>
    </row>
    <row r="33" spans="1:27" ht="15.75" customHeight="1">
      <c r="A33" s="290"/>
      <c r="B33" s="8"/>
      <c r="C33" s="52" t="s">
        <v>70</v>
      </c>
      <c r="D33" s="53"/>
      <c r="E33" s="99"/>
      <c r="F33" s="68">
        <v>365</v>
      </c>
      <c r="G33" s="149">
        <v>299</v>
      </c>
      <c r="H33" s="68">
        <v>9</v>
      </c>
      <c r="I33" s="124">
        <v>10</v>
      </c>
      <c r="J33" s="68">
        <v>34.4</v>
      </c>
      <c r="K33" s="125">
        <v>34</v>
      </c>
      <c r="L33" s="68">
        <v>1436</v>
      </c>
      <c r="M33" s="149">
        <v>1449</v>
      </c>
      <c r="N33" s="68">
        <v>0</v>
      </c>
      <c r="O33" s="149">
        <v>0</v>
      </c>
      <c r="P33" s="68">
        <v>0</v>
      </c>
      <c r="Q33" s="123">
        <v>0</v>
      </c>
      <c r="R33" s="146"/>
      <c r="S33" s="146"/>
      <c r="T33" s="146"/>
      <c r="U33" s="146"/>
      <c r="V33" s="148"/>
      <c r="W33" s="148"/>
      <c r="X33" s="146"/>
      <c r="Y33" s="146"/>
      <c r="Z33" s="148"/>
      <c r="AA33" s="148"/>
    </row>
    <row r="34" spans="1:27" ht="15.75" customHeight="1">
      <c r="A34" s="290"/>
      <c r="B34" s="8"/>
      <c r="C34" s="24"/>
      <c r="D34" s="30" t="s">
        <v>71</v>
      </c>
      <c r="E34" s="94"/>
      <c r="F34" s="70">
        <v>365</v>
      </c>
      <c r="G34" s="114">
        <v>299</v>
      </c>
      <c r="H34" s="70">
        <v>0</v>
      </c>
      <c r="I34" s="115">
        <v>0</v>
      </c>
      <c r="J34" s="70">
        <v>0</v>
      </c>
      <c r="K34" s="116">
        <v>0</v>
      </c>
      <c r="L34" s="70">
        <v>0</v>
      </c>
      <c r="M34" s="114">
        <v>0</v>
      </c>
      <c r="N34" s="70">
        <v>0</v>
      </c>
      <c r="O34" s="114">
        <v>0</v>
      </c>
      <c r="P34" s="70">
        <v>0</v>
      </c>
      <c r="Q34" s="126">
        <v>0</v>
      </c>
      <c r="R34" s="146"/>
      <c r="S34" s="146"/>
      <c r="T34" s="146"/>
      <c r="U34" s="146"/>
      <c r="V34" s="148"/>
      <c r="W34" s="148"/>
      <c r="X34" s="146"/>
      <c r="Y34" s="146"/>
      <c r="Z34" s="148"/>
      <c r="AA34" s="148"/>
    </row>
    <row r="35" spans="1:27" ht="15.75" customHeight="1">
      <c r="A35" s="290"/>
      <c r="B35" s="10"/>
      <c r="C35" s="62" t="s">
        <v>72</v>
      </c>
      <c r="D35" s="63"/>
      <c r="E35" s="100"/>
      <c r="F35" s="119">
        <v>80</v>
      </c>
      <c r="G35" s="120">
        <v>136</v>
      </c>
      <c r="H35" s="119">
        <v>48</v>
      </c>
      <c r="I35" s="121">
        <v>48</v>
      </c>
      <c r="J35" s="150">
        <v>2.6</v>
      </c>
      <c r="K35" s="151">
        <v>3</v>
      </c>
      <c r="L35" s="119">
        <v>116</v>
      </c>
      <c r="M35" s="120">
        <v>127</v>
      </c>
      <c r="N35" s="119">
        <v>0</v>
      </c>
      <c r="O35" s="120">
        <v>0</v>
      </c>
      <c r="P35" s="119">
        <v>0</v>
      </c>
      <c r="Q35" s="137">
        <v>0</v>
      </c>
      <c r="R35" s="146"/>
      <c r="S35" s="146"/>
      <c r="T35" s="146"/>
      <c r="U35" s="146"/>
      <c r="V35" s="148"/>
      <c r="W35" s="148"/>
      <c r="X35" s="146"/>
      <c r="Y35" s="146"/>
      <c r="Z35" s="148"/>
      <c r="AA35" s="148"/>
    </row>
    <row r="36" spans="1:27" ht="15.75" customHeight="1">
      <c r="A36" s="290"/>
      <c r="B36" s="50" t="s">
        <v>53</v>
      </c>
      <c r="C36" s="51"/>
      <c r="D36" s="51"/>
      <c r="E36" s="15" t="s">
        <v>42</v>
      </c>
      <c r="F36" s="65">
        <v>533</v>
      </c>
      <c r="G36" s="123">
        <v>575</v>
      </c>
      <c r="H36" s="66">
        <v>63</v>
      </c>
      <c r="I36" s="134">
        <v>81</v>
      </c>
      <c r="J36" s="66">
        <v>66.4</v>
      </c>
      <c r="K36" s="135">
        <v>40</v>
      </c>
      <c r="L36" s="66">
        <v>1622</v>
      </c>
      <c r="M36" s="146">
        <v>1654</v>
      </c>
      <c r="N36" s="66">
        <v>0</v>
      </c>
      <c r="O36" s="146">
        <v>0</v>
      </c>
      <c r="P36" s="66">
        <v>0</v>
      </c>
      <c r="Q36" s="133">
        <v>0</v>
      </c>
      <c r="R36" s="146"/>
      <c r="S36" s="146"/>
      <c r="T36" s="146"/>
      <c r="U36" s="146"/>
      <c r="V36" s="146"/>
      <c r="W36" s="146"/>
      <c r="X36" s="146"/>
      <c r="Y36" s="146"/>
      <c r="Z36" s="148"/>
      <c r="AA36" s="148"/>
    </row>
    <row r="37" spans="1:27" ht="15.75" customHeight="1">
      <c r="A37" s="290"/>
      <c r="B37" s="8"/>
      <c r="C37" s="30" t="s">
        <v>73</v>
      </c>
      <c r="D37" s="43"/>
      <c r="E37" s="94"/>
      <c r="F37" s="69">
        <v>389</v>
      </c>
      <c r="G37" s="126">
        <v>390</v>
      </c>
      <c r="H37" s="70">
        <v>13</v>
      </c>
      <c r="I37" s="115">
        <v>31</v>
      </c>
      <c r="J37" s="70">
        <v>56.4</v>
      </c>
      <c r="K37" s="116">
        <v>31</v>
      </c>
      <c r="L37" s="70">
        <v>1440</v>
      </c>
      <c r="M37" s="114">
        <v>1483</v>
      </c>
      <c r="N37" s="70">
        <v>0</v>
      </c>
      <c r="O37" s="114">
        <v>0</v>
      </c>
      <c r="P37" s="70">
        <v>0</v>
      </c>
      <c r="Q37" s="126">
        <v>0</v>
      </c>
      <c r="R37" s="146"/>
      <c r="S37" s="146"/>
      <c r="T37" s="146"/>
      <c r="U37" s="146"/>
      <c r="V37" s="146"/>
      <c r="W37" s="146"/>
      <c r="X37" s="146"/>
      <c r="Y37" s="146"/>
      <c r="Z37" s="148"/>
      <c r="AA37" s="148"/>
    </row>
    <row r="38" spans="1:27" ht="15.75" customHeight="1">
      <c r="A38" s="290"/>
      <c r="B38" s="10"/>
      <c r="C38" s="30" t="s">
        <v>74</v>
      </c>
      <c r="D38" s="43"/>
      <c r="E38" s="94"/>
      <c r="F38" s="69">
        <v>144</v>
      </c>
      <c r="G38" s="126">
        <v>185</v>
      </c>
      <c r="H38" s="70">
        <v>50</v>
      </c>
      <c r="I38" s="115">
        <v>50</v>
      </c>
      <c r="J38" s="70">
        <v>10</v>
      </c>
      <c r="K38" s="151">
        <v>8</v>
      </c>
      <c r="L38" s="70">
        <v>181</v>
      </c>
      <c r="M38" s="114">
        <v>171</v>
      </c>
      <c r="N38" s="70">
        <v>0</v>
      </c>
      <c r="O38" s="114">
        <v>0</v>
      </c>
      <c r="P38" s="70">
        <v>0</v>
      </c>
      <c r="Q38" s="126">
        <v>0</v>
      </c>
      <c r="R38" s="146"/>
      <c r="S38" s="146"/>
      <c r="T38" s="148"/>
      <c r="U38" s="148"/>
      <c r="V38" s="146"/>
      <c r="W38" s="146"/>
      <c r="X38" s="146"/>
      <c r="Y38" s="146"/>
      <c r="Z38" s="148"/>
      <c r="AA38" s="148"/>
    </row>
    <row r="39" spans="1:27" ht="15.75" customHeight="1">
      <c r="A39" s="291"/>
      <c r="B39" s="11" t="s">
        <v>75</v>
      </c>
      <c r="C39" s="12"/>
      <c r="D39" s="12"/>
      <c r="E39" s="98" t="s">
        <v>108</v>
      </c>
      <c r="F39" s="73">
        <f>F32-F36</f>
        <v>-88</v>
      </c>
      <c r="G39" s="138">
        <f aca="true" t="shared" si="5" ref="G39:Q39">G32-G36</f>
        <v>-140</v>
      </c>
      <c r="H39" s="73">
        <f t="shared" si="5"/>
        <v>-6</v>
      </c>
      <c r="I39" s="138">
        <f t="shared" si="5"/>
        <v>-23</v>
      </c>
      <c r="J39" s="73">
        <f t="shared" si="5"/>
        <v>-29.400000000000006</v>
      </c>
      <c r="K39" s="138">
        <f t="shared" si="5"/>
        <v>-3</v>
      </c>
      <c r="L39" s="73">
        <f t="shared" si="5"/>
        <v>-70</v>
      </c>
      <c r="M39" s="138">
        <f t="shared" si="5"/>
        <v>-78</v>
      </c>
      <c r="N39" s="73">
        <f>N32-N36</f>
        <v>0</v>
      </c>
      <c r="O39" s="138">
        <f>O32-O36</f>
        <v>0</v>
      </c>
      <c r="P39" s="73">
        <f t="shared" si="5"/>
        <v>0</v>
      </c>
      <c r="Q39" s="138">
        <f t="shared" si="5"/>
        <v>0</v>
      </c>
      <c r="R39" s="146"/>
      <c r="S39" s="146"/>
      <c r="T39" s="146"/>
      <c r="U39" s="146"/>
      <c r="V39" s="146"/>
      <c r="W39" s="146"/>
      <c r="X39" s="146"/>
      <c r="Y39" s="146"/>
      <c r="Z39" s="148"/>
      <c r="AA39" s="148"/>
    </row>
    <row r="40" spans="1:27" ht="15.75" customHeight="1">
      <c r="A40" s="283" t="s">
        <v>86</v>
      </c>
      <c r="B40" s="50" t="s">
        <v>76</v>
      </c>
      <c r="C40" s="51"/>
      <c r="D40" s="51"/>
      <c r="E40" s="15" t="s">
        <v>44</v>
      </c>
      <c r="F40" s="65">
        <v>3858</v>
      </c>
      <c r="G40" s="133">
        <v>3388</v>
      </c>
      <c r="H40" s="66">
        <v>0</v>
      </c>
      <c r="I40" s="134">
        <v>0</v>
      </c>
      <c r="J40" s="66">
        <v>1079.4</v>
      </c>
      <c r="K40" s="135">
        <v>933</v>
      </c>
      <c r="L40" s="66">
        <v>1565</v>
      </c>
      <c r="M40" s="146">
        <v>1217</v>
      </c>
      <c r="N40" s="66">
        <v>12</v>
      </c>
      <c r="O40" s="146">
        <v>12</v>
      </c>
      <c r="P40" s="66">
        <v>119</v>
      </c>
      <c r="Q40" s="133">
        <v>119</v>
      </c>
      <c r="R40" s="146"/>
      <c r="S40" s="146"/>
      <c r="T40" s="146"/>
      <c r="U40" s="146"/>
      <c r="V40" s="148"/>
      <c r="W40" s="148"/>
      <c r="X40" s="148"/>
      <c r="Y40" s="148"/>
      <c r="Z40" s="146"/>
      <c r="AA40" s="146"/>
    </row>
    <row r="41" spans="1:27" ht="15.75" customHeight="1">
      <c r="A41" s="292"/>
      <c r="B41" s="10"/>
      <c r="C41" s="30" t="s">
        <v>77</v>
      </c>
      <c r="D41" s="43"/>
      <c r="E41" s="94"/>
      <c r="F41" s="152">
        <v>2838</v>
      </c>
      <c r="G41" s="153">
        <v>2329</v>
      </c>
      <c r="H41" s="150">
        <v>0</v>
      </c>
      <c r="I41" s="151">
        <v>0</v>
      </c>
      <c r="J41" s="70">
        <v>687</v>
      </c>
      <c r="K41" s="116">
        <v>933</v>
      </c>
      <c r="L41" s="70">
        <v>452</v>
      </c>
      <c r="M41" s="114">
        <v>335</v>
      </c>
      <c r="N41" s="70">
        <v>0</v>
      </c>
      <c r="O41" s="114">
        <v>0</v>
      </c>
      <c r="P41" s="70">
        <v>0</v>
      </c>
      <c r="Q41" s="126">
        <v>0</v>
      </c>
      <c r="R41" s="148"/>
      <c r="S41" s="148"/>
      <c r="T41" s="148"/>
      <c r="U41" s="148"/>
      <c r="V41" s="148"/>
      <c r="W41" s="148"/>
      <c r="X41" s="148"/>
      <c r="Y41" s="148"/>
      <c r="Z41" s="146"/>
      <c r="AA41" s="146"/>
    </row>
    <row r="42" spans="1:27" ht="15.75" customHeight="1">
      <c r="A42" s="292"/>
      <c r="B42" s="50" t="s">
        <v>64</v>
      </c>
      <c r="C42" s="51"/>
      <c r="D42" s="51"/>
      <c r="E42" s="15" t="s">
        <v>45</v>
      </c>
      <c r="F42" s="65">
        <v>4159</v>
      </c>
      <c r="G42" s="133">
        <v>3388</v>
      </c>
      <c r="H42" s="66">
        <v>144</v>
      </c>
      <c r="I42" s="134">
        <v>0</v>
      </c>
      <c r="J42" s="66">
        <v>1177.1</v>
      </c>
      <c r="K42" s="135">
        <v>962</v>
      </c>
      <c r="L42" s="66">
        <v>1690</v>
      </c>
      <c r="M42" s="146">
        <v>1219</v>
      </c>
      <c r="N42" s="66">
        <v>12</v>
      </c>
      <c r="O42" s="146">
        <v>12</v>
      </c>
      <c r="P42" s="66">
        <v>119</v>
      </c>
      <c r="Q42" s="133">
        <v>119</v>
      </c>
      <c r="R42" s="146"/>
      <c r="S42" s="146"/>
      <c r="T42" s="146"/>
      <c r="U42" s="146"/>
      <c r="V42" s="148"/>
      <c r="W42" s="148"/>
      <c r="X42" s="146"/>
      <c r="Y42" s="146"/>
      <c r="Z42" s="146"/>
      <c r="AA42" s="146"/>
    </row>
    <row r="43" spans="1:27" ht="15.75" customHeight="1">
      <c r="A43" s="292"/>
      <c r="B43" s="10"/>
      <c r="C43" s="30" t="s">
        <v>78</v>
      </c>
      <c r="D43" s="43"/>
      <c r="E43" s="94"/>
      <c r="F43" s="69">
        <v>2375</v>
      </c>
      <c r="G43" s="126">
        <v>2418</v>
      </c>
      <c r="H43" s="70">
        <v>0</v>
      </c>
      <c r="I43" s="115">
        <v>0</v>
      </c>
      <c r="J43" s="150">
        <v>1148</v>
      </c>
      <c r="K43" s="151">
        <v>933</v>
      </c>
      <c r="L43" s="70">
        <v>604</v>
      </c>
      <c r="M43" s="114">
        <v>574</v>
      </c>
      <c r="N43" s="70">
        <v>9</v>
      </c>
      <c r="O43" s="114">
        <v>9</v>
      </c>
      <c r="P43" s="70">
        <v>93</v>
      </c>
      <c r="Q43" s="126">
        <v>91</v>
      </c>
      <c r="R43" s="146"/>
      <c r="S43" s="146"/>
      <c r="T43" s="148"/>
      <c r="U43" s="146"/>
      <c r="V43" s="148"/>
      <c r="W43" s="148"/>
      <c r="X43" s="146"/>
      <c r="Y43" s="146"/>
      <c r="Z43" s="148"/>
      <c r="AA43" s="148"/>
    </row>
    <row r="44" spans="1:27" ht="15.75" customHeight="1">
      <c r="A44" s="293"/>
      <c r="B44" s="47" t="s">
        <v>75</v>
      </c>
      <c r="C44" s="31"/>
      <c r="D44" s="31"/>
      <c r="E44" s="98" t="s">
        <v>109</v>
      </c>
      <c r="F44" s="128">
        <f>F40-F42</f>
        <v>-301</v>
      </c>
      <c r="G44" s="129">
        <f aca="true" t="shared" si="6" ref="G44:Q44">G40-G42</f>
        <v>0</v>
      </c>
      <c r="H44" s="128">
        <f t="shared" si="6"/>
        <v>-144</v>
      </c>
      <c r="I44" s="129">
        <f t="shared" si="6"/>
        <v>0</v>
      </c>
      <c r="J44" s="128">
        <f t="shared" si="6"/>
        <v>-97.69999999999982</v>
      </c>
      <c r="K44" s="129">
        <f t="shared" si="6"/>
        <v>-29</v>
      </c>
      <c r="L44" s="128">
        <f t="shared" si="6"/>
        <v>-125</v>
      </c>
      <c r="M44" s="129">
        <f t="shared" si="6"/>
        <v>-2</v>
      </c>
      <c r="N44" s="128">
        <f>N40-N42</f>
        <v>0</v>
      </c>
      <c r="O44" s="129">
        <f>O40-O42</f>
        <v>0</v>
      </c>
      <c r="P44" s="128">
        <f t="shared" si="6"/>
        <v>0</v>
      </c>
      <c r="Q44" s="129">
        <f t="shared" si="6"/>
        <v>0</v>
      </c>
      <c r="R44" s="148"/>
      <c r="S44" s="148"/>
      <c r="T44" s="146"/>
      <c r="U44" s="146"/>
      <c r="V44" s="148"/>
      <c r="W44" s="148"/>
      <c r="X44" s="146"/>
      <c r="Y44" s="146"/>
      <c r="Z44" s="146"/>
      <c r="AA44" s="146"/>
    </row>
    <row r="45" spans="1:27" ht="15.75" customHeight="1">
      <c r="A45" s="268" t="s">
        <v>87</v>
      </c>
      <c r="B45" s="25" t="s">
        <v>79</v>
      </c>
      <c r="C45" s="20"/>
      <c r="D45" s="20"/>
      <c r="E45" s="97" t="s">
        <v>110</v>
      </c>
      <c r="F45" s="154">
        <f>F39+F44</f>
        <v>-389</v>
      </c>
      <c r="G45" s="155">
        <f aca="true" t="shared" si="7" ref="G45:Q45">G39+G44</f>
        <v>-140</v>
      </c>
      <c r="H45" s="154">
        <f t="shared" si="7"/>
        <v>-150</v>
      </c>
      <c r="I45" s="155">
        <f t="shared" si="7"/>
        <v>-23</v>
      </c>
      <c r="J45" s="154">
        <f t="shared" si="7"/>
        <v>-127.09999999999982</v>
      </c>
      <c r="K45" s="155">
        <f t="shared" si="7"/>
        <v>-32</v>
      </c>
      <c r="L45" s="154">
        <f t="shared" si="7"/>
        <v>-195</v>
      </c>
      <c r="M45" s="155">
        <f t="shared" si="7"/>
        <v>-80</v>
      </c>
      <c r="N45" s="154">
        <f>N39+N44</f>
        <v>0</v>
      </c>
      <c r="O45" s="155">
        <f>O39+O44</f>
        <v>0</v>
      </c>
      <c r="P45" s="154">
        <f t="shared" si="7"/>
        <v>0</v>
      </c>
      <c r="Q45" s="155">
        <f t="shared" si="7"/>
        <v>0</v>
      </c>
      <c r="R45" s="146"/>
      <c r="S45" s="146"/>
      <c r="T45" s="146"/>
      <c r="U45" s="146"/>
      <c r="V45" s="146"/>
      <c r="W45" s="146"/>
      <c r="X45" s="146"/>
      <c r="Y45" s="146"/>
      <c r="Z45" s="146"/>
      <c r="AA45" s="146"/>
    </row>
    <row r="46" spans="1:27" ht="15.75" customHeight="1">
      <c r="A46" s="269"/>
      <c r="B46" s="44" t="s">
        <v>80</v>
      </c>
      <c r="C46" s="43"/>
      <c r="D46" s="43"/>
      <c r="E46" s="43"/>
      <c r="F46" s="152">
        <v>0</v>
      </c>
      <c r="G46" s="153">
        <v>0</v>
      </c>
      <c r="H46" s="150">
        <v>0</v>
      </c>
      <c r="I46" s="151">
        <v>0</v>
      </c>
      <c r="J46" s="150">
        <v>0</v>
      </c>
      <c r="K46" s="151">
        <v>0</v>
      </c>
      <c r="L46" s="70">
        <v>0</v>
      </c>
      <c r="M46" s="114">
        <v>0</v>
      </c>
      <c r="N46" s="70">
        <v>0</v>
      </c>
      <c r="O46" s="114">
        <v>0</v>
      </c>
      <c r="P46" s="152">
        <v>0</v>
      </c>
      <c r="Q46" s="256">
        <v>0</v>
      </c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15.75" customHeight="1">
      <c r="A47" s="269"/>
      <c r="B47" s="44" t="s">
        <v>81</v>
      </c>
      <c r="C47" s="43"/>
      <c r="D47" s="43"/>
      <c r="E47" s="43"/>
      <c r="F47" s="69">
        <v>17</v>
      </c>
      <c r="G47" s="126">
        <v>0</v>
      </c>
      <c r="H47" s="70">
        <v>549</v>
      </c>
      <c r="I47" s="115">
        <v>0</v>
      </c>
      <c r="J47" s="70">
        <v>20.9</v>
      </c>
      <c r="K47" s="116">
        <v>126</v>
      </c>
      <c r="L47" s="70">
        <v>566</v>
      </c>
      <c r="M47" s="114">
        <v>524</v>
      </c>
      <c r="N47" s="70">
        <v>0</v>
      </c>
      <c r="O47" s="114">
        <v>0</v>
      </c>
      <c r="P47" s="69">
        <v>0</v>
      </c>
      <c r="Q47" s="257">
        <v>0</v>
      </c>
      <c r="R47" s="146"/>
      <c r="S47" s="146"/>
      <c r="T47" s="146"/>
      <c r="U47" s="146"/>
      <c r="V47" s="146"/>
      <c r="W47" s="146"/>
      <c r="X47" s="146"/>
      <c r="Y47" s="146"/>
      <c r="Z47" s="146"/>
      <c r="AA47" s="146"/>
    </row>
    <row r="48" spans="1:27" ht="15.75" customHeight="1">
      <c r="A48" s="270"/>
      <c r="B48" s="47" t="s">
        <v>82</v>
      </c>
      <c r="C48" s="31"/>
      <c r="D48" s="31"/>
      <c r="E48" s="31"/>
      <c r="F48" s="74">
        <v>17</v>
      </c>
      <c r="G48" s="156">
        <v>0</v>
      </c>
      <c r="H48" s="74">
        <v>549</v>
      </c>
      <c r="I48" s="157">
        <v>0</v>
      </c>
      <c r="J48" s="74">
        <v>0</v>
      </c>
      <c r="K48" s="158">
        <v>0</v>
      </c>
      <c r="L48" s="74">
        <v>566</v>
      </c>
      <c r="M48" s="156">
        <v>524</v>
      </c>
      <c r="N48" s="74">
        <v>0</v>
      </c>
      <c r="O48" s="156">
        <v>0</v>
      </c>
      <c r="P48" s="73">
        <v>0</v>
      </c>
      <c r="Q48" s="258">
        <v>0</v>
      </c>
      <c r="R48" s="146"/>
      <c r="S48" s="146"/>
      <c r="T48" s="146"/>
      <c r="U48" s="146"/>
      <c r="V48" s="146"/>
      <c r="W48" s="146"/>
      <c r="X48" s="146"/>
      <c r="Y48" s="146"/>
      <c r="Z48" s="146"/>
      <c r="AA48" s="146"/>
    </row>
    <row r="49" spans="1:18" ht="15.75" customHeight="1">
      <c r="A49" s="13" t="s">
        <v>111</v>
      </c>
      <c r="Q49" s="8"/>
      <c r="R49" s="8"/>
    </row>
    <row r="50" spans="1:18" ht="15.75" customHeight="1">
      <c r="A50" s="13"/>
      <c r="Q50" s="8"/>
      <c r="R50" s="8"/>
    </row>
  </sheetData>
  <sheetProtection/>
  <mergeCells count="26">
    <mergeCell ref="P30:Q30"/>
    <mergeCell ref="F30:G30"/>
    <mergeCell ref="H30:I30"/>
    <mergeCell ref="J30:K30"/>
    <mergeCell ref="L30:M30"/>
    <mergeCell ref="L25:L26"/>
    <mergeCell ref="M25:M26"/>
    <mergeCell ref="N30:O30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F6:G6"/>
    <mergeCell ref="H6:I6"/>
    <mergeCell ref="A45:A48"/>
    <mergeCell ref="A6:E7"/>
    <mergeCell ref="A30:E31"/>
    <mergeCell ref="A8:A18"/>
    <mergeCell ref="A19:A27"/>
    <mergeCell ref="E25:E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68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29" sqref="H2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0" width="9" style="2" customWidth="1"/>
    <col min="11" max="11" width="9.8984375" style="2" customWidth="1"/>
    <col min="12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250</v>
      </c>
      <c r="F1" s="1"/>
    </row>
    <row r="3" ht="14.25">
      <c r="A3" s="27" t="s">
        <v>112</v>
      </c>
    </row>
    <row r="5" spans="1:5" ht="13.5">
      <c r="A5" s="58" t="s">
        <v>238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239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59" t="s">
        <v>88</v>
      </c>
      <c r="B9" s="259" t="s">
        <v>90</v>
      </c>
      <c r="C9" s="55" t="s">
        <v>4</v>
      </c>
      <c r="D9" s="56"/>
      <c r="E9" s="56"/>
      <c r="F9" s="65">
        <v>197713</v>
      </c>
      <c r="G9" s="75">
        <f>F9/$F$27*100</f>
        <v>25.95864745564212</v>
      </c>
      <c r="H9" s="66">
        <v>166642</v>
      </c>
      <c r="I9" s="80">
        <f aca="true" t="shared" si="0" ref="I9:I45">(F9/H9-1)*100</f>
        <v>18.64535951320796</v>
      </c>
    </row>
    <row r="10" spans="1:9" ht="18" customHeight="1">
      <c r="A10" s="260"/>
      <c r="B10" s="260"/>
      <c r="C10" s="7"/>
      <c r="D10" s="52" t="s">
        <v>23</v>
      </c>
      <c r="E10" s="53"/>
      <c r="F10" s="67">
        <v>56791</v>
      </c>
      <c r="G10" s="76">
        <f aca="true" t="shared" si="1" ref="G10:G27">F10/$F$27*100</f>
        <v>7.4563511132468365</v>
      </c>
      <c r="H10" s="68">
        <v>57294</v>
      </c>
      <c r="I10" s="81">
        <f t="shared" si="0"/>
        <v>-0.8779278807554025</v>
      </c>
    </row>
    <row r="11" spans="1:9" ht="18" customHeight="1">
      <c r="A11" s="260"/>
      <c r="B11" s="260"/>
      <c r="C11" s="7"/>
      <c r="D11" s="16"/>
      <c r="E11" s="23" t="s">
        <v>24</v>
      </c>
      <c r="F11" s="69">
        <v>45944</v>
      </c>
      <c r="G11" s="77">
        <f t="shared" si="1"/>
        <v>6.032198685478556</v>
      </c>
      <c r="H11" s="70">
        <v>44757</v>
      </c>
      <c r="I11" s="82">
        <f t="shared" si="0"/>
        <v>2.6520991129879157</v>
      </c>
    </row>
    <row r="12" spans="1:9" ht="18" customHeight="1">
      <c r="A12" s="260"/>
      <c r="B12" s="260"/>
      <c r="C12" s="7"/>
      <c r="D12" s="16"/>
      <c r="E12" s="23" t="s">
        <v>25</v>
      </c>
      <c r="F12" s="69">
        <v>4807</v>
      </c>
      <c r="G12" s="77">
        <f t="shared" si="1"/>
        <v>0.6311330985786048</v>
      </c>
      <c r="H12" s="70">
        <v>5760</v>
      </c>
      <c r="I12" s="82">
        <f t="shared" si="0"/>
        <v>-16.54513888888889</v>
      </c>
    </row>
    <row r="13" spans="1:9" ht="18" customHeight="1">
      <c r="A13" s="260"/>
      <c r="B13" s="260"/>
      <c r="C13" s="7"/>
      <c r="D13" s="33"/>
      <c r="E13" s="23" t="s">
        <v>26</v>
      </c>
      <c r="F13" s="69">
        <v>530</v>
      </c>
      <c r="G13" s="77">
        <f t="shared" si="1"/>
        <v>0.06958613319048482</v>
      </c>
      <c r="H13" s="70">
        <v>603</v>
      </c>
      <c r="I13" s="82">
        <f t="shared" si="0"/>
        <v>-12.106135986733001</v>
      </c>
    </row>
    <row r="14" spans="1:9" ht="18" customHeight="1">
      <c r="A14" s="260"/>
      <c r="B14" s="260"/>
      <c r="C14" s="7"/>
      <c r="D14" s="61" t="s">
        <v>27</v>
      </c>
      <c r="E14" s="51"/>
      <c r="F14" s="65">
        <v>27774</v>
      </c>
      <c r="G14" s="75">
        <f t="shared" si="1"/>
        <v>3.6465759683632553</v>
      </c>
      <c r="H14" s="66">
        <v>24325</v>
      </c>
      <c r="I14" s="83">
        <f t="shared" si="0"/>
        <v>14.178828365878715</v>
      </c>
    </row>
    <row r="15" spans="1:9" ht="18" customHeight="1">
      <c r="A15" s="260"/>
      <c r="B15" s="260"/>
      <c r="C15" s="7"/>
      <c r="D15" s="16"/>
      <c r="E15" s="23" t="s">
        <v>28</v>
      </c>
      <c r="F15" s="69">
        <v>1504</v>
      </c>
      <c r="G15" s="77">
        <f t="shared" si="1"/>
        <v>0.19746706475186637</v>
      </c>
      <c r="H15" s="70">
        <v>1455</v>
      </c>
      <c r="I15" s="82">
        <f t="shared" si="0"/>
        <v>3.3676975945017285</v>
      </c>
    </row>
    <row r="16" spans="1:9" ht="18" customHeight="1">
      <c r="A16" s="260"/>
      <c r="B16" s="260"/>
      <c r="C16" s="7"/>
      <c r="D16" s="16"/>
      <c r="E16" s="29" t="s">
        <v>29</v>
      </c>
      <c r="F16" s="67">
        <v>26270</v>
      </c>
      <c r="G16" s="76">
        <f t="shared" si="1"/>
        <v>3.449108903611389</v>
      </c>
      <c r="H16" s="68">
        <v>22870</v>
      </c>
      <c r="I16" s="81">
        <f t="shared" si="0"/>
        <v>14.86663751639703</v>
      </c>
    </row>
    <row r="17" spans="1:9" ht="18" customHeight="1">
      <c r="A17" s="260"/>
      <c r="B17" s="260"/>
      <c r="C17" s="7"/>
      <c r="D17" s="264" t="s">
        <v>30</v>
      </c>
      <c r="E17" s="308"/>
      <c r="F17" s="67">
        <v>31175</v>
      </c>
      <c r="G17" s="76">
        <f t="shared" si="1"/>
        <v>4.093108872100687</v>
      </c>
      <c r="H17" s="68">
        <v>18042</v>
      </c>
      <c r="I17" s="81">
        <f t="shared" si="0"/>
        <v>72.7912648265159</v>
      </c>
    </row>
    <row r="18" spans="1:9" ht="18" customHeight="1">
      <c r="A18" s="260"/>
      <c r="B18" s="260"/>
      <c r="C18" s="7"/>
      <c r="D18" s="264" t="s">
        <v>94</v>
      </c>
      <c r="E18" s="265"/>
      <c r="F18" s="69">
        <v>4125</v>
      </c>
      <c r="G18" s="77">
        <f t="shared" si="1"/>
        <v>0.5415901875674526</v>
      </c>
      <c r="H18" s="70">
        <v>4012</v>
      </c>
      <c r="I18" s="82">
        <f t="shared" si="0"/>
        <v>2.8165503489531396</v>
      </c>
    </row>
    <row r="19" spans="1:9" ht="18" customHeight="1">
      <c r="A19" s="260"/>
      <c r="B19" s="260"/>
      <c r="C19" s="10"/>
      <c r="D19" s="264" t="s">
        <v>95</v>
      </c>
      <c r="E19" s="265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60"/>
      <c r="B20" s="260"/>
      <c r="C20" s="44" t="s">
        <v>5</v>
      </c>
      <c r="D20" s="43"/>
      <c r="E20" s="43"/>
      <c r="F20" s="69">
        <v>31171</v>
      </c>
      <c r="G20" s="77">
        <f t="shared" si="1"/>
        <v>4.0925836937369855</v>
      </c>
      <c r="H20" s="70">
        <v>34147</v>
      </c>
      <c r="I20" s="82">
        <f t="shared" si="0"/>
        <v>-8.715260491404809</v>
      </c>
    </row>
    <row r="21" spans="1:9" ht="18" customHeight="1">
      <c r="A21" s="260"/>
      <c r="B21" s="260"/>
      <c r="C21" s="44" t="s">
        <v>6</v>
      </c>
      <c r="D21" s="43"/>
      <c r="E21" s="43"/>
      <c r="F21" s="69">
        <v>217588</v>
      </c>
      <c r="G21" s="77">
        <f t="shared" si="1"/>
        <v>28.568127450285303</v>
      </c>
      <c r="H21" s="70">
        <v>220716</v>
      </c>
      <c r="I21" s="82">
        <f t="shared" si="0"/>
        <v>-1.417205821055112</v>
      </c>
    </row>
    <row r="22" spans="1:9" ht="18" customHeight="1">
      <c r="A22" s="260"/>
      <c r="B22" s="260"/>
      <c r="C22" s="44" t="s">
        <v>31</v>
      </c>
      <c r="D22" s="43"/>
      <c r="E22" s="43"/>
      <c r="F22" s="69">
        <v>9528</v>
      </c>
      <c r="G22" s="77">
        <f t="shared" si="1"/>
        <v>1.2509748623376216</v>
      </c>
      <c r="H22" s="70">
        <v>8384</v>
      </c>
      <c r="I22" s="82">
        <f t="shared" si="0"/>
        <v>13.645038167938939</v>
      </c>
    </row>
    <row r="23" spans="1:9" ht="18" customHeight="1">
      <c r="A23" s="260"/>
      <c r="B23" s="260"/>
      <c r="C23" s="44" t="s">
        <v>7</v>
      </c>
      <c r="D23" s="43"/>
      <c r="E23" s="43"/>
      <c r="F23" s="69">
        <v>116211</v>
      </c>
      <c r="G23" s="77">
        <f t="shared" si="1"/>
        <v>15.257875706036664</v>
      </c>
      <c r="H23" s="70">
        <v>124795</v>
      </c>
      <c r="I23" s="82">
        <f t="shared" si="0"/>
        <v>-6.878480708361712</v>
      </c>
    </row>
    <row r="24" spans="1:9" ht="18" customHeight="1">
      <c r="A24" s="260"/>
      <c r="B24" s="260"/>
      <c r="C24" s="44" t="s">
        <v>32</v>
      </c>
      <c r="D24" s="43"/>
      <c r="E24" s="43"/>
      <c r="F24" s="69">
        <v>3368</v>
      </c>
      <c r="G24" s="77">
        <f t="shared" si="1"/>
        <v>0.4422001822368922</v>
      </c>
      <c r="H24" s="70">
        <v>10957</v>
      </c>
      <c r="I24" s="82">
        <f t="shared" si="0"/>
        <v>-69.26165921328831</v>
      </c>
    </row>
    <row r="25" spans="1:9" ht="18" customHeight="1">
      <c r="A25" s="260"/>
      <c r="B25" s="260"/>
      <c r="C25" s="44" t="s">
        <v>8</v>
      </c>
      <c r="D25" s="43"/>
      <c r="E25" s="43"/>
      <c r="F25" s="69">
        <v>99458</v>
      </c>
      <c r="G25" s="77">
        <f t="shared" si="1"/>
        <v>13.058297424262715</v>
      </c>
      <c r="H25" s="70">
        <v>104068</v>
      </c>
      <c r="I25" s="82">
        <f t="shared" si="0"/>
        <v>-4.429795902679013</v>
      </c>
    </row>
    <row r="26" spans="1:9" ht="18" customHeight="1">
      <c r="A26" s="260"/>
      <c r="B26" s="260"/>
      <c r="C26" s="45" t="s">
        <v>9</v>
      </c>
      <c r="D26" s="46"/>
      <c r="E26" s="46"/>
      <c r="F26" s="71">
        <v>86609</v>
      </c>
      <c r="G26" s="78">
        <f t="shared" si="1"/>
        <v>11.371293225461697</v>
      </c>
      <c r="H26" s="72">
        <v>113475</v>
      </c>
      <c r="I26" s="84">
        <f t="shared" si="0"/>
        <v>-23.675699493280455</v>
      </c>
    </row>
    <row r="27" spans="1:9" ht="18" customHeight="1">
      <c r="A27" s="260"/>
      <c r="B27" s="261"/>
      <c r="C27" s="47" t="s">
        <v>10</v>
      </c>
      <c r="D27" s="31"/>
      <c r="E27" s="31"/>
      <c r="F27" s="73">
        <f>SUM(F9,F20:F26)</f>
        <v>761646</v>
      </c>
      <c r="G27" s="79">
        <f t="shared" si="1"/>
        <v>100</v>
      </c>
      <c r="H27" s="73">
        <f>SUM(H9,H20:H26)</f>
        <v>783184</v>
      </c>
      <c r="I27" s="85">
        <f t="shared" si="0"/>
        <v>-2.7500561809229995</v>
      </c>
    </row>
    <row r="28" spans="1:9" ht="18" customHeight="1">
      <c r="A28" s="260"/>
      <c r="B28" s="259" t="s">
        <v>89</v>
      </c>
      <c r="C28" s="55" t="s">
        <v>11</v>
      </c>
      <c r="D28" s="56"/>
      <c r="E28" s="56"/>
      <c r="F28" s="65">
        <v>357233</v>
      </c>
      <c r="G28" s="75">
        <f aca="true" t="shared" si="2" ref="G28:G45">F28/$F$45*100</f>
        <v>48.46308083850207</v>
      </c>
      <c r="H28" s="65">
        <v>356335</v>
      </c>
      <c r="I28" s="86">
        <f t="shared" si="0"/>
        <v>0.2520100467257036</v>
      </c>
    </row>
    <row r="29" spans="1:9" ht="18" customHeight="1">
      <c r="A29" s="260"/>
      <c r="B29" s="260"/>
      <c r="C29" s="7"/>
      <c r="D29" s="30" t="s">
        <v>12</v>
      </c>
      <c r="E29" s="43"/>
      <c r="F29" s="69">
        <v>208771</v>
      </c>
      <c r="G29" s="77">
        <f t="shared" si="2"/>
        <v>28.322371812612264</v>
      </c>
      <c r="H29" s="69">
        <v>208423</v>
      </c>
      <c r="I29" s="87">
        <f t="shared" si="0"/>
        <v>0.1669681369138809</v>
      </c>
    </row>
    <row r="30" spans="1:9" ht="18" customHeight="1">
      <c r="A30" s="260"/>
      <c r="B30" s="260"/>
      <c r="C30" s="7"/>
      <c r="D30" s="30" t="s">
        <v>33</v>
      </c>
      <c r="E30" s="43"/>
      <c r="F30" s="69">
        <v>24880</v>
      </c>
      <c r="G30" s="77">
        <f t="shared" si="2"/>
        <v>3.375280142825359</v>
      </c>
      <c r="H30" s="69">
        <v>24020</v>
      </c>
      <c r="I30" s="87">
        <f t="shared" si="0"/>
        <v>3.5803497085761915</v>
      </c>
    </row>
    <row r="31" spans="1:9" ht="18" customHeight="1">
      <c r="A31" s="260"/>
      <c r="B31" s="260"/>
      <c r="C31" s="19"/>
      <c r="D31" s="30" t="s">
        <v>13</v>
      </c>
      <c r="E31" s="43"/>
      <c r="F31" s="69">
        <v>123582</v>
      </c>
      <c r="G31" s="77">
        <f t="shared" si="2"/>
        <v>16.765428883064452</v>
      </c>
      <c r="H31" s="69">
        <v>123892</v>
      </c>
      <c r="I31" s="87">
        <f t="shared" si="0"/>
        <v>-0.2502179317470099</v>
      </c>
    </row>
    <row r="32" spans="1:9" ht="18" customHeight="1">
      <c r="A32" s="260"/>
      <c r="B32" s="260"/>
      <c r="C32" s="50" t="s">
        <v>14</v>
      </c>
      <c r="D32" s="51"/>
      <c r="E32" s="51"/>
      <c r="F32" s="65">
        <v>252219</v>
      </c>
      <c r="G32" s="75">
        <f t="shared" si="2"/>
        <v>34.21663112312176</v>
      </c>
      <c r="H32" s="65">
        <v>236315</v>
      </c>
      <c r="I32" s="86">
        <f t="shared" si="0"/>
        <v>6.730000211581988</v>
      </c>
    </row>
    <row r="33" spans="1:9" ht="18" customHeight="1">
      <c r="A33" s="260"/>
      <c r="B33" s="260"/>
      <c r="C33" s="7"/>
      <c r="D33" s="30" t="s">
        <v>15</v>
      </c>
      <c r="E33" s="43"/>
      <c r="F33" s="69">
        <v>21501</v>
      </c>
      <c r="G33" s="77">
        <f t="shared" si="2"/>
        <v>2.9168769433636674</v>
      </c>
      <c r="H33" s="69">
        <v>21340</v>
      </c>
      <c r="I33" s="87">
        <f t="shared" si="0"/>
        <v>0.7544517338331724</v>
      </c>
    </row>
    <row r="34" spans="1:9" ht="18" customHeight="1">
      <c r="A34" s="260"/>
      <c r="B34" s="260"/>
      <c r="C34" s="7"/>
      <c r="D34" s="30" t="s">
        <v>34</v>
      </c>
      <c r="E34" s="43"/>
      <c r="F34" s="69">
        <v>5740</v>
      </c>
      <c r="G34" s="77">
        <f t="shared" si="2"/>
        <v>0.7787020908286801</v>
      </c>
      <c r="H34" s="69">
        <v>5306</v>
      </c>
      <c r="I34" s="87">
        <f t="shared" si="0"/>
        <v>8.179419525065956</v>
      </c>
    </row>
    <row r="35" spans="1:9" ht="18" customHeight="1">
      <c r="A35" s="260"/>
      <c r="B35" s="260"/>
      <c r="C35" s="7"/>
      <c r="D35" s="30" t="s">
        <v>35</v>
      </c>
      <c r="E35" s="43"/>
      <c r="F35" s="69">
        <v>186795</v>
      </c>
      <c r="G35" s="77">
        <f t="shared" si="2"/>
        <v>25.341055236296743</v>
      </c>
      <c r="H35" s="69">
        <v>166981</v>
      </c>
      <c r="I35" s="87">
        <f t="shared" si="0"/>
        <v>11.866020684988122</v>
      </c>
    </row>
    <row r="36" spans="1:9" ht="18" customHeight="1">
      <c r="A36" s="260"/>
      <c r="B36" s="260"/>
      <c r="C36" s="7"/>
      <c r="D36" s="30" t="s">
        <v>36</v>
      </c>
      <c r="E36" s="43"/>
      <c r="F36" s="69">
        <v>1539</v>
      </c>
      <c r="G36" s="77">
        <f t="shared" si="2"/>
        <v>0.20878441076399631</v>
      </c>
      <c r="H36" s="69">
        <v>1811</v>
      </c>
      <c r="I36" s="87">
        <f t="shared" si="0"/>
        <v>-15.019326339039207</v>
      </c>
    </row>
    <row r="37" spans="1:9" ht="18" customHeight="1">
      <c r="A37" s="260"/>
      <c r="B37" s="260"/>
      <c r="C37" s="7"/>
      <c r="D37" s="30" t="s">
        <v>16</v>
      </c>
      <c r="E37" s="43"/>
      <c r="F37" s="69">
        <v>13796</v>
      </c>
      <c r="G37" s="77">
        <f t="shared" si="2"/>
        <v>1.871598265692068</v>
      </c>
      <c r="H37" s="69">
        <v>16001</v>
      </c>
      <c r="I37" s="87">
        <f t="shared" si="0"/>
        <v>-13.78038872570464</v>
      </c>
    </row>
    <row r="38" spans="1:9" ht="18" customHeight="1">
      <c r="A38" s="260"/>
      <c r="B38" s="260"/>
      <c r="C38" s="19"/>
      <c r="D38" s="30" t="s">
        <v>37</v>
      </c>
      <c r="E38" s="43"/>
      <c r="F38" s="69">
        <v>22848</v>
      </c>
      <c r="G38" s="77">
        <f t="shared" si="2"/>
        <v>3.0996141761766</v>
      </c>
      <c r="H38" s="69">
        <v>24877</v>
      </c>
      <c r="I38" s="87">
        <f t="shared" si="0"/>
        <v>-8.156128150500464</v>
      </c>
    </row>
    <row r="39" spans="1:9" ht="18" customHeight="1">
      <c r="A39" s="260"/>
      <c r="B39" s="260"/>
      <c r="C39" s="50" t="s">
        <v>17</v>
      </c>
      <c r="D39" s="51"/>
      <c r="E39" s="51"/>
      <c r="F39" s="65">
        <v>127672</v>
      </c>
      <c r="G39" s="75">
        <f t="shared" si="2"/>
        <v>17.320288038376177</v>
      </c>
      <c r="H39" s="65">
        <v>162043</v>
      </c>
      <c r="I39" s="86">
        <f t="shared" si="0"/>
        <v>-21.211036576711116</v>
      </c>
    </row>
    <row r="40" spans="1:9" ht="18" customHeight="1">
      <c r="A40" s="260"/>
      <c r="B40" s="260"/>
      <c r="C40" s="7"/>
      <c r="D40" s="52" t="s">
        <v>18</v>
      </c>
      <c r="E40" s="53"/>
      <c r="F40" s="67">
        <v>123847</v>
      </c>
      <c r="G40" s="76">
        <f t="shared" si="2"/>
        <v>16.801379415132324</v>
      </c>
      <c r="H40" s="67">
        <v>157411</v>
      </c>
      <c r="I40" s="88">
        <f t="shared" si="0"/>
        <v>-21.322525109426916</v>
      </c>
    </row>
    <row r="41" spans="1:9" ht="18" customHeight="1">
      <c r="A41" s="260"/>
      <c r="B41" s="260"/>
      <c r="C41" s="7"/>
      <c r="D41" s="16"/>
      <c r="E41" s="103" t="s">
        <v>92</v>
      </c>
      <c r="F41" s="69">
        <v>93277</v>
      </c>
      <c r="G41" s="77">
        <f t="shared" si="2"/>
        <v>12.654180300736376</v>
      </c>
      <c r="H41" s="69">
        <v>117082</v>
      </c>
      <c r="I41" s="89">
        <f t="shared" si="0"/>
        <v>-20.331904135563107</v>
      </c>
    </row>
    <row r="42" spans="1:9" ht="18" customHeight="1">
      <c r="A42" s="260"/>
      <c r="B42" s="260"/>
      <c r="C42" s="7"/>
      <c r="D42" s="33"/>
      <c r="E42" s="32" t="s">
        <v>38</v>
      </c>
      <c r="F42" s="69">
        <v>30091</v>
      </c>
      <c r="G42" s="77">
        <f t="shared" si="2"/>
        <v>4.082216831903452</v>
      </c>
      <c r="H42" s="69">
        <v>39898</v>
      </c>
      <c r="I42" s="89">
        <f t="shared" si="0"/>
        <v>-24.580179457616925</v>
      </c>
    </row>
    <row r="43" spans="1:9" ht="18" customHeight="1">
      <c r="A43" s="260"/>
      <c r="B43" s="260"/>
      <c r="C43" s="7"/>
      <c r="D43" s="30" t="s">
        <v>39</v>
      </c>
      <c r="E43" s="54"/>
      <c r="F43" s="69">
        <v>3825</v>
      </c>
      <c r="G43" s="77">
        <f t="shared" si="2"/>
        <v>0.5189086232438505</v>
      </c>
      <c r="H43" s="67">
        <v>4633</v>
      </c>
      <c r="I43" s="159">
        <f t="shared" si="0"/>
        <v>-17.440103604575874</v>
      </c>
    </row>
    <row r="44" spans="1:9" ht="18" customHeight="1">
      <c r="A44" s="260"/>
      <c r="B44" s="260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61"/>
      <c r="B45" s="261"/>
      <c r="C45" s="11" t="s">
        <v>19</v>
      </c>
      <c r="D45" s="12"/>
      <c r="E45" s="12"/>
      <c r="F45" s="74">
        <f>SUM(F28,F32,F39)</f>
        <v>737124</v>
      </c>
      <c r="G45" s="79">
        <f t="shared" si="2"/>
        <v>100</v>
      </c>
      <c r="H45" s="74">
        <f>SUM(H28,H32,H39)</f>
        <v>754693</v>
      </c>
      <c r="I45" s="160">
        <f t="shared" si="0"/>
        <v>-2.3279664711346237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M18" sqref="M18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1" t="s">
        <v>0</v>
      </c>
      <c r="B1" s="161"/>
      <c r="C1" s="28" t="s">
        <v>250</v>
      </c>
      <c r="D1" s="162"/>
      <c r="E1" s="162"/>
    </row>
    <row r="4" ht="13.5">
      <c r="A4" s="163" t="s">
        <v>114</v>
      </c>
    </row>
    <row r="5" ht="13.5">
      <c r="I5" s="14" t="s">
        <v>115</v>
      </c>
    </row>
    <row r="6" spans="1:9" s="168" customFormat="1" ht="29.25" customHeight="1">
      <c r="A6" s="164" t="s">
        <v>116</v>
      </c>
      <c r="B6" s="165"/>
      <c r="C6" s="165"/>
      <c r="D6" s="166"/>
      <c r="E6" s="167" t="s">
        <v>229</v>
      </c>
      <c r="F6" s="167" t="s">
        <v>230</v>
      </c>
      <c r="G6" s="167" t="s">
        <v>231</v>
      </c>
      <c r="H6" s="167" t="s">
        <v>232</v>
      </c>
      <c r="I6" s="167" t="s">
        <v>244</v>
      </c>
    </row>
    <row r="7" spans="1:9" ht="27" customHeight="1">
      <c r="A7" s="309" t="s">
        <v>117</v>
      </c>
      <c r="B7" s="55" t="s">
        <v>118</v>
      </c>
      <c r="C7" s="56"/>
      <c r="D7" s="93" t="s">
        <v>119</v>
      </c>
      <c r="E7" s="169">
        <v>766401</v>
      </c>
      <c r="F7" s="170">
        <v>769021</v>
      </c>
      <c r="G7" s="170">
        <v>822652</v>
      </c>
      <c r="H7" s="170">
        <v>783184</v>
      </c>
      <c r="I7" s="170">
        <v>761646</v>
      </c>
    </row>
    <row r="8" spans="1:9" ht="27" customHeight="1">
      <c r="A8" s="260"/>
      <c r="B8" s="9"/>
      <c r="C8" s="30" t="s">
        <v>120</v>
      </c>
      <c r="D8" s="91" t="s">
        <v>42</v>
      </c>
      <c r="E8" s="171">
        <v>402484</v>
      </c>
      <c r="F8" s="171">
        <v>402987</v>
      </c>
      <c r="G8" s="171">
        <v>402085</v>
      </c>
      <c r="H8" s="171">
        <v>422013</v>
      </c>
      <c r="I8" s="172">
        <v>447015</v>
      </c>
    </row>
    <row r="9" spans="1:9" ht="27" customHeight="1">
      <c r="A9" s="260"/>
      <c r="B9" s="44" t="s">
        <v>121</v>
      </c>
      <c r="C9" s="43"/>
      <c r="D9" s="94"/>
      <c r="E9" s="173">
        <v>738481</v>
      </c>
      <c r="F9" s="173">
        <v>740575</v>
      </c>
      <c r="G9" s="173">
        <v>780443</v>
      </c>
      <c r="H9" s="173">
        <v>754693</v>
      </c>
      <c r="I9" s="174">
        <v>737124</v>
      </c>
    </row>
    <row r="10" spans="1:9" ht="27" customHeight="1">
      <c r="A10" s="260"/>
      <c r="B10" s="44" t="s">
        <v>122</v>
      </c>
      <c r="C10" s="43"/>
      <c r="D10" s="94"/>
      <c r="E10" s="173">
        <v>27920</v>
      </c>
      <c r="F10" s="173">
        <v>28447</v>
      </c>
      <c r="G10" s="173">
        <v>42209</v>
      </c>
      <c r="H10" s="173">
        <v>28491</v>
      </c>
      <c r="I10" s="174">
        <v>24521</v>
      </c>
    </row>
    <row r="11" spans="1:9" ht="27" customHeight="1">
      <c r="A11" s="260"/>
      <c r="B11" s="44" t="s">
        <v>123</v>
      </c>
      <c r="C11" s="43"/>
      <c r="D11" s="94"/>
      <c r="E11" s="173">
        <v>16153</v>
      </c>
      <c r="F11" s="173">
        <v>16942</v>
      </c>
      <c r="G11" s="173">
        <v>26954</v>
      </c>
      <c r="H11" s="173">
        <v>12464</v>
      </c>
      <c r="I11" s="174">
        <v>11431</v>
      </c>
    </row>
    <row r="12" spans="1:9" ht="27" customHeight="1">
      <c r="A12" s="260"/>
      <c r="B12" s="44" t="s">
        <v>124</v>
      </c>
      <c r="C12" s="43"/>
      <c r="D12" s="94"/>
      <c r="E12" s="173">
        <v>11767</v>
      </c>
      <c r="F12" s="173">
        <v>11505</v>
      </c>
      <c r="G12" s="173">
        <v>15255</v>
      </c>
      <c r="H12" s="173">
        <v>16027</v>
      </c>
      <c r="I12" s="174">
        <v>13090</v>
      </c>
    </row>
    <row r="13" spans="1:9" ht="27" customHeight="1">
      <c r="A13" s="260"/>
      <c r="B13" s="44" t="s">
        <v>125</v>
      </c>
      <c r="C13" s="43"/>
      <c r="D13" s="99"/>
      <c r="E13" s="175">
        <v>-2707</v>
      </c>
      <c r="F13" s="175">
        <v>-262</v>
      </c>
      <c r="G13" s="175">
        <v>3750</v>
      </c>
      <c r="H13" s="175">
        <v>772</v>
      </c>
      <c r="I13" s="176">
        <v>-2936</v>
      </c>
    </row>
    <row r="14" spans="1:9" ht="27" customHeight="1">
      <c r="A14" s="260"/>
      <c r="B14" s="101" t="s">
        <v>126</v>
      </c>
      <c r="C14" s="53"/>
      <c r="D14" s="99"/>
      <c r="E14" s="175">
        <v>0</v>
      </c>
      <c r="F14" s="175">
        <v>0</v>
      </c>
      <c r="G14" s="175">
        <v>9</v>
      </c>
      <c r="H14" s="175">
        <v>35</v>
      </c>
      <c r="I14" s="176">
        <v>0</v>
      </c>
    </row>
    <row r="15" spans="1:9" ht="27" customHeight="1">
      <c r="A15" s="260"/>
      <c r="B15" s="45" t="s">
        <v>127</v>
      </c>
      <c r="C15" s="46"/>
      <c r="D15" s="177"/>
      <c r="E15" s="178">
        <v>-2768</v>
      </c>
      <c r="F15" s="178">
        <v>-287</v>
      </c>
      <c r="G15" s="178">
        <v>3765</v>
      </c>
      <c r="H15" s="178">
        <v>813</v>
      </c>
      <c r="I15" s="179">
        <v>-2935</v>
      </c>
    </row>
    <row r="16" spans="1:9" ht="27" customHeight="1">
      <c r="A16" s="260"/>
      <c r="B16" s="180" t="s">
        <v>128</v>
      </c>
      <c r="C16" s="181"/>
      <c r="D16" s="182" t="s">
        <v>43</v>
      </c>
      <c r="E16" s="183">
        <v>85244</v>
      </c>
      <c r="F16" s="183">
        <v>78888</v>
      </c>
      <c r="G16" s="183">
        <v>78961</v>
      </c>
      <c r="H16" s="183">
        <v>67464</v>
      </c>
      <c r="I16" s="184">
        <v>65921</v>
      </c>
    </row>
    <row r="17" spans="1:9" ht="27" customHeight="1">
      <c r="A17" s="260"/>
      <c r="B17" s="44" t="s">
        <v>129</v>
      </c>
      <c r="C17" s="43"/>
      <c r="D17" s="91" t="s">
        <v>44</v>
      </c>
      <c r="E17" s="173">
        <v>69046</v>
      </c>
      <c r="F17" s="173">
        <v>63343</v>
      </c>
      <c r="G17" s="173">
        <v>59054</v>
      </c>
      <c r="H17" s="173">
        <v>52679</v>
      </c>
      <c r="I17" s="174">
        <v>57009</v>
      </c>
    </row>
    <row r="18" spans="1:9" ht="27" customHeight="1">
      <c r="A18" s="260"/>
      <c r="B18" s="44" t="s">
        <v>130</v>
      </c>
      <c r="C18" s="43"/>
      <c r="D18" s="91" t="s">
        <v>45</v>
      </c>
      <c r="E18" s="173">
        <v>1434890</v>
      </c>
      <c r="F18" s="173">
        <v>1445912</v>
      </c>
      <c r="G18" s="173">
        <v>1461976</v>
      </c>
      <c r="H18" s="173">
        <v>1462248</v>
      </c>
      <c r="I18" s="174">
        <v>1457013</v>
      </c>
    </row>
    <row r="19" spans="1:9" ht="27" customHeight="1">
      <c r="A19" s="260"/>
      <c r="B19" s="44" t="s">
        <v>131</v>
      </c>
      <c r="C19" s="43"/>
      <c r="D19" s="91" t="s">
        <v>132</v>
      </c>
      <c r="E19" s="173">
        <f>E17+E18-E16</f>
        <v>1418692</v>
      </c>
      <c r="F19" s="173">
        <f>F17+F18-F16</f>
        <v>1430367</v>
      </c>
      <c r="G19" s="173">
        <f>G17+G18-G16</f>
        <v>1442069</v>
      </c>
      <c r="H19" s="173">
        <f>H17+H18-H16</f>
        <v>1447463</v>
      </c>
      <c r="I19" s="173">
        <f>I17+I18-I16</f>
        <v>1448101</v>
      </c>
    </row>
    <row r="20" spans="1:9" ht="27" customHeight="1">
      <c r="A20" s="260"/>
      <c r="B20" s="44" t="s">
        <v>133</v>
      </c>
      <c r="C20" s="43"/>
      <c r="D20" s="94" t="s">
        <v>134</v>
      </c>
      <c r="E20" s="185">
        <f>E18/E8</f>
        <v>3.5650858170759583</v>
      </c>
      <c r="F20" s="185">
        <f>F18/F8</f>
        <v>3.5879867092486855</v>
      </c>
      <c r="G20" s="185">
        <f>G18/G8</f>
        <v>3.6359874155962046</v>
      </c>
      <c r="H20" s="185">
        <f>H18/H8</f>
        <v>3.464935914296479</v>
      </c>
      <c r="I20" s="185">
        <f>I18/I8</f>
        <v>3.259427535988725</v>
      </c>
    </row>
    <row r="21" spans="1:9" ht="27" customHeight="1">
      <c r="A21" s="260"/>
      <c r="B21" s="44" t="s">
        <v>135</v>
      </c>
      <c r="C21" s="43"/>
      <c r="D21" s="94" t="s">
        <v>136</v>
      </c>
      <c r="E21" s="185">
        <f>E19/E8</f>
        <v>3.5248407390107435</v>
      </c>
      <c r="F21" s="185">
        <f>F19/F8</f>
        <v>3.5494122639191836</v>
      </c>
      <c r="G21" s="185">
        <f>G19/G8</f>
        <v>3.586477983510949</v>
      </c>
      <c r="H21" s="185">
        <f>H19/H8</f>
        <v>3.429901448533576</v>
      </c>
      <c r="I21" s="185">
        <f>I19/I8</f>
        <v>3.239490844826236</v>
      </c>
    </row>
    <row r="22" spans="1:9" ht="27" customHeight="1">
      <c r="A22" s="260"/>
      <c r="B22" s="44" t="s">
        <v>137</v>
      </c>
      <c r="C22" s="43"/>
      <c r="D22" s="94" t="s">
        <v>138</v>
      </c>
      <c r="E22" s="173">
        <f>E18/E24*1000000</f>
        <v>789517.7025089329</v>
      </c>
      <c r="F22" s="173">
        <f>F18/F24*1000000</f>
        <v>795582.3235719089</v>
      </c>
      <c r="G22" s="173">
        <f>G18/G24*1000000</f>
        <v>804421.1978919636</v>
      </c>
      <c r="H22" s="173">
        <f>H18/H24*1000000</f>
        <v>804570.8601065463</v>
      </c>
      <c r="I22" s="173">
        <f>I18/I24*1000000</f>
        <v>801690.4127045614</v>
      </c>
    </row>
    <row r="23" spans="1:9" ht="27" customHeight="1">
      <c r="A23" s="260"/>
      <c r="B23" s="44" t="s">
        <v>139</v>
      </c>
      <c r="C23" s="43"/>
      <c r="D23" s="94" t="s">
        <v>140</v>
      </c>
      <c r="E23" s="173">
        <f>E19/E24*1000000</f>
        <v>780605.0975390469</v>
      </c>
      <c r="F23" s="173">
        <f>F19/F24*1000000</f>
        <v>787029.0179627672</v>
      </c>
      <c r="G23" s="173">
        <f>G19/G24*1000000</f>
        <v>793467.7945621995</v>
      </c>
      <c r="H23" s="173">
        <f>H19/H24*1000000</f>
        <v>796435.7283322677</v>
      </c>
      <c r="I23" s="173">
        <f>I19/I24*1000000</f>
        <v>796786.7742620608</v>
      </c>
    </row>
    <row r="24" spans="1:9" ht="27" customHeight="1">
      <c r="A24" s="260"/>
      <c r="B24" s="186" t="s">
        <v>141</v>
      </c>
      <c r="C24" s="187"/>
      <c r="D24" s="188" t="s">
        <v>142</v>
      </c>
      <c r="E24" s="178">
        <v>1817426</v>
      </c>
      <c r="F24" s="178">
        <v>1817426</v>
      </c>
      <c r="G24" s="178">
        <v>1817426</v>
      </c>
      <c r="H24" s="179">
        <v>1817426</v>
      </c>
      <c r="I24" s="179">
        <f>H24</f>
        <v>1817426</v>
      </c>
    </row>
    <row r="25" spans="1:9" ht="27" customHeight="1">
      <c r="A25" s="260"/>
      <c r="B25" s="10" t="s">
        <v>143</v>
      </c>
      <c r="C25" s="189"/>
      <c r="D25" s="190"/>
      <c r="E25" s="171">
        <v>427784</v>
      </c>
      <c r="F25" s="171">
        <v>430199</v>
      </c>
      <c r="G25" s="171">
        <v>428829</v>
      </c>
      <c r="H25" s="171">
        <v>432367</v>
      </c>
      <c r="I25" s="191">
        <v>444531</v>
      </c>
    </row>
    <row r="26" spans="1:9" ht="27" customHeight="1">
      <c r="A26" s="260"/>
      <c r="B26" s="192" t="s">
        <v>144</v>
      </c>
      <c r="C26" s="193"/>
      <c r="D26" s="194"/>
      <c r="E26" s="195">
        <v>0.356</v>
      </c>
      <c r="F26" s="195">
        <v>0.352</v>
      </c>
      <c r="G26" s="195">
        <v>0.362</v>
      </c>
      <c r="H26" s="195">
        <v>0.369</v>
      </c>
      <c r="I26" s="196">
        <v>0.387</v>
      </c>
    </row>
    <row r="27" spans="1:9" ht="27" customHeight="1">
      <c r="A27" s="260"/>
      <c r="B27" s="192" t="s">
        <v>145</v>
      </c>
      <c r="C27" s="193"/>
      <c r="D27" s="194"/>
      <c r="E27" s="197">
        <v>2.8</v>
      </c>
      <c r="F27" s="197">
        <v>2.67</v>
      </c>
      <c r="G27" s="197">
        <v>3.56</v>
      </c>
      <c r="H27" s="197">
        <v>3.7</v>
      </c>
      <c r="I27" s="198">
        <v>2.9</v>
      </c>
    </row>
    <row r="28" spans="1:9" ht="27" customHeight="1">
      <c r="A28" s="260"/>
      <c r="B28" s="192" t="s">
        <v>146</v>
      </c>
      <c r="C28" s="193"/>
      <c r="D28" s="194"/>
      <c r="E28" s="197">
        <v>93.1</v>
      </c>
      <c r="F28" s="197">
        <v>95</v>
      </c>
      <c r="G28" s="197">
        <v>94</v>
      </c>
      <c r="H28" s="197">
        <v>94.2</v>
      </c>
      <c r="I28" s="198">
        <v>94.5</v>
      </c>
    </row>
    <row r="29" spans="1:9" ht="27" customHeight="1">
      <c r="A29" s="260"/>
      <c r="B29" s="199" t="s">
        <v>147</v>
      </c>
      <c r="C29" s="200"/>
      <c r="D29" s="201"/>
      <c r="E29" s="202">
        <v>37.5</v>
      </c>
      <c r="F29" s="202">
        <v>35.7</v>
      </c>
      <c r="G29" s="202">
        <v>34.2</v>
      </c>
      <c r="H29" s="202">
        <v>38.1</v>
      </c>
      <c r="I29" s="203">
        <v>38.9</v>
      </c>
    </row>
    <row r="30" spans="1:9" ht="27" customHeight="1">
      <c r="A30" s="260"/>
      <c r="B30" s="309" t="s">
        <v>148</v>
      </c>
      <c r="C30" s="25" t="s">
        <v>149</v>
      </c>
      <c r="D30" s="204"/>
      <c r="E30" s="205">
        <v>0</v>
      </c>
      <c r="F30" s="205">
        <v>0</v>
      </c>
      <c r="G30" s="205">
        <v>0</v>
      </c>
      <c r="H30" s="205">
        <v>0</v>
      </c>
      <c r="I30" s="206">
        <v>0</v>
      </c>
    </row>
    <row r="31" spans="1:9" ht="27" customHeight="1">
      <c r="A31" s="260"/>
      <c r="B31" s="260"/>
      <c r="C31" s="192" t="s">
        <v>150</v>
      </c>
      <c r="D31" s="194"/>
      <c r="E31" s="197">
        <v>0</v>
      </c>
      <c r="F31" s="197">
        <v>0</v>
      </c>
      <c r="G31" s="197">
        <v>0</v>
      </c>
      <c r="H31" s="197">
        <v>0</v>
      </c>
      <c r="I31" s="198">
        <v>0</v>
      </c>
    </row>
    <row r="32" spans="1:9" ht="27" customHeight="1">
      <c r="A32" s="260"/>
      <c r="B32" s="260"/>
      <c r="C32" s="192" t="s">
        <v>151</v>
      </c>
      <c r="D32" s="194"/>
      <c r="E32" s="197">
        <v>15.4</v>
      </c>
      <c r="F32" s="197">
        <v>14.6</v>
      </c>
      <c r="G32" s="197">
        <v>13.9</v>
      </c>
      <c r="H32" s="197">
        <v>13</v>
      </c>
      <c r="I32" s="198">
        <v>12.3</v>
      </c>
    </row>
    <row r="33" spans="1:9" ht="27" customHeight="1">
      <c r="A33" s="261"/>
      <c r="B33" s="261"/>
      <c r="C33" s="199" t="s">
        <v>152</v>
      </c>
      <c r="D33" s="201"/>
      <c r="E33" s="202">
        <v>211.3</v>
      </c>
      <c r="F33" s="202">
        <v>201.1</v>
      </c>
      <c r="G33" s="202">
        <v>198.9</v>
      </c>
      <c r="H33" s="202">
        <v>194.2</v>
      </c>
      <c r="I33" s="207">
        <v>189</v>
      </c>
    </row>
    <row r="34" spans="1:9" ht="27" customHeight="1">
      <c r="A34" s="2" t="s">
        <v>245</v>
      </c>
      <c r="B34" s="8"/>
      <c r="C34" s="8"/>
      <c r="D34" s="8"/>
      <c r="E34" s="208"/>
      <c r="F34" s="208"/>
      <c r="G34" s="208"/>
      <c r="H34" s="208"/>
      <c r="I34" s="209"/>
    </row>
    <row r="35" ht="27" customHeight="1">
      <c r="A35" s="13" t="s">
        <v>111</v>
      </c>
    </row>
    <row r="36" ht="13.5">
      <c r="A36" s="210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G4" sqref="G4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3" width="13.59765625" style="2" customWidth="1"/>
    <col min="24" max="27" width="12" style="2" customWidth="1"/>
    <col min="28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250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240</v>
      </c>
      <c r="B5" s="31"/>
      <c r="C5" s="31"/>
      <c r="D5" s="31"/>
      <c r="K5" s="37"/>
      <c r="M5" s="37" t="s">
        <v>48</v>
      </c>
      <c r="N5" s="37"/>
      <c r="O5" s="37"/>
    </row>
    <row r="6" spans="1:15" ht="15.75" customHeight="1">
      <c r="A6" s="271" t="s">
        <v>49</v>
      </c>
      <c r="B6" s="272"/>
      <c r="C6" s="272"/>
      <c r="D6" s="272"/>
      <c r="E6" s="273"/>
      <c r="F6" s="266" t="s">
        <v>246</v>
      </c>
      <c r="G6" s="267"/>
      <c r="H6" s="266" t="s">
        <v>247</v>
      </c>
      <c r="I6" s="267"/>
      <c r="J6" s="266" t="s">
        <v>248</v>
      </c>
      <c r="K6" s="267"/>
      <c r="L6" s="288" t="s">
        <v>258</v>
      </c>
      <c r="M6" s="289"/>
      <c r="N6" s="251"/>
      <c r="O6" s="251"/>
    </row>
    <row r="7" spans="1:15" ht="15.75" customHeight="1">
      <c r="A7" s="274"/>
      <c r="B7" s="275"/>
      <c r="C7" s="275"/>
      <c r="D7" s="275"/>
      <c r="E7" s="276"/>
      <c r="F7" s="108" t="s">
        <v>242</v>
      </c>
      <c r="G7" s="38" t="s">
        <v>2</v>
      </c>
      <c r="H7" s="108" t="s">
        <v>241</v>
      </c>
      <c r="I7" s="38" t="s">
        <v>2</v>
      </c>
      <c r="J7" s="108" t="s">
        <v>241</v>
      </c>
      <c r="K7" s="38" t="s">
        <v>2</v>
      </c>
      <c r="L7" s="108" t="s">
        <v>241</v>
      </c>
      <c r="M7" s="249" t="s">
        <v>2</v>
      </c>
      <c r="N7" s="252"/>
      <c r="O7" s="252"/>
    </row>
    <row r="8" spans="1:25" ht="15.75" customHeight="1">
      <c r="A8" s="283" t="s">
        <v>83</v>
      </c>
      <c r="B8" s="55" t="s">
        <v>50</v>
      </c>
      <c r="C8" s="56"/>
      <c r="D8" s="56"/>
      <c r="E8" s="93" t="s">
        <v>41</v>
      </c>
      <c r="F8" s="109">
        <v>1493.56385</v>
      </c>
      <c r="G8" s="110">
        <v>1470.012119</v>
      </c>
      <c r="H8" s="109">
        <v>1040.219612</v>
      </c>
      <c r="I8" s="111">
        <v>1134.2478150000002</v>
      </c>
      <c r="J8" s="109">
        <v>117.752384</v>
      </c>
      <c r="K8" s="112">
        <v>119.69798</v>
      </c>
      <c r="L8" s="109">
        <v>1605</v>
      </c>
      <c r="M8" s="112">
        <v>1614</v>
      </c>
      <c r="N8" s="146"/>
      <c r="O8" s="146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284"/>
      <c r="B9" s="8"/>
      <c r="C9" s="30" t="s">
        <v>51</v>
      </c>
      <c r="D9" s="43"/>
      <c r="E9" s="91" t="s">
        <v>42</v>
      </c>
      <c r="F9" s="70">
        <v>1493.56385</v>
      </c>
      <c r="G9" s="114">
        <v>1470.012119</v>
      </c>
      <c r="H9" s="70">
        <v>1040.219612</v>
      </c>
      <c r="I9" s="115">
        <v>1113.625815</v>
      </c>
      <c r="J9" s="70">
        <v>117.752384</v>
      </c>
      <c r="K9" s="116">
        <v>119.69798</v>
      </c>
      <c r="L9" s="70">
        <v>1555</v>
      </c>
      <c r="M9" s="116">
        <v>1614</v>
      </c>
      <c r="N9" s="146"/>
      <c r="O9" s="146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284"/>
      <c r="B10" s="10"/>
      <c r="C10" s="30" t="s">
        <v>52</v>
      </c>
      <c r="D10" s="43"/>
      <c r="E10" s="91" t="s">
        <v>43</v>
      </c>
      <c r="F10" s="70">
        <v>0</v>
      </c>
      <c r="G10" s="114">
        <v>0</v>
      </c>
      <c r="H10" s="70">
        <v>0</v>
      </c>
      <c r="I10" s="115">
        <v>20.622</v>
      </c>
      <c r="J10" s="117">
        <v>0</v>
      </c>
      <c r="K10" s="118">
        <v>0</v>
      </c>
      <c r="L10" s="70">
        <v>50</v>
      </c>
      <c r="M10" s="116">
        <v>0</v>
      </c>
      <c r="N10" s="146"/>
      <c r="O10" s="146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284"/>
      <c r="B11" s="50" t="s">
        <v>53</v>
      </c>
      <c r="C11" s="63"/>
      <c r="D11" s="63"/>
      <c r="E11" s="90" t="s">
        <v>44</v>
      </c>
      <c r="F11" s="119">
        <v>1269.32757</v>
      </c>
      <c r="G11" s="120">
        <v>1523.5034150000001</v>
      </c>
      <c r="H11" s="119">
        <v>1062.057632</v>
      </c>
      <c r="I11" s="121">
        <v>1059.392754</v>
      </c>
      <c r="J11" s="119">
        <v>75.214048</v>
      </c>
      <c r="K11" s="122">
        <v>72.46473300000001</v>
      </c>
      <c r="L11" s="119">
        <v>1538</v>
      </c>
      <c r="M11" s="122">
        <v>1613</v>
      </c>
      <c r="N11" s="146"/>
      <c r="O11" s="146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284"/>
      <c r="B12" s="7"/>
      <c r="C12" s="30" t="s">
        <v>54</v>
      </c>
      <c r="D12" s="43"/>
      <c r="E12" s="91" t="s">
        <v>45</v>
      </c>
      <c r="F12" s="70">
        <v>1256.5540740000001</v>
      </c>
      <c r="G12" s="114">
        <v>1294.058669</v>
      </c>
      <c r="H12" s="119">
        <v>1023.066669</v>
      </c>
      <c r="I12" s="115">
        <v>1037.137391</v>
      </c>
      <c r="J12" s="119">
        <v>75.214048</v>
      </c>
      <c r="K12" s="116">
        <v>67.334978</v>
      </c>
      <c r="L12" s="70">
        <v>1538</v>
      </c>
      <c r="M12" s="116">
        <v>1569</v>
      </c>
      <c r="N12" s="146"/>
      <c r="O12" s="146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284"/>
      <c r="B13" s="8"/>
      <c r="C13" s="52" t="s">
        <v>55</v>
      </c>
      <c r="D13" s="53"/>
      <c r="E13" s="95" t="s">
        <v>46</v>
      </c>
      <c r="F13" s="68">
        <v>12.773496</v>
      </c>
      <c r="G13" s="149">
        <v>229.444746</v>
      </c>
      <c r="H13" s="117">
        <v>38.990968</v>
      </c>
      <c r="I13" s="118">
        <v>22.255363</v>
      </c>
      <c r="J13" s="117">
        <v>0</v>
      </c>
      <c r="K13" s="118">
        <v>5.129755</v>
      </c>
      <c r="L13" s="68">
        <v>0</v>
      </c>
      <c r="M13" s="125">
        <v>44</v>
      </c>
      <c r="N13" s="146"/>
      <c r="O13" s="146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284"/>
      <c r="B14" s="44" t="s">
        <v>56</v>
      </c>
      <c r="C14" s="43"/>
      <c r="D14" s="43"/>
      <c r="E14" s="91" t="s">
        <v>154</v>
      </c>
      <c r="F14" s="69">
        <f aca="true" t="shared" si="0" ref="F14:M15">F9-F12</f>
        <v>237.00977599999987</v>
      </c>
      <c r="G14" s="126">
        <f t="shared" si="0"/>
        <v>175.95344999999998</v>
      </c>
      <c r="H14" s="69">
        <f t="shared" si="0"/>
        <v>17.15294300000005</v>
      </c>
      <c r="I14" s="126">
        <f t="shared" si="0"/>
        <v>76.48842400000012</v>
      </c>
      <c r="J14" s="69">
        <f t="shared" si="0"/>
        <v>42.538336</v>
      </c>
      <c r="K14" s="126">
        <f t="shared" si="0"/>
        <v>52.363001999999994</v>
      </c>
      <c r="L14" s="69">
        <f t="shared" si="0"/>
        <v>17</v>
      </c>
      <c r="M14" s="126">
        <f t="shared" si="0"/>
        <v>45</v>
      </c>
      <c r="N14" s="146"/>
      <c r="O14" s="146"/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284"/>
      <c r="B15" s="44" t="s">
        <v>57</v>
      </c>
      <c r="C15" s="43"/>
      <c r="D15" s="43"/>
      <c r="E15" s="91" t="s">
        <v>155</v>
      </c>
      <c r="F15" s="69">
        <f t="shared" si="0"/>
        <v>-12.773496</v>
      </c>
      <c r="G15" s="126">
        <f t="shared" si="0"/>
        <v>-229.444746</v>
      </c>
      <c r="H15" s="69">
        <f t="shared" si="0"/>
        <v>-38.990968</v>
      </c>
      <c r="I15" s="126">
        <f t="shared" si="0"/>
        <v>-1.6333629999999992</v>
      </c>
      <c r="J15" s="69">
        <f t="shared" si="0"/>
        <v>0</v>
      </c>
      <c r="K15" s="126">
        <f t="shared" si="0"/>
        <v>-5.129755</v>
      </c>
      <c r="L15" s="69">
        <f t="shared" si="0"/>
        <v>50</v>
      </c>
      <c r="M15" s="126">
        <f t="shared" si="0"/>
        <v>-44</v>
      </c>
      <c r="N15" s="146"/>
      <c r="O15" s="146"/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284"/>
      <c r="B16" s="44" t="s">
        <v>58</v>
      </c>
      <c r="C16" s="43"/>
      <c r="D16" s="43"/>
      <c r="E16" s="91" t="s">
        <v>156</v>
      </c>
      <c r="F16" s="69">
        <f aca="true" t="shared" si="1" ref="F16:M16">F8-F11</f>
        <v>224.23628000000008</v>
      </c>
      <c r="G16" s="126">
        <f t="shared" si="1"/>
        <v>-53.49129600000015</v>
      </c>
      <c r="H16" s="69">
        <f t="shared" si="1"/>
        <v>-21.838019999999915</v>
      </c>
      <c r="I16" s="126">
        <f t="shared" si="1"/>
        <v>74.8550610000002</v>
      </c>
      <c r="J16" s="69">
        <f t="shared" si="1"/>
        <v>42.538336</v>
      </c>
      <c r="K16" s="126">
        <f t="shared" si="1"/>
        <v>47.23324699999999</v>
      </c>
      <c r="L16" s="69">
        <f t="shared" si="1"/>
        <v>67</v>
      </c>
      <c r="M16" s="126">
        <f t="shared" si="1"/>
        <v>1</v>
      </c>
      <c r="N16" s="146"/>
      <c r="O16" s="146"/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284"/>
      <c r="B17" s="44" t="s">
        <v>59</v>
      </c>
      <c r="C17" s="43"/>
      <c r="D17" s="43"/>
      <c r="E17" s="34"/>
      <c r="F17" s="212">
        <v>0</v>
      </c>
      <c r="G17" s="213">
        <v>0</v>
      </c>
      <c r="H17" s="117">
        <v>4910.396181</v>
      </c>
      <c r="I17" s="118">
        <v>4888.558161</v>
      </c>
      <c r="J17" s="70">
        <v>0</v>
      </c>
      <c r="K17" s="116">
        <v>0</v>
      </c>
      <c r="L17" s="117">
        <v>300</v>
      </c>
      <c r="M17" s="127">
        <v>367</v>
      </c>
      <c r="N17" s="148"/>
      <c r="O17" s="148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285"/>
      <c r="B18" s="47" t="s">
        <v>60</v>
      </c>
      <c r="C18" s="31"/>
      <c r="D18" s="31"/>
      <c r="E18" s="17"/>
      <c r="F18" s="128">
        <v>0</v>
      </c>
      <c r="G18" s="129">
        <v>0</v>
      </c>
      <c r="H18" s="130">
        <v>0</v>
      </c>
      <c r="I18" s="131">
        <v>0</v>
      </c>
      <c r="J18" s="130">
        <v>0</v>
      </c>
      <c r="K18" s="131">
        <v>0</v>
      </c>
      <c r="L18" s="130">
        <v>0</v>
      </c>
      <c r="M18" s="132">
        <v>0</v>
      </c>
      <c r="N18" s="148"/>
      <c r="O18" s="148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284" t="s">
        <v>84</v>
      </c>
      <c r="B19" s="50" t="s">
        <v>61</v>
      </c>
      <c r="C19" s="51"/>
      <c r="D19" s="51"/>
      <c r="E19" s="96"/>
      <c r="F19" s="65">
        <v>471.675</v>
      </c>
      <c r="G19" s="133">
        <v>848.133554</v>
      </c>
      <c r="H19" s="66">
        <v>1350.916826</v>
      </c>
      <c r="I19" s="134">
        <v>1435.434549</v>
      </c>
      <c r="J19" s="66">
        <v>0</v>
      </c>
      <c r="K19" s="135">
        <v>0</v>
      </c>
      <c r="L19" s="66">
        <v>0</v>
      </c>
      <c r="M19" s="135">
        <v>0</v>
      </c>
      <c r="N19" s="146"/>
      <c r="O19" s="146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284"/>
      <c r="B20" s="19"/>
      <c r="C20" s="30" t="s">
        <v>62</v>
      </c>
      <c r="D20" s="43"/>
      <c r="E20" s="91"/>
      <c r="F20" s="69">
        <v>0</v>
      </c>
      <c r="G20" s="126">
        <v>0</v>
      </c>
      <c r="H20" s="70">
        <v>0</v>
      </c>
      <c r="I20" s="115">
        <v>0</v>
      </c>
      <c r="J20" s="70">
        <v>0</v>
      </c>
      <c r="K20" s="118">
        <v>0</v>
      </c>
      <c r="L20" s="70">
        <v>0</v>
      </c>
      <c r="M20" s="116">
        <v>0</v>
      </c>
      <c r="N20" s="146"/>
      <c r="O20" s="146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284"/>
      <c r="B21" s="9" t="s">
        <v>63</v>
      </c>
      <c r="C21" s="63"/>
      <c r="D21" s="63"/>
      <c r="E21" s="90" t="s">
        <v>157</v>
      </c>
      <c r="F21" s="136">
        <v>471.675</v>
      </c>
      <c r="G21" s="137">
        <v>848.133554</v>
      </c>
      <c r="H21" s="119">
        <v>1350.916826</v>
      </c>
      <c r="I21" s="121">
        <v>1435.434549</v>
      </c>
      <c r="J21" s="119">
        <v>0</v>
      </c>
      <c r="K21" s="122">
        <v>0</v>
      </c>
      <c r="L21" s="119">
        <v>0</v>
      </c>
      <c r="M21" s="122">
        <v>0</v>
      </c>
      <c r="N21" s="146"/>
      <c r="O21" s="146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284"/>
      <c r="B22" s="50" t="s">
        <v>64</v>
      </c>
      <c r="C22" s="51"/>
      <c r="D22" s="51"/>
      <c r="E22" s="96" t="s">
        <v>158</v>
      </c>
      <c r="F22" s="65">
        <v>1185.9225</v>
      </c>
      <c r="G22" s="133">
        <v>1559.62444</v>
      </c>
      <c r="H22" s="66">
        <v>1537.145683</v>
      </c>
      <c r="I22" s="134">
        <v>1714.661031</v>
      </c>
      <c r="J22" s="66">
        <v>132.989472</v>
      </c>
      <c r="K22" s="135">
        <v>0.880572</v>
      </c>
      <c r="L22" s="66">
        <v>217</v>
      </c>
      <c r="M22" s="135">
        <v>212</v>
      </c>
      <c r="N22" s="146"/>
      <c r="O22" s="146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284"/>
      <c r="B23" s="7" t="s">
        <v>65</v>
      </c>
      <c r="C23" s="52" t="s">
        <v>66</v>
      </c>
      <c r="D23" s="53"/>
      <c r="E23" s="95"/>
      <c r="F23" s="67">
        <v>126.551461</v>
      </c>
      <c r="G23" s="123">
        <v>128.246166</v>
      </c>
      <c r="H23" s="68">
        <v>405.084529</v>
      </c>
      <c r="I23" s="124">
        <v>390.585166</v>
      </c>
      <c r="J23" s="68">
        <v>0</v>
      </c>
      <c r="K23" s="125">
        <v>0</v>
      </c>
      <c r="L23" s="68">
        <v>201</v>
      </c>
      <c r="M23" s="125">
        <v>195</v>
      </c>
      <c r="N23" s="146"/>
      <c r="O23" s="146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284"/>
      <c r="B24" s="44" t="s">
        <v>159</v>
      </c>
      <c r="C24" s="43"/>
      <c r="D24" s="43"/>
      <c r="E24" s="91" t="s">
        <v>160</v>
      </c>
      <c r="F24" s="69">
        <f aca="true" t="shared" si="2" ref="F24:M24">F21-F22</f>
        <v>-714.2475</v>
      </c>
      <c r="G24" s="126">
        <f t="shared" si="2"/>
        <v>-711.490886</v>
      </c>
      <c r="H24" s="69">
        <f t="shared" si="2"/>
        <v>-186.22885700000006</v>
      </c>
      <c r="I24" s="126">
        <f t="shared" si="2"/>
        <v>-279.22648200000003</v>
      </c>
      <c r="J24" s="69">
        <f t="shared" si="2"/>
        <v>-132.989472</v>
      </c>
      <c r="K24" s="126">
        <f t="shared" si="2"/>
        <v>-0.880572</v>
      </c>
      <c r="L24" s="69">
        <f t="shared" si="2"/>
        <v>-217</v>
      </c>
      <c r="M24" s="126">
        <f t="shared" si="2"/>
        <v>-212</v>
      </c>
      <c r="N24" s="146"/>
      <c r="O24" s="146"/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284"/>
      <c r="B25" s="101" t="s">
        <v>67</v>
      </c>
      <c r="C25" s="53"/>
      <c r="D25" s="53"/>
      <c r="E25" s="286" t="s">
        <v>161</v>
      </c>
      <c r="F25" s="298">
        <v>714.2475</v>
      </c>
      <c r="G25" s="296">
        <v>711</v>
      </c>
      <c r="H25" s="294">
        <v>186.228857</v>
      </c>
      <c r="I25" s="296">
        <v>279.226482</v>
      </c>
      <c r="J25" s="294">
        <v>132.989472</v>
      </c>
      <c r="K25" s="296">
        <v>0.880572</v>
      </c>
      <c r="L25" s="294">
        <v>217</v>
      </c>
      <c r="M25" s="296">
        <v>212</v>
      </c>
      <c r="N25" s="146"/>
      <c r="O25" s="146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284"/>
      <c r="B26" s="9" t="s">
        <v>68</v>
      </c>
      <c r="C26" s="63"/>
      <c r="D26" s="63"/>
      <c r="E26" s="287"/>
      <c r="F26" s="299"/>
      <c r="G26" s="297"/>
      <c r="H26" s="295"/>
      <c r="I26" s="297"/>
      <c r="J26" s="295"/>
      <c r="K26" s="297"/>
      <c r="L26" s="295"/>
      <c r="M26" s="297"/>
      <c r="N26" s="253"/>
      <c r="O26" s="253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285"/>
      <c r="B27" s="47" t="s">
        <v>162</v>
      </c>
      <c r="C27" s="31"/>
      <c r="D27" s="31"/>
      <c r="E27" s="92" t="s">
        <v>163</v>
      </c>
      <c r="F27" s="73">
        <f aca="true" t="shared" si="3" ref="F27:M27">F24+F25</f>
        <v>0</v>
      </c>
      <c r="G27" s="138">
        <v>0</v>
      </c>
      <c r="H27" s="73">
        <f t="shared" si="3"/>
        <v>0</v>
      </c>
      <c r="I27" s="138">
        <f t="shared" si="3"/>
        <v>0</v>
      </c>
      <c r="J27" s="73">
        <f t="shared" si="3"/>
        <v>0</v>
      </c>
      <c r="K27" s="138">
        <f t="shared" si="3"/>
        <v>0</v>
      </c>
      <c r="L27" s="73">
        <f t="shared" si="3"/>
        <v>0</v>
      </c>
      <c r="M27" s="138">
        <f t="shared" si="3"/>
        <v>0</v>
      </c>
      <c r="N27" s="146"/>
      <c r="O27" s="146"/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7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</row>
    <row r="29" spans="1:27" ht="15.75" customHeight="1">
      <c r="A29" s="31"/>
      <c r="F29" s="113"/>
      <c r="G29" s="113"/>
      <c r="H29" s="113"/>
      <c r="I29" s="113"/>
      <c r="J29" s="140"/>
      <c r="K29" s="140"/>
      <c r="L29" s="139"/>
      <c r="M29" s="113"/>
      <c r="N29" s="113"/>
      <c r="O29" s="113"/>
      <c r="P29" s="113"/>
      <c r="Q29" s="140" t="s">
        <v>164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40"/>
    </row>
    <row r="30" spans="1:27" ht="15.75" customHeight="1">
      <c r="A30" s="277" t="s">
        <v>69</v>
      </c>
      <c r="B30" s="278"/>
      <c r="C30" s="278"/>
      <c r="D30" s="278"/>
      <c r="E30" s="279"/>
      <c r="F30" s="302" t="s">
        <v>259</v>
      </c>
      <c r="G30" s="303"/>
      <c r="H30" s="304" t="s">
        <v>260</v>
      </c>
      <c r="I30" s="305"/>
      <c r="J30" s="310" t="s">
        <v>261</v>
      </c>
      <c r="K30" s="311"/>
      <c r="L30" s="306" t="s">
        <v>262</v>
      </c>
      <c r="M30" s="312"/>
      <c r="N30" s="300" t="s">
        <v>263</v>
      </c>
      <c r="O30" s="301"/>
      <c r="P30" s="300" t="s">
        <v>264</v>
      </c>
      <c r="Q30" s="301"/>
      <c r="R30" s="141"/>
      <c r="S30" s="139"/>
      <c r="T30" s="141"/>
      <c r="U30" s="139"/>
      <c r="V30" s="141"/>
      <c r="W30" s="139"/>
      <c r="X30" s="141"/>
      <c r="Y30" s="139"/>
      <c r="Z30" s="141"/>
      <c r="AA30" s="139"/>
    </row>
    <row r="31" spans="1:27" ht="15.75" customHeight="1">
      <c r="A31" s="280"/>
      <c r="B31" s="281"/>
      <c r="C31" s="281"/>
      <c r="D31" s="281"/>
      <c r="E31" s="282"/>
      <c r="F31" s="108" t="s">
        <v>241</v>
      </c>
      <c r="G31" s="38" t="s">
        <v>2</v>
      </c>
      <c r="H31" s="108" t="s">
        <v>241</v>
      </c>
      <c r="I31" s="38" t="s">
        <v>2</v>
      </c>
      <c r="J31" s="108" t="s">
        <v>241</v>
      </c>
      <c r="K31" s="38" t="s">
        <v>2</v>
      </c>
      <c r="L31" s="108" t="s">
        <v>241</v>
      </c>
      <c r="M31" s="38" t="s">
        <v>2</v>
      </c>
      <c r="N31" s="108" t="s">
        <v>241</v>
      </c>
      <c r="O31" s="38" t="s">
        <v>2</v>
      </c>
      <c r="P31" s="108" t="s">
        <v>241</v>
      </c>
      <c r="Q31" s="211" t="s">
        <v>2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</row>
    <row r="32" spans="1:27" ht="15.75" customHeight="1">
      <c r="A32" s="283" t="s">
        <v>85</v>
      </c>
      <c r="B32" s="55" t="s">
        <v>50</v>
      </c>
      <c r="C32" s="56"/>
      <c r="D32" s="56"/>
      <c r="E32" s="15" t="s">
        <v>41</v>
      </c>
      <c r="F32" s="66">
        <v>761</v>
      </c>
      <c r="G32" s="146">
        <v>810</v>
      </c>
      <c r="H32" s="109">
        <v>79</v>
      </c>
      <c r="I32" s="111">
        <v>436</v>
      </c>
      <c r="J32" s="109">
        <v>112</v>
      </c>
      <c r="K32" s="112">
        <v>478</v>
      </c>
      <c r="L32" s="66">
        <v>1487</v>
      </c>
      <c r="M32" s="146">
        <v>1499</v>
      </c>
      <c r="N32" s="109">
        <v>0</v>
      </c>
      <c r="O32" s="112">
        <v>0</v>
      </c>
      <c r="P32" s="109">
        <v>0</v>
      </c>
      <c r="Q32" s="147">
        <v>0</v>
      </c>
      <c r="R32" s="146"/>
      <c r="S32" s="146"/>
      <c r="T32" s="146"/>
      <c r="U32" s="146"/>
      <c r="V32" s="148"/>
      <c r="W32" s="148"/>
      <c r="X32" s="146"/>
      <c r="Y32" s="146"/>
      <c r="Z32" s="148"/>
      <c r="AA32" s="148"/>
    </row>
    <row r="33" spans="1:27" ht="15.75" customHeight="1">
      <c r="A33" s="290"/>
      <c r="B33" s="8"/>
      <c r="C33" s="52" t="s">
        <v>70</v>
      </c>
      <c r="D33" s="53"/>
      <c r="E33" s="99"/>
      <c r="F33" s="68">
        <v>361</v>
      </c>
      <c r="G33" s="149">
        <v>437</v>
      </c>
      <c r="H33" s="68">
        <v>29</v>
      </c>
      <c r="I33" s="124">
        <v>386</v>
      </c>
      <c r="J33" s="68">
        <v>106.8</v>
      </c>
      <c r="K33" s="125">
        <v>473</v>
      </c>
      <c r="L33" s="68">
        <v>1374</v>
      </c>
      <c r="M33" s="149">
        <v>1366</v>
      </c>
      <c r="N33" s="68">
        <v>0</v>
      </c>
      <c r="O33" s="125">
        <v>0</v>
      </c>
      <c r="P33" s="68">
        <v>0</v>
      </c>
      <c r="Q33" s="123">
        <v>0</v>
      </c>
      <c r="R33" s="146"/>
      <c r="S33" s="146"/>
      <c r="T33" s="146"/>
      <c r="U33" s="146"/>
      <c r="V33" s="148"/>
      <c r="W33" s="148"/>
      <c r="X33" s="146"/>
      <c r="Y33" s="146"/>
      <c r="Z33" s="148"/>
      <c r="AA33" s="148"/>
    </row>
    <row r="34" spans="1:27" ht="15.75" customHeight="1">
      <c r="A34" s="290"/>
      <c r="B34" s="8"/>
      <c r="C34" s="24"/>
      <c r="D34" s="30" t="s">
        <v>71</v>
      </c>
      <c r="E34" s="94"/>
      <c r="F34" s="70">
        <v>361</v>
      </c>
      <c r="G34" s="114">
        <v>437</v>
      </c>
      <c r="H34" s="70">
        <v>0</v>
      </c>
      <c r="I34" s="115">
        <v>359</v>
      </c>
      <c r="J34" s="70">
        <v>0</v>
      </c>
      <c r="K34" s="116">
        <v>0</v>
      </c>
      <c r="L34" s="70">
        <v>0</v>
      </c>
      <c r="M34" s="114">
        <v>0</v>
      </c>
      <c r="N34" s="70">
        <v>0</v>
      </c>
      <c r="O34" s="116">
        <v>0</v>
      </c>
      <c r="P34" s="70">
        <v>0</v>
      </c>
      <c r="Q34" s="126">
        <v>0</v>
      </c>
      <c r="R34" s="146"/>
      <c r="S34" s="146"/>
      <c r="T34" s="146"/>
      <c r="U34" s="146"/>
      <c r="V34" s="148"/>
      <c r="W34" s="148"/>
      <c r="X34" s="146"/>
      <c r="Y34" s="146"/>
      <c r="Z34" s="148"/>
      <c r="AA34" s="148"/>
    </row>
    <row r="35" spans="1:27" ht="15.75" customHeight="1">
      <c r="A35" s="290"/>
      <c r="B35" s="10"/>
      <c r="C35" s="62" t="s">
        <v>72</v>
      </c>
      <c r="D35" s="63"/>
      <c r="E35" s="100"/>
      <c r="F35" s="119">
        <v>400</v>
      </c>
      <c r="G35" s="120">
        <v>373</v>
      </c>
      <c r="H35" s="119">
        <v>50</v>
      </c>
      <c r="I35" s="121">
        <v>50</v>
      </c>
      <c r="J35" s="150">
        <v>5.2</v>
      </c>
      <c r="K35" s="151">
        <v>5</v>
      </c>
      <c r="L35" s="119">
        <v>114</v>
      </c>
      <c r="M35" s="120">
        <v>133</v>
      </c>
      <c r="N35" s="150">
        <v>0</v>
      </c>
      <c r="O35" s="151">
        <v>0</v>
      </c>
      <c r="P35" s="119">
        <v>0</v>
      </c>
      <c r="Q35" s="137">
        <v>0</v>
      </c>
      <c r="R35" s="146"/>
      <c r="S35" s="146"/>
      <c r="T35" s="146"/>
      <c r="U35" s="146"/>
      <c r="V35" s="148"/>
      <c r="W35" s="148"/>
      <c r="X35" s="146"/>
      <c r="Y35" s="146"/>
      <c r="Z35" s="148"/>
      <c r="AA35" s="148"/>
    </row>
    <row r="36" spans="1:27" ht="15.75" customHeight="1">
      <c r="A36" s="290"/>
      <c r="B36" s="50" t="s">
        <v>53</v>
      </c>
      <c r="C36" s="51"/>
      <c r="D36" s="51"/>
      <c r="E36" s="15" t="s">
        <v>42</v>
      </c>
      <c r="F36" s="66">
        <v>591</v>
      </c>
      <c r="G36" s="146">
        <v>525</v>
      </c>
      <c r="H36" s="66">
        <v>73</v>
      </c>
      <c r="I36" s="134">
        <v>76</v>
      </c>
      <c r="J36" s="66">
        <v>23.8</v>
      </c>
      <c r="K36" s="135">
        <v>56</v>
      </c>
      <c r="L36" s="66">
        <v>1527</v>
      </c>
      <c r="M36" s="146">
        <v>1533</v>
      </c>
      <c r="N36" s="66">
        <v>0</v>
      </c>
      <c r="O36" s="135">
        <v>0</v>
      </c>
      <c r="P36" s="66">
        <v>0</v>
      </c>
      <c r="Q36" s="133">
        <v>0</v>
      </c>
      <c r="R36" s="146"/>
      <c r="S36" s="146"/>
      <c r="T36" s="146"/>
      <c r="U36" s="146"/>
      <c r="V36" s="146"/>
      <c r="W36" s="146"/>
      <c r="X36" s="146"/>
      <c r="Y36" s="146"/>
      <c r="Z36" s="148"/>
      <c r="AA36" s="148"/>
    </row>
    <row r="37" spans="1:27" ht="15.75" customHeight="1">
      <c r="A37" s="290"/>
      <c r="B37" s="8"/>
      <c r="C37" s="30" t="s">
        <v>73</v>
      </c>
      <c r="D37" s="43"/>
      <c r="E37" s="94"/>
      <c r="F37" s="70">
        <v>387</v>
      </c>
      <c r="G37" s="114">
        <v>281</v>
      </c>
      <c r="H37" s="70">
        <v>23</v>
      </c>
      <c r="I37" s="115">
        <v>25</v>
      </c>
      <c r="J37" s="70">
        <v>15.6</v>
      </c>
      <c r="K37" s="116">
        <v>48</v>
      </c>
      <c r="L37" s="70">
        <v>1360</v>
      </c>
      <c r="M37" s="114">
        <v>1367</v>
      </c>
      <c r="N37" s="70">
        <v>0</v>
      </c>
      <c r="O37" s="116">
        <v>0</v>
      </c>
      <c r="P37" s="70">
        <v>0</v>
      </c>
      <c r="Q37" s="126">
        <v>0</v>
      </c>
      <c r="R37" s="146"/>
      <c r="S37" s="146"/>
      <c r="T37" s="146"/>
      <c r="U37" s="146"/>
      <c r="V37" s="146"/>
      <c r="W37" s="146"/>
      <c r="X37" s="146"/>
      <c r="Y37" s="146"/>
      <c r="Z37" s="148"/>
      <c r="AA37" s="148"/>
    </row>
    <row r="38" spans="1:27" ht="15.75" customHeight="1">
      <c r="A38" s="290"/>
      <c r="B38" s="10"/>
      <c r="C38" s="30" t="s">
        <v>74</v>
      </c>
      <c r="D38" s="43"/>
      <c r="E38" s="94"/>
      <c r="F38" s="69">
        <v>204</v>
      </c>
      <c r="G38" s="126">
        <v>244</v>
      </c>
      <c r="H38" s="70">
        <v>50</v>
      </c>
      <c r="I38" s="115">
        <v>51</v>
      </c>
      <c r="J38" s="70">
        <v>8.2</v>
      </c>
      <c r="K38" s="151">
        <v>8</v>
      </c>
      <c r="L38" s="70">
        <v>167</v>
      </c>
      <c r="M38" s="114">
        <v>166</v>
      </c>
      <c r="N38" s="70">
        <v>0</v>
      </c>
      <c r="O38" s="151">
        <v>0</v>
      </c>
      <c r="P38" s="70">
        <v>0</v>
      </c>
      <c r="Q38" s="126">
        <v>0</v>
      </c>
      <c r="R38" s="146"/>
      <c r="S38" s="146"/>
      <c r="T38" s="148"/>
      <c r="U38" s="148"/>
      <c r="V38" s="146"/>
      <c r="W38" s="146"/>
      <c r="X38" s="146"/>
      <c r="Y38" s="146"/>
      <c r="Z38" s="148"/>
      <c r="AA38" s="148"/>
    </row>
    <row r="39" spans="1:27" ht="15.75" customHeight="1">
      <c r="A39" s="291"/>
      <c r="B39" s="11" t="s">
        <v>75</v>
      </c>
      <c r="C39" s="12"/>
      <c r="D39" s="12"/>
      <c r="E39" s="98" t="s">
        <v>165</v>
      </c>
      <c r="F39" s="73">
        <f aca="true" t="shared" si="4" ref="F39:Q39">F32-F36</f>
        <v>170</v>
      </c>
      <c r="G39" s="138">
        <f t="shared" si="4"/>
        <v>285</v>
      </c>
      <c r="H39" s="73">
        <f t="shared" si="4"/>
        <v>6</v>
      </c>
      <c r="I39" s="138">
        <f t="shared" si="4"/>
        <v>360</v>
      </c>
      <c r="J39" s="73">
        <f t="shared" si="4"/>
        <v>88.2</v>
      </c>
      <c r="K39" s="138">
        <f t="shared" si="4"/>
        <v>422</v>
      </c>
      <c r="L39" s="73">
        <f t="shared" si="4"/>
        <v>-40</v>
      </c>
      <c r="M39" s="138">
        <f t="shared" si="4"/>
        <v>-34</v>
      </c>
      <c r="N39" s="73">
        <f>N32-N36</f>
        <v>0</v>
      </c>
      <c r="O39" s="138">
        <f>O32-O36</f>
        <v>0</v>
      </c>
      <c r="P39" s="73">
        <f t="shared" si="4"/>
        <v>0</v>
      </c>
      <c r="Q39" s="138">
        <f t="shared" si="4"/>
        <v>0</v>
      </c>
      <c r="R39" s="146"/>
      <c r="S39" s="146"/>
      <c r="T39" s="146"/>
      <c r="U39" s="146"/>
      <c r="V39" s="146"/>
      <c r="W39" s="146"/>
      <c r="X39" s="146"/>
      <c r="Y39" s="146"/>
      <c r="Z39" s="148"/>
      <c r="AA39" s="148"/>
    </row>
    <row r="40" spans="1:27" ht="15.75" customHeight="1">
      <c r="A40" s="283" t="s">
        <v>86</v>
      </c>
      <c r="B40" s="50" t="s">
        <v>76</v>
      </c>
      <c r="C40" s="51"/>
      <c r="D40" s="51"/>
      <c r="E40" s="15" t="s">
        <v>44</v>
      </c>
      <c r="F40" s="65">
        <v>1656</v>
      </c>
      <c r="G40" s="133">
        <v>2073</v>
      </c>
      <c r="H40" s="66">
        <v>6</v>
      </c>
      <c r="I40" s="134">
        <v>6</v>
      </c>
      <c r="J40" s="66">
        <v>18</v>
      </c>
      <c r="K40" s="135">
        <v>54</v>
      </c>
      <c r="L40" s="66">
        <v>1660</v>
      </c>
      <c r="M40" s="146">
        <v>1360</v>
      </c>
      <c r="N40" s="66">
        <v>12</v>
      </c>
      <c r="O40" s="135">
        <v>12</v>
      </c>
      <c r="P40" s="66">
        <v>119</v>
      </c>
      <c r="Q40" s="133">
        <v>119</v>
      </c>
      <c r="R40" s="146"/>
      <c r="S40" s="146"/>
      <c r="T40" s="146"/>
      <c r="U40" s="146"/>
      <c r="V40" s="148"/>
      <c r="W40" s="148"/>
      <c r="X40" s="148"/>
      <c r="Y40" s="148"/>
      <c r="Z40" s="146"/>
      <c r="AA40" s="146"/>
    </row>
    <row r="41" spans="1:27" ht="15.75" customHeight="1">
      <c r="A41" s="292"/>
      <c r="B41" s="10"/>
      <c r="C41" s="30" t="s">
        <v>77</v>
      </c>
      <c r="D41" s="43"/>
      <c r="E41" s="94"/>
      <c r="F41" s="152">
        <v>718</v>
      </c>
      <c r="G41" s="153">
        <v>913</v>
      </c>
      <c r="H41" s="150">
        <v>0</v>
      </c>
      <c r="I41" s="151">
        <v>0</v>
      </c>
      <c r="J41" s="70">
        <v>18</v>
      </c>
      <c r="K41" s="116">
        <v>33</v>
      </c>
      <c r="L41" s="70">
        <v>350</v>
      </c>
      <c r="M41" s="114">
        <v>290</v>
      </c>
      <c r="N41" s="70">
        <v>0</v>
      </c>
      <c r="O41" s="116">
        <v>0</v>
      </c>
      <c r="P41" s="70">
        <v>0</v>
      </c>
      <c r="Q41" s="126">
        <v>0</v>
      </c>
      <c r="R41" s="148"/>
      <c r="S41" s="148"/>
      <c r="T41" s="148"/>
      <c r="U41" s="148"/>
      <c r="V41" s="148"/>
      <c r="W41" s="148"/>
      <c r="X41" s="148"/>
      <c r="Y41" s="148"/>
      <c r="Z41" s="146"/>
      <c r="AA41" s="146"/>
    </row>
    <row r="42" spans="1:27" ht="15.75" customHeight="1">
      <c r="A42" s="292"/>
      <c r="B42" s="50" t="s">
        <v>64</v>
      </c>
      <c r="C42" s="51"/>
      <c r="D42" s="51"/>
      <c r="E42" s="15" t="s">
        <v>45</v>
      </c>
      <c r="F42" s="65">
        <v>1857</v>
      </c>
      <c r="G42" s="133">
        <v>2073</v>
      </c>
      <c r="H42" s="66">
        <v>0</v>
      </c>
      <c r="I42" s="134">
        <v>415</v>
      </c>
      <c r="J42" s="66">
        <v>361.5</v>
      </c>
      <c r="K42" s="135">
        <v>195</v>
      </c>
      <c r="L42" s="66">
        <v>1729</v>
      </c>
      <c r="M42" s="146">
        <v>1397</v>
      </c>
      <c r="N42" s="66">
        <v>12</v>
      </c>
      <c r="O42" s="135">
        <v>12</v>
      </c>
      <c r="P42" s="66">
        <v>119</v>
      </c>
      <c r="Q42" s="133">
        <v>119</v>
      </c>
      <c r="R42" s="146"/>
      <c r="S42" s="146"/>
      <c r="T42" s="146"/>
      <c r="U42" s="146"/>
      <c r="V42" s="148"/>
      <c r="W42" s="148"/>
      <c r="X42" s="146"/>
      <c r="Y42" s="146"/>
      <c r="Z42" s="146"/>
      <c r="AA42" s="146"/>
    </row>
    <row r="43" spans="1:27" ht="15.75" customHeight="1">
      <c r="A43" s="292"/>
      <c r="B43" s="10"/>
      <c r="C43" s="30" t="s">
        <v>78</v>
      </c>
      <c r="D43" s="43"/>
      <c r="E43" s="94"/>
      <c r="F43" s="69">
        <v>1728</v>
      </c>
      <c r="G43" s="126">
        <v>2063</v>
      </c>
      <c r="H43" s="70">
        <v>0</v>
      </c>
      <c r="I43" s="115">
        <v>56</v>
      </c>
      <c r="J43" s="150">
        <v>18</v>
      </c>
      <c r="K43" s="151">
        <v>33</v>
      </c>
      <c r="L43" s="70">
        <v>565</v>
      </c>
      <c r="M43" s="114">
        <v>543</v>
      </c>
      <c r="N43" s="150">
        <v>9</v>
      </c>
      <c r="O43" s="151">
        <v>9</v>
      </c>
      <c r="P43" s="70">
        <v>89</v>
      </c>
      <c r="Q43" s="126">
        <v>87</v>
      </c>
      <c r="R43" s="146"/>
      <c r="S43" s="146"/>
      <c r="T43" s="148"/>
      <c r="U43" s="146"/>
      <c r="V43" s="148"/>
      <c r="W43" s="148"/>
      <c r="X43" s="146"/>
      <c r="Y43" s="146"/>
      <c r="Z43" s="148"/>
      <c r="AA43" s="148"/>
    </row>
    <row r="44" spans="1:27" ht="15.75" customHeight="1">
      <c r="A44" s="293"/>
      <c r="B44" s="47" t="s">
        <v>75</v>
      </c>
      <c r="C44" s="31"/>
      <c r="D44" s="31"/>
      <c r="E44" s="98" t="s">
        <v>166</v>
      </c>
      <c r="F44" s="128">
        <f aca="true" t="shared" si="5" ref="F44:Q44">F40-F42</f>
        <v>-201</v>
      </c>
      <c r="G44" s="129">
        <f t="shared" si="5"/>
        <v>0</v>
      </c>
      <c r="H44" s="128">
        <f t="shared" si="5"/>
        <v>6</v>
      </c>
      <c r="I44" s="129">
        <f t="shared" si="5"/>
        <v>-409</v>
      </c>
      <c r="J44" s="128">
        <f t="shared" si="5"/>
        <v>-343.5</v>
      </c>
      <c r="K44" s="129">
        <f t="shared" si="5"/>
        <v>-141</v>
      </c>
      <c r="L44" s="128">
        <f t="shared" si="5"/>
        <v>-69</v>
      </c>
      <c r="M44" s="129">
        <f t="shared" si="5"/>
        <v>-37</v>
      </c>
      <c r="N44" s="128">
        <f>N40-N42</f>
        <v>0</v>
      </c>
      <c r="O44" s="129">
        <f>O40-O42</f>
        <v>0</v>
      </c>
      <c r="P44" s="128">
        <f t="shared" si="5"/>
        <v>0</v>
      </c>
      <c r="Q44" s="129">
        <f t="shared" si="5"/>
        <v>0</v>
      </c>
      <c r="R44" s="148"/>
      <c r="S44" s="148"/>
      <c r="T44" s="146"/>
      <c r="U44" s="146"/>
      <c r="V44" s="148"/>
      <c r="W44" s="148"/>
      <c r="X44" s="146"/>
      <c r="Y44" s="146"/>
      <c r="Z44" s="146"/>
      <c r="AA44" s="146"/>
    </row>
    <row r="45" spans="1:27" ht="15.75" customHeight="1">
      <c r="A45" s="268" t="s">
        <v>87</v>
      </c>
      <c r="B45" s="25" t="s">
        <v>79</v>
      </c>
      <c r="C45" s="20"/>
      <c r="D45" s="20"/>
      <c r="E45" s="97" t="s">
        <v>167</v>
      </c>
      <c r="F45" s="154">
        <f aca="true" t="shared" si="6" ref="F45:Q45">F39+F44</f>
        <v>-31</v>
      </c>
      <c r="G45" s="155">
        <f t="shared" si="6"/>
        <v>285</v>
      </c>
      <c r="H45" s="154">
        <f t="shared" si="6"/>
        <v>12</v>
      </c>
      <c r="I45" s="155">
        <f t="shared" si="6"/>
        <v>-49</v>
      </c>
      <c r="J45" s="154">
        <f t="shared" si="6"/>
        <v>-255.3</v>
      </c>
      <c r="K45" s="155">
        <f t="shared" si="6"/>
        <v>281</v>
      </c>
      <c r="L45" s="154">
        <f t="shared" si="6"/>
        <v>-109</v>
      </c>
      <c r="M45" s="155">
        <v>-70</v>
      </c>
      <c r="N45" s="154">
        <f>N39+N44</f>
        <v>0</v>
      </c>
      <c r="O45" s="155">
        <f>O39+O44</f>
        <v>0</v>
      </c>
      <c r="P45" s="154">
        <f t="shared" si="6"/>
        <v>0</v>
      </c>
      <c r="Q45" s="155">
        <f t="shared" si="6"/>
        <v>0</v>
      </c>
      <c r="R45" s="146"/>
      <c r="S45" s="146"/>
      <c r="T45" s="146"/>
      <c r="U45" s="146"/>
      <c r="V45" s="146"/>
      <c r="W45" s="146"/>
      <c r="X45" s="146"/>
      <c r="Y45" s="146"/>
      <c r="Z45" s="146"/>
      <c r="AA45" s="146"/>
    </row>
    <row r="46" spans="1:27" ht="15.75" customHeight="1">
      <c r="A46" s="269"/>
      <c r="B46" s="44" t="s">
        <v>80</v>
      </c>
      <c r="C46" s="43"/>
      <c r="D46" s="43"/>
      <c r="E46" s="43"/>
      <c r="F46" s="152">
        <v>0</v>
      </c>
      <c r="G46" s="153">
        <v>0</v>
      </c>
      <c r="H46" s="150">
        <v>0</v>
      </c>
      <c r="I46" s="151">
        <v>0</v>
      </c>
      <c r="J46" s="150">
        <v>0</v>
      </c>
      <c r="K46" s="151">
        <v>0</v>
      </c>
      <c r="L46" s="70">
        <v>0</v>
      </c>
      <c r="M46" s="114">
        <v>0</v>
      </c>
      <c r="N46" s="150">
        <v>0</v>
      </c>
      <c r="O46" s="151">
        <v>0</v>
      </c>
      <c r="P46" s="150">
        <v>0</v>
      </c>
      <c r="Q46" s="127">
        <v>0</v>
      </c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1:27" ht="15.75" customHeight="1">
      <c r="A47" s="269"/>
      <c r="B47" s="44" t="s">
        <v>81</v>
      </c>
      <c r="C47" s="43"/>
      <c r="D47" s="43"/>
      <c r="E47" s="43"/>
      <c r="F47" s="70">
        <v>511</v>
      </c>
      <c r="G47" s="114">
        <v>542</v>
      </c>
      <c r="H47" s="70">
        <v>541</v>
      </c>
      <c r="I47" s="115">
        <v>529</v>
      </c>
      <c r="J47" s="69">
        <v>158.1</v>
      </c>
      <c r="K47" s="241">
        <v>413</v>
      </c>
      <c r="L47" s="70">
        <v>604</v>
      </c>
      <c r="M47" s="114">
        <v>713</v>
      </c>
      <c r="N47" s="70">
        <v>0</v>
      </c>
      <c r="O47" s="116">
        <v>0</v>
      </c>
      <c r="P47" s="70">
        <v>0</v>
      </c>
      <c r="Q47" s="126">
        <v>0</v>
      </c>
      <c r="R47" s="146"/>
      <c r="S47" s="146"/>
      <c r="T47" s="146"/>
      <c r="U47" s="146"/>
      <c r="V47" s="146"/>
      <c r="W47" s="146"/>
      <c r="X47" s="146"/>
      <c r="Y47" s="146"/>
      <c r="Z47" s="146"/>
      <c r="AA47" s="146"/>
    </row>
    <row r="48" spans="1:27" ht="15.75" customHeight="1">
      <c r="A48" s="270"/>
      <c r="B48" s="47" t="s">
        <v>82</v>
      </c>
      <c r="C48" s="31"/>
      <c r="D48" s="31"/>
      <c r="E48" s="31"/>
      <c r="F48" s="74">
        <v>380</v>
      </c>
      <c r="G48" s="156">
        <v>436</v>
      </c>
      <c r="H48" s="74">
        <v>541</v>
      </c>
      <c r="I48" s="157">
        <v>529</v>
      </c>
      <c r="J48" s="74">
        <v>0</v>
      </c>
      <c r="K48" s="158">
        <v>0</v>
      </c>
      <c r="L48" s="74">
        <v>600</v>
      </c>
      <c r="M48" s="156">
        <v>643</v>
      </c>
      <c r="N48" s="74">
        <v>0</v>
      </c>
      <c r="O48" s="158">
        <v>0</v>
      </c>
      <c r="P48" s="74">
        <v>0</v>
      </c>
      <c r="Q48" s="138">
        <v>0</v>
      </c>
      <c r="R48" s="146"/>
      <c r="S48" s="146"/>
      <c r="T48" s="146"/>
      <c r="U48" s="146"/>
      <c r="V48" s="146"/>
      <c r="W48" s="146"/>
      <c r="X48" s="146"/>
      <c r="Y48" s="146"/>
      <c r="Z48" s="146"/>
      <c r="AA48" s="146"/>
    </row>
    <row r="49" spans="1:17" ht="15.75" customHeight="1">
      <c r="A49" s="13" t="s">
        <v>168</v>
      </c>
      <c r="Q49" s="6"/>
    </row>
    <row r="50" spans="1:17" ht="15.75" customHeight="1">
      <c r="A50" s="13"/>
      <c r="Q50" s="8"/>
    </row>
  </sheetData>
  <sheetProtection/>
  <mergeCells count="26">
    <mergeCell ref="P30:Q30"/>
    <mergeCell ref="A32:A39"/>
    <mergeCell ref="A40:A44"/>
    <mergeCell ref="A45:A48"/>
    <mergeCell ref="M25:M26"/>
    <mergeCell ref="A30:E31"/>
    <mergeCell ref="F30:G30"/>
    <mergeCell ref="H30:I30"/>
    <mergeCell ref="J30:K30"/>
    <mergeCell ref="L30:M30"/>
    <mergeCell ref="G25:G26"/>
    <mergeCell ref="H25:H26"/>
    <mergeCell ref="I25:I26"/>
    <mergeCell ref="J25:J26"/>
    <mergeCell ref="K25:K26"/>
    <mergeCell ref="L25:L26"/>
    <mergeCell ref="A6:E7"/>
    <mergeCell ref="F6:G6"/>
    <mergeCell ref="H6:I6"/>
    <mergeCell ref="J6:K6"/>
    <mergeCell ref="L6:M6"/>
    <mergeCell ref="N30:O30"/>
    <mergeCell ref="A8:A18"/>
    <mergeCell ref="A19:A27"/>
    <mergeCell ref="E25:E26"/>
    <mergeCell ref="F25:F2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67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H21" sqref="H21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1" t="s">
        <v>0</v>
      </c>
      <c r="B1" s="161"/>
      <c r="C1" s="214" t="s">
        <v>269</v>
      </c>
      <c r="D1" s="215"/>
    </row>
    <row r="3" spans="1:10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6"/>
      <c r="B5" s="216" t="s">
        <v>243</v>
      </c>
      <c r="C5" s="216"/>
      <c r="D5" s="216"/>
      <c r="H5" s="37"/>
      <c r="L5" s="37"/>
      <c r="N5" s="37" t="s">
        <v>170</v>
      </c>
    </row>
    <row r="6" spans="1:14" ht="15" customHeight="1">
      <c r="A6" s="217"/>
      <c r="B6" s="218"/>
      <c r="C6" s="218"/>
      <c r="D6" s="218"/>
      <c r="E6" s="313" t="s">
        <v>265</v>
      </c>
      <c r="F6" s="314"/>
      <c r="G6" s="315" t="s">
        <v>266</v>
      </c>
      <c r="H6" s="316"/>
      <c r="I6" s="313" t="s">
        <v>267</v>
      </c>
      <c r="J6" s="314"/>
      <c r="K6" s="313" t="s">
        <v>268</v>
      </c>
      <c r="L6" s="314"/>
      <c r="M6" s="313"/>
      <c r="N6" s="314"/>
    </row>
    <row r="7" spans="1:14" ht="15" customHeight="1">
      <c r="A7" s="59"/>
      <c r="B7" s="60"/>
      <c r="C7" s="60"/>
      <c r="D7" s="60"/>
      <c r="E7" s="219" t="s">
        <v>241</v>
      </c>
      <c r="F7" s="220" t="s">
        <v>2</v>
      </c>
      <c r="G7" s="219" t="s">
        <v>241</v>
      </c>
      <c r="H7" s="220" t="s">
        <v>2</v>
      </c>
      <c r="I7" s="219" t="s">
        <v>241</v>
      </c>
      <c r="J7" s="220" t="s">
        <v>2</v>
      </c>
      <c r="K7" s="219" t="s">
        <v>241</v>
      </c>
      <c r="L7" s="220" t="s">
        <v>2</v>
      </c>
      <c r="M7" s="219" t="s">
        <v>241</v>
      </c>
      <c r="N7" s="250" t="s">
        <v>2</v>
      </c>
    </row>
    <row r="8" spans="1:14" ht="18" customHeight="1">
      <c r="A8" s="259" t="s">
        <v>171</v>
      </c>
      <c r="B8" s="221" t="s">
        <v>172</v>
      </c>
      <c r="C8" s="222"/>
      <c r="D8" s="222"/>
      <c r="E8" s="223">
        <v>31</v>
      </c>
      <c r="F8" s="224">
        <v>31</v>
      </c>
      <c r="G8" s="223">
        <v>2</v>
      </c>
      <c r="H8" s="225">
        <v>2</v>
      </c>
      <c r="I8" s="223">
        <v>1</v>
      </c>
      <c r="J8" s="224">
        <v>1</v>
      </c>
      <c r="K8" s="223">
        <v>1</v>
      </c>
      <c r="L8" s="225">
        <v>1</v>
      </c>
      <c r="M8" s="223"/>
      <c r="N8" s="225"/>
    </row>
    <row r="9" spans="1:14" ht="18" customHeight="1">
      <c r="A9" s="260"/>
      <c r="B9" s="259" t="s">
        <v>173</v>
      </c>
      <c r="C9" s="180" t="s">
        <v>174</v>
      </c>
      <c r="D9" s="181"/>
      <c r="E9" s="226">
        <v>499</v>
      </c>
      <c r="F9" s="227">
        <v>499</v>
      </c>
      <c r="G9" s="226">
        <v>1070</v>
      </c>
      <c r="H9" s="228">
        <v>1070</v>
      </c>
      <c r="I9" s="226">
        <v>10</v>
      </c>
      <c r="J9" s="227">
        <v>10</v>
      </c>
      <c r="K9" s="226">
        <v>1505</v>
      </c>
      <c r="L9" s="228">
        <v>1505</v>
      </c>
      <c r="M9" s="226"/>
      <c r="N9" s="228"/>
    </row>
    <row r="10" spans="1:14" ht="18" customHeight="1">
      <c r="A10" s="260"/>
      <c r="B10" s="260"/>
      <c r="C10" s="44" t="s">
        <v>175</v>
      </c>
      <c r="D10" s="43"/>
      <c r="E10" s="229">
        <v>266</v>
      </c>
      <c r="F10" s="230">
        <v>266</v>
      </c>
      <c r="G10" s="229">
        <v>535</v>
      </c>
      <c r="H10" s="231">
        <v>535</v>
      </c>
      <c r="I10" s="229">
        <v>10</v>
      </c>
      <c r="J10" s="230">
        <v>10</v>
      </c>
      <c r="K10" s="229">
        <v>1505</v>
      </c>
      <c r="L10" s="231">
        <v>1505</v>
      </c>
      <c r="M10" s="229"/>
      <c r="N10" s="231"/>
    </row>
    <row r="11" spans="1:14" ht="18" customHeight="1">
      <c r="A11" s="260"/>
      <c r="B11" s="260"/>
      <c r="C11" s="44" t="s">
        <v>176</v>
      </c>
      <c r="D11" s="43"/>
      <c r="E11" s="229">
        <v>134</v>
      </c>
      <c r="F11" s="230">
        <v>134</v>
      </c>
      <c r="G11" s="229">
        <v>0</v>
      </c>
      <c r="H11" s="231">
        <v>0</v>
      </c>
      <c r="I11" s="229">
        <v>0</v>
      </c>
      <c r="J11" s="230">
        <v>0</v>
      </c>
      <c r="K11" s="229">
        <v>0</v>
      </c>
      <c r="L11" s="231">
        <v>0</v>
      </c>
      <c r="M11" s="229"/>
      <c r="N11" s="231"/>
    </row>
    <row r="12" spans="1:14" ht="18" customHeight="1">
      <c r="A12" s="260"/>
      <c r="B12" s="260"/>
      <c r="C12" s="44" t="s">
        <v>177</v>
      </c>
      <c r="D12" s="43"/>
      <c r="E12" s="229">
        <v>99</v>
      </c>
      <c r="F12" s="230">
        <v>99</v>
      </c>
      <c r="G12" s="229">
        <v>0</v>
      </c>
      <c r="H12" s="231">
        <v>0</v>
      </c>
      <c r="I12" s="229">
        <v>0</v>
      </c>
      <c r="J12" s="230">
        <v>0</v>
      </c>
      <c r="K12" s="229">
        <v>0</v>
      </c>
      <c r="L12" s="231">
        <v>0</v>
      </c>
      <c r="M12" s="229"/>
      <c r="N12" s="231"/>
    </row>
    <row r="13" spans="1:14" ht="18" customHeight="1">
      <c r="A13" s="260"/>
      <c r="B13" s="260"/>
      <c r="C13" s="44" t="s">
        <v>178</v>
      </c>
      <c r="D13" s="43"/>
      <c r="E13" s="229">
        <v>0</v>
      </c>
      <c r="F13" s="254" t="s">
        <v>257</v>
      </c>
      <c r="G13" s="229">
        <v>0</v>
      </c>
      <c r="H13" s="231">
        <v>0</v>
      </c>
      <c r="I13" s="229">
        <v>0</v>
      </c>
      <c r="J13" s="230">
        <v>0</v>
      </c>
      <c r="K13" s="229">
        <v>0</v>
      </c>
      <c r="L13" s="231">
        <v>0</v>
      </c>
      <c r="M13" s="229"/>
      <c r="N13" s="231"/>
    </row>
    <row r="14" spans="1:14" ht="18" customHeight="1">
      <c r="A14" s="261"/>
      <c r="B14" s="261"/>
      <c r="C14" s="47" t="s">
        <v>179</v>
      </c>
      <c r="D14" s="31"/>
      <c r="E14" s="232">
        <v>0</v>
      </c>
      <c r="F14" s="255" t="s">
        <v>257</v>
      </c>
      <c r="G14" s="232">
        <v>535</v>
      </c>
      <c r="H14" s="234">
        <v>535</v>
      </c>
      <c r="I14" s="232">
        <v>0</v>
      </c>
      <c r="J14" s="233">
        <v>0</v>
      </c>
      <c r="K14" s="232">
        <v>0</v>
      </c>
      <c r="L14" s="234">
        <v>0</v>
      </c>
      <c r="M14" s="232"/>
      <c r="N14" s="234"/>
    </row>
    <row r="15" spans="1:14" ht="18" customHeight="1">
      <c r="A15" s="309" t="s">
        <v>180</v>
      </c>
      <c r="B15" s="259" t="s">
        <v>181</v>
      </c>
      <c r="C15" s="180" t="s">
        <v>182</v>
      </c>
      <c r="D15" s="181"/>
      <c r="E15" s="235">
        <v>721</v>
      </c>
      <c r="F15" s="236">
        <v>622</v>
      </c>
      <c r="G15" s="235">
        <v>229</v>
      </c>
      <c r="H15" s="155">
        <v>206</v>
      </c>
      <c r="I15" s="235">
        <v>4291</v>
      </c>
      <c r="J15" s="236">
        <v>1350</v>
      </c>
      <c r="K15" s="235">
        <v>82</v>
      </c>
      <c r="L15" s="155">
        <v>76</v>
      </c>
      <c r="M15" s="235"/>
      <c r="N15" s="155"/>
    </row>
    <row r="16" spans="1:14" ht="18" customHeight="1">
      <c r="A16" s="260"/>
      <c r="B16" s="260"/>
      <c r="C16" s="44" t="s">
        <v>183</v>
      </c>
      <c r="D16" s="43"/>
      <c r="E16" s="70">
        <v>287</v>
      </c>
      <c r="F16" s="115">
        <v>177</v>
      </c>
      <c r="G16" s="70">
        <v>882</v>
      </c>
      <c r="H16" s="126">
        <v>898</v>
      </c>
      <c r="I16" s="70">
        <v>303</v>
      </c>
      <c r="J16" s="115">
        <v>1973</v>
      </c>
      <c r="K16" s="70">
        <v>4258</v>
      </c>
      <c r="L16" s="126">
        <v>4262</v>
      </c>
      <c r="M16" s="70"/>
      <c r="N16" s="126"/>
    </row>
    <row r="17" spans="1:14" ht="18" customHeight="1">
      <c r="A17" s="260"/>
      <c r="B17" s="260"/>
      <c r="C17" s="44" t="s">
        <v>184</v>
      </c>
      <c r="D17" s="43"/>
      <c r="E17" s="70">
        <v>84</v>
      </c>
      <c r="F17" s="115">
        <v>1</v>
      </c>
      <c r="G17" s="70">
        <v>0</v>
      </c>
      <c r="H17" s="126">
        <v>0</v>
      </c>
      <c r="I17" s="70">
        <v>0</v>
      </c>
      <c r="J17" s="115">
        <v>0</v>
      </c>
      <c r="K17" s="70">
        <v>0</v>
      </c>
      <c r="L17" s="126">
        <v>0</v>
      </c>
      <c r="M17" s="70"/>
      <c r="N17" s="126"/>
    </row>
    <row r="18" spans="1:14" ht="18" customHeight="1">
      <c r="A18" s="260"/>
      <c r="B18" s="261"/>
      <c r="C18" s="47" t="s">
        <v>185</v>
      </c>
      <c r="D18" s="31"/>
      <c r="E18" s="73">
        <v>1092</v>
      </c>
      <c r="F18" s="237">
        <v>799</v>
      </c>
      <c r="G18" s="73">
        <v>1111</v>
      </c>
      <c r="H18" s="237">
        <v>1103</v>
      </c>
      <c r="I18" s="73">
        <v>4594</v>
      </c>
      <c r="J18" s="237">
        <v>3323</v>
      </c>
      <c r="K18" s="73">
        <v>4340</v>
      </c>
      <c r="L18" s="237">
        <v>4338</v>
      </c>
      <c r="M18" s="73"/>
      <c r="N18" s="237"/>
    </row>
    <row r="19" spans="1:14" ht="18" customHeight="1">
      <c r="A19" s="260"/>
      <c r="B19" s="259" t="s">
        <v>186</v>
      </c>
      <c r="C19" s="180" t="s">
        <v>187</v>
      </c>
      <c r="D19" s="181"/>
      <c r="E19" s="154">
        <v>827</v>
      </c>
      <c r="F19" s="155">
        <v>535</v>
      </c>
      <c r="G19" s="154">
        <v>11</v>
      </c>
      <c r="H19" s="155">
        <v>9</v>
      </c>
      <c r="I19" s="154">
        <v>36</v>
      </c>
      <c r="J19" s="155">
        <v>141</v>
      </c>
      <c r="K19" s="154">
        <v>86</v>
      </c>
      <c r="L19" s="155">
        <v>122</v>
      </c>
      <c r="M19" s="154"/>
      <c r="N19" s="155"/>
    </row>
    <row r="20" spans="1:14" ht="18" customHeight="1">
      <c r="A20" s="260"/>
      <c r="B20" s="260"/>
      <c r="C20" s="44" t="s">
        <v>188</v>
      </c>
      <c r="D20" s="43"/>
      <c r="E20" s="69">
        <v>27</v>
      </c>
      <c r="F20" s="126">
        <v>30</v>
      </c>
      <c r="G20" s="69">
        <v>11</v>
      </c>
      <c r="H20" s="126">
        <v>11</v>
      </c>
      <c r="I20" s="69">
        <v>59</v>
      </c>
      <c r="J20" s="126">
        <v>186</v>
      </c>
      <c r="K20" s="69">
        <v>219</v>
      </c>
      <c r="L20" s="126">
        <v>357</v>
      </c>
      <c r="M20" s="69"/>
      <c r="N20" s="126"/>
    </row>
    <row r="21" spans="1:14" s="242" customFormat="1" ht="18" customHeight="1">
      <c r="A21" s="260"/>
      <c r="B21" s="260"/>
      <c r="C21" s="238" t="s">
        <v>189</v>
      </c>
      <c r="D21" s="239"/>
      <c r="E21" s="240">
        <v>0</v>
      </c>
      <c r="F21" s="241">
        <v>0</v>
      </c>
      <c r="G21" s="240">
        <v>0</v>
      </c>
      <c r="H21" s="241">
        <v>0</v>
      </c>
      <c r="I21" s="240">
        <v>0</v>
      </c>
      <c r="J21" s="241">
        <v>0</v>
      </c>
      <c r="K21" s="240">
        <v>2522</v>
      </c>
      <c r="L21" s="241">
        <v>2346</v>
      </c>
      <c r="M21" s="240"/>
      <c r="N21" s="241"/>
    </row>
    <row r="22" spans="1:14" ht="18" customHeight="1">
      <c r="A22" s="260"/>
      <c r="B22" s="261"/>
      <c r="C22" s="11" t="s">
        <v>190</v>
      </c>
      <c r="D22" s="12"/>
      <c r="E22" s="73">
        <v>854</v>
      </c>
      <c r="F22" s="138">
        <v>565</v>
      </c>
      <c r="G22" s="73">
        <v>22</v>
      </c>
      <c r="H22" s="138">
        <v>20</v>
      </c>
      <c r="I22" s="73">
        <v>95</v>
      </c>
      <c r="J22" s="138">
        <v>327</v>
      </c>
      <c r="K22" s="73">
        <v>2826</v>
      </c>
      <c r="L22" s="138">
        <v>2825</v>
      </c>
      <c r="M22" s="73"/>
      <c r="N22" s="138"/>
    </row>
    <row r="23" spans="1:14" ht="18" customHeight="1">
      <c r="A23" s="260"/>
      <c r="B23" s="259" t="s">
        <v>191</v>
      </c>
      <c r="C23" s="180" t="s">
        <v>192</v>
      </c>
      <c r="D23" s="181"/>
      <c r="E23" s="154">
        <v>499</v>
      </c>
      <c r="F23" s="155">
        <v>499</v>
      </c>
      <c r="G23" s="154">
        <v>1070</v>
      </c>
      <c r="H23" s="155">
        <v>1070</v>
      </c>
      <c r="I23" s="154">
        <v>10</v>
      </c>
      <c r="J23" s="155">
        <v>10</v>
      </c>
      <c r="K23" s="154">
        <v>1505</v>
      </c>
      <c r="L23" s="155">
        <v>1505</v>
      </c>
      <c r="M23" s="154"/>
      <c r="N23" s="155"/>
    </row>
    <row r="24" spans="1:14" ht="18" customHeight="1">
      <c r="A24" s="260"/>
      <c r="B24" s="260"/>
      <c r="C24" s="44" t="s">
        <v>193</v>
      </c>
      <c r="D24" s="43"/>
      <c r="E24" s="69">
        <v>-261</v>
      </c>
      <c r="F24" s="126">
        <v>-265</v>
      </c>
      <c r="G24" s="69">
        <v>19</v>
      </c>
      <c r="H24" s="126">
        <v>13</v>
      </c>
      <c r="I24" s="69">
        <v>4489</v>
      </c>
      <c r="J24" s="126">
        <v>2986</v>
      </c>
      <c r="K24" s="69">
        <v>8</v>
      </c>
      <c r="L24" s="126">
        <v>8</v>
      </c>
      <c r="M24" s="69"/>
      <c r="N24" s="126"/>
    </row>
    <row r="25" spans="1:14" ht="18" customHeight="1">
      <c r="A25" s="260"/>
      <c r="B25" s="260"/>
      <c r="C25" s="44" t="s">
        <v>194</v>
      </c>
      <c r="D25" s="43"/>
      <c r="E25" s="69">
        <v>0</v>
      </c>
      <c r="F25" s="126">
        <v>0</v>
      </c>
      <c r="G25" s="69">
        <v>0</v>
      </c>
      <c r="H25" s="126">
        <v>0</v>
      </c>
      <c r="I25" s="69">
        <v>0</v>
      </c>
      <c r="J25" s="126">
        <v>0</v>
      </c>
      <c r="K25" s="69">
        <v>0</v>
      </c>
      <c r="L25" s="126">
        <v>0</v>
      </c>
      <c r="M25" s="69"/>
      <c r="N25" s="126"/>
    </row>
    <row r="26" spans="1:14" ht="18" customHeight="1">
      <c r="A26" s="260"/>
      <c r="B26" s="261"/>
      <c r="C26" s="45" t="s">
        <v>195</v>
      </c>
      <c r="D26" s="46"/>
      <c r="E26" s="71">
        <v>238</v>
      </c>
      <c r="F26" s="138">
        <v>234</v>
      </c>
      <c r="G26" s="71">
        <v>1089</v>
      </c>
      <c r="H26" s="138">
        <v>1083</v>
      </c>
      <c r="I26" s="157">
        <v>4499</v>
      </c>
      <c r="J26" s="138">
        <v>2996</v>
      </c>
      <c r="K26" s="71">
        <v>1513</v>
      </c>
      <c r="L26" s="138">
        <v>1513</v>
      </c>
      <c r="M26" s="71"/>
      <c r="N26" s="138"/>
    </row>
    <row r="27" spans="1:14" ht="18" customHeight="1">
      <c r="A27" s="261"/>
      <c r="B27" s="47" t="s">
        <v>196</v>
      </c>
      <c r="C27" s="31"/>
      <c r="D27" s="31"/>
      <c r="E27" s="243">
        <v>1092</v>
      </c>
      <c r="F27" s="138">
        <v>799</v>
      </c>
      <c r="G27" s="73">
        <v>1111</v>
      </c>
      <c r="H27" s="138">
        <v>1103</v>
      </c>
      <c r="I27" s="243">
        <v>4594</v>
      </c>
      <c r="J27" s="138">
        <v>3323</v>
      </c>
      <c r="K27" s="73">
        <v>4340</v>
      </c>
      <c r="L27" s="138">
        <v>4338</v>
      </c>
      <c r="M27" s="73"/>
      <c r="N27" s="138"/>
    </row>
    <row r="28" spans="1:14" ht="18" customHeight="1">
      <c r="A28" s="259" t="s">
        <v>197</v>
      </c>
      <c r="B28" s="259" t="s">
        <v>198</v>
      </c>
      <c r="C28" s="180" t="s">
        <v>199</v>
      </c>
      <c r="D28" s="244" t="s">
        <v>41</v>
      </c>
      <c r="E28" s="154">
        <v>621.5</v>
      </c>
      <c r="F28" s="155">
        <v>733</v>
      </c>
      <c r="G28" s="154">
        <v>47.5</v>
      </c>
      <c r="H28" s="155">
        <v>44</v>
      </c>
      <c r="I28" s="154">
        <v>266</v>
      </c>
      <c r="J28" s="155">
        <v>828</v>
      </c>
      <c r="K28" s="154">
        <v>367.5</v>
      </c>
      <c r="L28" s="155">
        <v>364</v>
      </c>
      <c r="M28" s="154"/>
      <c r="N28" s="155"/>
    </row>
    <row r="29" spans="1:14" ht="18" customHeight="1">
      <c r="A29" s="260"/>
      <c r="B29" s="260"/>
      <c r="C29" s="44" t="s">
        <v>200</v>
      </c>
      <c r="D29" s="245" t="s">
        <v>42</v>
      </c>
      <c r="E29" s="69">
        <v>731.8</v>
      </c>
      <c r="F29" s="126">
        <v>803</v>
      </c>
      <c r="G29" s="69">
        <v>18.3</v>
      </c>
      <c r="H29" s="126">
        <v>18</v>
      </c>
      <c r="I29" s="69">
        <v>121.6</v>
      </c>
      <c r="J29" s="126">
        <v>685</v>
      </c>
      <c r="K29" s="69">
        <v>130.7</v>
      </c>
      <c r="L29" s="126">
        <v>106</v>
      </c>
      <c r="M29" s="69"/>
      <c r="N29" s="126"/>
    </row>
    <row r="30" spans="1:14" ht="18" customHeight="1">
      <c r="A30" s="260"/>
      <c r="B30" s="260"/>
      <c r="C30" s="44" t="s">
        <v>201</v>
      </c>
      <c r="D30" s="245" t="s">
        <v>43</v>
      </c>
      <c r="E30" s="69">
        <v>88.9</v>
      </c>
      <c r="F30" s="126">
        <v>88</v>
      </c>
      <c r="G30" s="70">
        <v>20.6</v>
      </c>
      <c r="H30" s="126">
        <v>17</v>
      </c>
      <c r="I30" s="69">
        <v>32.1</v>
      </c>
      <c r="J30" s="126">
        <v>34</v>
      </c>
      <c r="K30" s="69">
        <v>50.4</v>
      </c>
      <c r="L30" s="126">
        <v>53</v>
      </c>
      <c r="M30" s="69"/>
      <c r="N30" s="126"/>
    </row>
    <row r="31" spans="1:15" ht="18" customHeight="1">
      <c r="A31" s="260"/>
      <c r="B31" s="260"/>
      <c r="C31" s="11" t="s">
        <v>202</v>
      </c>
      <c r="D31" s="246" t="s">
        <v>203</v>
      </c>
      <c r="E31" s="73">
        <f aca="true" t="shared" si="0" ref="E31:N31">E28-E29-E30</f>
        <v>-199.19999999999996</v>
      </c>
      <c r="F31" s="237">
        <f t="shared" si="0"/>
        <v>-158</v>
      </c>
      <c r="G31" s="73">
        <f t="shared" si="0"/>
        <v>8.599999999999998</v>
      </c>
      <c r="H31" s="237">
        <f t="shared" si="0"/>
        <v>9</v>
      </c>
      <c r="I31" s="73">
        <f t="shared" si="0"/>
        <v>112.30000000000001</v>
      </c>
      <c r="J31" s="247">
        <f t="shared" si="0"/>
        <v>109</v>
      </c>
      <c r="K31" s="73">
        <f t="shared" si="0"/>
        <v>186.4</v>
      </c>
      <c r="L31" s="247">
        <f t="shared" si="0"/>
        <v>205</v>
      </c>
      <c r="M31" s="73">
        <f t="shared" si="0"/>
        <v>0</v>
      </c>
      <c r="N31" s="237">
        <f t="shared" si="0"/>
        <v>0</v>
      </c>
      <c r="O31" s="7"/>
    </row>
    <row r="32" spans="1:14" ht="18" customHeight="1">
      <c r="A32" s="260"/>
      <c r="B32" s="260"/>
      <c r="C32" s="180" t="s">
        <v>204</v>
      </c>
      <c r="D32" s="244" t="s">
        <v>45</v>
      </c>
      <c r="E32" s="154">
        <v>40.3</v>
      </c>
      <c r="F32" s="155">
        <v>0</v>
      </c>
      <c r="G32" s="154">
        <v>1.2</v>
      </c>
      <c r="H32" s="155">
        <v>2</v>
      </c>
      <c r="I32" s="154">
        <v>13.3</v>
      </c>
      <c r="J32" s="155">
        <v>4</v>
      </c>
      <c r="K32" s="154">
        <v>0.4</v>
      </c>
      <c r="L32" s="155">
        <v>0.4</v>
      </c>
      <c r="M32" s="154"/>
      <c r="N32" s="155"/>
    </row>
    <row r="33" spans="1:14" ht="18" customHeight="1">
      <c r="A33" s="260"/>
      <c r="B33" s="260"/>
      <c r="C33" s="44" t="s">
        <v>205</v>
      </c>
      <c r="D33" s="245" t="s">
        <v>46</v>
      </c>
      <c r="E33" s="69">
        <v>0.3</v>
      </c>
      <c r="F33" s="126">
        <v>1</v>
      </c>
      <c r="G33" s="69">
        <v>0</v>
      </c>
      <c r="H33" s="126">
        <v>0</v>
      </c>
      <c r="I33" s="69">
        <v>104.5</v>
      </c>
      <c r="J33" s="126">
        <v>77</v>
      </c>
      <c r="K33" s="69">
        <v>2.6</v>
      </c>
      <c r="L33" s="126">
        <v>4</v>
      </c>
      <c r="M33" s="69"/>
      <c r="N33" s="126"/>
    </row>
    <row r="34" spans="1:14" ht="18" customHeight="1">
      <c r="A34" s="260"/>
      <c r="B34" s="261"/>
      <c r="C34" s="11" t="s">
        <v>206</v>
      </c>
      <c r="D34" s="246" t="s">
        <v>207</v>
      </c>
      <c r="E34" s="73">
        <f aca="true" t="shared" si="1" ref="E34:N34">E31+E32-E33</f>
        <v>-159.2</v>
      </c>
      <c r="F34" s="138">
        <f t="shared" si="1"/>
        <v>-159</v>
      </c>
      <c r="G34" s="73">
        <f t="shared" si="1"/>
        <v>9.799999999999997</v>
      </c>
      <c r="H34" s="138">
        <f t="shared" si="1"/>
        <v>11</v>
      </c>
      <c r="I34" s="73">
        <f t="shared" si="1"/>
        <v>21.10000000000001</v>
      </c>
      <c r="J34" s="138">
        <f t="shared" si="1"/>
        <v>36</v>
      </c>
      <c r="K34" s="73">
        <f t="shared" si="1"/>
        <v>184.20000000000002</v>
      </c>
      <c r="L34" s="138">
        <f t="shared" si="1"/>
        <v>201.4</v>
      </c>
      <c r="M34" s="73">
        <f t="shared" si="1"/>
        <v>0</v>
      </c>
      <c r="N34" s="138">
        <f t="shared" si="1"/>
        <v>0</v>
      </c>
    </row>
    <row r="35" spans="1:14" ht="18" customHeight="1">
      <c r="A35" s="260"/>
      <c r="B35" s="259" t="s">
        <v>208</v>
      </c>
      <c r="C35" s="180" t="s">
        <v>209</v>
      </c>
      <c r="D35" s="244" t="s">
        <v>101</v>
      </c>
      <c r="E35" s="154">
        <v>2475.4</v>
      </c>
      <c r="F35" s="155">
        <v>167</v>
      </c>
      <c r="G35" s="154">
        <v>0</v>
      </c>
      <c r="H35" s="155">
        <v>0</v>
      </c>
      <c r="I35" s="154">
        <v>1546.8</v>
      </c>
      <c r="J35" s="155">
        <v>0</v>
      </c>
      <c r="K35" s="154">
        <v>0</v>
      </c>
      <c r="L35" s="155">
        <v>0</v>
      </c>
      <c r="M35" s="154"/>
      <c r="N35" s="155"/>
    </row>
    <row r="36" spans="1:14" ht="18" customHeight="1">
      <c r="A36" s="260"/>
      <c r="B36" s="260"/>
      <c r="C36" s="44" t="s">
        <v>210</v>
      </c>
      <c r="D36" s="245" t="s">
        <v>211</v>
      </c>
      <c r="E36" s="69">
        <v>2308.1</v>
      </c>
      <c r="F36" s="126">
        <v>4</v>
      </c>
      <c r="G36" s="69">
        <v>0</v>
      </c>
      <c r="H36" s="126">
        <v>0</v>
      </c>
      <c r="I36" s="69">
        <v>64.7</v>
      </c>
      <c r="J36" s="126">
        <v>0</v>
      </c>
      <c r="K36" s="69">
        <v>184.1</v>
      </c>
      <c r="L36" s="126">
        <v>201</v>
      </c>
      <c r="M36" s="69"/>
      <c r="N36" s="126"/>
    </row>
    <row r="37" spans="1:14" ht="18" customHeight="1">
      <c r="A37" s="260"/>
      <c r="B37" s="260"/>
      <c r="C37" s="44" t="s">
        <v>212</v>
      </c>
      <c r="D37" s="245" t="s">
        <v>213</v>
      </c>
      <c r="E37" s="69">
        <f aca="true" t="shared" si="2" ref="E37:N37">E34+E35-E36</f>
        <v>8.100000000000364</v>
      </c>
      <c r="F37" s="126">
        <f t="shared" si="2"/>
        <v>4</v>
      </c>
      <c r="G37" s="69">
        <f t="shared" si="2"/>
        <v>9.799999999999997</v>
      </c>
      <c r="H37" s="126">
        <f t="shared" si="2"/>
        <v>11</v>
      </c>
      <c r="I37" s="69">
        <f t="shared" si="2"/>
        <v>1503.1999999999998</v>
      </c>
      <c r="J37" s="126">
        <f t="shared" si="2"/>
        <v>36</v>
      </c>
      <c r="K37" s="69">
        <f t="shared" si="2"/>
        <v>0.10000000000002274</v>
      </c>
      <c r="L37" s="126">
        <f t="shared" si="2"/>
        <v>0.4000000000000057</v>
      </c>
      <c r="M37" s="69">
        <f t="shared" si="2"/>
        <v>0</v>
      </c>
      <c r="N37" s="126">
        <f t="shared" si="2"/>
        <v>0</v>
      </c>
    </row>
    <row r="38" spans="1:14" ht="18" customHeight="1">
      <c r="A38" s="260"/>
      <c r="B38" s="260"/>
      <c r="C38" s="44" t="s">
        <v>214</v>
      </c>
      <c r="D38" s="245" t="s">
        <v>215</v>
      </c>
      <c r="E38" s="69">
        <v>0</v>
      </c>
      <c r="F38" s="126">
        <v>0</v>
      </c>
      <c r="G38" s="69">
        <v>0</v>
      </c>
      <c r="H38" s="126">
        <v>0</v>
      </c>
      <c r="I38" s="69">
        <v>0</v>
      </c>
      <c r="J38" s="126">
        <v>0</v>
      </c>
      <c r="K38" s="69">
        <v>0</v>
      </c>
      <c r="L38" s="126">
        <v>0</v>
      </c>
      <c r="M38" s="69"/>
      <c r="N38" s="126"/>
    </row>
    <row r="39" spans="1:14" ht="18" customHeight="1">
      <c r="A39" s="260"/>
      <c r="B39" s="260"/>
      <c r="C39" s="44" t="s">
        <v>216</v>
      </c>
      <c r="D39" s="245" t="s">
        <v>217</v>
      </c>
      <c r="E39" s="69">
        <v>0</v>
      </c>
      <c r="F39" s="126">
        <v>0</v>
      </c>
      <c r="G39" s="69">
        <v>0</v>
      </c>
      <c r="H39" s="126">
        <v>0</v>
      </c>
      <c r="I39" s="69">
        <v>0</v>
      </c>
      <c r="J39" s="126">
        <v>0</v>
      </c>
      <c r="K39" s="69">
        <v>0</v>
      </c>
      <c r="L39" s="126">
        <v>0</v>
      </c>
      <c r="M39" s="69"/>
      <c r="N39" s="126"/>
    </row>
    <row r="40" spans="1:14" ht="18" customHeight="1">
      <c r="A40" s="260"/>
      <c r="B40" s="260"/>
      <c r="C40" s="44" t="s">
        <v>218</v>
      </c>
      <c r="D40" s="245" t="s">
        <v>219</v>
      </c>
      <c r="E40" s="69">
        <v>4.1</v>
      </c>
      <c r="F40" s="126">
        <v>3</v>
      </c>
      <c r="G40" s="69">
        <v>4.1</v>
      </c>
      <c r="H40" s="126">
        <v>4</v>
      </c>
      <c r="I40" s="69">
        <v>0</v>
      </c>
      <c r="J40" s="126">
        <v>0</v>
      </c>
      <c r="K40" s="69">
        <v>0</v>
      </c>
      <c r="L40" s="126">
        <v>0</v>
      </c>
      <c r="M40" s="69"/>
      <c r="N40" s="126"/>
    </row>
    <row r="41" spans="1:14" ht="18" customHeight="1">
      <c r="A41" s="260"/>
      <c r="B41" s="260"/>
      <c r="C41" s="192" t="s">
        <v>220</v>
      </c>
      <c r="D41" s="245" t="s">
        <v>221</v>
      </c>
      <c r="E41" s="69">
        <f aca="true" t="shared" si="3" ref="E41:N41">E34+E35-E36-E40</f>
        <v>4.000000000000364</v>
      </c>
      <c r="F41" s="126">
        <f t="shared" si="3"/>
        <v>1</v>
      </c>
      <c r="G41" s="69">
        <f t="shared" si="3"/>
        <v>5.6999999999999975</v>
      </c>
      <c r="H41" s="126">
        <f t="shared" si="3"/>
        <v>7</v>
      </c>
      <c r="I41" s="69">
        <f t="shared" si="3"/>
        <v>1503.1999999999998</v>
      </c>
      <c r="J41" s="126">
        <f t="shared" si="3"/>
        <v>36</v>
      </c>
      <c r="K41" s="69">
        <f t="shared" si="3"/>
        <v>0.10000000000002274</v>
      </c>
      <c r="L41" s="126">
        <f t="shared" si="3"/>
        <v>0.4000000000000057</v>
      </c>
      <c r="M41" s="69">
        <f t="shared" si="3"/>
        <v>0</v>
      </c>
      <c r="N41" s="126">
        <f t="shared" si="3"/>
        <v>0</v>
      </c>
    </row>
    <row r="42" spans="1:14" ht="18" customHeight="1">
      <c r="A42" s="260"/>
      <c r="B42" s="260"/>
      <c r="C42" s="317" t="s">
        <v>222</v>
      </c>
      <c r="D42" s="318"/>
      <c r="E42" s="70">
        <f aca="true" t="shared" si="4" ref="E42:N42">E37+E38-E39-E40</f>
        <v>4.000000000000364</v>
      </c>
      <c r="F42" s="114">
        <f t="shared" si="4"/>
        <v>1</v>
      </c>
      <c r="G42" s="70">
        <f t="shared" si="4"/>
        <v>5.6999999999999975</v>
      </c>
      <c r="H42" s="114">
        <f t="shared" si="4"/>
        <v>7</v>
      </c>
      <c r="I42" s="70">
        <f t="shared" si="4"/>
        <v>1503.1999999999998</v>
      </c>
      <c r="J42" s="114">
        <f t="shared" si="4"/>
        <v>36</v>
      </c>
      <c r="K42" s="70">
        <f t="shared" si="4"/>
        <v>0.10000000000002274</v>
      </c>
      <c r="L42" s="114">
        <f t="shared" si="4"/>
        <v>0.4000000000000057</v>
      </c>
      <c r="M42" s="70">
        <f t="shared" si="4"/>
        <v>0</v>
      </c>
      <c r="N42" s="126">
        <f t="shared" si="4"/>
        <v>0</v>
      </c>
    </row>
    <row r="43" spans="1:14" ht="18" customHeight="1">
      <c r="A43" s="260"/>
      <c r="B43" s="260"/>
      <c r="C43" s="44" t="s">
        <v>223</v>
      </c>
      <c r="D43" s="245" t="s">
        <v>224</v>
      </c>
      <c r="E43" s="69">
        <v>-264.7</v>
      </c>
      <c r="F43" s="126">
        <v>-265</v>
      </c>
      <c r="G43" s="69">
        <v>13</v>
      </c>
      <c r="H43" s="126">
        <v>6</v>
      </c>
      <c r="I43" s="69">
        <v>2986</v>
      </c>
      <c r="J43" s="126">
        <v>2950</v>
      </c>
      <c r="K43" s="69">
        <v>8</v>
      </c>
      <c r="L43" s="126">
        <v>8</v>
      </c>
      <c r="M43" s="69"/>
      <c r="N43" s="126"/>
    </row>
    <row r="44" spans="1:14" ht="18" customHeight="1">
      <c r="A44" s="261"/>
      <c r="B44" s="261"/>
      <c r="C44" s="11" t="s">
        <v>225</v>
      </c>
      <c r="D44" s="98" t="s">
        <v>226</v>
      </c>
      <c r="E44" s="73">
        <f aca="true" t="shared" si="5" ref="E44:N44">E41+E43</f>
        <v>-260.69999999999965</v>
      </c>
      <c r="F44" s="138">
        <f t="shared" si="5"/>
        <v>-264</v>
      </c>
      <c r="G44" s="73">
        <f t="shared" si="5"/>
        <v>18.699999999999996</v>
      </c>
      <c r="H44" s="138">
        <f t="shared" si="5"/>
        <v>13</v>
      </c>
      <c r="I44" s="73">
        <f t="shared" si="5"/>
        <v>4489.2</v>
      </c>
      <c r="J44" s="138">
        <f t="shared" si="5"/>
        <v>2986</v>
      </c>
      <c r="K44" s="73">
        <f t="shared" si="5"/>
        <v>8.100000000000023</v>
      </c>
      <c r="L44" s="138">
        <f t="shared" si="5"/>
        <v>8.400000000000006</v>
      </c>
      <c r="M44" s="73">
        <f t="shared" si="5"/>
        <v>0</v>
      </c>
      <c r="N44" s="138">
        <f t="shared" si="5"/>
        <v>0</v>
      </c>
    </row>
    <row r="45" ht="13.5" customHeight="1">
      <c r="A45" s="13" t="s">
        <v>227</v>
      </c>
    </row>
    <row r="46" ht="13.5" customHeight="1">
      <c r="A46" s="13" t="s">
        <v>228</v>
      </c>
    </row>
    <row r="47" ht="13.5">
      <c r="A47" s="248"/>
    </row>
  </sheetData>
  <sheetProtection/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I6:J6"/>
    <mergeCell ref="K6:L6"/>
    <mergeCell ref="M6:N6"/>
    <mergeCell ref="A8:A14"/>
    <mergeCell ref="B9:B1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yamasaki</cp:lastModifiedBy>
  <cp:lastPrinted>2017-08-17T01:15:32Z</cp:lastPrinted>
  <dcterms:modified xsi:type="dcterms:W3CDTF">2017-10-31T02:28:51Z</dcterms:modified>
  <cp:category/>
  <cp:version/>
  <cp:contentType/>
  <cp:contentStatus/>
</cp:coreProperties>
</file>