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'2.公営企業会計予算'!$A$1:$S$50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'4.公営企業会計決算'!$A$1:$S$49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<sst xmlns="http://schemas.openxmlformats.org/spreadsheetml/2006/main" count="472" uniqueCount="288">
  <si>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</si>
  <si>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</si>
  <si>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</si>
  <si>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</si>
  <si>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</si>
  <si>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</si>
  <si>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</si>
  <si>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</si>
  <si>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</si>
  <si>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</si>
  <si>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</si>
  <si>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</si>
  <si>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</si>
  <si>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</si>
  <si>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</si>
  <si>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</si>
  <si>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</si>
  <si>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</si>
  <si>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</si>
  <si>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</si>
  <si>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</si>
  <si>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</si>
  <si>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</si>
  <si>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</si>
  <si>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</si>
  <si>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</si>
  <si>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</si>
  <si>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</si>
  <si>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</si>
  <si>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</si>
  <si>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</si>
  <si>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</si>
  <si>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</si>
  <si>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</si>
  <si>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</si>
  <si>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</si>
  <si>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</si>
  <si>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</si>
  <si>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</si>
  <si>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</si>
  <si>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</si>
  <si>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</si>
  <si>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</si>
  <si>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</si>
  <si>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</si>
  <si>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</si>
  <si>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</si>
  <si>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</si>
  <si>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</si>
  <si>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</si>
  <si>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</si>
  <si>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</si>
  <si>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</si>
  <si>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</si>
  <si>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</si>
  <si>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</si>
  <si>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</si>
  <si>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</si>
  <si>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</si>
  <si>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</si>
  <si>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</si>
  <si>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</si>
  <si>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</si>
  <si>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</si>
  <si>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</si>
  <si>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</si>
  <si>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</si>
  <si>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</si>
  <si>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</si>
  <si>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</si>
  <si>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</si>
  <si>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</si>
  <si>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</si>
  <si>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</si>
  <si>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</si>
  <si>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</si>
  <si>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</si>
  <si>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</si>
  <si>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</si>
  <si>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</si>
  <si>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</si>
  <si>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</si>
  <si>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</si>
  <si>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</si>
  <si>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</si>
  <si>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</si>
  <si>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</si>
  <si>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</si>
  <si>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</si>
  <si>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</si>
  <si>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</si>
  <si>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</si>
  <si>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</si>
  <si>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</si>
  <si>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</si>
  <si>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</si>
  <si>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</si>
  <si>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</si>
  <si>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</si>
  <si>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</si>
  <si>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</si>
  <si>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</si>
  <si>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</si>
  <si>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</si>
  <si>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</si>
  <si>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</si>
  <si>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</si>
  <si>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</si>
  <si>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</si>
  <si>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</si>
  <si>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</si>
  <si>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</si>
  <si>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</si>
  <si>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</si>
  <si>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</si>
  <si>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</si>
  <si>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</si>
  <si>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</si>
  <si>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</si>
  <si>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</si>
  <si>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</si>
  <si>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</si>
  <si>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</si>
  <si>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</si>
  <si>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</si>
  <si>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</si>
  <si>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</si>
  <si>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</si>
  <si>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</si>
  <si>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３.普通会計の状況</t>
  </si>
  <si>
    <t>（単位：百万円、％）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</si>
  <si>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</si>
  <si>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</si>
  <si>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</si>
  <si>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</si>
  <si>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</si>
  <si>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</si>
  <si>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</si>
  <si>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</si>
  <si>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</si>
  <si>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</si>
  <si>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</si>
  <si>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</si>
  <si>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</si>
  <si>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</si>
  <si>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</si>
  <si>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</si>
  <si>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</si>
  <si>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</si>
  <si>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</si>
  <si>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</si>
  <si>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</si>
  <si>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</si>
  <si>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</si>
  <si>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</si>
  <si>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</si>
  <si>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</si>
  <si>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</si>
  <si>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</si>
  <si>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</si>
  <si>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</si>
  <si>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</si>
  <si>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</si>
  <si>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</si>
  <si>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</si>
  <si>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</si>
  <si>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</si>
  <si>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</si>
  <si>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</si>
  <si>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</si>
  <si>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</si>
  <si>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</si>
  <si>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</si>
  <si>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</si>
  <si>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</si>
  <si>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</si>
  <si>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</si>
  <si>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</si>
  <si>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</si>
  <si>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</si>
  <si>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</si>
  <si>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</si>
  <si>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</si>
  <si>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</si>
  <si>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</si>
  <si>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</si>
  <si>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</si>
  <si>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</si>
  <si>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</si>
  <si>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</si>
  <si>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</si>
  <si>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</si>
  <si>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</si>
  <si>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</si>
  <si>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</si>
  <si>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</si>
  <si>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</si>
  <si>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</si>
  <si>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</si>
  <si>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</si>
  <si>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</si>
  <si>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</si>
  <si>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</si>
  <si>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</si>
  <si>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</si>
  <si>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</si>
  <si>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</si>
  <si>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</si>
  <si>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</si>
  <si>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</si>
  <si>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</si>
  <si>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</si>
  <si>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</si>
  <si>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</si>
  <si>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</si>
  <si>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</si>
  <si>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</si>
  <si>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</si>
  <si>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</si>
  <si>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</si>
  <si>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</si>
  <si>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</si>
  <si>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</si>
  <si>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</si>
  <si>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</si>
  <si>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</si>
  <si>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</si>
  <si>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</si>
  <si>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</si>
  <si>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</si>
  <si>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</si>
  <si>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</si>
  <si>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</si>
  <si>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</si>
  <si>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</si>
  <si>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</si>
  <si>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</si>
  <si>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</si>
  <si>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</si>
  <si>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</si>
  <si>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</si>
  <si>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</si>
  <si>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</si>
  <si>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</si>
  <si>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</si>
  <si>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</si>
  <si>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</si>
  <si>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</si>
  <si>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</si>
  <si>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</si>
  <si>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</si>
  <si>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</si>
  <si>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</si>
  <si>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</si>
  <si>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</si>
  <si>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</si>
  <si>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</si>
  <si>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</si>
  <si>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</si>
  <si>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</si>
  <si>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</si>
  <si>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</si>
  <si>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（注1）平成23年度～26年度は平成22年国勢調査、平成27年度は平成27年度国勢調査を基に計上している。</t>
  </si>
  <si>
    <t>27年度</t>
  </si>
  <si>
    <t>(平成27年度決算ﾍﾞｰｽ）</t>
  </si>
  <si>
    <t>27年度</t>
  </si>
  <si>
    <t>27年度</t>
  </si>
  <si>
    <t>27年度</t>
  </si>
  <si>
    <t>(平成27年度決算額）</t>
  </si>
  <si>
    <t>水道事業</t>
  </si>
  <si>
    <t>病院事業</t>
  </si>
  <si>
    <t>公共下水道事業</t>
  </si>
  <si>
    <t>特定環境保全公共下水道事業</t>
  </si>
  <si>
    <t>その他事業（特定地域生活排水処理施設整備事業）</t>
  </si>
  <si>
    <t>その他（個別排水処理施設整備事業）</t>
  </si>
  <si>
    <t>農業集落排水事業</t>
  </si>
  <si>
    <t>介護サービス（指定介護老人福祉施設）</t>
  </si>
  <si>
    <t>市場事業</t>
  </si>
  <si>
    <t>と畜場事業</t>
  </si>
  <si>
    <t>29年度</t>
  </si>
  <si>
    <t>29年度</t>
  </si>
  <si>
    <t>新潟市</t>
  </si>
  <si>
    <t>公共下水道</t>
  </si>
  <si>
    <t>介護サービス（老人デイサービスセンター）</t>
  </si>
  <si>
    <t>新潟市土地開発公社</t>
  </si>
  <si>
    <t>新潟地下開発</t>
  </si>
  <si>
    <t>エフエム新津</t>
  </si>
  <si>
    <t>まちづくり豊栄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</si>
</sst>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Font="1" applyBorder="1" applyAlignment="1">
      <alignment vertical="center"/>
    </xf>
    <xf numFmtId="214" fontId="0" fillId="0" borderId="58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34" xfId="48" applyNumberFormat="1" applyFont="1" applyBorder="1" applyAlignment="1">
      <alignment vertical="center"/>
    </xf>
    <xf numFmtId="214" fontId="0" fillId="0" borderId="58" xfId="0" applyNumberFormat="1" applyBorder="1" applyAlignment="1" quotePrefix="1">
      <alignment horizontal="right" vertical="center"/>
    </xf>
    <xf numFmtId="214" fontId="0" fillId="0" borderId="19" xfId="48" applyNumberFormat="1" applyFont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0" xfId="48" applyNumberFormat="1" applyFont="1" applyBorder="1" applyAlignment="1">
      <alignment vertical="center"/>
    </xf>
    <xf numFmtId="214" fontId="0" fillId="0" borderId="61" xfId="48" applyNumberFormat="1" applyFont="1" applyBorder="1" applyAlignment="1">
      <alignment vertical="center"/>
    </xf>
    <xf numFmtId="214" fontId="0" fillId="0" borderId="62" xfId="48" applyNumberFormat="1" applyFont="1" applyBorder="1" applyAlignment="1">
      <alignment vertical="center"/>
    </xf>
    <xf numFmtId="214" fontId="0" fillId="0" borderId="35" xfId="48" applyNumberFormat="1" applyFont="1" applyBorder="1" applyAlignment="1">
      <alignment vertical="center"/>
    </xf>
    <xf numFmtId="214" fontId="0" fillId="0" borderId="20" xfId="48" applyNumberFormat="1" applyFont="1" applyBorder="1" applyAlignment="1">
      <alignment vertical="center"/>
    </xf>
    <xf numFmtId="214" fontId="0" fillId="0" borderId="58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3" xfId="48" applyNumberFormat="1" applyFont="1" applyBorder="1" applyAlignment="1">
      <alignment vertical="center"/>
    </xf>
    <xf numFmtId="214" fontId="0" fillId="0" borderId="64" xfId="48" applyNumberFormat="1" applyFont="1" applyBorder="1" applyAlignment="1">
      <alignment vertical="center"/>
    </xf>
    <xf numFmtId="214" fontId="0" fillId="0" borderId="22" xfId="48" applyNumberFormat="1" applyFont="1" applyBorder="1" applyAlignment="1">
      <alignment vertical="center"/>
    </xf>
    <xf numFmtId="214" fontId="0" fillId="0" borderId="65" xfId="48" applyNumberFormat="1" applyFon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Font="1" applyBorder="1" applyAlignment="1">
      <alignment vertical="center"/>
    </xf>
    <xf numFmtId="214" fontId="0" fillId="0" borderId="66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36" xfId="48" applyNumberFormat="1" applyFon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2" xfId="48" applyNumberFormat="1" applyFon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23" xfId="48" applyNumberFormat="1" applyFont="1" applyBorder="1" applyAlignment="1">
      <alignment vertical="center"/>
    </xf>
    <xf numFmtId="41" fontId="0" fillId="0" borderId="67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67" xfId="0" applyNumberFormat="1" applyBorder="1" applyAlignment="1">
      <alignment vertical="center"/>
    </xf>
    <xf numFmtId="38" fontId="0" fillId="0" borderId="67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7" xfId="0" applyNumberFormat="1" applyBorder="1" applyAlignment="1">
      <alignment vertical="center"/>
    </xf>
    <xf numFmtId="41" fontId="0" fillId="0" borderId="67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20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9" xfId="0" applyNumberFormat="1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41" fontId="0" fillId="0" borderId="72" xfId="0" applyNumberFormat="1" applyBorder="1" applyAlignment="1">
      <alignment horizontal="center" vertical="center"/>
    </xf>
    <xf numFmtId="214" fontId="0" fillId="0" borderId="73" xfId="0" applyNumberFormat="1" applyBorder="1" applyAlignment="1">
      <alignment vertical="center"/>
    </xf>
    <xf numFmtId="214" fontId="0" fillId="0" borderId="73" xfId="48" applyNumberFormat="1" applyFont="1" applyFill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Font="1" applyBorder="1" applyAlignment="1">
      <alignment horizontal="right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on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Fon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7" xfId="0" applyNumberFormat="1" applyBorder="1" applyAlignment="1">
      <alignment horizontal="right" vertical="center"/>
    </xf>
    <xf numFmtId="214" fontId="0" fillId="0" borderId="72" xfId="0" applyNumberFormat="1" applyBorder="1" applyAlignment="1">
      <alignment vertical="center"/>
    </xf>
    <xf numFmtId="214" fontId="0" fillId="0" borderId="72" xfId="48" applyNumberFormat="1" applyFont="1" applyBorder="1" applyAlignment="1">
      <alignment horizontal="right" vertical="center"/>
    </xf>
    <xf numFmtId="218" fontId="0" fillId="0" borderId="74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3" xfId="48" applyNumberFormat="1" applyFon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4" xfId="0" applyNumberFormat="1" applyBorder="1" applyAlignment="1">
      <alignment vertical="center"/>
    </xf>
    <xf numFmtId="219" fontId="0" fillId="0" borderId="74" xfId="48" applyNumberFormat="1" applyFon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Fon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41" fontId="0" fillId="0" borderId="77" xfId="0" applyNumberFormat="1" applyBorder="1" applyAlignment="1">
      <alignment vertical="center"/>
    </xf>
    <xf numFmtId="215" fontId="0" fillId="0" borderId="72" xfId="0" applyNumberFormat="1" applyBorder="1" applyAlignment="1">
      <alignment vertical="center"/>
    </xf>
    <xf numFmtId="215" fontId="0" fillId="0" borderId="72" xfId="48" applyNumberFormat="1" applyFont="1" applyBorder="1" applyAlignment="1">
      <alignment vertical="center"/>
    </xf>
    <xf numFmtId="215" fontId="0" fillId="0" borderId="76" xfId="48" applyNumberFormat="1" applyFon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78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4" xfId="0" applyNumberFormat="1" applyBorder="1" applyAlignment="1" quotePrefix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0" xfId="0" applyNumberFormat="1" applyBorder="1" applyAlignment="1">
      <alignment horizontal="center" vertical="center"/>
    </xf>
    <xf numFmtId="41" fontId="0" fillId="0" borderId="69" xfId="0" applyNumberFormat="1" applyFont="1" applyBorder="1" applyAlignment="1">
      <alignment vertical="center"/>
    </xf>
    <xf numFmtId="0" fontId="0" fillId="0" borderId="70" xfId="0" applyBorder="1" applyAlignment="1">
      <alignment horizontal="distributed" vertical="center"/>
    </xf>
    <xf numFmtId="214" fontId="0" fillId="0" borderId="79" xfId="48" applyNumberFormat="1" applyFont="1" applyBorder="1" applyAlignment="1">
      <alignment horizontal="center" vertical="center"/>
    </xf>
    <xf numFmtId="214" fontId="0" fillId="0" borderId="80" xfId="48" applyNumberFormat="1" applyFont="1" applyBorder="1" applyAlignment="1">
      <alignment horizontal="center" vertical="center"/>
    </xf>
    <xf numFmtId="214" fontId="0" fillId="0" borderId="19" xfId="48" applyNumberFormat="1" applyFont="1" applyBorder="1" applyAlignment="1">
      <alignment horizontal="center" vertical="center"/>
    </xf>
    <xf numFmtId="214" fontId="0" fillId="0" borderId="63" xfId="48" applyNumberFormat="1" applyFont="1" applyBorder="1" applyAlignment="1">
      <alignment horizontal="center" vertical="center"/>
    </xf>
    <xf numFmtId="214" fontId="0" fillId="0" borderId="58" xfId="48" applyNumberFormat="1" applyFont="1" applyBorder="1" applyAlignment="1">
      <alignment horizontal="center" vertical="center"/>
    </xf>
    <xf numFmtId="214" fontId="0" fillId="0" borderId="64" xfId="48" applyNumberFormat="1" applyFont="1" applyBorder="1" applyAlignment="1">
      <alignment horizontal="center" vertical="center"/>
    </xf>
    <xf numFmtId="214" fontId="0" fillId="0" borderId="62" xfId="48" applyNumberFormat="1" applyFont="1" applyBorder="1" applyAlignment="1">
      <alignment horizontal="center" vertical="center"/>
    </xf>
    <xf numFmtId="214" fontId="0" fillId="0" borderId="22" xfId="48" applyNumberFormat="1" applyFont="1" applyBorder="1" applyAlignment="1">
      <alignment horizontal="center" vertical="center"/>
    </xf>
    <xf numFmtId="214" fontId="0" fillId="0" borderId="81" xfId="48" applyNumberFormat="1" applyFont="1" applyBorder="1" applyAlignment="1">
      <alignment vertical="center"/>
    </xf>
    <xf numFmtId="214" fontId="0" fillId="0" borderId="78" xfId="48" applyNumberFormat="1" applyFon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64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Font="1" applyBorder="1" applyAlignment="1">
      <alignment vertical="center"/>
    </xf>
    <xf numFmtId="214" fontId="0" fillId="0" borderId="69" xfId="48" applyNumberFormat="1" applyFon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215" fontId="0" fillId="0" borderId="80" xfId="48" applyNumberFormat="1" applyFont="1" applyBorder="1" applyAlignment="1">
      <alignment vertical="center"/>
    </xf>
    <xf numFmtId="215" fontId="0" fillId="0" borderId="82" xfId="48" applyNumberFormat="1" applyFont="1" applyBorder="1" applyAlignment="1">
      <alignment vertical="center"/>
    </xf>
    <xf numFmtId="0" fontId="0" fillId="0" borderId="83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3" xfId="48" applyNumberFormat="1" applyFont="1" applyBorder="1" applyAlignment="1">
      <alignment vertical="center"/>
    </xf>
    <xf numFmtId="215" fontId="0" fillId="0" borderId="78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6" xfId="0" applyNumberFormat="1" applyBorder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214" fontId="0" fillId="0" borderId="73" xfId="48" applyNumberFormat="1" applyFill="1" applyBorder="1" applyAlignment="1">
      <alignment horizontal="right" vertical="center"/>
    </xf>
    <xf numFmtId="214" fontId="0" fillId="0" borderId="74" xfId="48" applyNumberFormat="1" applyBorder="1" applyAlignment="1">
      <alignment horizontal="right" vertical="center"/>
    </xf>
    <xf numFmtId="214" fontId="0" fillId="0" borderId="75" xfId="48" applyNumberFormat="1" applyBorder="1" applyAlignment="1">
      <alignment horizontal="right"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2" xfId="48" applyNumberFormat="1" applyBorder="1" applyAlignment="1">
      <alignment horizontal="right" vertical="center"/>
    </xf>
    <xf numFmtId="214" fontId="0" fillId="0" borderId="73" xfId="48" applyNumberFormat="1" applyBorder="1" applyAlignment="1">
      <alignment vertical="center"/>
    </xf>
    <xf numFmtId="219" fontId="0" fillId="0" borderId="74" xfId="48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215" fontId="0" fillId="0" borderId="72" xfId="48" applyNumberFormat="1" applyBorder="1" applyAlignment="1">
      <alignment vertical="center"/>
    </xf>
    <xf numFmtId="215" fontId="0" fillId="0" borderId="76" xfId="48" applyNumberFormat="1" applyFill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69" xfId="48" applyNumberFormat="1" applyFont="1" applyBorder="1" applyAlignment="1">
      <alignment horizontal="center" vertical="center"/>
    </xf>
    <xf numFmtId="214" fontId="0" fillId="0" borderId="17" xfId="48" applyNumberFormat="1" applyFont="1" applyBorder="1" applyAlignment="1">
      <alignment horizontal="center" vertical="center"/>
    </xf>
    <xf numFmtId="214" fontId="0" fillId="0" borderId="36" xfId="48" applyNumberFormat="1" applyFont="1" applyBorder="1" applyAlignment="1">
      <alignment horizontal="center" vertical="center"/>
    </xf>
    <xf numFmtId="214" fontId="0" fillId="0" borderId="12" xfId="48" applyNumberFormat="1" applyFont="1" applyBorder="1" applyAlignment="1">
      <alignment horizontal="center" vertical="center"/>
    </xf>
    <xf numFmtId="214" fontId="0" fillId="0" borderId="84" xfId="48" applyNumberFormat="1" applyBorder="1" applyAlignment="1">
      <alignment horizontal="center" vertical="center"/>
    </xf>
    <xf numFmtId="214" fontId="0" fillId="0" borderId="29" xfId="48" applyNumberFormat="1" applyBorder="1" applyAlignment="1">
      <alignment horizontal="center" vertical="center"/>
    </xf>
    <xf numFmtId="214" fontId="0" fillId="0" borderId="32" xfId="48" applyNumberFormat="1" applyBorder="1" applyAlignment="1">
      <alignment horizontal="center" vertical="center"/>
    </xf>
    <xf numFmtId="214" fontId="0" fillId="0" borderId="25" xfId="48" applyNumberFormat="1" applyBorder="1" applyAlignment="1">
      <alignment horizontal="center" vertical="center"/>
    </xf>
    <xf numFmtId="214" fontId="0" fillId="0" borderId="43" xfId="48" applyNumberFormat="1" applyBorder="1" applyAlignment="1">
      <alignment vertical="center"/>
    </xf>
    <xf numFmtId="214" fontId="0" fillId="0" borderId="32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15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37" xfId="48" applyNumberFormat="1" applyFill="1" applyBorder="1" applyAlignment="1">
      <alignment vertical="center"/>
    </xf>
    <xf numFmtId="214" fontId="0" fillId="0" borderId="41" xfId="48" applyNumberFormat="1" applyBorder="1" applyAlignment="1">
      <alignment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51" xfId="48" applyNumberFormat="1" applyBorder="1" applyAlignment="1">
      <alignment horizontal="center" vertical="center"/>
    </xf>
    <xf numFmtId="214" fontId="0" fillId="0" borderId="30" xfId="48" applyNumberFormat="1" applyBorder="1" applyAlignment="1">
      <alignment horizontal="center" vertical="center"/>
    </xf>
    <xf numFmtId="214" fontId="0" fillId="0" borderId="27" xfId="48" applyNumberFormat="1" applyBorder="1" applyAlignment="1">
      <alignment horizontal="center" vertical="center"/>
    </xf>
    <xf numFmtId="214" fontId="0" fillId="0" borderId="85" xfId="48" applyNumberFormat="1" applyBorder="1" applyAlignment="1">
      <alignment vertical="center"/>
    </xf>
    <xf numFmtId="214" fontId="0" fillId="0" borderId="30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16" xfId="48" applyNumberFormat="1" applyFill="1" applyBorder="1" applyAlignment="1">
      <alignment vertical="center"/>
    </xf>
    <xf numFmtId="214" fontId="0" fillId="0" borderId="58" xfId="48" applyNumberFormat="1" applyFont="1" applyFill="1" applyBorder="1" applyAlignment="1">
      <alignment vertical="center"/>
    </xf>
    <xf numFmtId="214" fontId="0" fillId="0" borderId="38" xfId="48" applyNumberFormat="1" applyBorder="1" applyAlignment="1">
      <alignment vertical="center"/>
    </xf>
    <xf numFmtId="214" fontId="0" fillId="0" borderId="86" xfId="48" applyNumberFormat="1" applyFont="1" applyBorder="1" applyAlignment="1">
      <alignment vertical="center"/>
    </xf>
    <xf numFmtId="214" fontId="0" fillId="0" borderId="87" xfId="48" applyNumberFormat="1" applyBorder="1" applyAlignment="1">
      <alignment vertical="center"/>
    </xf>
    <xf numFmtId="214" fontId="0" fillId="0" borderId="57" xfId="48" applyNumberFormat="1" applyBorder="1" applyAlignment="1">
      <alignment vertical="center"/>
    </xf>
    <xf numFmtId="214" fontId="0" fillId="0" borderId="2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19" xfId="48" applyNumberFormat="1" applyBorder="1" applyAlignment="1">
      <alignment vertical="center"/>
    </xf>
    <xf numFmtId="214" fontId="0" fillId="0" borderId="63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60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4" xfId="48" applyNumberFormat="1" applyFont="1" applyBorder="1" applyAlignment="1" quotePrefix="1">
      <alignment horizontal="right" vertical="center"/>
    </xf>
    <xf numFmtId="214" fontId="0" fillId="0" borderId="58" xfId="48" applyNumberFormat="1" applyFont="1" applyBorder="1" applyAlignment="1" quotePrefix="1">
      <alignment horizontal="right" vertical="center"/>
    </xf>
    <xf numFmtId="214" fontId="0" fillId="0" borderId="81" xfId="48" applyNumberForma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37" xfId="48" applyNumberFormat="1" applyFont="1" applyBorder="1" applyAlignment="1" quotePrefix="1">
      <alignment horizontal="right" vertical="center"/>
    </xf>
    <xf numFmtId="214" fontId="0" fillId="0" borderId="36" xfId="48" applyNumberFormat="1" applyBorder="1" applyAlignment="1">
      <alignment vertical="center"/>
    </xf>
    <xf numFmtId="214" fontId="0" fillId="0" borderId="44" xfId="48" applyNumberFormat="1" applyBorder="1" applyAlignment="1">
      <alignment vertical="center"/>
    </xf>
    <xf numFmtId="214" fontId="0" fillId="0" borderId="30" xfId="0" applyNumberFormat="1" applyBorder="1" applyAlignment="1" quotePrefix="1">
      <alignment horizontal="right" vertical="center"/>
    </xf>
    <xf numFmtId="214" fontId="0" fillId="0" borderId="51" xfId="48" applyNumberFormat="1" applyBorder="1" applyAlignment="1">
      <alignment vertical="center"/>
    </xf>
    <xf numFmtId="214" fontId="0" fillId="0" borderId="49" xfId="48" applyNumberFormat="1" applyBorder="1" applyAlignment="1">
      <alignment vertical="center"/>
    </xf>
    <xf numFmtId="214" fontId="0" fillId="0" borderId="35" xfId="48" applyNumberFormat="1" applyFont="1" applyBorder="1" applyAlignment="1" quotePrefix="1">
      <alignment horizontal="right" vertical="center"/>
    </xf>
    <xf numFmtId="214" fontId="0" fillId="0" borderId="27" xfId="48" applyNumberFormat="1" applyFont="1" applyBorder="1" applyAlignment="1" quotePrefix="1">
      <alignment horizontal="right" vertical="center"/>
    </xf>
    <xf numFmtId="214" fontId="0" fillId="33" borderId="62" xfId="48" applyNumberFormat="1" applyFont="1" applyFill="1" applyBorder="1" applyAlignment="1" quotePrefix="1">
      <alignment horizontal="right" vertical="center"/>
    </xf>
    <xf numFmtId="214" fontId="0" fillId="0" borderId="31" xfId="48" applyNumberFormat="1" applyBorder="1" applyAlignment="1">
      <alignment vertical="center"/>
    </xf>
    <xf numFmtId="214" fontId="0" fillId="0" borderId="47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30" xfId="48" applyNumberFormat="1" applyFont="1" applyBorder="1" applyAlignment="1" quotePrefix="1">
      <alignment horizontal="right" vertical="center"/>
    </xf>
    <xf numFmtId="214" fontId="0" fillId="0" borderId="16" xfId="48" applyNumberFormat="1" applyFont="1" applyBorder="1" applyAlignment="1" quotePrefix="1">
      <alignment horizontal="right" vertical="center"/>
    </xf>
    <xf numFmtId="214" fontId="0" fillId="0" borderId="37" xfId="48" applyNumberFormat="1" applyFont="1" applyFill="1" applyBorder="1" applyAlignment="1">
      <alignment vertical="center"/>
    </xf>
    <xf numFmtId="214" fontId="0" fillId="0" borderId="58" xfId="48" applyNumberFormat="1" applyFont="1" applyFill="1" applyBorder="1" applyAlignment="1">
      <alignment horizontal="center" vertical="center"/>
    </xf>
    <xf numFmtId="214" fontId="0" fillId="0" borderId="32" xfId="48" applyNumberFormat="1" applyFill="1" applyBorder="1" applyAlignment="1">
      <alignment horizontal="center" vertical="center"/>
    </xf>
    <xf numFmtId="214" fontId="0" fillId="0" borderId="36" xfId="48" applyNumberFormat="1" applyFont="1" applyFill="1" applyBorder="1" applyAlignment="1">
      <alignment horizontal="center" vertical="center"/>
    </xf>
    <xf numFmtId="214" fontId="0" fillId="0" borderId="30" xfId="48" applyNumberFormat="1" applyFill="1" applyBorder="1" applyAlignment="1">
      <alignment horizontal="center" vertical="center"/>
    </xf>
    <xf numFmtId="214" fontId="0" fillId="0" borderId="62" xfId="48" applyNumberFormat="1" applyFont="1" applyFill="1" applyBorder="1" applyAlignment="1">
      <alignment horizontal="center" vertical="center"/>
    </xf>
    <xf numFmtId="214" fontId="0" fillId="0" borderId="25" xfId="48" applyNumberFormat="1" applyFill="1" applyBorder="1" applyAlignment="1">
      <alignment horizontal="center" vertical="center"/>
    </xf>
    <xf numFmtId="214" fontId="0" fillId="0" borderId="12" xfId="48" applyNumberFormat="1" applyFont="1" applyFill="1" applyBorder="1" applyAlignment="1">
      <alignment horizontal="center" vertical="center"/>
    </xf>
    <xf numFmtId="214" fontId="0" fillId="0" borderId="27" xfId="48" applyNumberFormat="1" applyFill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8" xfId="0" applyNumberFormat="1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71" xfId="0" applyNumberFormat="1" applyBorder="1" applyAlignment="1">
      <alignment horizontal="center" vertical="center"/>
    </xf>
    <xf numFmtId="41" fontId="0" fillId="0" borderId="88" xfId="0" applyNumberFormat="1" applyBorder="1" applyAlignment="1">
      <alignment horizontal="center" vertical="center"/>
    </xf>
    <xf numFmtId="41" fontId="0" fillId="0" borderId="89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shrinkToFit="1"/>
    </xf>
    <xf numFmtId="0" fontId="0" fillId="0" borderId="77" xfId="0" applyNumberFormat="1" applyFont="1" applyBorder="1" applyAlignment="1">
      <alignment horizontal="center" vertical="center" shrinkToFit="1"/>
    </xf>
    <xf numFmtId="214" fontId="0" fillId="0" borderId="59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63" xfId="0" applyNumberFormat="1" applyBorder="1" applyAlignment="1">
      <alignment vertical="center"/>
    </xf>
    <xf numFmtId="203" fontId="0" fillId="0" borderId="23" xfId="0" applyNumberFormat="1" applyBorder="1" applyAlignment="1">
      <alignment horizontal="center" vertical="center" shrinkToFit="1"/>
    </xf>
    <xf numFmtId="203" fontId="0" fillId="0" borderId="77" xfId="0" applyNumberFormat="1" applyFont="1" applyBorder="1" applyAlignment="1">
      <alignment horizontal="center" vertical="center" shrinkToFit="1"/>
    </xf>
    <xf numFmtId="203" fontId="0" fillId="0" borderId="77" xfId="0" applyNumberFormat="1" applyBorder="1" applyAlignment="1">
      <alignment horizontal="center" vertical="center" shrinkToFit="1"/>
    </xf>
    <xf numFmtId="203" fontId="0" fillId="0" borderId="23" xfId="0" applyNumberFormat="1" applyFont="1" applyBorder="1" applyAlignment="1">
      <alignment horizontal="center" vertical="center"/>
    </xf>
    <xf numFmtId="203" fontId="0" fillId="0" borderId="77" xfId="0" applyNumberFormat="1" applyFont="1" applyBorder="1" applyAlignment="1">
      <alignment horizontal="center" vertical="center"/>
    </xf>
    <xf numFmtId="217" fontId="10" fillId="0" borderId="88" xfId="48" applyNumberFormat="1" applyFont="1" applyBorder="1" applyAlignment="1">
      <alignment vertical="center" textRotation="255"/>
    </xf>
    <xf numFmtId="0" fontId="13" fillId="0" borderId="89" xfId="61" applyFont="1" applyBorder="1" applyAlignment="1">
      <alignment vertical="center"/>
      <protection/>
    </xf>
    <xf numFmtId="0" fontId="13" fillId="0" borderId="68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9" xfId="48" applyNumberFormat="1" applyFont="1" applyBorder="1" applyAlignment="1">
      <alignment vertical="center" textRotation="255"/>
    </xf>
    <xf numFmtId="217" fontId="10" fillId="0" borderId="68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3" fillId="0" borderId="89" xfId="61" applyFont="1" applyBorder="1" applyAlignment="1">
      <alignment vertical="center" textRotation="255"/>
      <protection/>
    </xf>
    <xf numFmtId="0" fontId="13" fillId="0" borderId="68" xfId="61" applyFont="1" applyBorder="1" applyAlignment="1">
      <alignment vertical="center" textRotation="255"/>
      <protection/>
    </xf>
    <xf numFmtId="214" fontId="0" fillId="0" borderId="49" xfId="48" applyNumberFormat="1" applyBorder="1" applyAlignment="1">
      <alignment vertical="center"/>
    </xf>
    <xf numFmtId="214" fontId="0" fillId="0" borderId="51" xfId="0" applyNumberFormat="1" applyBorder="1" applyAlignment="1">
      <alignment vertical="center"/>
    </xf>
    <xf numFmtId="214" fontId="0" fillId="0" borderId="51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18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0" borderId="88" xfId="0" applyBorder="1" applyAlignment="1">
      <alignment horizontal="center" vertical="center" textRotation="255"/>
    </xf>
    <xf numFmtId="41" fontId="0" fillId="0" borderId="23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H13" sqref="H13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25" t="s">
        <v>0</v>
      </c>
      <c r="B1" s="325"/>
      <c r="C1" s="325"/>
      <c r="D1" s="325"/>
      <c r="E1" s="242" t="s">
        <v>281</v>
      </c>
      <c r="F1" s="2"/>
      <c r="AA1" s="341" t="s">
        <v>105</v>
      </c>
      <c r="AB1" s="341"/>
    </row>
    <row r="2" spans="27:37" ht="13.5">
      <c r="AA2" s="340" t="s">
        <v>106</v>
      </c>
      <c r="AB2" s="340"/>
      <c r="AC2" s="334" t="s">
        <v>107</v>
      </c>
      <c r="AD2" s="331" t="s">
        <v>108</v>
      </c>
      <c r="AE2" s="342"/>
      <c r="AF2" s="343"/>
      <c r="AG2" s="340" t="s">
        <v>109</v>
      </c>
      <c r="AH2" s="340" t="s">
        <v>110</v>
      </c>
      <c r="AI2" s="340" t="s">
        <v>111</v>
      </c>
      <c r="AJ2" s="340" t="s">
        <v>112</v>
      </c>
      <c r="AK2" s="340" t="s">
        <v>113</v>
      </c>
    </row>
    <row r="3" spans="1:37" ht="14.25">
      <c r="A3" s="22" t="s">
        <v>104</v>
      </c>
      <c r="AA3" s="340"/>
      <c r="AB3" s="340"/>
      <c r="AC3" s="336"/>
      <c r="AD3" s="139"/>
      <c r="AE3" s="138" t="s">
        <v>126</v>
      </c>
      <c r="AF3" s="138" t="s">
        <v>127</v>
      </c>
      <c r="AG3" s="340"/>
      <c r="AH3" s="340"/>
      <c r="AI3" s="340"/>
      <c r="AJ3" s="340"/>
      <c r="AK3" s="340"/>
    </row>
    <row r="4" spans="27:38" ht="13.5">
      <c r="AA4" s="334" t="str">
        <f>E1</f>
        <v>新潟市</v>
      </c>
      <c r="AB4" s="140" t="s">
        <v>114</v>
      </c>
      <c r="AC4" s="141">
        <f>F22</f>
        <v>397840</v>
      </c>
      <c r="AD4" s="141">
        <f>F9</f>
        <v>121251</v>
      </c>
      <c r="AE4" s="141">
        <f>F10</f>
        <v>47835</v>
      </c>
      <c r="AF4" s="141">
        <f>F13</f>
        <v>48521</v>
      </c>
      <c r="AG4" s="141">
        <f>F14</f>
        <v>3396</v>
      </c>
      <c r="AH4" s="141">
        <f>F15</f>
        <v>54349</v>
      </c>
      <c r="AI4" s="141">
        <f>F17</f>
        <v>62919</v>
      </c>
      <c r="AJ4" s="141">
        <f>F20</f>
        <v>55509</v>
      </c>
      <c r="AK4" s="141">
        <f>F21</f>
        <v>72223</v>
      </c>
      <c r="AL4" s="142"/>
    </row>
    <row r="5" spans="1:37" ht="13.5">
      <c r="A5" s="21" t="s">
        <v>255</v>
      </c>
      <c r="AA5" s="335"/>
      <c r="AB5" s="140" t="s">
        <v>115</v>
      </c>
      <c r="AC5" s="143"/>
      <c r="AD5" s="143">
        <f>G9</f>
        <v>30.47732756887191</v>
      </c>
      <c r="AE5" s="143">
        <f>G10</f>
        <v>12.02367786044641</v>
      </c>
      <c r="AF5" s="143">
        <f>G13</f>
        <v>12.196108988538105</v>
      </c>
      <c r="AG5" s="143">
        <f>G14</f>
        <v>0.853609491252765</v>
      </c>
      <c r="AH5" s="143">
        <f>G15</f>
        <v>13.661019505328776</v>
      </c>
      <c r="AI5" s="143">
        <f>G17</f>
        <v>15.815151819827067</v>
      </c>
      <c r="AJ5" s="143">
        <f>G20</f>
        <v>13.952594007641265</v>
      </c>
      <c r="AK5" s="143">
        <f>G21</f>
        <v>18.153780414236877</v>
      </c>
    </row>
    <row r="6" spans="1:37" ht="14.25">
      <c r="A6" s="3"/>
      <c r="G6" s="329" t="s">
        <v>128</v>
      </c>
      <c r="H6" s="330"/>
      <c r="I6" s="330"/>
      <c r="AA6" s="336"/>
      <c r="AB6" s="140" t="s">
        <v>116</v>
      </c>
      <c r="AC6" s="143">
        <f>I22</f>
        <v>10.598360929177453</v>
      </c>
      <c r="AD6" s="143">
        <f>I9</f>
        <v>0.5339656902169754</v>
      </c>
      <c r="AE6" s="143">
        <f>I10</f>
        <v>0.2851212813685722</v>
      </c>
      <c r="AF6" s="143">
        <f>I13</f>
        <v>0.9592176446109102</v>
      </c>
      <c r="AG6" s="143">
        <f>I14</f>
        <v>-0.49809551714035116</v>
      </c>
      <c r="AH6" s="143">
        <f>I15</f>
        <v>30.608958954147838</v>
      </c>
      <c r="AI6" s="143">
        <f>I17</f>
        <v>16.536089348224703</v>
      </c>
      <c r="AJ6" s="143">
        <f>I20</f>
        <v>13.540878316185644</v>
      </c>
      <c r="AK6" s="143">
        <f>I21</f>
        <v>16.90352865004856</v>
      </c>
    </row>
    <row r="7" spans="1:9" ht="27" customHeight="1">
      <c r="A7" s="19"/>
      <c r="B7" s="5"/>
      <c r="C7" s="5"/>
      <c r="D7" s="5"/>
      <c r="E7" s="23"/>
      <c r="F7" s="62" t="s">
        <v>256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26" t="s">
        <v>80</v>
      </c>
      <c r="B9" s="326" t="s">
        <v>81</v>
      </c>
      <c r="C9" s="47" t="s">
        <v>3</v>
      </c>
      <c r="D9" s="48"/>
      <c r="E9" s="49"/>
      <c r="F9" s="76">
        <v>121251</v>
      </c>
      <c r="G9" s="77">
        <f aca="true" t="shared" si="0" ref="G9:G22">F9/$F$22*100</f>
        <v>30.47732756887191</v>
      </c>
      <c r="H9" s="76">
        <v>120607</v>
      </c>
      <c r="I9" s="78">
        <f aca="true" t="shared" si="1" ref="I9:I21">(F9/H9-1)*100</f>
        <v>0.5339656902169754</v>
      </c>
      <c r="AA9" s="337" t="s">
        <v>105</v>
      </c>
      <c r="AB9" s="338"/>
      <c r="AC9" s="339" t="s">
        <v>117</v>
      </c>
    </row>
    <row r="10" spans="1:37" ht="18" customHeight="1">
      <c r="A10" s="327"/>
      <c r="B10" s="327"/>
      <c r="C10" s="8"/>
      <c r="D10" s="50" t="s">
        <v>22</v>
      </c>
      <c r="E10" s="30"/>
      <c r="F10" s="79">
        <v>47835</v>
      </c>
      <c r="G10" s="80">
        <f t="shared" si="0"/>
        <v>12.02367786044641</v>
      </c>
      <c r="H10" s="79">
        <v>47699</v>
      </c>
      <c r="I10" s="81">
        <f t="shared" si="1"/>
        <v>0.2851212813685722</v>
      </c>
      <c r="AA10" s="340" t="s">
        <v>106</v>
      </c>
      <c r="AB10" s="340"/>
      <c r="AC10" s="339"/>
      <c r="AD10" s="331" t="s">
        <v>118</v>
      </c>
      <c r="AE10" s="342"/>
      <c r="AF10" s="343"/>
      <c r="AG10" s="331" t="s">
        <v>119</v>
      </c>
      <c r="AH10" s="332"/>
      <c r="AI10" s="333"/>
      <c r="AJ10" s="331" t="s">
        <v>120</v>
      </c>
      <c r="AK10" s="333"/>
    </row>
    <row r="11" spans="1:37" ht="18" customHeight="1">
      <c r="A11" s="327"/>
      <c r="B11" s="327"/>
      <c r="C11" s="34"/>
      <c r="D11" s="35"/>
      <c r="E11" s="33" t="s">
        <v>23</v>
      </c>
      <c r="F11" s="82">
        <v>39182</v>
      </c>
      <c r="G11" s="83">
        <f t="shared" si="0"/>
        <v>9.848682887593002</v>
      </c>
      <c r="H11" s="82">
        <v>38899</v>
      </c>
      <c r="I11" s="84">
        <f t="shared" si="1"/>
        <v>0.7275251291807061</v>
      </c>
      <c r="AA11" s="340"/>
      <c r="AB11" s="340"/>
      <c r="AC11" s="337"/>
      <c r="AD11" s="139"/>
      <c r="AE11" s="138" t="s">
        <v>121</v>
      </c>
      <c r="AF11" s="138" t="s">
        <v>122</v>
      </c>
      <c r="AG11" s="139"/>
      <c r="AH11" s="138" t="s">
        <v>123</v>
      </c>
      <c r="AI11" s="138" t="s">
        <v>124</v>
      </c>
      <c r="AJ11" s="139"/>
      <c r="AK11" s="144" t="s">
        <v>125</v>
      </c>
    </row>
    <row r="12" spans="1:38" ht="18" customHeight="1">
      <c r="A12" s="327"/>
      <c r="B12" s="327"/>
      <c r="C12" s="34"/>
      <c r="D12" s="36"/>
      <c r="E12" s="33" t="s">
        <v>24</v>
      </c>
      <c r="F12" s="82">
        <v>8653</v>
      </c>
      <c r="G12" s="83">
        <f>F12/$F$22*100</f>
        <v>2.1749949728534084</v>
      </c>
      <c r="H12" s="82">
        <v>8800</v>
      </c>
      <c r="I12" s="84">
        <f t="shared" si="1"/>
        <v>-1.6704545454545472</v>
      </c>
      <c r="AA12" s="334" t="str">
        <f>E1</f>
        <v>新潟市</v>
      </c>
      <c r="AB12" s="140" t="s">
        <v>114</v>
      </c>
      <c r="AC12" s="141">
        <f>F40</f>
        <v>397840</v>
      </c>
      <c r="AD12" s="141">
        <f>F23</f>
        <v>213141</v>
      </c>
      <c r="AE12" s="141">
        <f>F24</f>
        <v>89724</v>
      </c>
      <c r="AF12" s="141">
        <f>F26</f>
        <v>44750</v>
      </c>
      <c r="AG12" s="141">
        <f>F27</f>
        <v>141413</v>
      </c>
      <c r="AH12" s="141">
        <f>F28</f>
        <v>47975</v>
      </c>
      <c r="AI12" s="141">
        <f>F32</f>
        <v>12</v>
      </c>
      <c r="AJ12" s="141">
        <f>F34</f>
        <v>43286</v>
      </c>
      <c r="AK12" s="141">
        <f>F35</f>
        <v>43286</v>
      </c>
      <c r="AL12" s="145"/>
    </row>
    <row r="13" spans="1:37" ht="18" customHeight="1">
      <c r="A13" s="327"/>
      <c r="B13" s="327"/>
      <c r="C13" s="11"/>
      <c r="D13" s="31" t="s">
        <v>25</v>
      </c>
      <c r="E13" s="32"/>
      <c r="F13" s="85">
        <v>48521</v>
      </c>
      <c r="G13" s="86">
        <f t="shared" si="0"/>
        <v>12.196108988538105</v>
      </c>
      <c r="H13" s="85">
        <v>48060</v>
      </c>
      <c r="I13" s="87">
        <f t="shared" si="1"/>
        <v>0.9592176446109102</v>
      </c>
      <c r="AA13" s="335"/>
      <c r="AB13" s="140" t="s">
        <v>115</v>
      </c>
      <c r="AC13" s="143"/>
      <c r="AD13" s="143">
        <f>G23</f>
        <v>53.57455258395335</v>
      </c>
      <c r="AE13" s="143">
        <f>G24</f>
        <v>22.55278503921174</v>
      </c>
      <c r="AF13" s="143">
        <f>G26</f>
        <v>11.248240498692942</v>
      </c>
      <c r="AG13" s="143">
        <f>G27</f>
        <v>35.54519404785844</v>
      </c>
      <c r="AH13" s="143">
        <f>G28</f>
        <v>12.058867886587572</v>
      </c>
      <c r="AI13" s="143">
        <f>G32</f>
        <v>0.0030162879549567667</v>
      </c>
      <c r="AJ13" s="143">
        <f>G34</f>
        <v>10.880253368188217</v>
      </c>
      <c r="AK13" s="143">
        <f>G35</f>
        <v>10.880253368188217</v>
      </c>
    </row>
    <row r="14" spans="1:37" ht="18" customHeight="1">
      <c r="A14" s="327"/>
      <c r="B14" s="327"/>
      <c r="C14" s="52" t="s">
        <v>4</v>
      </c>
      <c r="D14" s="53"/>
      <c r="E14" s="54"/>
      <c r="F14" s="82">
        <v>3396</v>
      </c>
      <c r="G14" s="83">
        <f t="shared" si="0"/>
        <v>0.853609491252765</v>
      </c>
      <c r="H14" s="82">
        <v>3413</v>
      </c>
      <c r="I14" s="84">
        <f t="shared" si="1"/>
        <v>-0.49809551714035116</v>
      </c>
      <c r="AA14" s="336"/>
      <c r="AB14" s="140" t="s">
        <v>116</v>
      </c>
      <c r="AC14" s="143">
        <f>I40</f>
        <v>10.726412468689128</v>
      </c>
      <c r="AD14" s="143">
        <f>I23</f>
        <v>23.676148034676036</v>
      </c>
      <c r="AE14" s="143">
        <f>I24</f>
        <v>73.44003711435863</v>
      </c>
      <c r="AF14" s="143">
        <f>I26</f>
        <v>2.110667427267532</v>
      </c>
      <c r="AG14" s="143">
        <f>I27</f>
        <v>0.40898343475082033</v>
      </c>
      <c r="AH14" s="143">
        <f>I28</f>
        <v>0.5322604304184742</v>
      </c>
      <c r="AI14" s="143">
        <f>I32</f>
        <v>-7.692307692307687</v>
      </c>
      <c r="AJ14" s="143">
        <f>I34</f>
        <v>-6.155013550135502</v>
      </c>
      <c r="AK14" s="143">
        <f>I35</f>
        <v>-6.155013550135502</v>
      </c>
    </row>
    <row r="15" spans="1:9" ht="18" customHeight="1">
      <c r="A15" s="327"/>
      <c r="B15" s="327"/>
      <c r="C15" s="52" t="s">
        <v>5</v>
      </c>
      <c r="D15" s="53"/>
      <c r="E15" s="54"/>
      <c r="F15" s="82">
        <v>54349</v>
      </c>
      <c r="G15" s="83">
        <f t="shared" si="0"/>
        <v>13.661019505328776</v>
      </c>
      <c r="H15" s="82">
        <v>41612</v>
      </c>
      <c r="I15" s="84">
        <f t="shared" si="1"/>
        <v>30.608958954147838</v>
      </c>
    </row>
    <row r="16" spans="1:9" ht="18" customHeight="1">
      <c r="A16" s="327"/>
      <c r="B16" s="327"/>
      <c r="C16" s="52" t="s">
        <v>26</v>
      </c>
      <c r="D16" s="53"/>
      <c r="E16" s="54"/>
      <c r="F16" s="82">
        <v>9313</v>
      </c>
      <c r="G16" s="83">
        <f t="shared" si="0"/>
        <v>2.3408908103760306</v>
      </c>
      <c r="H16" s="82">
        <v>9520</v>
      </c>
      <c r="I16" s="84">
        <f t="shared" si="1"/>
        <v>-2.174369747899163</v>
      </c>
    </row>
    <row r="17" spans="1:9" ht="18" customHeight="1">
      <c r="A17" s="327"/>
      <c r="B17" s="327"/>
      <c r="C17" s="52" t="s">
        <v>6</v>
      </c>
      <c r="D17" s="53"/>
      <c r="E17" s="54"/>
      <c r="F17" s="82">
        <v>62919</v>
      </c>
      <c r="G17" s="83">
        <f t="shared" si="0"/>
        <v>15.815151819827067</v>
      </c>
      <c r="H17" s="82">
        <v>53991</v>
      </c>
      <c r="I17" s="84">
        <f t="shared" si="1"/>
        <v>16.536089348224703</v>
      </c>
    </row>
    <row r="18" spans="1:9" ht="18" customHeight="1">
      <c r="A18" s="327"/>
      <c r="B18" s="327"/>
      <c r="C18" s="52" t="s">
        <v>27</v>
      </c>
      <c r="D18" s="53"/>
      <c r="E18" s="54"/>
      <c r="F18" s="82">
        <v>18165</v>
      </c>
      <c r="G18" s="83">
        <f t="shared" si="0"/>
        <v>4.565905891815805</v>
      </c>
      <c r="H18" s="82">
        <v>18904</v>
      </c>
      <c r="I18" s="84">
        <f t="shared" si="1"/>
        <v>-3.9092255607278914</v>
      </c>
    </row>
    <row r="19" spans="1:9" ht="18" customHeight="1">
      <c r="A19" s="327"/>
      <c r="B19" s="327"/>
      <c r="C19" s="52" t="s">
        <v>28</v>
      </c>
      <c r="D19" s="53"/>
      <c r="E19" s="54"/>
      <c r="F19" s="82">
        <v>715</v>
      </c>
      <c r="G19" s="83">
        <f t="shared" si="0"/>
        <v>0.17972049064950735</v>
      </c>
      <c r="H19" s="82">
        <v>1000</v>
      </c>
      <c r="I19" s="84">
        <f t="shared" si="1"/>
        <v>-28.500000000000004</v>
      </c>
    </row>
    <row r="20" spans="1:9" ht="18" customHeight="1">
      <c r="A20" s="327"/>
      <c r="B20" s="327"/>
      <c r="C20" s="52" t="s">
        <v>7</v>
      </c>
      <c r="D20" s="53"/>
      <c r="E20" s="54"/>
      <c r="F20" s="82">
        <v>55509</v>
      </c>
      <c r="G20" s="83">
        <f t="shared" si="0"/>
        <v>13.952594007641265</v>
      </c>
      <c r="H20" s="82">
        <v>48889</v>
      </c>
      <c r="I20" s="84">
        <f t="shared" si="1"/>
        <v>13.540878316185644</v>
      </c>
    </row>
    <row r="21" spans="1:9" ht="18" customHeight="1">
      <c r="A21" s="327"/>
      <c r="B21" s="327"/>
      <c r="C21" s="57" t="s">
        <v>8</v>
      </c>
      <c r="D21" s="58"/>
      <c r="E21" s="56"/>
      <c r="F21" s="88">
        <v>72223</v>
      </c>
      <c r="G21" s="89">
        <f t="shared" si="0"/>
        <v>18.153780414236877</v>
      </c>
      <c r="H21" s="88">
        <v>61780</v>
      </c>
      <c r="I21" s="90">
        <f t="shared" si="1"/>
        <v>16.90352865004856</v>
      </c>
    </row>
    <row r="22" spans="1:9" ht="18" customHeight="1">
      <c r="A22" s="327"/>
      <c r="B22" s="328"/>
      <c r="C22" s="59" t="s">
        <v>9</v>
      </c>
      <c r="D22" s="37"/>
      <c r="E22" s="60"/>
      <c r="F22" s="91">
        <f>SUM(F9,F14:F21)</f>
        <v>397840</v>
      </c>
      <c r="G22" s="92">
        <f t="shared" si="0"/>
        <v>100</v>
      </c>
      <c r="H22" s="91">
        <f>SUM(H9,H14:H21)</f>
        <v>359716</v>
      </c>
      <c r="I22" s="229">
        <f aca="true" t="shared" si="2" ref="I22:I40">(F22/H22-1)*100</f>
        <v>10.598360929177453</v>
      </c>
    </row>
    <row r="23" spans="1:9" ht="18" customHeight="1">
      <c r="A23" s="327"/>
      <c r="B23" s="326" t="s">
        <v>82</v>
      </c>
      <c r="C23" s="4" t="s">
        <v>10</v>
      </c>
      <c r="D23" s="5"/>
      <c r="E23" s="23"/>
      <c r="F23" s="76">
        <v>213141</v>
      </c>
      <c r="G23" s="77">
        <f aca="true" t="shared" si="3" ref="G23:G37">F23/$F$40*100</f>
        <v>53.57455258395335</v>
      </c>
      <c r="H23" s="76">
        <v>172338</v>
      </c>
      <c r="I23" s="93">
        <f t="shared" si="2"/>
        <v>23.676148034676036</v>
      </c>
    </row>
    <row r="24" spans="1:9" ht="18" customHeight="1">
      <c r="A24" s="327"/>
      <c r="B24" s="327"/>
      <c r="C24" s="8"/>
      <c r="D24" s="10" t="s">
        <v>11</v>
      </c>
      <c r="E24" s="38"/>
      <c r="F24" s="82">
        <v>89724</v>
      </c>
      <c r="G24" s="83">
        <f t="shared" si="3"/>
        <v>22.55278503921174</v>
      </c>
      <c r="H24" s="82">
        <v>51732</v>
      </c>
      <c r="I24" s="84">
        <f t="shared" si="2"/>
        <v>73.44003711435863</v>
      </c>
    </row>
    <row r="25" spans="1:9" ht="18" customHeight="1">
      <c r="A25" s="327"/>
      <c r="B25" s="327"/>
      <c r="C25" s="8"/>
      <c r="D25" s="10" t="s">
        <v>29</v>
      </c>
      <c r="E25" s="38"/>
      <c r="F25" s="82">
        <v>78667</v>
      </c>
      <c r="G25" s="83">
        <f t="shared" si="3"/>
        <v>19.773527046048663</v>
      </c>
      <c r="H25" s="82">
        <v>76781</v>
      </c>
      <c r="I25" s="84">
        <f t="shared" si="2"/>
        <v>2.4563368541696606</v>
      </c>
    </row>
    <row r="26" spans="1:9" ht="18" customHeight="1">
      <c r="A26" s="327"/>
      <c r="B26" s="327"/>
      <c r="C26" s="11"/>
      <c r="D26" s="10" t="s">
        <v>12</v>
      </c>
      <c r="E26" s="38"/>
      <c r="F26" s="82">
        <v>44750</v>
      </c>
      <c r="G26" s="83">
        <f t="shared" si="3"/>
        <v>11.248240498692942</v>
      </c>
      <c r="H26" s="82">
        <v>43825</v>
      </c>
      <c r="I26" s="84">
        <f t="shared" si="2"/>
        <v>2.110667427267532</v>
      </c>
    </row>
    <row r="27" spans="1:9" ht="18" customHeight="1">
      <c r="A27" s="327"/>
      <c r="B27" s="327"/>
      <c r="C27" s="8" t="s">
        <v>13</v>
      </c>
      <c r="D27" s="14"/>
      <c r="E27" s="25"/>
      <c r="F27" s="76">
        <v>141413</v>
      </c>
      <c r="G27" s="77">
        <f t="shared" si="3"/>
        <v>35.54519404785844</v>
      </c>
      <c r="H27" s="76">
        <v>140837</v>
      </c>
      <c r="I27" s="93">
        <f t="shared" si="2"/>
        <v>0.40898343475082033</v>
      </c>
    </row>
    <row r="28" spans="1:9" ht="18" customHeight="1">
      <c r="A28" s="327"/>
      <c r="B28" s="327"/>
      <c r="C28" s="8"/>
      <c r="D28" s="10" t="s">
        <v>14</v>
      </c>
      <c r="E28" s="38"/>
      <c r="F28" s="82">
        <v>47975</v>
      </c>
      <c r="G28" s="83">
        <f t="shared" si="3"/>
        <v>12.058867886587572</v>
      </c>
      <c r="H28" s="82">
        <v>47721</v>
      </c>
      <c r="I28" s="84">
        <f t="shared" si="2"/>
        <v>0.5322604304184742</v>
      </c>
    </row>
    <row r="29" spans="1:9" ht="18" customHeight="1">
      <c r="A29" s="327"/>
      <c r="B29" s="327"/>
      <c r="C29" s="8"/>
      <c r="D29" s="10" t="s">
        <v>30</v>
      </c>
      <c r="E29" s="38"/>
      <c r="F29" s="82">
        <v>5853</v>
      </c>
      <c r="G29" s="83">
        <f t="shared" si="3"/>
        <v>1.471194450030163</v>
      </c>
      <c r="H29" s="82">
        <v>7340</v>
      </c>
      <c r="I29" s="84">
        <f t="shared" si="2"/>
        <v>-20.25885558583106</v>
      </c>
    </row>
    <row r="30" spans="1:9" ht="18" customHeight="1">
      <c r="A30" s="327"/>
      <c r="B30" s="327"/>
      <c r="C30" s="8"/>
      <c r="D30" s="10" t="s">
        <v>31</v>
      </c>
      <c r="E30" s="38"/>
      <c r="F30" s="82">
        <v>39951</v>
      </c>
      <c r="G30" s="83">
        <f t="shared" si="3"/>
        <v>10.041976674039816</v>
      </c>
      <c r="H30" s="82">
        <v>39613</v>
      </c>
      <c r="I30" s="84">
        <f t="shared" si="2"/>
        <v>0.8532552444904473</v>
      </c>
    </row>
    <row r="31" spans="1:9" ht="18" customHeight="1">
      <c r="A31" s="327"/>
      <c r="B31" s="327"/>
      <c r="C31" s="8"/>
      <c r="D31" s="10" t="s">
        <v>32</v>
      </c>
      <c r="E31" s="38"/>
      <c r="F31" s="82">
        <v>23935</v>
      </c>
      <c r="G31" s="83">
        <f t="shared" si="3"/>
        <v>6.016237683490851</v>
      </c>
      <c r="H31" s="82">
        <v>20795</v>
      </c>
      <c r="I31" s="84">
        <f t="shared" si="2"/>
        <v>15.099783601827355</v>
      </c>
    </row>
    <row r="32" spans="1:9" ht="18" customHeight="1">
      <c r="A32" s="327"/>
      <c r="B32" s="327"/>
      <c r="C32" s="8"/>
      <c r="D32" s="10" t="s">
        <v>15</v>
      </c>
      <c r="E32" s="38"/>
      <c r="F32" s="82">
        <v>12</v>
      </c>
      <c r="G32" s="83">
        <f t="shared" si="3"/>
        <v>0.0030162879549567667</v>
      </c>
      <c r="H32" s="82">
        <v>13</v>
      </c>
      <c r="I32" s="84">
        <f t="shared" si="2"/>
        <v>-7.692307692307687</v>
      </c>
    </row>
    <row r="33" spans="1:9" ht="18" customHeight="1">
      <c r="A33" s="327"/>
      <c r="B33" s="327"/>
      <c r="C33" s="11"/>
      <c r="D33" s="10" t="s">
        <v>33</v>
      </c>
      <c r="E33" s="38"/>
      <c r="F33" s="82">
        <v>23687</v>
      </c>
      <c r="G33" s="83">
        <f t="shared" si="3"/>
        <v>5.953901065755077</v>
      </c>
      <c r="H33" s="82">
        <v>25355</v>
      </c>
      <c r="I33" s="84">
        <f t="shared" si="2"/>
        <v>-6.57858410569907</v>
      </c>
    </row>
    <row r="34" spans="1:9" ht="18" customHeight="1">
      <c r="A34" s="327"/>
      <c r="B34" s="327"/>
      <c r="C34" s="8" t="s">
        <v>16</v>
      </c>
      <c r="D34" s="14"/>
      <c r="E34" s="25"/>
      <c r="F34" s="76">
        <v>43286</v>
      </c>
      <c r="G34" s="77">
        <f t="shared" si="3"/>
        <v>10.880253368188217</v>
      </c>
      <c r="H34" s="76">
        <v>46125</v>
      </c>
      <c r="I34" s="93">
        <f t="shared" si="2"/>
        <v>-6.155013550135502</v>
      </c>
    </row>
    <row r="35" spans="1:9" ht="18" customHeight="1">
      <c r="A35" s="327"/>
      <c r="B35" s="327"/>
      <c r="C35" s="8"/>
      <c r="D35" s="39" t="s">
        <v>17</v>
      </c>
      <c r="E35" s="40"/>
      <c r="F35" s="79">
        <v>43286</v>
      </c>
      <c r="G35" s="80">
        <f t="shared" si="3"/>
        <v>10.880253368188217</v>
      </c>
      <c r="H35" s="79">
        <v>46125</v>
      </c>
      <c r="I35" s="81">
        <f t="shared" si="2"/>
        <v>-6.155013550135502</v>
      </c>
    </row>
    <row r="36" spans="1:9" ht="18" customHeight="1">
      <c r="A36" s="327"/>
      <c r="B36" s="327"/>
      <c r="C36" s="8"/>
      <c r="D36" s="41"/>
      <c r="E36" s="132" t="s">
        <v>103</v>
      </c>
      <c r="F36" s="82">
        <v>25925</v>
      </c>
      <c r="G36" s="83">
        <f t="shared" si="3"/>
        <v>6.516438769354514</v>
      </c>
      <c r="H36" s="82">
        <v>27587</v>
      </c>
      <c r="I36" s="84">
        <f>(F36/H36-1)*100</f>
        <v>-6.024576793417191</v>
      </c>
    </row>
    <row r="37" spans="1:9" ht="18" customHeight="1">
      <c r="A37" s="327"/>
      <c r="B37" s="327"/>
      <c r="C37" s="8"/>
      <c r="D37" s="12"/>
      <c r="E37" s="33" t="s">
        <v>34</v>
      </c>
      <c r="F37" s="82">
        <v>17361</v>
      </c>
      <c r="G37" s="83">
        <f t="shared" si="3"/>
        <v>4.363814598833702</v>
      </c>
      <c r="H37" s="82">
        <v>18538</v>
      </c>
      <c r="I37" s="84">
        <f t="shared" si="2"/>
        <v>-6.349120724997304</v>
      </c>
    </row>
    <row r="38" spans="1:9" ht="18" customHeight="1">
      <c r="A38" s="327"/>
      <c r="B38" s="327"/>
      <c r="C38" s="8"/>
      <c r="D38" s="61" t="s">
        <v>35</v>
      </c>
      <c r="E38" s="54"/>
      <c r="F38" s="82">
        <v>0</v>
      </c>
      <c r="G38" s="80">
        <f>F38/$F$40*100</f>
        <v>0</v>
      </c>
      <c r="H38" s="82">
        <v>0</v>
      </c>
      <c r="I38" s="84" t="e">
        <f>(F38/H38-1)*100</f>
        <v>#DIV/0!</v>
      </c>
    </row>
    <row r="39" spans="1:9" ht="18" customHeight="1">
      <c r="A39" s="327"/>
      <c r="B39" s="327"/>
      <c r="C39" s="6"/>
      <c r="D39" s="55" t="s">
        <v>36</v>
      </c>
      <c r="E39" s="56"/>
      <c r="F39" s="88">
        <v>0</v>
      </c>
      <c r="G39" s="89">
        <f>F39/$F$40*100</f>
        <v>0</v>
      </c>
      <c r="H39" s="88">
        <v>0</v>
      </c>
      <c r="I39" s="90" t="e">
        <f t="shared" si="2"/>
        <v>#DIV/0!</v>
      </c>
    </row>
    <row r="40" spans="1:9" ht="18" customHeight="1">
      <c r="A40" s="328"/>
      <c r="B40" s="328"/>
      <c r="C40" s="6" t="s">
        <v>18</v>
      </c>
      <c r="D40" s="7"/>
      <c r="E40" s="24"/>
      <c r="F40" s="91">
        <f>SUM(F23,F27,F34)</f>
        <v>397840</v>
      </c>
      <c r="G40" s="230">
        <f>F40/$F$40*100</f>
        <v>100</v>
      </c>
      <c r="H40" s="91">
        <f>SUM(H23,H27,H34)</f>
        <v>359300</v>
      </c>
      <c r="I40" s="229">
        <f t="shared" si="2"/>
        <v>10.726412468689128</v>
      </c>
    </row>
    <row r="41" spans="1:2" ht="18" customHeight="1">
      <c r="A41" s="130" t="s">
        <v>19</v>
      </c>
      <c r="B41" s="130"/>
    </row>
    <row r="42" spans="1:2" ht="18" customHeight="1">
      <c r="A42" s="131" t="s">
        <v>20</v>
      </c>
      <c r="B42" s="130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SheetLayoutView="70" zoomScalePageLayoutView="0" workbookViewId="0" topLeftCell="A1">
      <pane xSplit="5" ySplit="7" topLeftCell="F11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34" sqref="G34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242" t="s">
        <v>281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257</v>
      </c>
      <c r="B5" s="37"/>
      <c r="C5" s="37"/>
      <c r="D5" s="37"/>
      <c r="K5" s="46"/>
      <c r="O5" s="46" t="s">
        <v>44</v>
      </c>
    </row>
    <row r="6" spans="1:19" ht="15.75" customHeight="1">
      <c r="A6" s="367" t="s">
        <v>45</v>
      </c>
      <c r="B6" s="368"/>
      <c r="C6" s="368"/>
      <c r="D6" s="368"/>
      <c r="E6" s="369"/>
      <c r="F6" s="344" t="s">
        <v>269</v>
      </c>
      <c r="G6" s="345"/>
      <c r="H6" s="344" t="s">
        <v>270</v>
      </c>
      <c r="I6" s="345"/>
      <c r="J6" s="344" t="s">
        <v>271</v>
      </c>
      <c r="K6" s="345"/>
      <c r="L6" s="344" t="s">
        <v>272</v>
      </c>
      <c r="M6" s="345"/>
      <c r="N6" s="344" t="s">
        <v>273</v>
      </c>
      <c r="O6" s="345"/>
      <c r="P6" s="344" t="s">
        <v>274</v>
      </c>
      <c r="Q6" s="345"/>
      <c r="R6" s="344" t="s">
        <v>275</v>
      </c>
      <c r="S6" s="345"/>
    </row>
    <row r="7" spans="1:19" ht="15.75" customHeight="1">
      <c r="A7" s="370"/>
      <c r="B7" s="371"/>
      <c r="C7" s="371"/>
      <c r="D7" s="371"/>
      <c r="E7" s="372"/>
      <c r="F7" s="146" t="s">
        <v>280</v>
      </c>
      <c r="G7" s="51" t="s">
        <v>1</v>
      </c>
      <c r="H7" s="146" t="s">
        <v>259</v>
      </c>
      <c r="I7" s="51" t="s">
        <v>1</v>
      </c>
      <c r="J7" s="146" t="s">
        <v>258</v>
      </c>
      <c r="K7" s="51" t="s">
        <v>1</v>
      </c>
      <c r="L7" s="146" t="s">
        <v>258</v>
      </c>
      <c r="M7" s="51" t="s">
        <v>1</v>
      </c>
      <c r="N7" s="146" t="s">
        <v>258</v>
      </c>
      <c r="O7" s="240" t="s">
        <v>1</v>
      </c>
      <c r="P7" s="146" t="s">
        <v>258</v>
      </c>
      <c r="Q7" s="240" t="s">
        <v>1</v>
      </c>
      <c r="R7" s="146" t="s">
        <v>258</v>
      </c>
      <c r="S7" s="240" t="s">
        <v>1</v>
      </c>
    </row>
    <row r="8" spans="1:25" ht="15.75" customHeight="1">
      <c r="A8" s="355" t="s">
        <v>84</v>
      </c>
      <c r="B8" s="47" t="s">
        <v>46</v>
      </c>
      <c r="C8" s="48"/>
      <c r="D8" s="48"/>
      <c r="E8" s="94" t="s">
        <v>37</v>
      </c>
      <c r="F8" s="283">
        <v>16040</v>
      </c>
      <c r="G8" s="284">
        <v>16241</v>
      </c>
      <c r="H8" s="283">
        <v>24781</v>
      </c>
      <c r="I8" s="284">
        <v>24418</v>
      </c>
      <c r="J8" s="283">
        <v>32090</v>
      </c>
      <c r="K8" s="284">
        <v>31510</v>
      </c>
      <c r="L8" s="283">
        <v>893</v>
      </c>
      <c r="M8" s="284">
        <v>848</v>
      </c>
      <c r="N8" s="283">
        <v>16</v>
      </c>
      <c r="O8" s="284">
        <v>13</v>
      </c>
      <c r="P8" s="283">
        <v>1</v>
      </c>
      <c r="Q8" s="284">
        <v>1</v>
      </c>
      <c r="R8" s="283">
        <v>172</v>
      </c>
      <c r="S8" s="284">
        <v>187</v>
      </c>
      <c r="T8" s="71"/>
      <c r="U8" s="71"/>
      <c r="V8" s="71"/>
      <c r="W8" s="71"/>
      <c r="X8" s="71"/>
      <c r="Y8" s="71"/>
    </row>
    <row r="9" spans="1:25" ht="15.75" customHeight="1">
      <c r="A9" s="373"/>
      <c r="B9" s="14"/>
      <c r="C9" s="61" t="s">
        <v>47</v>
      </c>
      <c r="D9" s="53"/>
      <c r="E9" s="95" t="s">
        <v>38</v>
      </c>
      <c r="F9" s="285">
        <v>15805</v>
      </c>
      <c r="G9" s="286">
        <v>15959</v>
      </c>
      <c r="H9" s="285">
        <v>24772</v>
      </c>
      <c r="I9" s="286">
        <v>24408</v>
      </c>
      <c r="J9" s="285">
        <v>32090</v>
      </c>
      <c r="K9" s="286">
        <v>31510</v>
      </c>
      <c r="L9" s="285">
        <v>893</v>
      </c>
      <c r="M9" s="286">
        <v>848</v>
      </c>
      <c r="N9" s="285">
        <v>16</v>
      </c>
      <c r="O9" s="286">
        <v>13</v>
      </c>
      <c r="P9" s="285">
        <v>1</v>
      </c>
      <c r="Q9" s="286">
        <v>1</v>
      </c>
      <c r="R9" s="285">
        <v>172</v>
      </c>
      <c r="S9" s="286">
        <v>187</v>
      </c>
      <c r="T9" s="71"/>
      <c r="U9" s="71"/>
      <c r="V9" s="71"/>
      <c r="W9" s="71"/>
      <c r="X9" s="71"/>
      <c r="Y9" s="71"/>
    </row>
    <row r="10" spans="1:25" ht="15.75" customHeight="1">
      <c r="A10" s="373"/>
      <c r="B10" s="11"/>
      <c r="C10" s="61" t="s">
        <v>48</v>
      </c>
      <c r="D10" s="53"/>
      <c r="E10" s="95" t="s">
        <v>39</v>
      </c>
      <c r="F10" s="285">
        <v>235</v>
      </c>
      <c r="G10" s="286">
        <v>282</v>
      </c>
      <c r="H10" s="285">
        <v>9</v>
      </c>
      <c r="I10" s="286">
        <v>10</v>
      </c>
      <c r="J10" s="110">
        <v>0</v>
      </c>
      <c r="K10" s="198">
        <v>0</v>
      </c>
      <c r="L10" s="285">
        <v>0</v>
      </c>
      <c r="M10" s="286">
        <v>0</v>
      </c>
      <c r="N10" s="285">
        <v>0</v>
      </c>
      <c r="O10" s="286">
        <v>0</v>
      </c>
      <c r="P10" s="285">
        <v>0</v>
      </c>
      <c r="Q10" s="286">
        <v>0</v>
      </c>
      <c r="R10" s="285">
        <v>0</v>
      </c>
      <c r="S10" s="286">
        <v>0</v>
      </c>
      <c r="T10" s="71"/>
      <c r="U10" s="71"/>
      <c r="V10" s="71"/>
      <c r="W10" s="71"/>
      <c r="X10" s="71"/>
      <c r="Y10" s="71"/>
    </row>
    <row r="11" spans="1:25" ht="15.75" customHeight="1">
      <c r="A11" s="373"/>
      <c r="B11" s="66" t="s">
        <v>49</v>
      </c>
      <c r="C11" s="67"/>
      <c r="D11" s="67"/>
      <c r="E11" s="97" t="s">
        <v>40</v>
      </c>
      <c r="F11" s="287">
        <v>14636</v>
      </c>
      <c r="G11" s="288">
        <v>14718</v>
      </c>
      <c r="H11" s="287">
        <v>24748</v>
      </c>
      <c r="I11" s="288">
        <v>24381</v>
      </c>
      <c r="J11" s="287">
        <v>29723</v>
      </c>
      <c r="K11" s="288">
        <v>30195</v>
      </c>
      <c r="L11" s="287">
        <v>1057</v>
      </c>
      <c r="M11" s="288">
        <v>1050</v>
      </c>
      <c r="N11" s="287">
        <v>21</v>
      </c>
      <c r="O11" s="288">
        <v>17</v>
      </c>
      <c r="P11" s="287">
        <v>1</v>
      </c>
      <c r="Q11" s="288">
        <v>1</v>
      </c>
      <c r="R11" s="287">
        <v>319</v>
      </c>
      <c r="S11" s="288">
        <v>335</v>
      </c>
      <c r="T11" s="71"/>
      <c r="U11" s="71"/>
      <c r="V11" s="71"/>
      <c r="W11" s="71"/>
      <c r="X11" s="71"/>
      <c r="Y11" s="71"/>
    </row>
    <row r="12" spans="1:25" ht="15.75" customHeight="1">
      <c r="A12" s="373"/>
      <c r="B12" s="8"/>
      <c r="C12" s="61" t="s">
        <v>50</v>
      </c>
      <c r="D12" s="53"/>
      <c r="E12" s="95" t="s">
        <v>41</v>
      </c>
      <c r="F12" s="285">
        <v>13962</v>
      </c>
      <c r="G12" s="286">
        <v>14337</v>
      </c>
      <c r="H12" s="287">
        <v>24738</v>
      </c>
      <c r="I12" s="288">
        <v>24371</v>
      </c>
      <c r="J12" s="287">
        <v>29721</v>
      </c>
      <c r="K12" s="288">
        <v>30193</v>
      </c>
      <c r="L12" s="285">
        <v>1057</v>
      </c>
      <c r="M12" s="286">
        <v>1050</v>
      </c>
      <c r="N12" s="285">
        <v>21</v>
      </c>
      <c r="O12" s="286">
        <v>17</v>
      </c>
      <c r="P12" s="285">
        <v>1</v>
      </c>
      <c r="Q12" s="286">
        <v>1</v>
      </c>
      <c r="R12" s="285">
        <v>319</v>
      </c>
      <c r="S12" s="286">
        <v>335</v>
      </c>
      <c r="T12" s="71"/>
      <c r="U12" s="71"/>
      <c r="V12" s="71"/>
      <c r="W12" s="71"/>
      <c r="X12" s="71"/>
      <c r="Y12" s="71"/>
    </row>
    <row r="13" spans="1:25" ht="15.75" customHeight="1">
      <c r="A13" s="373"/>
      <c r="B13" s="14"/>
      <c r="C13" s="50" t="s">
        <v>51</v>
      </c>
      <c r="D13" s="68"/>
      <c r="E13" s="98" t="s">
        <v>42</v>
      </c>
      <c r="F13" s="285">
        <v>674</v>
      </c>
      <c r="G13" s="289">
        <v>381</v>
      </c>
      <c r="H13" s="110">
        <v>10</v>
      </c>
      <c r="I13" s="198">
        <v>10</v>
      </c>
      <c r="J13" s="110">
        <v>2</v>
      </c>
      <c r="K13" s="198">
        <v>2</v>
      </c>
      <c r="L13" s="290">
        <v>0</v>
      </c>
      <c r="M13" s="289">
        <v>0</v>
      </c>
      <c r="N13" s="290">
        <v>0</v>
      </c>
      <c r="O13" s="289">
        <v>0</v>
      </c>
      <c r="P13" s="290">
        <v>0</v>
      </c>
      <c r="Q13" s="289">
        <v>0</v>
      </c>
      <c r="R13" s="290">
        <v>0</v>
      </c>
      <c r="S13" s="289">
        <v>0</v>
      </c>
      <c r="T13" s="71"/>
      <c r="U13" s="71"/>
      <c r="V13" s="71"/>
      <c r="W13" s="71"/>
      <c r="X13" s="71"/>
      <c r="Y13" s="71"/>
    </row>
    <row r="14" spans="1:25" ht="15.75" customHeight="1">
      <c r="A14" s="373"/>
      <c r="B14" s="52" t="s">
        <v>52</v>
      </c>
      <c r="C14" s="53"/>
      <c r="D14" s="53"/>
      <c r="E14" s="95" t="s">
        <v>88</v>
      </c>
      <c r="F14" s="285">
        <f aca="true" t="shared" si="0" ref="F14:S15">F9-F12</f>
        <v>1843</v>
      </c>
      <c r="G14" s="286">
        <f t="shared" si="0"/>
        <v>1622</v>
      </c>
      <c r="H14" s="285">
        <f t="shared" si="0"/>
        <v>34</v>
      </c>
      <c r="I14" s="286">
        <f t="shared" si="0"/>
        <v>37</v>
      </c>
      <c r="J14" s="285">
        <f t="shared" si="0"/>
        <v>2369</v>
      </c>
      <c r="K14" s="286">
        <f t="shared" si="0"/>
        <v>1317</v>
      </c>
      <c r="L14" s="285">
        <f t="shared" si="0"/>
        <v>-164</v>
      </c>
      <c r="M14" s="286">
        <f t="shared" si="0"/>
        <v>-202</v>
      </c>
      <c r="N14" s="285">
        <f t="shared" si="0"/>
        <v>-5</v>
      </c>
      <c r="O14" s="286">
        <f t="shared" si="0"/>
        <v>-4</v>
      </c>
      <c r="P14" s="285">
        <f t="shared" si="0"/>
        <v>0</v>
      </c>
      <c r="Q14" s="286">
        <f t="shared" si="0"/>
        <v>0</v>
      </c>
      <c r="R14" s="285">
        <f t="shared" si="0"/>
        <v>-147</v>
      </c>
      <c r="S14" s="286">
        <f t="shared" si="0"/>
        <v>-148</v>
      </c>
      <c r="T14" s="71"/>
      <c r="U14" s="71"/>
      <c r="V14" s="71"/>
      <c r="W14" s="71"/>
      <c r="X14" s="71"/>
      <c r="Y14" s="71"/>
    </row>
    <row r="15" spans="1:25" ht="15.75" customHeight="1">
      <c r="A15" s="373"/>
      <c r="B15" s="52" t="s">
        <v>53</v>
      </c>
      <c r="C15" s="53"/>
      <c r="D15" s="53"/>
      <c r="E15" s="95" t="s">
        <v>89</v>
      </c>
      <c r="F15" s="285">
        <f t="shared" si="0"/>
        <v>-439</v>
      </c>
      <c r="G15" s="286">
        <f t="shared" si="0"/>
        <v>-99</v>
      </c>
      <c r="H15" s="285">
        <f t="shared" si="0"/>
        <v>-1</v>
      </c>
      <c r="I15" s="286">
        <f t="shared" si="0"/>
        <v>0</v>
      </c>
      <c r="J15" s="285">
        <f t="shared" si="0"/>
        <v>-2</v>
      </c>
      <c r="K15" s="286">
        <f t="shared" si="0"/>
        <v>-2</v>
      </c>
      <c r="L15" s="285">
        <f t="shared" si="0"/>
        <v>0</v>
      </c>
      <c r="M15" s="286">
        <f t="shared" si="0"/>
        <v>0</v>
      </c>
      <c r="N15" s="285">
        <f t="shared" si="0"/>
        <v>0</v>
      </c>
      <c r="O15" s="286">
        <f t="shared" si="0"/>
        <v>0</v>
      </c>
      <c r="P15" s="285">
        <f t="shared" si="0"/>
        <v>0</v>
      </c>
      <c r="Q15" s="286">
        <f t="shared" si="0"/>
        <v>0</v>
      </c>
      <c r="R15" s="285">
        <f t="shared" si="0"/>
        <v>0</v>
      </c>
      <c r="S15" s="286">
        <f t="shared" si="0"/>
        <v>0</v>
      </c>
      <c r="T15" s="71"/>
      <c r="U15" s="71"/>
      <c r="V15" s="71"/>
      <c r="W15" s="71"/>
      <c r="X15" s="71"/>
      <c r="Y15" s="71"/>
    </row>
    <row r="16" spans="1:25" ht="15.75" customHeight="1">
      <c r="A16" s="373"/>
      <c r="B16" s="52" t="s">
        <v>54</v>
      </c>
      <c r="C16" s="53"/>
      <c r="D16" s="53"/>
      <c r="E16" s="95" t="s">
        <v>90</v>
      </c>
      <c r="F16" s="290">
        <f aca="true" t="shared" si="1" ref="F16:O16">F8-F11</f>
        <v>1404</v>
      </c>
      <c r="G16" s="289">
        <f t="shared" si="1"/>
        <v>1523</v>
      </c>
      <c r="H16" s="290">
        <f t="shared" si="1"/>
        <v>33</v>
      </c>
      <c r="I16" s="289">
        <f t="shared" si="1"/>
        <v>37</v>
      </c>
      <c r="J16" s="290">
        <f t="shared" si="1"/>
        <v>2367</v>
      </c>
      <c r="K16" s="289">
        <f t="shared" si="1"/>
        <v>1315</v>
      </c>
      <c r="L16" s="290">
        <f t="shared" si="1"/>
        <v>-164</v>
      </c>
      <c r="M16" s="289">
        <f t="shared" si="1"/>
        <v>-202</v>
      </c>
      <c r="N16" s="290">
        <f t="shared" si="1"/>
        <v>-5</v>
      </c>
      <c r="O16" s="289">
        <f t="shared" si="1"/>
        <v>-4</v>
      </c>
      <c r="P16" s="290">
        <f>P8-P11</f>
        <v>0</v>
      </c>
      <c r="Q16" s="289">
        <f>Q8-Q11</f>
        <v>0</v>
      </c>
      <c r="R16" s="290">
        <f>R8-R11</f>
        <v>-147</v>
      </c>
      <c r="S16" s="289">
        <f>S8-S11</f>
        <v>-148</v>
      </c>
      <c r="T16" s="71"/>
      <c r="U16" s="71"/>
      <c r="V16" s="71"/>
      <c r="W16" s="71"/>
      <c r="X16" s="71"/>
      <c r="Y16" s="71"/>
    </row>
    <row r="17" spans="1:25" ht="15.75" customHeight="1">
      <c r="A17" s="373"/>
      <c r="B17" s="52" t="s">
        <v>55</v>
      </c>
      <c r="C17" s="53"/>
      <c r="D17" s="53"/>
      <c r="E17" s="43"/>
      <c r="F17" s="285"/>
      <c r="G17" s="286"/>
      <c r="H17" s="110">
        <v>1795</v>
      </c>
      <c r="I17" s="198">
        <v>2144</v>
      </c>
      <c r="J17" s="285"/>
      <c r="K17" s="286"/>
      <c r="L17" s="285"/>
      <c r="M17" s="286"/>
      <c r="N17" s="110"/>
      <c r="O17" s="198"/>
      <c r="P17" s="285"/>
      <c r="Q17" s="286"/>
      <c r="R17" s="110"/>
      <c r="S17" s="198"/>
      <c r="T17" s="71"/>
      <c r="U17" s="71"/>
      <c r="V17" s="71"/>
      <c r="W17" s="71"/>
      <c r="X17" s="71"/>
      <c r="Y17" s="71"/>
    </row>
    <row r="18" spans="1:25" ht="15.75" customHeight="1">
      <c r="A18" s="374"/>
      <c r="B18" s="59" t="s">
        <v>56</v>
      </c>
      <c r="C18" s="37"/>
      <c r="D18" s="37"/>
      <c r="E18" s="15"/>
      <c r="F18" s="291"/>
      <c r="G18" s="292"/>
      <c r="H18" s="291"/>
      <c r="I18" s="292"/>
      <c r="J18" s="291"/>
      <c r="K18" s="292"/>
      <c r="L18" s="291"/>
      <c r="M18" s="292"/>
      <c r="N18" s="291"/>
      <c r="O18" s="292"/>
      <c r="P18" s="291"/>
      <c r="Q18" s="292"/>
      <c r="R18" s="291"/>
      <c r="S18" s="292"/>
      <c r="T18" s="71"/>
      <c r="U18" s="71"/>
      <c r="V18" s="71"/>
      <c r="W18" s="71"/>
      <c r="X18" s="71"/>
      <c r="Y18" s="71"/>
    </row>
    <row r="19" spans="1:25" ht="15.75" customHeight="1">
      <c r="A19" s="373" t="s">
        <v>85</v>
      </c>
      <c r="B19" s="66" t="s">
        <v>57</v>
      </c>
      <c r="C19" s="69"/>
      <c r="D19" s="69"/>
      <c r="E19" s="99"/>
      <c r="F19" s="293">
        <v>6282</v>
      </c>
      <c r="G19" s="294">
        <v>3930</v>
      </c>
      <c r="H19" s="293">
        <v>1617</v>
      </c>
      <c r="I19" s="294">
        <v>1382</v>
      </c>
      <c r="J19" s="293">
        <v>30474</v>
      </c>
      <c r="K19" s="294">
        <v>30652</v>
      </c>
      <c r="L19" s="293">
        <v>1353</v>
      </c>
      <c r="M19" s="294">
        <v>1172</v>
      </c>
      <c r="N19" s="293">
        <v>61</v>
      </c>
      <c r="O19" s="294">
        <v>51</v>
      </c>
      <c r="P19" s="293">
        <v>0</v>
      </c>
      <c r="Q19" s="294">
        <v>0</v>
      </c>
      <c r="R19" s="293">
        <v>26</v>
      </c>
      <c r="S19" s="294">
        <v>19</v>
      </c>
      <c r="T19" s="71"/>
      <c r="U19" s="71"/>
      <c r="V19" s="71"/>
      <c r="W19" s="71"/>
      <c r="X19" s="71"/>
      <c r="Y19" s="71"/>
    </row>
    <row r="20" spans="1:25" ht="15.75" customHeight="1">
      <c r="A20" s="373"/>
      <c r="B20" s="13"/>
      <c r="C20" s="61" t="s">
        <v>58</v>
      </c>
      <c r="D20" s="53"/>
      <c r="E20" s="95"/>
      <c r="F20" s="285">
        <v>5243</v>
      </c>
      <c r="G20" s="286">
        <v>3170</v>
      </c>
      <c r="H20" s="285">
        <v>540</v>
      </c>
      <c r="I20" s="286">
        <v>350</v>
      </c>
      <c r="J20" s="285">
        <v>19358</v>
      </c>
      <c r="K20" s="286">
        <v>18629</v>
      </c>
      <c r="L20" s="285">
        <v>616</v>
      </c>
      <c r="M20" s="286">
        <v>535</v>
      </c>
      <c r="N20" s="285">
        <v>33</v>
      </c>
      <c r="O20" s="286">
        <v>25</v>
      </c>
      <c r="P20" s="285">
        <v>0</v>
      </c>
      <c r="Q20" s="286">
        <v>0</v>
      </c>
      <c r="R20" s="285">
        <v>26</v>
      </c>
      <c r="S20" s="286">
        <v>14</v>
      </c>
      <c r="T20" s="71"/>
      <c r="U20" s="71"/>
      <c r="V20" s="71"/>
      <c r="W20" s="71"/>
      <c r="X20" s="71"/>
      <c r="Y20" s="71"/>
    </row>
    <row r="21" spans="1:25" ht="15.75" customHeight="1">
      <c r="A21" s="373"/>
      <c r="B21" s="26" t="s">
        <v>59</v>
      </c>
      <c r="C21" s="67"/>
      <c r="D21" s="67"/>
      <c r="E21" s="97" t="s">
        <v>91</v>
      </c>
      <c r="F21" s="287">
        <v>6282</v>
      </c>
      <c r="G21" s="288">
        <v>3930</v>
      </c>
      <c r="H21" s="287">
        <v>1617</v>
      </c>
      <c r="I21" s="288">
        <v>1382</v>
      </c>
      <c r="J21" s="287">
        <v>30474</v>
      </c>
      <c r="K21" s="288">
        <v>30652</v>
      </c>
      <c r="L21" s="287">
        <v>1353</v>
      </c>
      <c r="M21" s="288">
        <v>1172</v>
      </c>
      <c r="N21" s="287">
        <v>61</v>
      </c>
      <c r="O21" s="288">
        <v>51</v>
      </c>
      <c r="P21" s="287">
        <v>0</v>
      </c>
      <c r="Q21" s="288">
        <v>0</v>
      </c>
      <c r="R21" s="287">
        <v>26</v>
      </c>
      <c r="S21" s="288">
        <v>19</v>
      </c>
      <c r="T21" s="71"/>
      <c r="U21" s="71"/>
      <c r="V21" s="71"/>
      <c r="W21" s="71"/>
      <c r="X21" s="71"/>
      <c r="Y21" s="71"/>
    </row>
    <row r="22" spans="1:25" ht="15.75" customHeight="1">
      <c r="A22" s="373"/>
      <c r="B22" s="66" t="s">
        <v>60</v>
      </c>
      <c r="C22" s="69"/>
      <c r="D22" s="69"/>
      <c r="E22" s="99" t="s">
        <v>92</v>
      </c>
      <c r="F22" s="293">
        <v>13713</v>
      </c>
      <c r="G22" s="294">
        <v>11230</v>
      </c>
      <c r="H22" s="293">
        <v>2741</v>
      </c>
      <c r="I22" s="294">
        <v>2509</v>
      </c>
      <c r="J22" s="293">
        <v>43727</v>
      </c>
      <c r="K22" s="294">
        <v>42788</v>
      </c>
      <c r="L22" s="293">
        <v>2054</v>
      </c>
      <c r="M22" s="294">
        <v>1717</v>
      </c>
      <c r="N22" s="293">
        <v>61</v>
      </c>
      <c r="O22" s="294">
        <v>51</v>
      </c>
      <c r="P22" s="293">
        <v>0</v>
      </c>
      <c r="Q22" s="294">
        <v>0</v>
      </c>
      <c r="R22" s="293">
        <v>175</v>
      </c>
      <c r="S22" s="294">
        <v>160</v>
      </c>
      <c r="T22" s="71"/>
      <c r="U22" s="71"/>
      <c r="V22" s="71"/>
      <c r="W22" s="71"/>
      <c r="X22" s="71"/>
      <c r="Y22" s="71"/>
    </row>
    <row r="23" spans="1:25" ht="15.75" customHeight="1">
      <c r="A23" s="373"/>
      <c r="B23" s="8" t="s">
        <v>61</v>
      </c>
      <c r="C23" s="50" t="s">
        <v>62</v>
      </c>
      <c r="D23" s="68"/>
      <c r="E23" s="98"/>
      <c r="F23" s="290">
        <v>2911</v>
      </c>
      <c r="G23" s="289">
        <v>2852</v>
      </c>
      <c r="H23" s="290">
        <v>1997</v>
      </c>
      <c r="I23" s="289">
        <v>1911</v>
      </c>
      <c r="J23" s="290">
        <v>18536</v>
      </c>
      <c r="K23" s="289">
        <v>17722</v>
      </c>
      <c r="L23" s="290">
        <v>722</v>
      </c>
      <c r="M23" s="289">
        <v>679</v>
      </c>
      <c r="N23" s="112">
        <v>0</v>
      </c>
      <c r="O23" s="289">
        <v>0</v>
      </c>
      <c r="P23" s="290">
        <v>0</v>
      </c>
      <c r="Q23" s="289">
        <v>0</v>
      </c>
      <c r="R23" s="290">
        <v>150</v>
      </c>
      <c r="S23" s="289">
        <v>146</v>
      </c>
      <c r="T23" s="71"/>
      <c r="U23" s="71"/>
      <c r="V23" s="71"/>
      <c r="W23" s="71"/>
      <c r="X23" s="71"/>
      <c r="Y23" s="71"/>
    </row>
    <row r="24" spans="1:25" ht="15.75" customHeight="1">
      <c r="A24" s="373"/>
      <c r="B24" s="52" t="s">
        <v>93</v>
      </c>
      <c r="C24" s="53"/>
      <c r="D24" s="53"/>
      <c r="E24" s="95" t="s">
        <v>94</v>
      </c>
      <c r="F24" s="285">
        <f aca="true" t="shared" si="2" ref="F24:O24">F21-F22</f>
        <v>-7431</v>
      </c>
      <c r="G24" s="286">
        <f t="shared" si="2"/>
        <v>-7300</v>
      </c>
      <c r="H24" s="285">
        <f t="shared" si="2"/>
        <v>-1124</v>
      </c>
      <c r="I24" s="286">
        <f t="shared" si="2"/>
        <v>-1127</v>
      </c>
      <c r="J24" s="285">
        <f t="shared" si="2"/>
        <v>-13253</v>
      </c>
      <c r="K24" s="286">
        <f t="shared" si="2"/>
        <v>-12136</v>
      </c>
      <c r="L24" s="285">
        <f t="shared" si="2"/>
        <v>-701</v>
      </c>
      <c r="M24" s="286">
        <f t="shared" si="2"/>
        <v>-545</v>
      </c>
      <c r="N24" s="285">
        <f t="shared" si="2"/>
        <v>0</v>
      </c>
      <c r="O24" s="286">
        <f t="shared" si="2"/>
        <v>0</v>
      </c>
      <c r="P24" s="285">
        <f>P21-P22</f>
        <v>0</v>
      </c>
      <c r="Q24" s="286">
        <f>Q21-Q22</f>
        <v>0</v>
      </c>
      <c r="R24" s="285">
        <f>R21-R22</f>
        <v>-149</v>
      </c>
      <c r="S24" s="286">
        <f>S21-S22</f>
        <v>-141</v>
      </c>
      <c r="T24" s="71"/>
      <c r="U24" s="71"/>
      <c r="V24" s="71"/>
      <c r="W24" s="71"/>
      <c r="X24" s="71"/>
      <c r="Y24" s="71"/>
    </row>
    <row r="25" spans="1:25" ht="15.75" customHeight="1">
      <c r="A25" s="373"/>
      <c r="B25" s="105" t="s">
        <v>63</v>
      </c>
      <c r="C25" s="68"/>
      <c r="D25" s="68"/>
      <c r="E25" s="375" t="s">
        <v>95</v>
      </c>
      <c r="F25" s="346">
        <f>-F24</f>
        <v>7431</v>
      </c>
      <c r="G25" s="348">
        <v>7300</v>
      </c>
      <c r="H25" s="346">
        <v>1124</v>
      </c>
      <c r="I25" s="348">
        <v>1127</v>
      </c>
      <c r="J25" s="346">
        <v>13253</v>
      </c>
      <c r="K25" s="348">
        <v>12136</v>
      </c>
      <c r="L25" s="346">
        <v>701</v>
      </c>
      <c r="M25" s="348">
        <v>545</v>
      </c>
      <c r="N25" s="346"/>
      <c r="O25" s="348"/>
      <c r="P25" s="346"/>
      <c r="Q25" s="348"/>
      <c r="R25" s="346">
        <v>149</v>
      </c>
      <c r="S25" s="348">
        <v>141</v>
      </c>
      <c r="T25" s="71"/>
      <c r="U25" s="71"/>
      <c r="V25" s="71"/>
      <c r="W25" s="71"/>
      <c r="X25" s="71"/>
      <c r="Y25" s="71"/>
    </row>
    <row r="26" spans="1:25" ht="15.75" customHeight="1">
      <c r="A26" s="373"/>
      <c r="B26" s="26" t="s">
        <v>64</v>
      </c>
      <c r="C26" s="67"/>
      <c r="D26" s="67"/>
      <c r="E26" s="376"/>
      <c r="F26" s="347"/>
      <c r="G26" s="349"/>
      <c r="H26" s="347"/>
      <c r="I26" s="349"/>
      <c r="J26" s="347"/>
      <c r="K26" s="349"/>
      <c r="L26" s="347"/>
      <c r="M26" s="349"/>
      <c r="N26" s="347"/>
      <c r="O26" s="349"/>
      <c r="P26" s="347"/>
      <c r="Q26" s="349"/>
      <c r="R26" s="347"/>
      <c r="S26" s="349"/>
      <c r="T26" s="71"/>
      <c r="U26" s="71"/>
      <c r="V26" s="71"/>
      <c r="W26" s="71"/>
      <c r="X26" s="71"/>
      <c r="Y26" s="71"/>
    </row>
    <row r="27" spans="1:25" ht="15.75" customHeight="1">
      <c r="A27" s="374"/>
      <c r="B27" s="59" t="s">
        <v>96</v>
      </c>
      <c r="C27" s="37"/>
      <c r="D27" s="37"/>
      <c r="E27" s="100" t="s">
        <v>97</v>
      </c>
      <c r="F27" s="295">
        <f aca="true" t="shared" si="3" ref="F27:O27">F24+F25</f>
        <v>0</v>
      </c>
      <c r="G27" s="296">
        <f t="shared" si="3"/>
        <v>0</v>
      </c>
      <c r="H27" s="295">
        <f t="shared" si="3"/>
        <v>0</v>
      </c>
      <c r="I27" s="296">
        <f t="shared" si="3"/>
        <v>0</v>
      </c>
      <c r="J27" s="295">
        <f t="shared" si="3"/>
        <v>0</v>
      </c>
      <c r="K27" s="296">
        <f t="shared" si="3"/>
        <v>0</v>
      </c>
      <c r="L27" s="295">
        <f t="shared" si="3"/>
        <v>0</v>
      </c>
      <c r="M27" s="296">
        <f t="shared" si="3"/>
        <v>0</v>
      </c>
      <c r="N27" s="295">
        <f t="shared" si="3"/>
        <v>0</v>
      </c>
      <c r="O27" s="296">
        <f t="shared" si="3"/>
        <v>0</v>
      </c>
      <c r="P27" s="295">
        <f>P24+P25</f>
        <v>0</v>
      </c>
      <c r="Q27" s="296">
        <f>Q24+Q25</f>
        <v>0</v>
      </c>
      <c r="R27" s="295">
        <f>R24+R25</f>
        <v>0</v>
      </c>
      <c r="S27" s="296">
        <f>S24+S25</f>
        <v>0</v>
      </c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61" t="s">
        <v>65</v>
      </c>
      <c r="B30" s="362"/>
      <c r="C30" s="362"/>
      <c r="D30" s="362"/>
      <c r="E30" s="363"/>
      <c r="F30" s="350" t="s">
        <v>276</v>
      </c>
      <c r="G30" s="351"/>
      <c r="H30" s="350" t="s">
        <v>277</v>
      </c>
      <c r="I30" s="352"/>
      <c r="J30" s="350" t="s">
        <v>278</v>
      </c>
      <c r="K30" s="351"/>
      <c r="L30" s="353"/>
      <c r="M30" s="354"/>
      <c r="N30" s="353"/>
      <c r="O30" s="354"/>
      <c r="P30" s="122"/>
      <c r="Q30" s="72"/>
      <c r="R30" s="122"/>
      <c r="S30" s="72"/>
      <c r="T30" s="122"/>
      <c r="U30" s="72"/>
      <c r="V30" s="122"/>
      <c r="W30" s="72"/>
      <c r="X30" s="122"/>
      <c r="Y30" s="72"/>
    </row>
    <row r="31" spans="1:25" ht="15.75" customHeight="1">
      <c r="A31" s="364"/>
      <c r="B31" s="365"/>
      <c r="C31" s="365"/>
      <c r="D31" s="365"/>
      <c r="E31" s="366"/>
      <c r="F31" s="146" t="s">
        <v>279</v>
      </c>
      <c r="G31" s="74" t="s">
        <v>1</v>
      </c>
      <c r="H31" s="146" t="s">
        <v>258</v>
      </c>
      <c r="I31" s="74" t="s">
        <v>1</v>
      </c>
      <c r="J31" s="146" t="s">
        <v>258</v>
      </c>
      <c r="K31" s="75" t="s">
        <v>1</v>
      </c>
      <c r="L31" s="146" t="s">
        <v>258</v>
      </c>
      <c r="M31" s="74" t="s">
        <v>1</v>
      </c>
      <c r="N31" s="146" t="s">
        <v>258</v>
      </c>
      <c r="O31" s="127" t="s">
        <v>1</v>
      </c>
      <c r="P31" s="120"/>
      <c r="Q31" s="120"/>
      <c r="R31" s="120"/>
      <c r="S31" s="120"/>
      <c r="T31" s="120"/>
      <c r="U31" s="120"/>
      <c r="V31" s="120"/>
      <c r="W31" s="120"/>
      <c r="X31" s="120"/>
      <c r="Y31" s="120"/>
    </row>
    <row r="32" spans="1:25" ht="15.75" customHeight="1">
      <c r="A32" s="355" t="s">
        <v>86</v>
      </c>
      <c r="B32" s="47" t="s">
        <v>46</v>
      </c>
      <c r="C32" s="48"/>
      <c r="D32" s="48"/>
      <c r="E32" s="16" t="s">
        <v>37</v>
      </c>
      <c r="F32" s="293">
        <v>3</v>
      </c>
      <c r="G32" s="294">
        <v>3</v>
      </c>
      <c r="H32" s="283">
        <v>1027</v>
      </c>
      <c r="I32" s="284">
        <v>1001</v>
      </c>
      <c r="J32" s="293">
        <v>186</v>
      </c>
      <c r="K32" s="294">
        <v>191</v>
      </c>
      <c r="L32" s="114"/>
      <c r="M32" s="76"/>
      <c r="N32" s="106"/>
      <c r="O32" s="128"/>
      <c r="P32" s="76"/>
      <c r="Q32" s="76"/>
      <c r="R32" s="76"/>
      <c r="S32" s="76"/>
      <c r="T32" s="121"/>
      <c r="U32" s="121"/>
      <c r="V32" s="76"/>
      <c r="W32" s="76"/>
      <c r="X32" s="121"/>
      <c r="Y32" s="121"/>
    </row>
    <row r="33" spans="1:25" ht="15.75" customHeight="1">
      <c r="A33" s="377"/>
      <c r="B33" s="14"/>
      <c r="C33" s="50" t="s">
        <v>66</v>
      </c>
      <c r="D33" s="68"/>
      <c r="E33" s="101"/>
      <c r="F33" s="290">
        <v>0</v>
      </c>
      <c r="G33" s="289">
        <v>0</v>
      </c>
      <c r="H33" s="290">
        <v>523</v>
      </c>
      <c r="I33" s="289">
        <v>556</v>
      </c>
      <c r="J33" s="290">
        <v>141</v>
      </c>
      <c r="K33" s="289">
        <v>144</v>
      </c>
      <c r="L33" s="112"/>
      <c r="M33" s="79"/>
      <c r="N33" s="112"/>
      <c r="O33" s="115"/>
      <c r="P33" s="76"/>
      <c r="Q33" s="76"/>
      <c r="R33" s="76"/>
      <c r="S33" s="76"/>
      <c r="T33" s="121"/>
      <c r="U33" s="121"/>
      <c r="V33" s="76"/>
      <c r="W33" s="76"/>
      <c r="X33" s="121"/>
      <c r="Y33" s="121"/>
    </row>
    <row r="34" spans="1:25" ht="15.75" customHeight="1">
      <c r="A34" s="377"/>
      <c r="B34" s="14"/>
      <c r="C34" s="12"/>
      <c r="D34" s="61" t="s">
        <v>67</v>
      </c>
      <c r="E34" s="96"/>
      <c r="F34" s="285">
        <v>0</v>
      </c>
      <c r="G34" s="286">
        <v>0</v>
      </c>
      <c r="H34" s="285">
        <v>392</v>
      </c>
      <c r="I34" s="286">
        <v>400</v>
      </c>
      <c r="J34" s="285">
        <v>141</v>
      </c>
      <c r="K34" s="286">
        <v>144</v>
      </c>
      <c r="L34" s="107"/>
      <c r="M34" s="82"/>
      <c r="N34" s="107"/>
      <c r="O34" s="124"/>
      <c r="P34" s="76"/>
      <c r="Q34" s="76"/>
      <c r="R34" s="76"/>
      <c r="S34" s="76"/>
      <c r="T34" s="121"/>
      <c r="U34" s="121"/>
      <c r="V34" s="76"/>
      <c r="W34" s="76"/>
      <c r="X34" s="121"/>
      <c r="Y34" s="121"/>
    </row>
    <row r="35" spans="1:25" ht="15.75" customHeight="1">
      <c r="A35" s="377"/>
      <c r="B35" s="11"/>
      <c r="C35" s="31" t="s">
        <v>68</v>
      </c>
      <c r="D35" s="67"/>
      <c r="E35" s="102"/>
      <c r="F35" s="287">
        <v>3</v>
      </c>
      <c r="G35" s="288">
        <v>3</v>
      </c>
      <c r="H35" s="298">
        <v>504</v>
      </c>
      <c r="I35" s="297">
        <v>446</v>
      </c>
      <c r="J35" s="287">
        <v>44</v>
      </c>
      <c r="K35" s="288">
        <v>46</v>
      </c>
      <c r="L35" s="111"/>
      <c r="M35" s="85"/>
      <c r="N35" s="111"/>
      <c r="O35" s="123"/>
      <c r="P35" s="76"/>
      <c r="Q35" s="76"/>
      <c r="R35" s="76"/>
      <c r="S35" s="76"/>
      <c r="T35" s="121"/>
      <c r="U35" s="121"/>
      <c r="V35" s="76"/>
      <c r="W35" s="76"/>
      <c r="X35" s="121"/>
      <c r="Y35" s="121"/>
    </row>
    <row r="36" spans="1:25" ht="15.75" customHeight="1">
      <c r="A36" s="377"/>
      <c r="B36" s="66" t="s">
        <v>49</v>
      </c>
      <c r="C36" s="69"/>
      <c r="D36" s="69"/>
      <c r="E36" s="16" t="s">
        <v>38</v>
      </c>
      <c r="F36" s="293">
        <v>3</v>
      </c>
      <c r="G36" s="294">
        <v>3</v>
      </c>
      <c r="H36" s="293">
        <v>642</v>
      </c>
      <c r="I36" s="294">
        <v>622</v>
      </c>
      <c r="J36" s="293">
        <v>186</v>
      </c>
      <c r="K36" s="294">
        <v>191</v>
      </c>
      <c r="L36" s="114"/>
      <c r="M36" s="76"/>
      <c r="N36" s="114"/>
      <c r="O36" s="129"/>
      <c r="P36" s="76"/>
      <c r="Q36" s="76"/>
      <c r="R36" s="76"/>
      <c r="S36" s="76"/>
      <c r="T36" s="76"/>
      <c r="U36" s="76"/>
      <c r="V36" s="76"/>
      <c r="W36" s="76"/>
      <c r="X36" s="121"/>
      <c r="Y36" s="121"/>
    </row>
    <row r="37" spans="1:25" ht="15.75" customHeight="1">
      <c r="A37" s="377"/>
      <c r="B37" s="14"/>
      <c r="C37" s="61" t="s">
        <v>69</v>
      </c>
      <c r="D37" s="53"/>
      <c r="E37" s="96"/>
      <c r="F37" s="285">
        <v>0</v>
      </c>
      <c r="G37" s="286">
        <v>0</v>
      </c>
      <c r="H37" s="285">
        <v>515</v>
      </c>
      <c r="I37" s="286">
        <v>482</v>
      </c>
      <c r="J37" s="285">
        <v>179</v>
      </c>
      <c r="K37" s="286">
        <v>183</v>
      </c>
      <c r="L37" s="107"/>
      <c r="M37" s="82"/>
      <c r="N37" s="107"/>
      <c r="O37" s="124"/>
      <c r="P37" s="76"/>
      <c r="Q37" s="76"/>
      <c r="R37" s="76"/>
      <c r="S37" s="76"/>
      <c r="T37" s="76"/>
      <c r="U37" s="76"/>
      <c r="V37" s="76"/>
      <c r="W37" s="76"/>
      <c r="X37" s="121"/>
      <c r="Y37" s="121"/>
    </row>
    <row r="38" spans="1:25" ht="15.75" customHeight="1">
      <c r="A38" s="377"/>
      <c r="B38" s="11"/>
      <c r="C38" s="61" t="s">
        <v>70</v>
      </c>
      <c r="D38" s="53"/>
      <c r="E38" s="96"/>
      <c r="F38" s="285">
        <v>3</v>
      </c>
      <c r="G38" s="286">
        <v>3</v>
      </c>
      <c r="H38" s="285">
        <v>127</v>
      </c>
      <c r="I38" s="286">
        <v>140</v>
      </c>
      <c r="J38" s="285">
        <v>7</v>
      </c>
      <c r="K38" s="286">
        <v>8</v>
      </c>
      <c r="L38" s="107"/>
      <c r="M38" s="82"/>
      <c r="N38" s="107"/>
      <c r="O38" s="124"/>
      <c r="P38" s="76"/>
      <c r="Q38" s="76"/>
      <c r="R38" s="121"/>
      <c r="S38" s="121"/>
      <c r="T38" s="76"/>
      <c r="U38" s="76"/>
      <c r="V38" s="76"/>
      <c r="W38" s="76"/>
      <c r="X38" s="121"/>
      <c r="Y38" s="121"/>
    </row>
    <row r="39" spans="1:25" ht="15.75" customHeight="1">
      <c r="A39" s="378"/>
      <c r="B39" s="6" t="s">
        <v>71</v>
      </c>
      <c r="C39" s="7"/>
      <c r="D39" s="7"/>
      <c r="E39" s="103" t="s">
        <v>98</v>
      </c>
      <c r="F39" s="295">
        <f aca="true" t="shared" si="4" ref="F39:K39">F32-F36</f>
        <v>0</v>
      </c>
      <c r="G39" s="296">
        <f t="shared" si="4"/>
        <v>0</v>
      </c>
      <c r="H39" s="295">
        <f t="shared" si="4"/>
        <v>385</v>
      </c>
      <c r="I39" s="296">
        <f t="shared" si="4"/>
        <v>379</v>
      </c>
      <c r="J39" s="295">
        <f t="shared" si="4"/>
        <v>0</v>
      </c>
      <c r="K39" s="296">
        <f t="shared" si="4"/>
        <v>0</v>
      </c>
      <c r="L39" s="135">
        <f>L32-L36</f>
        <v>0</v>
      </c>
      <c r="M39" s="125">
        <f>M32-M36</f>
        <v>0</v>
      </c>
      <c r="N39" s="135">
        <f>N32-N36</f>
        <v>0</v>
      </c>
      <c r="O39" s="125">
        <f>O32-O36</f>
        <v>0</v>
      </c>
      <c r="P39" s="76"/>
      <c r="Q39" s="76"/>
      <c r="R39" s="76"/>
      <c r="S39" s="76"/>
      <c r="T39" s="76"/>
      <c r="U39" s="76"/>
      <c r="V39" s="76"/>
      <c r="W39" s="76"/>
      <c r="X39" s="121"/>
      <c r="Y39" s="121"/>
    </row>
    <row r="40" spans="1:25" ht="15.75" customHeight="1">
      <c r="A40" s="355" t="s">
        <v>87</v>
      </c>
      <c r="B40" s="66" t="s">
        <v>72</v>
      </c>
      <c r="C40" s="69"/>
      <c r="D40" s="69"/>
      <c r="E40" s="16" t="s">
        <v>40</v>
      </c>
      <c r="F40" s="293">
        <v>17</v>
      </c>
      <c r="G40" s="294">
        <v>13</v>
      </c>
      <c r="H40" s="293">
        <v>385</v>
      </c>
      <c r="I40" s="294">
        <v>379</v>
      </c>
      <c r="J40" s="293">
        <v>88</v>
      </c>
      <c r="K40" s="294">
        <v>76</v>
      </c>
      <c r="L40" s="114"/>
      <c r="M40" s="76"/>
      <c r="N40" s="114"/>
      <c r="O40" s="129"/>
      <c r="P40" s="76"/>
      <c r="Q40" s="76"/>
      <c r="R40" s="76"/>
      <c r="S40" s="76"/>
      <c r="T40" s="121"/>
      <c r="U40" s="121"/>
      <c r="V40" s="121"/>
      <c r="W40" s="121"/>
      <c r="X40" s="76"/>
      <c r="Y40" s="76"/>
    </row>
    <row r="41" spans="1:25" ht="15.75" customHeight="1">
      <c r="A41" s="356"/>
      <c r="B41" s="11"/>
      <c r="C41" s="61" t="s">
        <v>73</v>
      </c>
      <c r="D41" s="53"/>
      <c r="E41" s="96"/>
      <c r="F41" s="298">
        <v>0</v>
      </c>
      <c r="G41" s="297">
        <v>0</v>
      </c>
      <c r="H41" s="285">
        <v>0</v>
      </c>
      <c r="I41" s="286">
        <v>0</v>
      </c>
      <c r="J41" s="285">
        <v>49</v>
      </c>
      <c r="K41" s="286">
        <v>44</v>
      </c>
      <c r="L41" s="107"/>
      <c r="M41" s="82"/>
      <c r="N41" s="107"/>
      <c r="O41" s="124"/>
      <c r="P41" s="121"/>
      <c r="Q41" s="121"/>
      <c r="R41" s="121"/>
      <c r="S41" s="121"/>
      <c r="T41" s="121"/>
      <c r="U41" s="121"/>
      <c r="V41" s="121"/>
      <c r="W41" s="121"/>
      <c r="X41" s="76"/>
      <c r="Y41" s="76"/>
    </row>
    <row r="42" spans="1:25" ht="15.75" customHeight="1">
      <c r="A42" s="356"/>
      <c r="B42" s="66" t="s">
        <v>60</v>
      </c>
      <c r="C42" s="69"/>
      <c r="D42" s="69"/>
      <c r="E42" s="16" t="s">
        <v>41</v>
      </c>
      <c r="F42" s="293">
        <v>17</v>
      </c>
      <c r="G42" s="294">
        <v>13</v>
      </c>
      <c r="H42" s="293">
        <v>770</v>
      </c>
      <c r="I42" s="294">
        <v>757</v>
      </c>
      <c r="J42" s="293">
        <v>88</v>
      </c>
      <c r="K42" s="294">
        <v>76</v>
      </c>
      <c r="L42" s="114"/>
      <c r="M42" s="76"/>
      <c r="N42" s="114"/>
      <c r="O42" s="129"/>
      <c r="P42" s="76"/>
      <c r="Q42" s="76"/>
      <c r="R42" s="76"/>
      <c r="S42" s="76"/>
      <c r="T42" s="121"/>
      <c r="U42" s="121"/>
      <c r="V42" s="76"/>
      <c r="W42" s="76"/>
      <c r="X42" s="76"/>
      <c r="Y42" s="76"/>
    </row>
    <row r="43" spans="1:25" ht="15.75" customHeight="1">
      <c r="A43" s="356"/>
      <c r="B43" s="11"/>
      <c r="C43" s="61" t="s">
        <v>74</v>
      </c>
      <c r="D43" s="53"/>
      <c r="E43" s="96"/>
      <c r="F43" s="285">
        <v>17</v>
      </c>
      <c r="G43" s="286">
        <v>13</v>
      </c>
      <c r="H43" s="298"/>
      <c r="I43" s="297">
        <v>757</v>
      </c>
      <c r="J43" s="285">
        <v>39</v>
      </c>
      <c r="K43" s="286">
        <v>31</v>
      </c>
      <c r="L43" s="107"/>
      <c r="M43" s="82"/>
      <c r="N43" s="107"/>
      <c r="O43" s="124"/>
      <c r="P43" s="76"/>
      <c r="Q43" s="76"/>
      <c r="R43" s="121"/>
      <c r="S43" s="76"/>
      <c r="T43" s="121"/>
      <c r="U43" s="121"/>
      <c r="V43" s="76"/>
      <c r="W43" s="76"/>
      <c r="X43" s="121"/>
      <c r="Y43" s="121"/>
    </row>
    <row r="44" spans="1:25" ht="15.75" customHeight="1">
      <c r="A44" s="357"/>
      <c r="B44" s="59" t="s">
        <v>71</v>
      </c>
      <c r="C44" s="37"/>
      <c r="D44" s="37"/>
      <c r="E44" s="103" t="s">
        <v>99</v>
      </c>
      <c r="F44" s="291">
        <f aca="true" t="shared" si="5" ref="F44:K44">F40-F42</f>
        <v>0</v>
      </c>
      <c r="G44" s="292">
        <f t="shared" si="5"/>
        <v>0</v>
      </c>
      <c r="H44" s="291">
        <f t="shared" si="5"/>
        <v>-385</v>
      </c>
      <c r="I44" s="292">
        <f t="shared" si="5"/>
        <v>-378</v>
      </c>
      <c r="J44" s="291">
        <f t="shared" si="5"/>
        <v>0</v>
      </c>
      <c r="K44" s="292">
        <f t="shared" si="5"/>
        <v>0</v>
      </c>
      <c r="L44" s="134">
        <f>L40-L42</f>
        <v>0</v>
      </c>
      <c r="M44" s="136">
        <f>M40-M42</f>
        <v>0</v>
      </c>
      <c r="N44" s="134">
        <f>N40-N42</f>
        <v>0</v>
      </c>
      <c r="O44" s="136">
        <f>O40-O42</f>
        <v>0</v>
      </c>
      <c r="P44" s="121"/>
      <c r="Q44" s="121"/>
      <c r="R44" s="76"/>
      <c r="S44" s="76"/>
      <c r="T44" s="121"/>
      <c r="U44" s="121"/>
      <c r="V44" s="76"/>
      <c r="W44" s="76"/>
      <c r="X44" s="76"/>
      <c r="Y44" s="76"/>
    </row>
    <row r="45" spans="1:25" ht="15.75" customHeight="1">
      <c r="A45" s="358" t="s">
        <v>79</v>
      </c>
      <c r="B45" s="20" t="s">
        <v>75</v>
      </c>
      <c r="C45" s="9"/>
      <c r="D45" s="9"/>
      <c r="E45" s="104" t="s">
        <v>100</v>
      </c>
      <c r="F45" s="299">
        <f aca="true" t="shared" si="6" ref="F45:K45">F39+F44</f>
        <v>0</v>
      </c>
      <c r="G45" s="300">
        <f t="shared" si="6"/>
        <v>0</v>
      </c>
      <c r="H45" s="299">
        <f t="shared" si="6"/>
        <v>0</v>
      </c>
      <c r="I45" s="300">
        <f t="shared" si="6"/>
        <v>1</v>
      </c>
      <c r="J45" s="299">
        <f t="shared" si="6"/>
        <v>0</v>
      </c>
      <c r="K45" s="300">
        <f t="shared" si="6"/>
        <v>0</v>
      </c>
      <c r="L45" s="137">
        <f>L39+L44</f>
        <v>0</v>
      </c>
      <c r="M45" s="126">
        <f>M39+M44</f>
        <v>0</v>
      </c>
      <c r="N45" s="137">
        <f>N39+N44</f>
        <v>0</v>
      </c>
      <c r="O45" s="126">
        <f>O39+O44</f>
        <v>0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 ht="15.75" customHeight="1">
      <c r="A46" s="359"/>
      <c r="B46" s="52" t="s">
        <v>76</v>
      </c>
      <c r="C46" s="53"/>
      <c r="D46" s="53"/>
      <c r="E46" s="53"/>
      <c r="F46" s="298"/>
      <c r="G46" s="297"/>
      <c r="H46" s="298"/>
      <c r="I46" s="301"/>
      <c r="J46" s="285"/>
      <c r="K46" s="267"/>
      <c r="L46" s="107"/>
      <c r="M46" s="82"/>
      <c r="N46" s="119"/>
      <c r="O46" s="113"/>
      <c r="P46" s="121"/>
      <c r="Q46" s="121"/>
      <c r="R46" s="121"/>
      <c r="S46" s="121"/>
      <c r="T46" s="121"/>
      <c r="U46" s="121"/>
      <c r="V46" s="121"/>
      <c r="W46" s="121"/>
      <c r="X46" s="121"/>
      <c r="Y46" s="121"/>
    </row>
    <row r="47" spans="1:25" ht="15.75" customHeight="1">
      <c r="A47" s="359"/>
      <c r="B47" s="52" t="s">
        <v>77</v>
      </c>
      <c r="C47" s="53"/>
      <c r="D47" s="53"/>
      <c r="E47" s="53"/>
      <c r="F47" s="302"/>
      <c r="G47" s="286"/>
      <c r="H47" s="107"/>
      <c r="I47" s="108"/>
      <c r="J47" s="107"/>
      <c r="K47" s="109"/>
      <c r="L47" s="107"/>
      <c r="M47" s="82"/>
      <c r="N47" s="107"/>
      <c r="O47" s="124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5.75" customHeight="1">
      <c r="A48" s="360"/>
      <c r="B48" s="59" t="s">
        <v>78</v>
      </c>
      <c r="C48" s="37"/>
      <c r="D48" s="37"/>
      <c r="E48" s="37"/>
      <c r="F48" s="295"/>
      <c r="G48" s="265"/>
      <c r="H48" s="116"/>
      <c r="I48" s="117"/>
      <c r="J48" s="116"/>
      <c r="K48" s="118"/>
      <c r="L48" s="116"/>
      <c r="M48" s="91"/>
      <c r="N48" s="116"/>
      <c r="O48" s="125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34"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R6:S6"/>
    <mergeCell ref="R25:R26"/>
    <mergeCell ref="S25:S26"/>
    <mergeCell ref="P6:Q6"/>
    <mergeCell ref="P25:P26"/>
    <mergeCell ref="Q25:Q2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5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0" zoomScaleSheetLayoutView="70" zoomScalePageLayoutView="0" workbookViewId="0" topLeftCell="A1">
      <pane xSplit="5" ySplit="8" topLeftCell="F9" activePane="bottomRight" state="frozen"/>
      <selection pane="topLeft" activeCell="G2" sqref="G2"/>
      <selection pane="topRight" activeCell="G2" sqref="G2"/>
      <selection pane="bottomLeft" activeCell="G2" sqref="G2"/>
      <selection pane="bottomRight" activeCell="T29" sqref="T29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6384" width="9" style="1" customWidth="1"/>
  </cols>
  <sheetData>
    <row r="1" spans="1:6" ht="33.75" customHeight="1">
      <c r="A1" s="325" t="s">
        <v>0</v>
      </c>
      <c r="B1" s="325"/>
      <c r="C1" s="325"/>
      <c r="D1" s="325"/>
      <c r="E1" s="242" t="s">
        <v>281</v>
      </c>
      <c r="F1" s="2"/>
    </row>
    <row r="3" ht="14.25">
      <c r="A3" s="22" t="s">
        <v>129</v>
      </c>
    </row>
    <row r="5" spans="1:5" ht="14.25">
      <c r="A5" s="21" t="s">
        <v>260</v>
      </c>
      <c r="E5" s="3"/>
    </row>
    <row r="6" spans="1:9" ht="14.25">
      <c r="A6" s="3"/>
      <c r="G6" s="329" t="s">
        <v>130</v>
      </c>
      <c r="H6" s="330"/>
      <c r="I6" s="330"/>
    </row>
    <row r="7" spans="1:9" ht="27" customHeight="1">
      <c r="A7" s="19"/>
      <c r="B7" s="5"/>
      <c r="C7" s="5"/>
      <c r="D7" s="5"/>
      <c r="E7" s="23"/>
      <c r="F7" s="62" t="s">
        <v>261</v>
      </c>
      <c r="G7" s="63"/>
      <c r="H7" s="231" t="s">
        <v>1</v>
      </c>
      <c r="I7" s="148" t="s">
        <v>21</v>
      </c>
    </row>
    <row r="8" spans="1:9" ht="16.5" customHeight="1">
      <c r="A8" s="6"/>
      <c r="B8" s="7"/>
      <c r="C8" s="7"/>
      <c r="D8" s="7"/>
      <c r="E8" s="24"/>
      <c r="F8" s="28" t="s">
        <v>131</v>
      </c>
      <c r="G8" s="29" t="s">
        <v>2</v>
      </c>
      <c r="H8" s="232"/>
      <c r="I8" s="18"/>
    </row>
    <row r="9" spans="1:9" ht="18" customHeight="1">
      <c r="A9" s="326" t="s">
        <v>80</v>
      </c>
      <c r="B9" s="326" t="s">
        <v>81</v>
      </c>
      <c r="C9" s="47" t="s">
        <v>3</v>
      </c>
      <c r="D9" s="48"/>
      <c r="E9" s="49"/>
      <c r="F9" s="76">
        <v>120133</v>
      </c>
      <c r="G9" s="77">
        <f aca="true" t="shared" si="0" ref="G9:G22">F9/$F$22*100</f>
        <v>33.23696063567247</v>
      </c>
      <c r="H9" s="76">
        <v>120964</v>
      </c>
      <c r="I9" s="233">
        <f aca="true" t="shared" si="1" ref="I9:I40">(F9/H9-1)*100</f>
        <v>-0.6869812506200224</v>
      </c>
    </row>
    <row r="10" spans="1:9" ht="18" customHeight="1">
      <c r="A10" s="327"/>
      <c r="B10" s="327"/>
      <c r="C10" s="8"/>
      <c r="D10" s="50" t="s">
        <v>22</v>
      </c>
      <c r="E10" s="30"/>
      <c r="F10" s="79">
        <v>52224</v>
      </c>
      <c r="G10" s="80">
        <f t="shared" si="0"/>
        <v>14.448711280308983</v>
      </c>
      <c r="H10" s="79">
        <v>52597</v>
      </c>
      <c r="I10" s="234">
        <f t="shared" si="1"/>
        <v>-0.7091659220107571</v>
      </c>
    </row>
    <row r="11" spans="1:9" ht="18" customHeight="1">
      <c r="A11" s="327"/>
      <c r="B11" s="327"/>
      <c r="C11" s="34"/>
      <c r="D11" s="35"/>
      <c r="E11" s="33" t="s">
        <v>23</v>
      </c>
      <c r="F11" s="316">
        <v>38804</v>
      </c>
      <c r="G11" s="83">
        <f t="shared" si="0"/>
        <v>10.735826296743065</v>
      </c>
      <c r="H11" s="82">
        <v>38265</v>
      </c>
      <c r="I11" s="235">
        <f t="shared" si="1"/>
        <v>1.40859793545014</v>
      </c>
    </row>
    <row r="12" spans="1:9" ht="18" customHeight="1">
      <c r="A12" s="327"/>
      <c r="B12" s="327"/>
      <c r="C12" s="34"/>
      <c r="D12" s="36"/>
      <c r="E12" s="33" t="s">
        <v>24</v>
      </c>
      <c r="F12" s="316">
        <v>9398</v>
      </c>
      <c r="G12" s="83">
        <f t="shared" si="0"/>
        <v>2.600126160622392</v>
      </c>
      <c r="H12" s="82">
        <v>10326</v>
      </c>
      <c r="I12" s="235">
        <f t="shared" si="1"/>
        <v>-8.98702304861515</v>
      </c>
    </row>
    <row r="13" spans="1:9" ht="18" customHeight="1">
      <c r="A13" s="327"/>
      <c r="B13" s="327"/>
      <c r="C13" s="11"/>
      <c r="D13" s="31" t="s">
        <v>25</v>
      </c>
      <c r="E13" s="32"/>
      <c r="F13" s="85">
        <v>48138</v>
      </c>
      <c r="G13" s="86">
        <f t="shared" si="0"/>
        <v>13.318245703345468</v>
      </c>
      <c r="H13" s="85">
        <v>48550</v>
      </c>
      <c r="I13" s="236">
        <f t="shared" si="1"/>
        <v>-0.8486096807415078</v>
      </c>
    </row>
    <row r="14" spans="1:9" ht="18" customHeight="1">
      <c r="A14" s="327"/>
      <c r="B14" s="327"/>
      <c r="C14" s="52" t="s">
        <v>4</v>
      </c>
      <c r="D14" s="53"/>
      <c r="E14" s="54"/>
      <c r="F14" s="82">
        <v>3400</v>
      </c>
      <c r="G14" s="83">
        <f t="shared" si="0"/>
        <v>0.9406713073117826</v>
      </c>
      <c r="H14" s="82">
        <v>3240</v>
      </c>
      <c r="I14" s="235">
        <f t="shared" si="1"/>
        <v>4.938271604938271</v>
      </c>
    </row>
    <row r="15" spans="1:9" ht="18" customHeight="1">
      <c r="A15" s="327"/>
      <c r="B15" s="327"/>
      <c r="C15" s="52" t="s">
        <v>5</v>
      </c>
      <c r="D15" s="53"/>
      <c r="E15" s="54"/>
      <c r="F15" s="82">
        <v>41235</v>
      </c>
      <c r="G15" s="83">
        <f t="shared" si="0"/>
        <v>11.408406281470988</v>
      </c>
      <c r="H15" s="82">
        <v>41112</v>
      </c>
      <c r="I15" s="235">
        <f t="shared" si="1"/>
        <v>0.29918272037361415</v>
      </c>
    </row>
    <row r="16" spans="1:9" ht="18" customHeight="1">
      <c r="A16" s="327"/>
      <c r="B16" s="327"/>
      <c r="C16" s="52" t="s">
        <v>26</v>
      </c>
      <c r="D16" s="53"/>
      <c r="E16" s="54"/>
      <c r="F16" s="82">
        <v>9055</v>
      </c>
      <c r="G16" s="83">
        <f t="shared" si="0"/>
        <v>2.505229025796527</v>
      </c>
      <c r="H16" s="82">
        <v>9731</v>
      </c>
      <c r="I16" s="235">
        <f t="shared" si="1"/>
        <v>-6.946870825197826</v>
      </c>
    </row>
    <row r="17" spans="1:9" ht="18" customHeight="1">
      <c r="A17" s="327"/>
      <c r="B17" s="327"/>
      <c r="C17" s="52" t="s">
        <v>6</v>
      </c>
      <c r="D17" s="53"/>
      <c r="E17" s="54"/>
      <c r="F17" s="82">
        <v>54983</v>
      </c>
      <c r="G17" s="83">
        <f t="shared" si="0"/>
        <v>15.21203837938934</v>
      </c>
      <c r="H17" s="82">
        <v>54128</v>
      </c>
      <c r="I17" s="235">
        <f t="shared" si="1"/>
        <v>1.5795891220809821</v>
      </c>
    </row>
    <row r="18" spans="1:9" ht="18" customHeight="1">
      <c r="A18" s="327"/>
      <c r="B18" s="327"/>
      <c r="C18" s="52" t="s">
        <v>27</v>
      </c>
      <c r="D18" s="53"/>
      <c r="E18" s="54"/>
      <c r="F18" s="82">
        <v>15724</v>
      </c>
      <c r="G18" s="83">
        <f t="shared" si="0"/>
        <v>4.350328128285433</v>
      </c>
      <c r="H18" s="82">
        <v>13133</v>
      </c>
      <c r="I18" s="235">
        <f t="shared" si="1"/>
        <v>19.728927130130213</v>
      </c>
    </row>
    <row r="19" spans="1:9" ht="18" customHeight="1">
      <c r="A19" s="327"/>
      <c r="B19" s="327"/>
      <c r="C19" s="52" t="s">
        <v>28</v>
      </c>
      <c r="D19" s="53"/>
      <c r="E19" s="54"/>
      <c r="F19" s="82">
        <v>767</v>
      </c>
      <c r="G19" s="83">
        <f t="shared" si="0"/>
        <v>0.2122043802082757</v>
      </c>
      <c r="H19" s="82">
        <v>1890</v>
      </c>
      <c r="I19" s="235">
        <f t="shared" si="1"/>
        <v>-59.41798941798942</v>
      </c>
    </row>
    <row r="20" spans="1:9" ht="18" customHeight="1">
      <c r="A20" s="327"/>
      <c r="B20" s="327"/>
      <c r="C20" s="52" t="s">
        <v>7</v>
      </c>
      <c r="D20" s="53"/>
      <c r="E20" s="54"/>
      <c r="F20" s="82">
        <v>54856</v>
      </c>
      <c r="G20" s="83">
        <f t="shared" si="0"/>
        <v>15.176901539380927</v>
      </c>
      <c r="H20" s="82">
        <v>65333</v>
      </c>
      <c r="I20" s="235">
        <f t="shared" si="1"/>
        <v>-16.036306307685244</v>
      </c>
    </row>
    <row r="21" spans="1:9" ht="18" customHeight="1">
      <c r="A21" s="327"/>
      <c r="B21" s="327"/>
      <c r="C21" s="57" t="s">
        <v>8</v>
      </c>
      <c r="D21" s="58"/>
      <c r="E21" s="56"/>
      <c r="F21" s="88">
        <v>61291</v>
      </c>
      <c r="G21" s="89">
        <f t="shared" si="0"/>
        <v>16.95726032248426</v>
      </c>
      <c r="H21" s="88">
        <v>65400</v>
      </c>
      <c r="I21" s="237">
        <f t="shared" si="1"/>
        <v>-6.282874617737</v>
      </c>
    </row>
    <row r="22" spans="1:9" ht="18" customHeight="1">
      <c r="A22" s="327"/>
      <c r="B22" s="328"/>
      <c r="C22" s="59" t="s">
        <v>9</v>
      </c>
      <c r="D22" s="37"/>
      <c r="E22" s="60"/>
      <c r="F22" s="91">
        <f>SUM(F9,F14:F21)</f>
        <v>361444</v>
      </c>
      <c r="G22" s="92">
        <f t="shared" si="0"/>
        <v>100</v>
      </c>
      <c r="H22" s="91">
        <f>SUM(H9,H14:H21)</f>
        <v>374931</v>
      </c>
      <c r="I22" s="238">
        <f t="shared" si="1"/>
        <v>-3.597195217253313</v>
      </c>
    </row>
    <row r="23" spans="1:9" ht="18" customHeight="1">
      <c r="A23" s="327"/>
      <c r="B23" s="326" t="s">
        <v>82</v>
      </c>
      <c r="C23" s="4" t="s">
        <v>10</v>
      </c>
      <c r="D23" s="5"/>
      <c r="E23" s="23"/>
      <c r="F23" s="76">
        <v>165177</v>
      </c>
      <c r="G23" s="77">
        <f aca="true" t="shared" si="2" ref="G23:G40">F23/$F$40*100</f>
        <v>45.96805165168508</v>
      </c>
      <c r="H23" s="76">
        <v>162764</v>
      </c>
      <c r="I23" s="239">
        <f t="shared" si="1"/>
        <v>1.4825145609594248</v>
      </c>
    </row>
    <row r="24" spans="1:9" ht="18" customHeight="1">
      <c r="A24" s="327"/>
      <c r="B24" s="327"/>
      <c r="C24" s="8"/>
      <c r="D24" s="10" t="s">
        <v>11</v>
      </c>
      <c r="E24" s="38"/>
      <c r="F24" s="82">
        <v>51173</v>
      </c>
      <c r="G24" s="83">
        <f t="shared" si="2"/>
        <v>14.241226727520665</v>
      </c>
      <c r="H24" s="82">
        <v>52818</v>
      </c>
      <c r="I24" s="235">
        <f t="shared" si="1"/>
        <v>-3.1144685523874394</v>
      </c>
    </row>
    <row r="25" spans="1:9" ht="18" customHeight="1">
      <c r="A25" s="327"/>
      <c r="B25" s="327"/>
      <c r="C25" s="8"/>
      <c r="D25" s="10" t="s">
        <v>29</v>
      </c>
      <c r="E25" s="38"/>
      <c r="F25" s="82">
        <v>72324</v>
      </c>
      <c r="G25" s="83">
        <f t="shared" si="2"/>
        <v>20.127459438399242</v>
      </c>
      <c r="H25" s="82">
        <v>69375</v>
      </c>
      <c r="I25" s="235">
        <f t="shared" si="1"/>
        <v>4.250810810810801</v>
      </c>
    </row>
    <row r="26" spans="1:9" ht="18" customHeight="1">
      <c r="A26" s="327"/>
      <c r="B26" s="327"/>
      <c r="C26" s="11"/>
      <c r="D26" s="10" t="s">
        <v>12</v>
      </c>
      <c r="E26" s="38"/>
      <c r="F26" s="82">
        <v>41680</v>
      </c>
      <c r="G26" s="83">
        <f t="shared" si="2"/>
        <v>11.599365485765174</v>
      </c>
      <c r="H26" s="82">
        <v>40571</v>
      </c>
      <c r="I26" s="235">
        <f t="shared" si="1"/>
        <v>2.7334795790096456</v>
      </c>
    </row>
    <row r="27" spans="1:9" ht="18" customHeight="1">
      <c r="A27" s="327"/>
      <c r="B27" s="327"/>
      <c r="C27" s="8" t="s">
        <v>13</v>
      </c>
      <c r="D27" s="14"/>
      <c r="E27" s="25"/>
      <c r="F27" s="76">
        <v>138230</v>
      </c>
      <c r="G27" s="77">
        <f t="shared" si="2"/>
        <v>38.46881696490691</v>
      </c>
      <c r="H27" s="76">
        <v>137848</v>
      </c>
      <c r="I27" s="239">
        <f t="shared" si="1"/>
        <v>0.2771168243282496</v>
      </c>
    </row>
    <row r="28" spans="1:9" ht="18" customHeight="1">
      <c r="A28" s="327"/>
      <c r="B28" s="327"/>
      <c r="C28" s="8"/>
      <c r="D28" s="10" t="s">
        <v>14</v>
      </c>
      <c r="E28" s="38"/>
      <c r="F28" s="82">
        <v>47347</v>
      </c>
      <c r="G28" s="83">
        <f t="shared" si="2"/>
        <v>13.176467314168036</v>
      </c>
      <c r="H28" s="82">
        <v>46540</v>
      </c>
      <c r="I28" s="235">
        <f t="shared" si="1"/>
        <v>1.7339922647185313</v>
      </c>
    </row>
    <row r="29" spans="1:9" ht="18" customHeight="1">
      <c r="A29" s="327"/>
      <c r="B29" s="327"/>
      <c r="C29" s="8"/>
      <c r="D29" s="10" t="s">
        <v>30</v>
      </c>
      <c r="E29" s="38"/>
      <c r="F29" s="82">
        <v>7719</v>
      </c>
      <c r="G29" s="83">
        <f t="shared" si="2"/>
        <v>2.148164639746194</v>
      </c>
      <c r="H29" s="82">
        <v>8529</v>
      </c>
      <c r="I29" s="235">
        <f t="shared" si="1"/>
        <v>-9.49701020049244</v>
      </c>
    </row>
    <row r="30" spans="1:9" ht="18" customHeight="1">
      <c r="A30" s="327"/>
      <c r="B30" s="327"/>
      <c r="C30" s="8"/>
      <c r="D30" s="10" t="s">
        <v>31</v>
      </c>
      <c r="E30" s="38"/>
      <c r="F30" s="82">
        <v>34857</v>
      </c>
      <c r="G30" s="83">
        <f t="shared" si="2"/>
        <v>9.700553808476888</v>
      </c>
      <c r="H30" s="82">
        <v>34433</v>
      </c>
      <c r="I30" s="235">
        <f t="shared" si="1"/>
        <v>1.231376876833279</v>
      </c>
    </row>
    <row r="31" spans="1:9" ht="18" customHeight="1">
      <c r="A31" s="327"/>
      <c r="B31" s="327"/>
      <c r="C31" s="8"/>
      <c r="D31" s="10" t="s">
        <v>32</v>
      </c>
      <c r="E31" s="38"/>
      <c r="F31" s="82">
        <v>26179</v>
      </c>
      <c r="G31" s="83">
        <f t="shared" si="2"/>
        <v>7.285503576099964</v>
      </c>
      <c r="H31" s="82">
        <v>23963</v>
      </c>
      <c r="I31" s="235">
        <f t="shared" si="1"/>
        <v>9.247590034636733</v>
      </c>
    </row>
    <row r="32" spans="1:9" ht="18" customHeight="1">
      <c r="A32" s="327"/>
      <c r="B32" s="327"/>
      <c r="C32" s="8"/>
      <c r="D32" s="10" t="s">
        <v>15</v>
      </c>
      <c r="E32" s="38"/>
      <c r="F32" s="82">
        <v>24</v>
      </c>
      <c r="G32" s="83">
        <f t="shared" si="2"/>
        <v>0.006679097208693958</v>
      </c>
      <c r="H32" s="82">
        <v>26</v>
      </c>
      <c r="I32" s="235">
        <f t="shared" si="1"/>
        <v>-7.692307692307687</v>
      </c>
    </row>
    <row r="33" spans="1:9" ht="18" customHeight="1">
      <c r="A33" s="327"/>
      <c r="B33" s="327"/>
      <c r="C33" s="11"/>
      <c r="D33" s="10" t="s">
        <v>33</v>
      </c>
      <c r="E33" s="38"/>
      <c r="F33" s="82">
        <v>22104</v>
      </c>
      <c r="G33" s="83">
        <f t="shared" si="2"/>
        <v>6.151448529207135</v>
      </c>
      <c r="H33" s="82">
        <v>24357</v>
      </c>
      <c r="I33" s="235">
        <f t="shared" si="1"/>
        <v>-9.249907624091636</v>
      </c>
    </row>
    <row r="34" spans="1:9" ht="18" customHeight="1">
      <c r="A34" s="327"/>
      <c r="B34" s="327"/>
      <c r="C34" s="8" t="s">
        <v>16</v>
      </c>
      <c r="D34" s="14"/>
      <c r="E34" s="25"/>
      <c r="F34" s="76">
        <v>55923</v>
      </c>
      <c r="G34" s="77">
        <f t="shared" si="2"/>
        <v>15.56313138340801</v>
      </c>
      <c r="H34" s="76">
        <v>71441</v>
      </c>
      <c r="I34" s="239">
        <f t="shared" si="1"/>
        <v>-21.72142047283773</v>
      </c>
    </row>
    <row r="35" spans="1:9" ht="18" customHeight="1">
      <c r="A35" s="327"/>
      <c r="B35" s="327"/>
      <c r="C35" s="8"/>
      <c r="D35" s="39" t="s">
        <v>17</v>
      </c>
      <c r="E35" s="40"/>
      <c r="F35" s="79">
        <v>55923</v>
      </c>
      <c r="G35" s="80">
        <f t="shared" si="2"/>
        <v>15.56313138340801</v>
      </c>
      <c r="H35" s="79">
        <v>71343</v>
      </c>
      <c r="I35" s="234">
        <f t="shared" si="1"/>
        <v>-21.61389344434632</v>
      </c>
    </row>
    <row r="36" spans="1:9" ht="18" customHeight="1">
      <c r="A36" s="327"/>
      <c r="B36" s="327"/>
      <c r="C36" s="8"/>
      <c r="D36" s="41"/>
      <c r="E36" s="132" t="s">
        <v>103</v>
      </c>
      <c r="F36" s="82">
        <v>32571</v>
      </c>
      <c r="G36" s="83">
        <f t="shared" si="2"/>
        <v>9.064369799348789</v>
      </c>
      <c r="H36" s="82">
        <v>37051</v>
      </c>
      <c r="I36" s="235">
        <f t="shared" si="1"/>
        <v>-12.09144152654449</v>
      </c>
    </row>
    <row r="37" spans="1:9" ht="18" customHeight="1">
      <c r="A37" s="327"/>
      <c r="B37" s="327"/>
      <c r="C37" s="8"/>
      <c r="D37" s="12"/>
      <c r="E37" s="33" t="s">
        <v>34</v>
      </c>
      <c r="F37" s="82">
        <v>23352</v>
      </c>
      <c r="G37" s="83">
        <f t="shared" si="2"/>
        <v>6.498761584059222</v>
      </c>
      <c r="H37" s="82">
        <v>34292</v>
      </c>
      <c r="I37" s="235">
        <f t="shared" si="1"/>
        <v>-31.902484544500176</v>
      </c>
    </row>
    <row r="38" spans="1:9" ht="18" customHeight="1">
      <c r="A38" s="327"/>
      <c r="B38" s="327"/>
      <c r="C38" s="8"/>
      <c r="D38" s="61" t="s">
        <v>35</v>
      </c>
      <c r="E38" s="54"/>
      <c r="F38" s="82">
        <v>0</v>
      </c>
      <c r="G38" s="83">
        <f t="shared" si="2"/>
        <v>0</v>
      </c>
      <c r="H38" s="82">
        <v>98</v>
      </c>
      <c r="I38" s="235">
        <f t="shared" si="1"/>
        <v>-100</v>
      </c>
    </row>
    <row r="39" spans="1:9" ht="18" customHeight="1">
      <c r="A39" s="327"/>
      <c r="B39" s="327"/>
      <c r="C39" s="6"/>
      <c r="D39" s="55" t="s">
        <v>36</v>
      </c>
      <c r="E39" s="56"/>
      <c r="F39" s="88">
        <v>0</v>
      </c>
      <c r="G39" s="89">
        <f t="shared" si="2"/>
        <v>0</v>
      </c>
      <c r="H39" s="88">
        <v>0</v>
      </c>
      <c r="I39" s="237" t="e">
        <f t="shared" si="1"/>
        <v>#DIV/0!</v>
      </c>
    </row>
    <row r="40" spans="1:9" ht="18" customHeight="1">
      <c r="A40" s="328"/>
      <c r="B40" s="328"/>
      <c r="C40" s="6" t="s">
        <v>18</v>
      </c>
      <c r="D40" s="7"/>
      <c r="E40" s="24"/>
      <c r="F40" s="91">
        <f>SUM(F23,F27,F34)</f>
        <v>359330</v>
      </c>
      <c r="G40" s="92">
        <f t="shared" si="2"/>
        <v>100</v>
      </c>
      <c r="H40" s="91">
        <f>SUM(H23,H27,H34)</f>
        <v>372053</v>
      </c>
      <c r="I40" s="238">
        <f t="shared" si="1"/>
        <v>-3.4196740786930913</v>
      </c>
    </row>
    <row r="41" ht="18" customHeight="1">
      <c r="A41" s="130" t="s">
        <v>19</v>
      </c>
    </row>
    <row r="42" ht="18" customHeight="1">
      <c r="A42" s="131" t="s">
        <v>20</v>
      </c>
    </row>
  </sheetData>
  <sheetProtection/>
  <mergeCells count="5">
    <mergeCell ref="A1:D1"/>
    <mergeCell ref="G6:I6"/>
    <mergeCell ref="B23:B40"/>
    <mergeCell ref="A9:A40"/>
    <mergeCell ref="B9:B2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70" zoomScaleSheetLayoutView="70" zoomScalePageLayoutView="0" workbookViewId="0" topLeftCell="A1">
      <pane xSplit="4" ySplit="6" topLeftCell="E7" activePane="bottomRight" state="frozen"/>
      <selection pane="topLeft" activeCell="G2" sqref="G2"/>
      <selection pane="topRight" activeCell="G2" sqref="G2"/>
      <selection pane="bottomLeft" activeCell="G2" sqref="G2"/>
      <selection pane="bottomRight" activeCell="N29" sqref="N29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6" width="9" style="1" customWidth="1"/>
    <col min="27" max="16384" width="9" style="1" customWidth="1"/>
  </cols>
  <sheetData>
    <row r="1" spans="1:5" ht="33.75" customHeight="1">
      <c r="A1" s="149" t="s">
        <v>0</v>
      </c>
      <c r="B1" s="149"/>
      <c r="C1" s="242" t="s">
        <v>281</v>
      </c>
      <c r="D1" s="150"/>
      <c r="E1" s="150"/>
    </row>
    <row r="4" ht="13.5">
      <c r="A4" s="21" t="s">
        <v>132</v>
      </c>
    </row>
    <row r="5" ht="13.5">
      <c r="I5" s="152" t="s">
        <v>133</v>
      </c>
    </row>
    <row r="6" spans="1:9" s="147" customFormat="1" ht="29.25" customHeight="1">
      <c r="A6" s="153" t="s">
        <v>134</v>
      </c>
      <c r="B6" s="154"/>
      <c r="C6" s="154"/>
      <c r="D6" s="155"/>
      <c r="E6" s="138" t="s">
        <v>251</v>
      </c>
      <c r="F6" s="138" t="s">
        <v>252</v>
      </c>
      <c r="G6" s="138" t="s">
        <v>253</v>
      </c>
      <c r="H6" s="138" t="s">
        <v>254</v>
      </c>
      <c r="I6" s="138" t="s">
        <v>263</v>
      </c>
    </row>
    <row r="7" spans="1:9" ht="27" customHeight="1">
      <c r="A7" s="326" t="s">
        <v>135</v>
      </c>
      <c r="B7" s="47" t="s">
        <v>136</v>
      </c>
      <c r="C7" s="48"/>
      <c r="D7" s="94" t="s">
        <v>137</v>
      </c>
      <c r="E7" s="156">
        <v>363813</v>
      </c>
      <c r="F7" s="156">
        <v>357696</v>
      </c>
      <c r="G7" s="156">
        <v>370883</v>
      </c>
      <c r="H7" s="156">
        <v>374931</v>
      </c>
      <c r="I7" s="156">
        <v>361444</v>
      </c>
    </row>
    <row r="8" spans="1:9" ht="27" customHeight="1">
      <c r="A8" s="327"/>
      <c r="B8" s="26"/>
      <c r="C8" s="61" t="s">
        <v>138</v>
      </c>
      <c r="D8" s="95" t="s">
        <v>38</v>
      </c>
      <c r="E8" s="157">
        <v>213237</v>
      </c>
      <c r="F8" s="157">
        <v>215094</v>
      </c>
      <c r="G8" s="157">
        <v>222516</v>
      </c>
      <c r="H8" s="243">
        <v>226480</v>
      </c>
      <c r="I8" s="158">
        <v>221909</v>
      </c>
    </row>
    <row r="9" spans="1:9" ht="27" customHeight="1">
      <c r="A9" s="327"/>
      <c r="B9" s="52" t="s">
        <v>139</v>
      </c>
      <c r="C9" s="53"/>
      <c r="D9" s="96"/>
      <c r="E9" s="159">
        <v>356484</v>
      </c>
      <c r="F9" s="159">
        <v>353289</v>
      </c>
      <c r="G9" s="159">
        <v>365485</v>
      </c>
      <c r="H9" s="244">
        <v>372053</v>
      </c>
      <c r="I9" s="160">
        <v>359330</v>
      </c>
    </row>
    <row r="10" spans="1:9" ht="27" customHeight="1">
      <c r="A10" s="327"/>
      <c r="B10" s="52" t="s">
        <v>140</v>
      </c>
      <c r="C10" s="53"/>
      <c r="D10" s="96"/>
      <c r="E10" s="159">
        <v>7329</v>
      </c>
      <c r="F10" s="159">
        <v>4407</v>
      </c>
      <c r="G10" s="159">
        <v>5398</v>
      </c>
      <c r="H10" s="244">
        <v>2878</v>
      </c>
      <c r="I10" s="160">
        <v>2114</v>
      </c>
    </row>
    <row r="11" spans="1:9" ht="27" customHeight="1">
      <c r="A11" s="327"/>
      <c r="B11" s="52" t="s">
        <v>141</v>
      </c>
      <c r="C11" s="53"/>
      <c r="D11" s="96"/>
      <c r="E11" s="159">
        <v>3948</v>
      </c>
      <c r="F11" s="159">
        <v>2379</v>
      </c>
      <c r="G11" s="159">
        <v>3395</v>
      </c>
      <c r="H11" s="244">
        <v>1945</v>
      </c>
      <c r="I11" s="160">
        <v>1032</v>
      </c>
    </row>
    <row r="12" spans="1:9" ht="27" customHeight="1">
      <c r="A12" s="327"/>
      <c r="B12" s="52" t="s">
        <v>142</v>
      </c>
      <c r="C12" s="53"/>
      <c r="D12" s="96"/>
      <c r="E12" s="159">
        <v>3381</v>
      </c>
      <c r="F12" s="159">
        <v>2027</v>
      </c>
      <c r="G12" s="159">
        <v>2003</v>
      </c>
      <c r="H12" s="244">
        <v>933</v>
      </c>
      <c r="I12" s="160">
        <v>1081</v>
      </c>
    </row>
    <row r="13" spans="1:9" ht="27" customHeight="1">
      <c r="A13" s="327"/>
      <c r="B13" s="52" t="s">
        <v>143</v>
      </c>
      <c r="C13" s="53"/>
      <c r="D13" s="101"/>
      <c r="E13" s="161">
        <v>1786</v>
      </c>
      <c r="F13" s="161">
        <v>-1353</v>
      </c>
      <c r="G13" s="161">
        <v>-24</v>
      </c>
      <c r="H13" s="245">
        <v>-1070</v>
      </c>
      <c r="I13" s="162">
        <v>148</v>
      </c>
    </row>
    <row r="14" spans="1:9" ht="27" customHeight="1">
      <c r="A14" s="327"/>
      <c r="B14" s="105" t="s">
        <v>144</v>
      </c>
      <c r="C14" s="68"/>
      <c r="D14" s="101"/>
      <c r="E14" s="161">
        <v>0</v>
      </c>
      <c r="F14" s="161">
        <v>0</v>
      </c>
      <c r="G14" s="161">
        <v>0</v>
      </c>
      <c r="H14" s="245">
        <v>0</v>
      </c>
      <c r="I14" s="162">
        <v>0</v>
      </c>
    </row>
    <row r="15" spans="1:9" ht="27" customHeight="1">
      <c r="A15" s="327"/>
      <c r="B15" s="57" t="s">
        <v>145</v>
      </c>
      <c r="C15" s="58"/>
      <c r="D15" s="163"/>
      <c r="E15" s="164">
        <v>1792</v>
      </c>
      <c r="F15" s="164">
        <v>-1348</v>
      </c>
      <c r="G15" s="164">
        <v>-1320</v>
      </c>
      <c r="H15" s="246">
        <v>-6064</v>
      </c>
      <c r="I15" s="165">
        <v>-3847</v>
      </c>
    </row>
    <row r="16" spans="1:9" ht="27" customHeight="1">
      <c r="A16" s="327"/>
      <c r="B16" s="166" t="s">
        <v>146</v>
      </c>
      <c r="C16" s="167"/>
      <c r="D16" s="168" t="s">
        <v>39</v>
      </c>
      <c r="E16" s="169">
        <v>28050</v>
      </c>
      <c r="F16" s="169">
        <v>25883</v>
      </c>
      <c r="G16" s="169">
        <v>26975</v>
      </c>
      <c r="H16" s="247">
        <v>16467</v>
      </c>
      <c r="I16" s="170">
        <v>10396</v>
      </c>
    </row>
    <row r="17" spans="1:9" ht="27" customHeight="1">
      <c r="A17" s="327"/>
      <c r="B17" s="52" t="s">
        <v>147</v>
      </c>
      <c r="C17" s="53"/>
      <c r="D17" s="95" t="s">
        <v>40</v>
      </c>
      <c r="E17" s="159">
        <v>84754</v>
      </c>
      <c r="F17" s="159">
        <v>89062</v>
      </c>
      <c r="G17" s="159">
        <v>80079</v>
      </c>
      <c r="H17" s="244">
        <v>45080</v>
      </c>
      <c r="I17" s="160">
        <v>66015</v>
      </c>
    </row>
    <row r="18" spans="1:9" ht="27" customHeight="1">
      <c r="A18" s="327"/>
      <c r="B18" s="52" t="s">
        <v>148</v>
      </c>
      <c r="C18" s="53"/>
      <c r="D18" s="95" t="s">
        <v>41</v>
      </c>
      <c r="E18" s="159">
        <v>443165</v>
      </c>
      <c r="F18" s="159">
        <v>473272</v>
      </c>
      <c r="G18" s="159">
        <v>508932</v>
      </c>
      <c r="H18" s="244">
        <v>539664</v>
      </c>
      <c r="I18" s="160">
        <v>558580</v>
      </c>
    </row>
    <row r="19" spans="1:9" ht="27" customHeight="1">
      <c r="A19" s="327"/>
      <c r="B19" s="52" t="s">
        <v>149</v>
      </c>
      <c r="C19" s="53"/>
      <c r="D19" s="95" t="s">
        <v>150</v>
      </c>
      <c r="E19" s="159">
        <f>E17+E18-E16</f>
        <v>499869</v>
      </c>
      <c r="F19" s="159">
        <f>F17+F18-F16</f>
        <v>536451</v>
      </c>
      <c r="G19" s="159">
        <f>G17+G18-G16</f>
        <v>562036</v>
      </c>
      <c r="H19" s="159">
        <f>H17+H18-H16</f>
        <v>568277</v>
      </c>
      <c r="I19" s="159">
        <f>I17+I18-I16</f>
        <v>614199</v>
      </c>
    </row>
    <row r="20" spans="1:9" ht="27" customHeight="1">
      <c r="A20" s="327"/>
      <c r="B20" s="52" t="s">
        <v>151</v>
      </c>
      <c r="C20" s="53"/>
      <c r="D20" s="96" t="s">
        <v>152</v>
      </c>
      <c r="E20" s="171">
        <f>E18/E8</f>
        <v>2.078274408287492</v>
      </c>
      <c r="F20" s="171">
        <f>F18/F8</f>
        <v>2.200303123285633</v>
      </c>
      <c r="G20" s="171">
        <f>G18/G8</f>
        <v>2.287170360783045</v>
      </c>
      <c r="H20" s="171">
        <f>H18/H8</f>
        <v>2.3828329212292476</v>
      </c>
      <c r="I20" s="171">
        <f>I18/I8</f>
        <v>2.5171579341081256</v>
      </c>
    </row>
    <row r="21" spans="1:9" ht="27" customHeight="1">
      <c r="A21" s="327"/>
      <c r="B21" s="52" t="s">
        <v>153</v>
      </c>
      <c r="C21" s="53"/>
      <c r="D21" s="96" t="s">
        <v>154</v>
      </c>
      <c r="E21" s="171">
        <f>E19/E8</f>
        <v>2.344194487823408</v>
      </c>
      <c r="F21" s="171">
        <f>F19/F8</f>
        <v>2.4940305168902897</v>
      </c>
      <c r="G21" s="171">
        <f>G19/G8</f>
        <v>2.525822862176203</v>
      </c>
      <c r="H21" s="171">
        <f>H19/H8</f>
        <v>2.5091707877075238</v>
      </c>
      <c r="I21" s="171">
        <f>I19/I8</f>
        <v>2.7677967094619866</v>
      </c>
    </row>
    <row r="22" spans="1:9" ht="27" customHeight="1">
      <c r="A22" s="327"/>
      <c r="B22" s="52" t="s">
        <v>155</v>
      </c>
      <c r="C22" s="53"/>
      <c r="D22" s="96" t="s">
        <v>156</v>
      </c>
      <c r="E22" s="159">
        <f>E18/E24*1000000</f>
        <v>545836.25343484</v>
      </c>
      <c r="F22" s="159">
        <f>F18/F24*1000000</f>
        <v>582918.3607360995</v>
      </c>
      <c r="G22" s="159">
        <f>G18/G24*1000000</f>
        <v>626839.9718684914</v>
      </c>
      <c r="H22" s="159">
        <f>H18/H24*1000000</f>
        <v>664691.877457966</v>
      </c>
      <c r="I22" s="159">
        <f>I18/I24*1000000</f>
        <v>689167.6146247938</v>
      </c>
    </row>
    <row r="23" spans="1:9" ht="27" customHeight="1">
      <c r="A23" s="327"/>
      <c r="B23" s="52" t="s">
        <v>157</v>
      </c>
      <c r="C23" s="53"/>
      <c r="D23" s="96" t="s">
        <v>158</v>
      </c>
      <c r="E23" s="159">
        <f>E19/E24*1000000</f>
        <v>615677.2808507441</v>
      </c>
      <c r="F23" s="159">
        <f>F19/F24*1000000</f>
        <v>660734.4984179105</v>
      </c>
      <c r="G23" s="159">
        <f>G19/G24*1000000</f>
        <v>692246.9611442774</v>
      </c>
      <c r="H23" s="159">
        <f>H19/H24*1000000</f>
        <v>699933.8589310766</v>
      </c>
      <c r="I23" s="159">
        <f>I19/I24*1000000</f>
        <v>757789.5014768407</v>
      </c>
    </row>
    <row r="24" spans="1:9" ht="27" customHeight="1">
      <c r="A24" s="327"/>
      <c r="B24" s="172" t="s">
        <v>159</v>
      </c>
      <c r="C24" s="173"/>
      <c r="D24" s="174" t="s">
        <v>160</v>
      </c>
      <c r="E24" s="164">
        <v>811901</v>
      </c>
      <c r="F24" s="164">
        <v>811901</v>
      </c>
      <c r="G24" s="164">
        <f>F24</f>
        <v>811901</v>
      </c>
      <c r="H24" s="246">
        <f>G24</f>
        <v>811901</v>
      </c>
      <c r="I24" s="165">
        <v>810514</v>
      </c>
    </row>
    <row r="25" spans="1:9" ht="27" customHeight="1">
      <c r="A25" s="327"/>
      <c r="B25" s="11" t="s">
        <v>161</v>
      </c>
      <c r="C25" s="175"/>
      <c r="D25" s="176"/>
      <c r="E25" s="157">
        <v>189036</v>
      </c>
      <c r="F25" s="157">
        <v>188311</v>
      </c>
      <c r="G25" s="157">
        <v>191089</v>
      </c>
      <c r="H25" s="248">
        <v>192015</v>
      </c>
      <c r="I25" s="177">
        <v>193592</v>
      </c>
    </row>
    <row r="26" spans="1:9" ht="27" customHeight="1">
      <c r="A26" s="327"/>
      <c r="B26" s="178" t="s">
        <v>162</v>
      </c>
      <c r="C26" s="179"/>
      <c r="D26" s="180"/>
      <c r="E26" s="181">
        <v>0.708</v>
      </c>
      <c r="F26" s="181">
        <v>0.717</v>
      </c>
      <c r="G26" s="181">
        <v>0.737</v>
      </c>
      <c r="H26" s="249">
        <v>0.745</v>
      </c>
      <c r="I26" s="182">
        <v>0.746</v>
      </c>
    </row>
    <row r="27" spans="1:9" ht="27" customHeight="1">
      <c r="A27" s="327"/>
      <c r="B27" s="178" t="s">
        <v>163</v>
      </c>
      <c r="C27" s="179"/>
      <c r="D27" s="180"/>
      <c r="E27" s="183">
        <v>1.8</v>
      </c>
      <c r="F27" s="183">
        <v>1.1</v>
      </c>
      <c r="G27" s="183">
        <v>1</v>
      </c>
      <c r="H27" s="250">
        <v>0.5</v>
      </c>
      <c r="I27" s="184">
        <v>0.6</v>
      </c>
    </row>
    <row r="28" spans="1:9" ht="27" customHeight="1">
      <c r="A28" s="327"/>
      <c r="B28" s="178" t="s">
        <v>164</v>
      </c>
      <c r="C28" s="179"/>
      <c r="D28" s="180"/>
      <c r="E28" s="183">
        <v>88.8</v>
      </c>
      <c r="F28" s="183">
        <v>91.2</v>
      </c>
      <c r="G28" s="183">
        <v>92.2</v>
      </c>
      <c r="H28" s="250">
        <v>94.6</v>
      </c>
      <c r="I28" s="184">
        <v>94</v>
      </c>
    </row>
    <row r="29" spans="1:11" ht="27" customHeight="1">
      <c r="A29" s="327"/>
      <c r="B29" s="185" t="s">
        <v>165</v>
      </c>
      <c r="C29" s="186"/>
      <c r="D29" s="187"/>
      <c r="E29" s="188">
        <v>46.5</v>
      </c>
      <c r="F29" s="188">
        <v>48.3</v>
      </c>
      <c r="G29" s="188">
        <v>46.4</v>
      </c>
      <c r="H29" s="251">
        <f>ROUND((120963607+3701314+6973733+2756966+1889532+381213+10558969+5397784+27996029)/374931172*100,1)</f>
        <v>48.2</v>
      </c>
      <c r="I29" s="251">
        <f>ROUND((120133473+3473158+6339988+2715367+767432+408583+6095974+2877887+25450097)/361444437*100,1)</f>
        <v>46.6</v>
      </c>
      <c r="K29" s="151"/>
    </row>
    <row r="30" spans="1:9" ht="27" customHeight="1">
      <c r="A30" s="327"/>
      <c r="B30" s="326" t="s">
        <v>166</v>
      </c>
      <c r="C30" s="20" t="s">
        <v>167</v>
      </c>
      <c r="D30" s="189"/>
      <c r="E30" s="190">
        <v>0</v>
      </c>
      <c r="F30" s="190">
        <v>0</v>
      </c>
      <c r="G30" s="190">
        <v>0</v>
      </c>
      <c r="H30" s="252">
        <v>0</v>
      </c>
      <c r="I30" s="191">
        <v>0</v>
      </c>
    </row>
    <row r="31" spans="1:9" ht="27" customHeight="1">
      <c r="A31" s="327"/>
      <c r="B31" s="327"/>
      <c r="C31" s="178" t="s">
        <v>168</v>
      </c>
      <c r="D31" s="180"/>
      <c r="E31" s="183">
        <v>0</v>
      </c>
      <c r="F31" s="183">
        <v>0</v>
      </c>
      <c r="G31" s="183">
        <v>0</v>
      </c>
      <c r="H31" s="250">
        <v>0</v>
      </c>
      <c r="I31" s="184">
        <v>0</v>
      </c>
    </row>
    <row r="32" spans="1:9" ht="27" customHeight="1">
      <c r="A32" s="327"/>
      <c r="B32" s="327"/>
      <c r="C32" s="178" t="s">
        <v>169</v>
      </c>
      <c r="D32" s="180"/>
      <c r="E32" s="183">
        <v>10.8</v>
      </c>
      <c r="F32" s="183">
        <v>11.3</v>
      </c>
      <c r="G32" s="183">
        <v>10.9</v>
      </c>
      <c r="H32" s="250">
        <v>11.9</v>
      </c>
      <c r="I32" s="184">
        <v>11</v>
      </c>
    </row>
    <row r="33" spans="1:9" ht="27" customHeight="1">
      <c r="A33" s="328"/>
      <c r="B33" s="328"/>
      <c r="C33" s="185" t="s">
        <v>170</v>
      </c>
      <c r="D33" s="187"/>
      <c r="E33" s="188">
        <v>113.7</v>
      </c>
      <c r="F33" s="188">
        <v>113.5</v>
      </c>
      <c r="G33" s="188">
        <v>122.7</v>
      </c>
      <c r="H33" s="253">
        <v>135.1</v>
      </c>
      <c r="I33" s="192">
        <v>138.9</v>
      </c>
    </row>
    <row r="34" spans="1:9" ht="27" customHeight="1">
      <c r="A34" s="1" t="s">
        <v>262</v>
      </c>
      <c r="B34" s="14"/>
      <c r="C34" s="14"/>
      <c r="D34" s="14"/>
      <c r="E34" s="193"/>
      <c r="F34" s="193"/>
      <c r="G34" s="193"/>
      <c r="H34" s="193"/>
      <c r="I34" s="194"/>
    </row>
    <row r="35" ht="27" customHeight="1">
      <c r="A35" s="27" t="s">
        <v>171</v>
      </c>
    </row>
    <row r="36" ht="13.5">
      <c r="A36" s="195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SheetLayoutView="70" zoomScalePageLayoutView="0" workbookViewId="0" topLeftCell="A1">
      <pane xSplit="5" ySplit="7" topLeftCell="F8" activePane="bottomRight" state="frozen"/>
      <selection pane="topLeft" activeCell="G2" sqref="G2"/>
      <selection pane="topRight" activeCell="G2" sqref="G2"/>
      <selection pane="bottomLeft" activeCell="G2" sqref="G2"/>
      <selection pane="bottomRight" activeCell="H19" sqref="H19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242" t="s">
        <v>281</v>
      </c>
      <c r="E1" s="44"/>
      <c r="F1" s="44"/>
      <c r="G1" s="44"/>
    </row>
    <row r="2" ht="15" customHeight="1"/>
    <row r="3" spans="1:4" ht="15" customHeight="1">
      <c r="A3" s="45" t="s">
        <v>172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264</v>
      </c>
      <c r="B5" s="37"/>
      <c r="C5" s="37"/>
      <c r="D5" s="37"/>
      <c r="K5" s="46"/>
      <c r="O5" s="46" t="s">
        <v>44</v>
      </c>
    </row>
    <row r="6" spans="1:19" ht="15.75" customHeight="1">
      <c r="A6" s="367" t="s">
        <v>45</v>
      </c>
      <c r="B6" s="368"/>
      <c r="C6" s="368"/>
      <c r="D6" s="368"/>
      <c r="E6" s="369"/>
      <c r="F6" s="384" t="s">
        <v>269</v>
      </c>
      <c r="G6" s="385"/>
      <c r="H6" s="384" t="s">
        <v>270</v>
      </c>
      <c r="I6" s="385"/>
      <c r="J6" s="384" t="s">
        <v>282</v>
      </c>
      <c r="K6" s="385"/>
      <c r="L6" s="384" t="s">
        <v>272</v>
      </c>
      <c r="M6" s="385"/>
      <c r="N6" s="344" t="s">
        <v>273</v>
      </c>
      <c r="O6" s="345"/>
      <c r="P6" s="344" t="s">
        <v>274</v>
      </c>
      <c r="Q6" s="345"/>
      <c r="R6" s="344" t="s">
        <v>275</v>
      </c>
      <c r="S6" s="345"/>
    </row>
    <row r="7" spans="1:19" ht="15.75" customHeight="1">
      <c r="A7" s="370"/>
      <c r="B7" s="371"/>
      <c r="C7" s="371"/>
      <c r="D7" s="371"/>
      <c r="E7" s="372"/>
      <c r="F7" s="146" t="s">
        <v>266</v>
      </c>
      <c r="G7" s="51" t="s">
        <v>1</v>
      </c>
      <c r="H7" s="146" t="s">
        <v>265</v>
      </c>
      <c r="I7" s="51" t="s">
        <v>1</v>
      </c>
      <c r="J7" s="146" t="s">
        <v>265</v>
      </c>
      <c r="K7" s="51" t="s">
        <v>1</v>
      </c>
      <c r="L7" s="146" t="s">
        <v>265</v>
      </c>
      <c r="M7" s="51" t="s">
        <v>1</v>
      </c>
      <c r="N7" s="146" t="s">
        <v>265</v>
      </c>
      <c r="O7" s="240" t="s">
        <v>1</v>
      </c>
      <c r="P7" s="146" t="s">
        <v>265</v>
      </c>
      <c r="Q7" s="240" t="s">
        <v>1</v>
      </c>
      <c r="R7" s="146" t="s">
        <v>265</v>
      </c>
      <c r="S7" s="240" t="s">
        <v>1</v>
      </c>
    </row>
    <row r="8" spans="1:25" ht="15.75" customHeight="1">
      <c r="A8" s="355" t="s">
        <v>84</v>
      </c>
      <c r="B8" s="47" t="s">
        <v>46</v>
      </c>
      <c r="C8" s="48"/>
      <c r="D8" s="48"/>
      <c r="E8" s="94" t="s">
        <v>37</v>
      </c>
      <c r="F8" s="283">
        <v>16526</v>
      </c>
      <c r="G8" s="303">
        <v>17178</v>
      </c>
      <c r="H8" s="283">
        <v>24207</v>
      </c>
      <c r="I8" s="303">
        <v>23132</v>
      </c>
      <c r="J8" s="283">
        <v>31129</v>
      </c>
      <c r="K8" s="303">
        <v>30412</v>
      </c>
      <c r="L8" s="283">
        <v>845</v>
      </c>
      <c r="M8" s="303">
        <v>1029</v>
      </c>
      <c r="N8" s="283">
        <v>12</v>
      </c>
      <c r="O8" s="303">
        <v>9</v>
      </c>
      <c r="P8" s="283">
        <v>1</v>
      </c>
      <c r="Q8" s="303">
        <v>1</v>
      </c>
      <c r="R8" s="283">
        <v>261</v>
      </c>
      <c r="S8" s="303">
        <v>319</v>
      </c>
      <c r="T8" s="71"/>
      <c r="U8" s="71"/>
      <c r="V8" s="71"/>
      <c r="W8" s="71"/>
      <c r="X8" s="71"/>
      <c r="Y8" s="71"/>
    </row>
    <row r="9" spans="1:25" ht="15.75" customHeight="1">
      <c r="A9" s="373"/>
      <c r="B9" s="14"/>
      <c r="C9" s="61" t="s">
        <v>47</v>
      </c>
      <c r="D9" s="53"/>
      <c r="E9" s="95" t="s">
        <v>38</v>
      </c>
      <c r="F9" s="285">
        <v>16088</v>
      </c>
      <c r="G9" s="275">
        <v>16085</v>
      </c>
      <c r="H9" s="285">
        <v>24193</v>
      </c>
      <c r="I9" s="275">
        <v>22945</v>
      </c>
      <c r="J9" s="285">
        <v>31110</v>
      </c>
      <c r="K9" s="275">
        <v>30382</v>
      </c>
      <c r="L9" s="285">
        <v>845</v>
      </c>
      <c r="M9" s="275">
        <v>1028</v>
      </c>
      <c r="N9" s="285">
        <v>12</v>
      </c>
      <c r="O9" s="275">
        <v>9</v>
      </c>
      <c r="P9" s="285">
        <v>1</v>
      </c>
      <c r="Q9" s="275">
        <v>1</v>
      </c>
      <c r="R9" s="285">
        <v>261</v>
      </c>
      <c r="S9" s="275">
        <v>317</v>
      </c>
      <c r="T9" s="71"/>
      <c r="U9" s="71"/>
      <c r="V9" s="71"/>
      <c r="W9" s="71"/>
      <c r="X9" s="71"/>
      <c r="Y9" s="71"/>
    </row>
    <row r="10" spans="1:25" ht="15.75" customHeight="1">
      <c r="A10" s="373"/>
      <c r="B10" s="11"/>
      <c r="C10" s="61" t="s">
        <v>48</v>
      </c>
      <c r="D10" s="53"/>
      <c r="E10" s="95" t="s">
        <v>39</v>
      </c>
      <c r="F10" s="285">
        <v>438</v>
      </c>
      <c r="G10" s="275">
        <v>1093</v>
      </c>
      <c r="H10" s="285">
        <v>14</v>
      </c>
      <c r="I10" s="275">
        <v>187</v>
      </c>
      <c r="J10" s="110">
        <v>19</v>
      </c>
      <c r="K10" s="304">
        <v>30</v>
      </c>
      <c r="L10" s="285">
        <v>0</v>
      </c>
      <c r="M10" s="275">
        <v>1</v>
      </c>
      <c r="N10" s="285">
        <v>0</v>
      </c>
      <c r="O10" s="275">
        <v>0</v>
      </c>
      <c r="P10" s="285">
        <v>0</v>
      </c>
      <c r="Q10" s="275">
        <v>0</v>
      </c>
      <c r="R10" s="285">
        <v>0</v>
      </c>
      <c r="S10" s="275">
        <v>2</v>
      </c>
      <c r="T10" s="71"/>
      <c r="U10" s="71"/>
      <c r="V10" s="71"/>
      <c r="W10" s="71"/>
      <c r="X10" s="71"/>
      <c r="Y10" s="71"/>
    </row>
    <row r="11" spans="1:25" ht="15.75" customHeight="1">
      <c r="A11" s="373"/>
      <c r="B11" s="66" t="s">
        <v>49</v>
      </c>
      <c r="C11" s="67"/>
      <c r="D11" s="67"/>
      <c r="E11" s="97" t="s">
        <v>40</v>
      </c>
      <c r="F11" s="287">
        <v>14518</v>
      </c>
      <c r="G11" s="305">
        <v>22091</v>
      </c>
      <c r="H11" s="287">
        <v>23907</v>
      </c>
      <c r="I11" s="305">
        <v>27609</v>
      </c>
      <c r="J11" s="287">
        <v>29892</v>
      </c>
      <c r="K11" s="305">
        <v>30460</v>
      </c>
      <c r="L11" s="287">
        <v>1039</v>
      </c>
      <c r="M11" s="305">
        <v>1037</v>
      </c>
      <c r="N11" s="287">
        <v>12</v>
      </c>
      <c r="O11" s="305">
        <v>9</v>
      </c>
      <c r="P11" s="287">
        <v>1</v>
      </c>
      <c r="Q11" s="305">
        <v>1</v>
      </c>
      <c r="R11" s="287">
        <v>296</v>
      </c>
      <c r="S11" s="305">
        <v>326</v>
      </c>
      <c r="T11" s="71"/>
      <c r="U11" s="71"/>
      <c r="V11" s="71"/>
      <c r="W11" s="71"/>
      <c r="X11" s="71"/>
      <c r="Y11" s="71"/>
    </row>
    <row r="12" spans="1:25" ht="15.75" customHeight="1">
      <c r="A12" s="373"/>
      <c r="B12" s="8"/>
      <c r="C12" s="61" t="s">
        <v>50</v>
      </c>
      <c r="D12" s="53"/>
      <c r="E12" s="95" t="s">
        <v>41</v>
      </c>
      <c r="F12" s="285">
        <v>14248</v>
      </c>
      <c r="G12" s="275">
        <v>14509</v>
      </c>
      <c r="H12" s="287">
        <v>23903</v>
      </c>
      <c r="I12" s="305">
        <v>22920</v>
      </c>
      <c r="J12" s="287">
        <v>29889</v>
      </c>
      <c r="K12" s="305">
        <v>30067</v>
      </c>
      <c r="L12" s="285">
        <v>1039</v>
      </c>
      <c r="M12" s="275">
        <v>1020</v>
      </c>
      <c r="N12" s="285">
        <v>12</v>
      </c>
      <c r="O12" s="275">
        <v>9</v>
      </c>
      <c r="P12" s="285">
        <v>1</v>
      </c>
      <c r="Q12" s="275">
        <v>1</v>
      </c>
      <c r="R12" s="285">
        <v>296</v>
      </c>
      <c r="S12" s="275">
        <v>317</v>
      </c>
      <c r="T12" s="71"/>
      <c r="U12" s="71"/>
      <c r="V12" s="71"/>
      <c r="W12" s="71"/>
      <c r="X12" s="71"/>
      <c r="Y12" s="71"/>
    </row>
    <row r="13" spans="1:25" ht="15.75" customHeight="1">
      <c r="A13" s="373"/>
      <c r="B13" s="14"/>
      <c r="C13" s="50" t="s">
        <v>51</v>
      </c>
      <c r="D13" s="68"/>
      <c r="E13" s="98" t="s">
        <v>42</v>
      </c>
      <c r="F13" s="285">
        <v>270</v>
      </c>
      <c r="G13" s="306">
        <v>7582</v>
      </c>
      <c r="H13" s="110">
        <v>4</v>
      </c>
      <c r="I13" s="304">
        <v>4689</v>
      </c>
      <c r="J13" s="110">
        <v>3</v>
      </c>
      <c r="K13" s="304">
        <v>393</v>
      </c>
      <c r="L13" s="290">
        <v>0</v>
      </c>
      <c r="M13" s="306">
        <v>17</v>
      </c>
      <c r="N13" s="290">
        <v>0</v>
      </c>
      <c r="O13" s="306">
        <v>0</v>
      </c>
      <c r="P13" s="290">
        <v>0</v>
      </c>
      <c r="Q13" s="306">
        <v>0</v>
      </c>
      <c r="R13" s="290">
        <v>0</v>
      </c>
      <c r="S13" s="306">
        <v>9</v>
      </c>
      <c r="T13" s="71"/>
      <c r="U13" s="71"/>
      <c r="V13" s="71"/>
      <c r="W13" s="71"/>
      <c r="X13" s="71"/>
      <c r="Y13" s="71"/>
    </row>
    <row r="14" spans="1:25" ht="15.75" customHeight="1">
      <c r="A14" s="373"/>
      <c r="B14" s="52" t="s">
        <v>52</v>
      </c>
      <c r="C14" s="53"/>
      <c r="D14" s="53"/>
      <c r="E14" s="95" t="s">
        <v>173</v>
      </c>
      <c r="F14" s="285">
        <f>F9-F12</f>
        <v>1840</v>
      </c>
      <c r="G14" s="277">
        <f>G9-G12</f>
        <v>1576</v>
      </c>
      <c r="H14" s="285">
        <f aca="true" t="shared" si="0" ref="H14:S15">H9-H12</f>
        <v>290</v>
      </c>
      <c r="I14" s="277">
        <f t="shared" si="0"/>
        <v>25</v>
      </c>
      <c r="J14" s="285">
        <f t="shared" si="0"/>
        <v>1221</v>
      </c>
      <c r="K14" s="277">
        <f t="shared" si="0"/>
        <v>315</v>
      </c>
      <c r="L14" s="285">
        <f t="shared" si="0"/>
        <v>-194</v>
      </c>
      <c r="M14" s="277">
        <f t="shared" si="0"/>
        <v>8</v>
      </c>
      <c r="N14" s="285">
        <f t="shared" si="0"/>
        <v>0</v>
      </c>
      <c r="O14" s="277">
        <f t="shared" si="0"/>
        <v>0</v>
      </c>
      <c r="P14" s="285">
        <f t="shared" si="0"/>
        <v>0</v>
      </c>
      <c r="Q14" s="277">
        <f t="shared" si="0"/>
        <v>0</v>
      </c>
      <c r="R14" s="285">
        <f>R9-R12</f>
        <v>-35</v>
      </c>
      <c r="S14" s="277">
        <f t="shared" si="0"/>
        <v>0</v>
      </c>
      <c r="T14" s="71"/>
      <c r="U14" s="71"/>
      <c r="V14" s="71"/>
      <c r="W14" s="71"/>
      <c r="X14" s="71"/>
      <c r="Y14" s="71"/>
    </row>
    <row r="15" spans="1:25" ht="15.75" customHeight="1">
      <c r="A15" s="373"/>
      <c r="B15" s="52" t="s">
        <v>53</v>
      </c>
      <c r="C15" s="53"/>
      <c r="D15" s="53"/>
      <c r="E15" s="95" t="s">
        <v>174</v>
      </c>
      <c r="F15" s="285">
        <f>F10-F13</f>
        <v>168</v>
      </c>
      <c r="G15" s="277">
        <f>G10-G13</f>
        <v>-6489</v>
      </c>
      <c r="H15" s="285">
        <f t="shared" si="0"/>
        <v>10</v>
      </c>
      <c r="I15" s="277">
        <f t="shared" si="0"/>
        <v>-4502</v>
      </c>
      <c r="J15" s="285">
        <f t="shared" si="0"/>
        <v>16</v>
      </c>
      <c r="K15" s="277">
        <f t="shared" si="0"/>
        <v>-363</v>
      </c>
      <c r="L15" s="285">
        <f>L10-L13</f>
        <v>0</v>
      </c>
      <c r="M15" s="277">
        <f t="shared" si="0"/>
        <v>-16</v>
      </c>
      <c r="N15" s="285">
        <f t="shared" si="0"/>
        <v>0</v>
      </c>
      <c r="O15" s="277">
        <f t="shared" si="0"/>
        <v>0</v>
      </c>
      <c r="P15" s="285">
        <f t="shared" si="0"/>
        <v>0</v>
      </c>
      <c r="Q15" s="277">
        <f t="shared" si="0"/>
        <v>0</v>
      </c>
      <c r="R15" s="285">
        <f t="shared" si="0"/>
        <v>0</v>
      </c>
      <c r="S15" s="277">
        <f t="shared" si="0"/>
        <v>-7</v>
      </c>
      <c r="T15" s="71"/>
      <c r="U15" s="71"/>
      <c r="V15" s="71"/>
      <c r="W15" s="71"/>
      <c r="X15" s="71"/>
      <c r="Y15" s="71"/>
    </row>
    <row r="16" spans="1:25" ht="15.75" customHeight="1">
      <c r="A16" s="373"/>
      <c r="B16" s="52" t="s">
        <v>54</v>
      </c>
      <c r="C16" s="53"/>
      <c r="D16" s="53"/>
      <c r="E16" s="95" t="s">
        <v>175</v>
      </c>
      <c r="F16" s="290">
        <f>F8-F11</f>
        <v>2008</v>
      </c>
      <c r="G16" s="277">
        <f aca="true" t="shared" si="1" ref="G16:O16">G8-G11</f>
        <v>-4913</v>
      </c>
      <c r="H16" s="285">
        <f t="shared" si="1"/>
        <v>300</v>
      </c>
      <c r="I16" s="277">
        <f t="shared" si="1"/>
        <v>-4477</v>
      </c>
      <c r="J16" s="285">
        <f t="shared" si="1"/>
        <v>1237</v>
      </c>
      <c r="K16" s="277">
        <f t="shared" si="1"/>
        <v>-48</v>
      </c>
      <c r="L16" s="285">
        <f t="shared" si="1"/>
        <v>-194</v>
      </c>
      <c r="M16" s="277">
        <f t="shared" si="1"/>
        <v>-8</v>
      </c>
      <c r="N16" s="285">
        <f t="shared" si="1"/>
        <v>0</v>
      </c>
      <c r="O16" s="277">
        <f t="shared" si="1"/>
        <v>0</v>
      </c>
      <c r="P16" s="285">
        <f>P8-P11</f>
        <v>0</v>
      </c>
      <c r="Q16" s="277">
        <f>Q8-Q11</f>
        <v>0</v>
      </c>
      <c r="R16" s="285">
        <f>R8-R11</f>
        <v>-35</v>
      </c>
      <c r="S16" s="277">
        <f>S8-S11</f>
        <v>-7</v>
      </c>
      <c r="T16" s="71"/>
      <c r="U16" s="71"/>
      <c r="V16" s="71"/>
      <c r="W16" s="71"/>
      <c r="X16" s="71"/>
      <c r="Y16" s="71"/>
    </row>
    <row r="17" spans="1:25" ht="15.75" customHeight="1">
      <c r="A17" s="373"/>
      <c r="B17" s="52" t="s">
        <v>55</v>
      </c>
      <c r="C17" s="53"/>
      <c r="D17" s="53"/>
      <c r="E17" s="43"/>
      <c r="F17" s="285"/>
      <c r="G17" s="197"/>
      <c r="H17" s="110">
        <v>1915</v>
      </c>
      <c r="I17" s="304">
        <v>2262</v>
      </c>
      <c r="J17" s="285"/>
      <c r="K17" s="275"/>
      <c r="L17" s="285"/>
      <c r="M17" s="275"/>
      <c r="N17" s="110"/>
      <c r="O17" s="304"/>
      <c r="P17" s="285"/>
      <c r="Q17" s="275"/>
      <c r="R17" s="110"/>
      <c r="S17" s="304"/>
      <c r="T17" s="71"/>
      <c r="U17" s="71"/>
      <c r="V17" s="71"/>
      <c r="W17" s="71"/>
      <c r="X17" s="71"/>
      <c r="Y17" s="71"/>
    </row>
    <row r="18" spans="1:25" ht="15.75" customHeight="1">
      <c r="A18" s="374"/>
      <c r="B18" s="59" t="s">
        <v>56</v>
      </c>
      <c r="C18" s="37"/>
      <c r="D18" s="37"/>
      <c r="E18" s="15"/>
      <c r="F18" s="291"/>
      <c r="G18" s="307"/>
      <c r="H18" s="291"/>
      <c r="I18" s="308"/>
      <c r="J18" s="309">
        <v>38</v>
      </c>
      <c r="K18" s="308">
        <v>677</v>
      </c>
      <c r="L18" s="309">
        <v>13</v>
      </c>
      <c r="M18" s="308">
        <v>0</v>
      </c>
      <c r="N18" s="309">
        <v>0</v>
      </c>
      <c r="O18" s="308">
        <v>2</v>
      </c>
      <c r="P18" s="309">
        <v>0</v>
      </c>
      <c r="Q18" s="308">
        <v>0</v>
      </c>
      <c r="R18" s="309">
        <v>0</v>
      </c>
      <c r="S18" s="308">
        <v>0</v>
      </c>
      <c r="T18" s="71"/>
      <c r="U18" s="71"/>
      <c r="V18" s="71"/>
      <c r="W18" s="71"/>
      <c r="X18" s="71"/>
      <c r="Y18" s="71"/>
    </row>
    <row r="19" spans="1:25" ht="15.75" customHeight="1">
      <c r="A19" s="373" t="s">
        <v>85</v>
      </c>
      <c r="B19" s="66" t="s">
        <v>57</v>
      </c>
      <c r="C19" s="69"/>
      <c r="D19" s="69"/>
      <c r="E19" s="99"/>
      <c r="F19" s="293">
        <v>3204</v>
      </c>
      <c r="G19" s="310">
        <v>3321</v>
      </c>
      <c r="H19" s="293">
        <v>1531</v>
      </c>
      <c r="I19" s="311">
        <v>2776</v>
      </c>
      <c r="J19" s="293">
        <v>20678</v>
      </c>
      <c r="K19" s="311">
        <v>22795</v>
      </c>
      <c r="L19" s="293">
        <v>815</v>
      </c>
      <c r="M19" s="311">
        <v>1167</v>
      </c>
      <c r="N19" s="293">
        <v>36</v>
      </c>
      <c r="O19" s="311">
        <v>25</v>
      </c>
      <c r="P19" s="293"/>
      <c r="Q19" s="311">
        <v>0</v>
      </c>
      <c r="R19" s="293">
        <v>67</v>
      </c>
      <c r="S19" s="311">
        <v>58</v>
      </c>
      <c r="T19" s="71"/>
      <c r="U19" s="71"/>
      <c r="V19" s="71"/>
      <c r="W19" s="71"/>
      <c r="X19" s="71"/>
      <c r="Y19" s="71"/>
    </row>
    <row r="20" spans="1:25" ht="15.75" customHeight="1">
      <c r="A20" s="373"/>
      <c r="B20" s="13"/>
      <c r="C20" s="61" t="s">
        <v>58</v>
      </c>
      <c r="D20" s="53"/>
      <c r="E20" s="95"/>
      <c r="F20" s="285">
        <v>2099</v>
      </c>
      <c r="G20" s="277">
        <v>2153</v>
      </c>
      <c r="H20" s="285">
        <v>613</v>
      </c>
      <c r="I20" s="275">
        <v>1944</v>
      </c>
      <c r="J20" s="285">
        <v>12753</v>
      </c>
      <c r="K20" s="275">
        <v>14412</v>
      </c>
      <c r="L20" s="285">
        <v>604</v>
      </c>
      <c r="M20" s="275">
        <v>788</v>
      </c>
      <c r="N20" s="285">
        <v>20</v>
      </c>
      <c r="O20" s="275">
        <v>14</v>
      </c>
      <c r="P20" s="285"/>
      <c r="Q20" s="275">
        <v>0</v>
      </c>
      <c r="R20" s="285">
        <v>9</v>
      </c>
      <c r="S20" s="275">
        <v>2</v>
      </c>
      <c r="T20" s="71"/>
      <c r="U20" s="71"/>
      <c r="V20" s="71"/>
      <c r="W20" s="71"/>
      <c r="X20" s="71"/>
      <c r="Y20" s="71"/>
    </row>
    <row r="21" spans="1:25" ht="15.75" customHeight="1">
      <c r="A21" s="373"/>
      <c r="B21" s="26" t="s">
        <v>59</v>
      </c>
      <c r="C21" s="67"/>
      <c r="D21" s="67"/>
      <c r="E21" s="97" t="s">
        <v>176</v>
      </c>
      <c r="F21" s="287">
        <v>3204</v>
      </c>
      <c r="G21" s="312">
        <v>3321</v>
      </c>
      <c r="H21" s="287">
        <v>1531</v>
      </c>
      <c r="I21" s="305">
        <v>2776</v>
      </c>
      <c r="J21" s="287">
        <v>20678</v>
      </c>
      <c r="K21" s="305">
        <v>21973</v>
      </c>
      <c r="L21" s="287">
        <v>815</v>
      </c>
      <c r="M21" s="305">
        <v>1113</v>
      </c>
      <c r="N21" s="287">
        <v>36</v>
      </c>
      <c r="O21" s="305">
        <v>25</v>
      </c>
      <c r="P21" s="287"/>
      <c r="Q21" s="305">
        <v>0</v>
      </c>
      <c r="R21" s="287">
        <v>67</v>
      </c>
      <c r="S21" s="305">
        <v>58</v>
      </c>
      <c r="T21" s="71"/>
      <c r="U21" s="71"/>
      <c r="V21" s="71"/>
      <c r="W21" s="71"/>
      <c r="X21" s="71"/>
      <c r="Y21" s="71"/>
    </row>
    <row r="22" spans="1:25" ht="15.75" customHeight="1">
      <c r="A22" s="373"/>
      <c r="B22" s="66" t="s">
        <v>60</v>
      </c>
      <c r="C22" s="69"/>
      <c r="D22" s="69"/>
      <c r="E22" s="99" t="s">
        <v>177</v>
      </c>
      <c r="F22" s="293">
        <v>10213</v>
      </c>
      <c r="G22" s="310">
        <v>12474</v>
      </c>
      <c r="H22" s="293">
        <v>2488</v>
      </c>
      <c r="I22" s="311">
        <v>3692</v>
      </c>
      <c r="J22" s="293">
        <v>32852</v>
      </c>
      <c r="K22" s="311">
        <v>33030</v>
      </c>
      <c r="L22" s="293">
        <v>1355</v>
      </c>
      <c r="M22" s="311">
        <v>1533</v>
      </c>
      <c r="N22" s="293">
        <v>36</v>
      </c>
      <c r="O22" s="311">
        <v>29</v>
      </c>
      <c r="P22" s="293"/>
      <c r="Q22" s="311">
        <v>0</v>
      </c>
      <c r="R22" s="293">
        <v>153</v>
      </c>
      <c r="S22" s="311">
        <v>142</v>
      </c>
      <c r="T22" s="71"/>
      <c r="U22" s="71"/>
      <c r="V22" s="71"/>
      <c r="W22" s="71"/>
      <c r="X22" s="71"/>
      <c r="Y22" s="71"/>
    </row>
    <row r="23" spans="1:25" ht="15.75" customHeight="1">
      <c r="A23" s="373"/>
      <c r="B23" s="8" t="s">
        <v>61</v>
      </c>
      <c r="C23" s="50" t="s">
        <v>62</v>
      </c>
      <c r="D23" s="68"/>
      <c r="E23" s="98"/>
      <c r="F23" s="290">
        <v>2980</v>
      </c>
      <c r="G23" s="313">
        <v>3057</v>
      </c>
      <c r="H23" s="290">
        <v>1777</v>
      </c>
      <c r="I23" s="306">
        <v>1473</v>
      </c>
      <c r="J23" s="290">
        <v>17047</v>
      </c>
      <c r="K23" s="306">
        <v>16387</v>
      </c>
      <c r="L23" s="290">
        <v>642</v>
      </c>
      <c r="M23" s="306">
        <v>603</v>
      </c>
      <c r="N23" s="290">
        <v>0</v>
      </c>
      <c r="O23" s="306">
        <v>0</v>
      </c>
      <c r="P23" s="290"/>
      <c r="Q23" s="306">
        <v>0</v>
      </c>
      <c r="R23" s="290">
        <v>143</v>
      </c>
      <c r="S23" s="306">
        <v>140</v>
      </c>
      <c r="T23" s="71"/>
      <c r="U23" s="71"/>
      <c r="V23" s="71"/>
      <c r="W23" s="71"/>
      <c r="X23" s="71"/>
      <c r="Y23" s="71"/>
    </row>
    <row r="24" spans="1:25" ht="15.75" customHeight="1">
      <c r="A24" s="373"/>
      <c r="B24" s="52" t="s">
        <v>178</v>
      </c>
      <c r="C24" s="53"/>
      <c r="D24" s="53"/>
      <c r="E24" s="95" t="s">
        <v>179</v>
      </c>
      <c r="F24" s="285">
        <f>F21-F22</f>
        <v>-7009</v>
      </c>
      <c r="G24" s="277">
        <f>G21-G22</f>
        <v>-9153</v>
      </c>
      <c r="H24" s="285">
        <f aca="true" t="shared" si="2" ref="H24:O24">H21-H22</f>
        <v>-957</v>
      </c>
      <c r="I24" s="277">
        <f t="shared" si="2"/>
        <v>-916</v>
      </c>
      <c r="J24" s="285">
        <f t="shared" si="2"/>
        <v>-12174</v>
      </c>
      <c r="K24" s="277">
        <f t="shared" si="2"/>
        <v>-11057</v>
      </c>
      <c r="L24" s="285">
        <f t="shared" si="2"/>
        <v>-540</v>
      </c>
      <c r="M24" s="277">
        <f t="shared" si="2"/>
        <v>-420</v>
      </c>
      <c r="N24" s="285">
        <f t="shared" si="2"/>
        <v>0</v>
      </c>
      <c r="O24" s="277">
        <f t="shared" si="2"/>
        <v>-4</v>
      </c>
      <c r="P24" s="285">
        <f>P21-P22</f>
        <v>0</v>
      </c>
      <c r="Q24" s="277">
        <f>Q21-Q22</f>
        <v>0</v>
      </c>
      <c r="R24" s="285">
        <f>R21-R22</f>
        <v>-86</v>
      </c>
      <c r="S24" s="277">
        <f>S21-S22</f>
        <v>-84</v>
      </c>
      <c r="T24" s="71"/>
      <c r="U24" s="71"/>
      <c r="V24" s="71"/>
      <c r="W24" s="71"/>
      <c r="X24" s="71"/>
      <c r="Y24" s="71"/>
    </row>
    <row r="25" spans="1:25" ht="15.75" customHeight="1">
      <c r="A25" s="373"/>
      <c r="B25" s="105" t="s">
        <v>63</v>
      </c>
      <c r="C25" s="68"/>
      <c r="D25" s="68"/>
      <c r="E25" s="375" t="s">
        <v>180</v>
      </c>
      <c r="F25" s="346">
        <f>-F24</f>
        <v>7009</v>
      </c>
      <c r="G25" s="382">
        <v>9153</v>
      </c>
      <c r="H25" s="346">
        <v>957</v>
      </c>
      <c r="I25" s="379">
        <v>916</v>
      </c>
      <c r="J25" s="346">
        <v>12174</v>
      </c>
      <c r="K25" s="379">
        <v>11057</v>
      </c>
      <c r="L25" s="346">
        <v>540</v>
      </c>
      <c r="M25" s="379">
        <v>420</v>
      </c>
      <c r="N25" s="346"/>
      <c r="O25" s="379">
        <v>4</v>
      </c>
      <c r="P25" s="346"/>
      <c r="Q25" s="379"/>
      <c r="R25" s="346">
        <v>86</v>
      </c>
      <c r="S25" s="379">
        <v>84</v>
      </c>
      <c r="T25" s="71"/>
      <c r="U25" s="71"/>
      <c r="V25" s="71"/>
      <c r="W25" s="71"/>
      <c r="X25" s="71"/>
      <c r="Y25" s="71"/>
    </row>
    <row r="26" spans="1:25" ht="15.75" customHeight="1">
      <c r="A26" s="373"/>
      <c r="B26" s="26" t="s">
        <v>64</v>
      </c>
      <c r="C26" s="67"/>
      <c r="D26" s="67"/>
      <c r="E26" s="376"/>
      <c r="F26" s="347"/>
      <c r="G26" s="383"/>
      <c r="H26" s="347"/>
      <c r="I26" s="380"/>
      <c r="J26" s="347"/>
      <c r="K26" s="381"/>
      <c r="L26" s="347"/>
      <c r="M26" s="380"/>
      <c r="N26" s="347"/>
      <c r="O26" s="380"/>
      <c r="P26" s="347"/>
      <c r="Q26" s="380"/>
      <c r="R26" s="347"/>
      <c r="S26" s="380"/>
      <c r="T26" s="71"/>
      <c r="U26" s="71"/>
      <c r="V26" s="71"/>
      <c r="W26" s="71"/>
      <c r="X26" s="71"/>
      <c r="Y26" s="71"/>
    </row>
    <row r="27" spans="1:25" ht="15.75" customHeight="1">
      <c r="A27" s="374"/>
      <c r="B27" s="59" t="s">
        <v>181</v>
      </c>
      <c r="C27" s="37"/>
      <c r="D27" s="37"/>
      <c r="E27" s="100" t="s">
        <v>182</v>
      </c>
      <c r="F27" s="295">
        <f>F24+F25</f>
        <v>0</v>
      </c>
      <c r="G27" s="254">
        <f aca="true" t="shared" si="3" ref="G27:O27">G24+G25</f>
        <v>0</v>
      </c>
      <c r="H27" s="295">
        <f t="shared" si="3"/>
        <v>0</v>
      </c>
      <c r="I27" s="254">
        <f t="shared" si="3"/>
        <v>0</v>
      </c>
      <c r="J27" s="295">
        <f t="shared" si="3"/>
        <v>0</v>
      </c>
      <c r="K27" s="254">
        <f t="shared" si="3"/>
        <v>0</v>
      </c>
      <c r="L27" s="295">
        <f t="shared" si="3"/>
        <v>0</v>
      </c>
      <c r="M27" s="254">
        <f t="shared" si="3"/>
        <v>0</v>
      </c>
      <c r="N27" s="295">
        <f t="shared" si="3"/>
        <v>0</v>
      </c>
      <c r="O27" s="254">
        <f t="shared" si="3"/>
        <v>0</v>
      </c>
      <c r="P27" s="295">
        <f>P24+P25</f>
        <v>0</v>
      </c>
      <c r="Q27" s="254">
        <f>Q24+Q25</f>
        <v>0</v>
      </c>
      <c r="R27" s="295">
        <f>R24+R25</f>
        <v>0</v>
      </c>
      <c r="S27" s="254">
        <f>S24+S25</f>
        <v>0</v>
      </c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183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61" t="s">
        <v>65</v>
      </c>
      <c r="B30" s="362"/>
      <c r="C30" s="362"/>
      <c r="D30" s="362"/>
      <c r="E30" s="363"/>
      <c r="F30" s="350" t="s">
        <v>276</v>
      </c>
      <c r="G30" s="351"/>
      <c r="H30" s="350" t="s">
        <v>283</v>
      </c>
      <c r="I30" s="351"/>
      <c r="J30" s="350" t="s">
        <v>277</v>
      </c>
      <c r="K30" s="351"/>
      <c r="L30" s="350" t="s">
        <v>278</v>
      </c>
      <c r="M30" s="351"/>
      <c r="N30" s="353"/>
      <c r="O30" s="354"/>
      <c r="P30" s="122"/>
      <c r="Q30" s="72"/>
      <c r="R30" s="122"/>
      <c r="S30" s="72"/>
      <c r="T30" s="122"/>
      <c r="U30" s="72"/>
      <c r="V30" s="122"/>
      <c r="W30" s="72"/>
      <c r="X30" s="122"/>
      <c r="Y30" s="72"/>
    </row>
    <row r="31" spans="1:25" ht="15.75" customHeight="1">
      <c r="A31" s="364"/>
      <c r="B31" s="365"/>
      <c r="C31" s="365"/>
      <c r="D31" s="365"/>
      <c r="E31" s="366"/>
      <c r="F31" s="146" t="s">
        <v>265</v>
      </c>
      <c r="G31" s="51" t="s">
        <v>1</v>
      </c>
      <c r="H31" s="146" t="s">
        <v>265</v>
      </c>
      <c r="I31" s="51" t="s">
        <v>1</v>
      </c>
      <c r="J31" s="146" t="s">
        <v>265</v>
      </c>
      <c r="K31" s="51" t="s">
        <v>1</v>
      </c>
      <c r="L31" s="146" t="s">
        <v>265</v>
      </c>
      <c r="M31" s="51" t="s">
        <v>1</v>
      </c>
      <c r="N31" s="146" t="s">
        <v>265</v>
      </c>
      <c r="O31" s="196" t="s">
        <v>1</v>
      </c>
      <c r="P31" s="120"/>
      <c r="Q31" s="120"/>
      <c r="R31" s="120"/>
      <c r="S31" s="120"/>
      <c r="T31" s="120"/>
      <c r="U31" s="120"/>
      <c r="V31" s="120"/>
      <c r="W31" s="120"/>
      <c r="X31" s="120"/>
      <c r="Y31" s="120"/>
    </row>
    <row r="32" spans="1:25" ht="15.75" customHeight="1">
      <c r="A32" s="355" t="s">
        <v>86</v>
      </c>
      <c r="B32" s="47" t="s">
        <v>46</v>
      </c>
      <c r="C32" s="48"/>
      <c r="D32" s="48"/>
      <c r="E32" s="16" t="s">
        <v>37</v>
      </c>
      <c r="F32" s="293">
        <v>3</v>
      </c>
      <c r="G32" s="311">
        <v>12</v>
      </c>
      <c r="H32" s="283">
        <v>0</v>
      </c>
      <c r="I32" s="303">
        <v>1</v>
      </c>
      <c r="J32" s="283">
        <v>961</v>
      </c>
      <c r="K32" s="303">
        <v>942</v>
      </c>
      <c r="L32" s="293">
        <v>185</v>
      </c>
      <c r="M32" s="311">
        <v>186</v>
      </c>
      <c r="N32" s="106"/>
      <c r="O32" s="128"/>
      <c r="P32" s="76"/>
      <c r="Q32" s="76"/>
      <c r="R32" s="76"/>
      <c r="S32" s="76"/>
      <c r="T32" s="121"/>
      <c r="U32" s="121"/>
      <c r="V32" s="76"/>
      <c r="W32" s="76"/>
      <c r="X32" s="121"/>
      <c r="Y32" s="121"/>
    </row>
    <row r="33" spans="1:25" ht="15.75" customHeight="1">
      <c r="A33" s="377"/>
      <c r="B33" s="14"/>
      <c r="C33" s="50" t="s">
        <v>66</v>
      </c>
      <c r="D33" s="68"/>
      <c r="E33" s="101"/>
      <c r="F33" s="290">
        <v>0</v>
      </c>
      <c r="G33" s="306">
        <v>59</v>
      </c>
      <c r="H33" s="290">
        <v>0</v>
      </c>
      <c r="I33" s="306">
        <v>0</v>
      </c>
      <c r="J33" s="290">
        <v>541</v>
      </c>
      <c r="K33" s="306">
        <v>549</v>
      </c>
      <c r="L33" s="290">
        <v>140</v>
      </c>
      <c r="M33" s="306">
        <v>142</v>
      </c>
      <c r="N33" s="112"/>
      <c r="O33" s="115"/>
      <c r="P33" s="76"/>
      <c r="Q33" s="76"/>
      <c r="R33" s="76"/>
      <c r="S33" s="76"/>
      <c r="T33" s="121"/>
      <c r="U33" s="121"/>
      <c r="V33" s="76"/>
      <c r="W33" s="76"/>
      <c r="X33" s="121"/>
      <c r="Y33" s="121"/>
    </row>
    <row r="34" spans="1:25" ht="15.75" customHeight="1">
      <c r="A34" s="377"/>
      <c r="B34" s="14"/>
      <c r="C34" s="12"/>
      <c r="D34" s="61" t="s">
        <v>67</v>
      </c>
      <c r="E34" s="96"/>
      <c r="F34" s="285">
        <v>0</v>
      </c>
      <c r="G34" s="275">
        <v>59</v>
      </c>
      <c r="H34" s="285">
        <v>0</v>
      </c>
      <c r="I34" s="275">
        <v>1</v>
      </c>
      <c r="J34" s="285">
        <v>398</v>
      </c>
      <c r="K34" s="275">
        <v>387</v>
      </c>
      <c r="L34" s="285">
        <v>140</v>
      </c>
      <c r="M34" s="275">
        <v>142</v>
      </c>
      <c r="N34" s="107"/>
      <c r="O34" s="124"/>
      <c r="P34" s="76"/>
      <c r="Q34" s="76"/>
      <c r="R34" s="76"/>
      <c r="S34" s="76"/>
      <c r="T34" s="121"/>
      <c r="U34" s="121"/>
      <c r="V34" s="76"/>
      <c r="W34" s="76"/>
      <c r="X34" s="121"/>
      <c r="Y34" s="121"/>
    </row>
    <row r="35" spans="1:25" ht="15.75" customHeight="1">
      <c r="A35" s="377"/>
      <c r="B35" s="11"/>
      <c r="C35" s="31" t="s">
        <v>68</v>
      </c>
      <c r="D35" s="67"/>
      <c r="E35" s="102"/>
      <c r="F35" s="287">
        <v>3</v>
      </c>
      <c r="G35" s="305">
        <v>-47</v>
      </c>
      <c r="H35" s="287">
        <v>0</v>
      </c>
      <c r="I35" s="305">
        <v>0</v>
      </c>
      <c r="J35" s="298">
        <v>420</v>
      </c>
      <c r="K35" s="314">
        <v>393</v>
      </c>
      <c r="L35" s="287">
        <v>46</v>
      </c>
      <c r="M35" s="305">
        <v>44</v>
      </c>
      <c r="N35" s="111"/>
      <c r="O35" s="123"/>
      <c r="P35" s="76"/>
      <c r="Q35" s="76"/>
      <c r="R35" s="76"/>
      <c r="S35" s="76"/>
      <c r="T35" s="121"/>
      <c r="U35" s="121"/>
      <c r="V35" s="76"/>
      <c r="W35" s="76"/>
      <c r="X35" s="121"/>
      <c r="Y35" s="121"/>
    </row>
    <row r="36" spans="1:25" ht="15.75" customHeight="1">
      <c r="A36" s="377"/>
      <c r="B36" s="66" t="s">
        <v>49</v>
      </c>
      <c r="C36" s="69"/>
      <c r="D36" s="69"/>
      <c r="E36" s="16" t="s">
        <v>38</v>
      </c>
      <c r="F36" s="293">
        <v>3</v>
      </c>
      <c r="G36" s="311">
        <v>12</v>
      </c>
      <c r="H36" s="293">
        <v>0</v>
      </c>
      <c r="I36" s="311">
        <v>1</v>
      </c>
      <c r="J36" s="293">
        <v>568</v>
      </c>
      <c r="K36" s="311">
        <v>567</v>
      </c>
      <c r="L36" s="293">
        <v>185</v>
      </c>
      <c r="M36" s="311">
        <v>186</v>
      </c>
      <c r="N36" s="114"/>
      <c r="O36" s="129"/>
      <c r="P36" s="76"/>
      <c r="Q36" s="76"/>
      <c r="R36" s="76"/>
      <c r="S36" s="76"/>
      <c r="T36" s="76"/>
      <c r="U36" s="76"/>
      <c r="V36" s="76"/>
      <c r="W36" s="76"/>
      <c r="X36" s="121"/>
      <c r="Y36" s="121"/>
    </row>
    <row r="37" spans="1:25" ht="15.75" customHeight="1">
      <c r="A37" s="377"/>
      <c r="B37" s="14"/>
      <c r="C37" s="61" t="s">
        <v>69</v>
      </c>
      <c r="D37" s="53"/>
      <c r="E37" s="96"/>
      <c r="F37" s="285">
        <v>0</v>
      </c>
      <c r="G37" s="275">
        <v>9</v>
      </c>
      <c r="H37" s="285">
        <v>0</v>
      </c>
      <c r="I37" s="275">
        <v>1</v>
      </c>
      <c r="J37" s="285">
        <v>411</v>
      </c>
      <c r="K37" s="275">
        <v>397</v>
      </c>
      <c r="L37" s="285">
        <v>179</v>
      </c>
      <c r="M37" s="275">
        <v>178</v>
      </c>
      <c r="N37" s="107"/>
      <c r="O37" s="124"/>
      <c r="P37" s="76"/>
      <c r="Q37" s="76"/>
      <c r="R37" s="76"/>
      <c r="S37" s="76"/>
      <c r="T37" s="76"/>
      <c r="U37" s="76"/>
      <c r="V37" s="76"/>
      <c r="W37" s="76"/>
      <c r="X37" s="121"/>
      <c r="Y37" s="121"/>
    </row>
    <row r="38" spans="1:25" ht="15.75" customHeight="1">
      <c r="A38" s="377"/>
      <c r="B38" s="11"/>
      <c r="C38" s="61" t="s">
        <v>70</v>
      </c>
      <c r="D38" s="53"/>
      <c r="E38" s="96"/>
      <c r="F38" s="285">
        <v>3</v>
      </c>
      <c r="G38" s="277">
        <v>3</v>
      </c>
      <c r="H38" s="285">
        <v>0</v>
      </c>
      <c r="I38" s="275">
        <v>0</v>
      </c>
      <c r="J38" s="285">
        <v>157</v>
      </c>
      <c r="K38" s="275">
        <v>170</v>
      </c>
      <c r="L38" s="285">
        <v>7</v>
      </c>
      <c r="M38" s="275">
        <v>9</v>
      </c>
      <c r="N38" s="107"/>
      <c r="O38" s="124"/>
      <c r="P38" s="76"/>
      <c r="Q38" s="76"/>
      <c r="R38" s="121"/>
      <c r="S38" s="121"/>
      <c r="T38" s="76"/>
      <c r="U38" s="76"/>
      <c r="V38" s="76"/>
      <c r="W38" s="76"/>
      <c r="X38" s="121"/>
      <c r="Y38" s="121"/>
    </row>
    <row r="39" spans="1:25" ht="15.75" customHeight="1">
      <c r="A39" s="378"/>
      <c r="B39" s="6" t="s">
        <v>71</v>
      </c>
      <c r="C39" s="7"/>
      <c r="D39" s="7"/>
      <c r="E39" s="103" t="s">
        <v>184</v>
      </c>
      <c r="F39" s="295">
        <f>F32-F36</f>
        <v>0</v>
      </c>
      <c r="G39" s="254">
        <f>G32-G36</f>
        <v>0</v>
      </c>
      <c r="H39" s="295">
        <f aca="true" t="shared" si="4" ref="H39:M39">H32-H36</f>
        <v>0</v>
      </c>
      <c r="I39" s="254">
        <f t="shared" si="4"/>
        <v>0</v>
      </c>
      <c r="J39" s="295">
        <f t="shared" si="4"/>
        <v>393</v>
      </c>
      <c r="K39" s="254">
        <f t="shared" si="4"/>
        <v>375</v>
      </c>
      <c r="L39" s="295">
        <f t="shared" si="4"/>
        <v>0</v>
      </c>
      <c r="M39" s="254">
        <f t="shared" si="4"/>
        <v>0</v>
      </c>
      <c r="N39" s="135">
        <f>N32-N36</f>
        <v>0</v>
      </c>
      <c r="O39" s="125">
        <f>O32-O36</f>
        <v>0</v>
      </c>
      <c r="P39" s="76"/>
      <c r="Q39" s="76"/>
      <c r="R39" s="76"/>
      <c r="S39" s="76"/>
      <c r="T39" s="76"/>
      <c r="U39" s="76"/>
      <c r="V39" s="76"/>
      <c r="W39" s="76"/>
      <c r="X39" s="121"/>
      <c r="Y39" s="121"/>
    </row>
    <row r="40" spans="1:25" ht="15.75" customHeight="1">
      <c r="A40" s="355" t="s">
        <v>87</v>
      </c>
      <c r="B40" s="66" t="s">
        <v>72</v>
      </c>
      <c r="C40" s="69"/>
      <c r="D40" s="69"/>
      <c r="E40" s="16" t="s">
        <v>40</v>
      </c>
      <c r="F40" s="293">
        <v>23</v>
      </c>
      <c r="G40" s="310">
        <v>24</v>
      </c>
      <c r="H40" s="293"/>
      <c r="I40" s="311"/>
      <c r="J40" s="293">
        <v>393</v>
      </c>
      <c r="K40" s="311">
        <v>375</v>
      </c>
      <c r="L40" s="293">
        <v>118</v>
      </c>
      <c r="M40" s="311">
        <v>80</v>
      </c>
      <c r="N40" s="114"/>
      <c r="O40" s="129"/>
      <c r="P40" s="76"/>
      <c r="Q40" s="76"/>
      <c r="R40" s="76"/>
      <c r="S40" s="76"/>
      <c r="T40" s="121"/>
      <c r="U40" s="121"/>
      <c r="V40" s="121"/>
      <c r="W40" s="121"/>
      <c r="X40" s="76"/>
      <c r="Y40" s="76"/>
    </row>
    <row r="41" spans="1:25" ht="15.75" customHeight="1">
      <c r="A41" s="356"/>
      <c r="B41" s="11"/>
      <c r="C41" s="61" t="s">
        <v>73</v>
      </c>
      <c r="D41" s="53"/>
      <c r="E41" s="96"/>
      <c r="F41" s="298">
        <v>0</v>
      </c>
      <c r="G41" s="315">
        <v>0</v>
      </c>
      <c r="H41" s="298"/>
      <c r="I41" s="314"/>
      <c r="J41" s="285">
        <v>0</v>
      </c>
      <c r="K41" s="275">
        <v>0</v>
      </c>
      <c r="L41" s="285">
        <v>90</v>
      </c>
      <c r="M41" s="275">
        <v>52</v>
      </c>
      <c r="N41" s="107"/>
      <c r="O41" s="124"/>
      <c r="P41" s="121"/>
      <c r="Q41" s="121"/>
      <c r="R41" s="121"/>
      <c r="S41" s="121"/>
      <c r="T41" s="121"/>
      <c r="U41" s="121"/>
      <c r="V41" s="121"/>
      <c r="W41" s="121"/>
      <c r="X41" s="76"/>
      <c r="Y41" s="76"/>
    </row>
    <row r="42" spans="1:25" ht="15.75" customHeight="1">
      <c r="A42" s="356"/>
      <c r="B42" s="66" t="s">
        <v>60</v>
      </c>
      <c r="C42" s="69"/>
      <c r="D42" s="69"/>
      <c r="E42" s="16" t="s">
        <v>41</v>
      </c>
      <c r="F42" s="293">
        <v>23</v>
      </c>
      <c r="G42" s="310">
        <v>24</v>
      </c>
      <c r="H42" s="293"/>
      <c r="I42" s="311"/>
      <c r="J42" s="293">
        <v>786</v>
      </c>
      <c r="K42" s="311">
        <v>750</v>
      </c>
      <c r="L42" s="293">
        <v>118</v>
      </c>
      <c r="M42" s="311">
        <v>80</v>
      </c>
      <c r="N42" s="114"/>
      <c r="O42" s="129"/>
      <c r="P42" s="76"/>
      <c r="Q42" s="76"/>
      <c r="R42" s="76"/>
      <c r="S42" s="76"/>
      <c r="T42" s="121"/>
      <c r="U42" s="121"/>
      <c r="V42" s="76"/>
      <c r="W42" s="76"/>
      <c r="X42" s="76"/>
      <c r="Y42" s="76"/>
    </row>
    <row r="43" spans="1:25" ht="15.75" customHeight="1">
      <c r="A43" s="356"/>
      <c r="B43" s="11"/>
      <c r="C43" s="61" t="s">
        <v>74</v>
      </c>
      <c r="D43" s="53"/>
      <c r="E43" s="96"/>
      <c r="F43" s="285">
        <v>13</v>
      </c>
      <c r="G43" s="277">
        <v>24</v>
      </c>
      <c r="H43" s="285"/>
      <c r="I43" s="275"/>
      <c r="J43" s="298">
        <v>786</v>
      </c>
      <c r="K43" s="314">
        <v>750</v>
      </c>
      <c r="L43" s="285">
        <v>28</v>
      </c>
      <c r="M43" s="275">
        <v>28</v>
      </c>
      <c r="N43" s="107"/>
      <c r="O43" s="124"/>
      <c r="P43" s="76"/>
      <c r="Q43" s="76"/>
      <c r="R43" s="121"/>
      <c r="S43" s="76"/>
      <c r="T43" s="121"/>
      <c r="U43" s="121"/>
      <c r="V43" s="76"/>
      <c r="W43" s="76"/>
      <c r="X43" s="121"/>
      <c r="Y43" s="121"/>
    </row>
    <row r="44" spans="1:25" ht="15.75" customHeight="1">
      <c r="A44" s="357"/>
      <c r="B44" s="59" t="s">
        <v>71</v>
      </c>
      <c r="C44" s="37"/>
      <c r="D44" s="37"/>
      <c r="E44" s="103" t="s">
        <v>185</v>
      </c>
      <c r="F44" s="291">
        <f>F40-F42</f>
        <v>0</v>
      </c>
      <c r="G44" s="307">
        <f>G40-G42</f>
        <v>0</v>
      </c>
      <c r="H44" s="291">
        <f aca="true" t="shared" si="5" ref="H44:M44">H40-H42</f>
        <v>0</v>
      </c>
      <c r="I44" s="307">
        <f t="shared" si="5"/>
        <v>0</v>
      </c>
      <c r="J44" s="291">
        <f t="shared" si="5"/>
        <v>-393</v>
      </c>
      <c r="K44" s="307">
        <f t="shared" si="5"/>
        <v>-375</v>
      </c>
      <c r="L44" s="291">
        <f t="shared" si="5"/>
        <v>0</v>
      </c>
      <c r="M44" s="307">
        <f t="shared" si="5"/>
        <v>0</v>
      </c>
      <c r="N44" s="134">
        <f>N40-N42</f>
        <v>0</v>
      </c>
      <c r="O44" s="136">
        <f>O40-O42</f>
        <v>0</v>
      </c>
      <c r="P44" s="121"/>
      <c r="Q44" s="121"/>
      <c r="R44" s="76"/>
      <c r="S44" s="76"/>
      <c r="T44" s="121"/>
      <c r="U44" s="121"/>
      <c r="V44" s="76"/>
      <c r="W44" s="76"/>
      <c r="X44" s="76"/>
      <c r="Y44" s="76"/>
    </row>
    <row r="45" spans="1:25" ht="15.75" customHeight="1">
      <c r="A45" s="358" t="s">
        <v>79</v>
      </c>
      <c r="B45" s="20" t="s">
        <v>75</v>
      </c>
      <c r="C45" s="9"/>
      <c r="D45" s="9"/>
      <c r="E45" s="104" t="s">
        <v>186</v>
      </c>
      <c r="F45" s="299">
        <f>F39+F44</f>
        <v>0</v>
      </c>
      <c r="G45" s="276">
        <f>G39+G44</f>
        <v>0</v>
      </c>
      <c r="H45" s="299">
        <f aca="true" t="shared" si="6" ref="H45:M45">H39+H44</f>
        <v>0</v>
      </c>
      <c r="I45" s="276">
        <f t="shared" si="6"/>
        <v>0</v>
      </c>
      <c r="J45" s="299">
        <f t="shared" si="6"/>
        <v>0</v>
      </c>
      <c r="K45" s="276">
        <f t="shared" si="6"/>
        <v>0</v>
      </c>
      <c r="L45" s="299">
        <f t="shared" si="6"/>
        <v>0</v>
      </c>
      <c r="M45" s="276">
        <f t="shared" si="6"/>
        <v>0</v>
      </c>
      <c r="N45" s="137">
        <f>N39+N44</f>
        <v>0</v>
      </c>
      <c r="O45" s="126">
        <f>O39+O44</f>
        <v>0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 ht="15.75" customHeight="1">
      <c r="A46" s="359"/>
      <c r="B46" s="52" t="s">
        <v>76</v>
      </c>
      <c r="C46" s="53"/>
      <c r="D46" s="53"/>
      <c r="E46" s="53"/>
      <c r="F46" s="298"/>
      <c r="G46" s="315"/>
      <c r="H46" s="298"/>
      <c r="I46" s="314"/>
      <c r="J46" s="298"/>
      <c r="K46" s="315"/>
      <c r="L46" s="285"/>
      <c r="M46" s="277"/>
      <c r="N46" s="119"/>
      <c r="O46" s="113"/>
      <c r="P46" s="121"/>
      <c r="Q46" s="121"/>
      <c r="R46" s="121"/>
      <c r="S46" s="121"/>
      <c r="T46" s="121"/>
      <c r="U46" s="121"/>
      <c r="V46" s="121"/>
      <c r="W46" s="121"/>
      <c r="X46" s="121"/>
      <c r="Y46" s="121"/>
    </row>
    <row r="47" spans="1:25" ht="15.75" customHeight="1">
      <c r="A47" s="359"/>
      <c r="B47" s="52" t="s">
        <v>77</v>
      </c>
      <c r="C47" s="53"/>
      <c r="D47" s="53"/>
      <c r="E47" s="53"/>
      <c r="F47" s="285"/>
      <c r="G47" s="275"/>
      <c r="H47" s="285"/>
      <c r="I47" s="275"/>
      <c r="J47" s="285"/>
      <c r="K47" s="286"/>
      <c r="L47" s="285"/>
      <c r="M47" s="277"/>
      <c r="N47" s="107"/>
      <c r="O47" s="124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5.75" customHeight="1">
      <c r="A48" s="360"/>
      <c r="B48" s="59" t="s">
        <v>78</v>
      </c>
      <c r="C48" s="37"/>
      <c r="D48" s="37"/>
      <c r="E48" s="37"/>
      <c r="F48" s="116"/>
      <c r="G48" s="91"/>
      <c r="H48" s="116"/>
      <c r="I48" s="117"/>
      <c r="J48" s="116"/>
      <c r="K48" s="118"/>
      <c r="L48" s="116"/>
      <c r="M48" s="91"/>
      <c r="N48" s="116"/>
      <c r="O48" s="125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15" ht="15.75" customHeight="1">
      <c r="A49" s="27" t="s">
        <v>187</v>
      </c>
      <c r="O49" s="5"/>
    </row>
    <row r="50" spans="1:15" ht="15.75" customHeight="1">
      <c r="A50" s="27"/>
      <c r="O50" s="14"/>
    </row>
  </sheetData>
  <sheetProtection/>
  <mergeCells count="34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R6:S6"/>
    <mergeCell ref="R25:R26"/>
    <mergeCell ref="S25:S26"/>
    <mergeCell ref="P6:Q6"/>
    <mergeCell ref="P25:P26"/>
    <mergeCell ref="Q25:Q2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5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70" zoomScaleSheetLayoutView="70" zoomScalePageLayoutView="0" workbookViewId="0" topLeftCell="A1">
      <pane xSplit="4" ySplit="7" topLeftCell="E26" activePane="bottomRight" state="frozen"/>
      <selection pane="topLeft" activeCell="G2" sqref="G2"/>
      <selection pane="topRight" activeCell="G2" sqref="G2"/>
      <selection pane="bottomLeft" activeCell="G2" sqref="G2"/>
      <selection pane="bottomRight" activeCell="J18" sqref="J18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49" t="s">
        <v>0</v>
      </c>
      <c r="B1" s="149"/>
      <c r="C1" s="242" t="s">
        <v>281</v>
      </c>
      <c r="D1" s="199"/>
    </row>
    <row r="3" spans="1:10" ht="15" customHeight="1">
      <c r="A3" s="45" t="s">
        <v>188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00"/>
      <c r="B5" s="200" t="s">
        <v>268</v>
      </c>
      <c r="C5" s="200"/>
      <c r="D5" s="200"/>
      <c r="H5" s="46"/>
      <c r="L5" s="46"/>
      <c r="N5" s="46" t="s">
        <v>189</v>
      </c>
    </row>
    <row r="6" spans="1:14" ht="15" customHeight="1">
      <c r="A6" s="201"/>
      <c r="B6" s="202"/>
      <c r="C6" s="202"/>
      <c r="D6" s="202"/>
      <c r="E6" s="389" t="s">
        <v>284</v>
      </c>
      <c r="F6" s="390"/>
      <c r="G6" s="389" t="s">
        <v>285</v>
      </c>
      <c r="H6" s="390"/>
      <c r="I6" s="389" t="s">
        <v>286</v>
      </c>
      <c r="J6" s="390"/>
      <c r="K6" s="389" t="s">
        <v>287</v>
      </c>
      <c r="L6" s="390"/>
      <c r="M6" s="389"/>
      <c r="N6" s="390"/>
    </row>
    <row r="7" spans="1:14" ht="15" customHeight="1">
      <c r="A7" s="203"/>
      <c r="B7" s="204"/>
      <c r="C7" s="204"/>
      <c r="D7" s="204"/>
      <c r="E7" s="205" t="s">
        <v>267</v>
      </c>
      <c r="F7" s="35" t="s">
        <v>1</v>
      </c>
      <c r="G7" s="205" t="s">
        <v>265</v>
      </c>
      <c r="H7" s="35" t="s">
        <v>1</v>
      </c>
      <c r="I7" s="205" t="s">
        <v>265</v>
      </c>
      <c r="J7" s="35" t="s">
        <v>1</v>
      </c>
      <c r="K7" s="205" t="s">
        <v>265</v>
      </c>
      <c r="L7" s="35" t="s">
        <v>1</v>
      </c>
      <c r="M7" s="205" t="s">
        <v>265</v>
      </c>
      <c r="N7" s="241" t="s">
        <v>1</v>
      </c>
    </row>
    <row r="8" spans="1:14" ht="18" customHeight="1">
      <c r="A8" s="388" t="s">
        <v>190</v>
      </c>
      <c r="B8" s="206" t="s">
        <v>191</v>
      </c>
      <c r="C8" s="207"/>
      <c r="D8" s="207"/>
      <c r="E8" s="255">
        <v>1</v>
      </c>
      <c r="F8" s="270">
        <v>1</v>
      </c>
      <c r="G8" s="208">
        <v>16</v>
      </c>
      <c r="H8" s="259">
        <v>16</v>
      </c>
      <c r="I8" s="255">
        <v>26</v>
      </c>
      <c r="J8" s="270">
        <v>26</v>
      </c>
      <c r="K8" s="208">
        <v>388</v>
      </c>
      <c r="L8" s="259">
        <v>388</v>
      </c>
      <c r="M8" s="208"/>
      <c r="N8" s="209"/>
    </row>
    <row r="9" spans="1:14" ht="18" customHeight="1">
      <c r="A9" s="327"/>
      <c r="B9" s="388" t="s">
        <v>192</v>
      </c>
      <c r="C9" s="166" t="s">
        <v>193</v>
      </c>
      <c r="D9" s="167"/>
      <c r="E9" s="256">
        <v>30</v>
      </c>
      <c r="F9" s="271">
        <v>30</v>
      </c>
      <c r="G9" s="210">
        <v>100</v>
      </c>
      <c r="H9" s="260">
        <v>100</v>
      </c>
      <c r="I9" s="256">
        <v>68</v>
      </c>
      <c r="J9" s="271">
        <v>68</v>
      </c>
      <c r="K9" s="210">
        <v>33</v>
      </c>
      <c r="L9" s="260">
        <v>33</v>
      </c>
      <c r="M9" s="210"/>
      <c r="N9" s="211"/>
    </row>
    <row r="10" spans="1:14" ht="18" customHeight="1">
      <c r="A10" s="327"/>
      <c r="B10" s="327"/>
      <c r="C10" s="52" t="s">
        <v>194</v>
      </c>
      <c r="D10" s="53"/>
      <c r="E10" s="257">
        <v>30</v>
      </c>
      <c r="F10" s="272">
        <v>30</v>
      </c>
      <c r="G10" s="317">
        <v>53</v>
      </c>
      <c r="H10" s="318">
        <v>53</v>
      </c>
      <c r="I10" s="319">
        <v>39</v>
      </c>
      <c r="J10" s="320">
        <v>39</v>
      </c>
      <c r="K10" s="317">
        <v>17</v>
      </c>
      <c r="L10" s="261">
        <v>17</v>
      </c>
      <c r="M10" s="212"/>
      <c r="N10" s="213"/>
    </row>
    <row r="11" spans="1:14" ht="18" customHeight="1">
      <c r="A11" s="327"/>
      <c r="B11" s="327"/>
      <c r="C11" s="52" t="s">
        <v>195</v>
      </c>
      <c r="D11" s="53"/>
      <c r="E11" s="257">
        <v>0</v>
      </c>
      <c r="F11" s="272">
        <v>0</v>
      </c>
      <c r="G11" s="317">
        <v>0</v>
      </c>
      <c r="H11" s="318">
        <v>0</v>
      </c>
      <c r="I11" s="319">
        <v>0</v>
      </c>
      <c r="J11" s="320">
        <v>0</v>
      </c>
      <c r="K11" s="317">
        <v>0</v>
      </c>
      <c r="L11" s="261">
        <v>0</v>
      </c>
      <c r="M11" s="212"/>
      <c r="N11" s="213"/>
    </row>
    <row r="12" spans="1:14" ht="18" customHeight="1">
      <c r="A12" s="327"/>
      <c r="B12" s="327"/>
      <c r="C12" s="52" t="s">
        <v>196</v>
      </c>
      <c r="D12" s="53"/>
      <c r="E12" s="257">
        <v>0</v>
      </c>
      <c r="F12" s="272">
        <v>0</v>
      </c>
      <c r="G12" s="317">
        <v>47</v>
      </c>
      <c r="H12" s="318">
        <v>47</v>
      </c>
      <c r="I12" s="319">
        <v>17</v>
      </c>
      <c r="J12" s="320">
        <v>18</v>
      </c>
      <c r="K12" s="317">
        <v>16</v>
      </c>
      <c r="L12" s="261">
        <v>16</v>
      </c>
      <c r="M12" s="212"/>
      <c r="N12" s="213"/>
    </row>
    <row r="13" spans="1:14" ht="18" customHeight="1">
      <c r="A13" s="327"/>
      <c r="B13" s="327"/>
      <c r="C13" s="52" t="s">
        <v>197</v>
      </c>
      <c r="D13" s="53"/>
      <c r="E13" s="257">
        <v>0</v>
      </c>
      <c r="F13" s="272">
        <v>0</v>
      </c>
      <c r="G13" s="317">
        <v>0</v>
      </c>
      <c r="H13" s="318">
        <v>0</v>
      </c>
      <c r="I13" s="319">
        <v>0</v>
      </c>
      <c r="J13" s="320">
        <v>0</v>
      </c>
      <c r="K13" s="317">
        <v>0</v>
      </c>
      <c r="L13" s="261">
        <v>0</v>
      </c>
      <c r="M13" s="212"/>
      <c r="N13" s="213"/>
    </row>
    <row r="14" spans="1:14" ht="18" customHeight="1">
      <c r="A14" s="328"/>
      <c r="B14" s="328"/>
      <c r="C14" s="59" t="s">
        <v>79</v>
      </c>
      <c r="D14" s="37"/>
      <c r="E14" s="258">
        <v>0</v>
      </c>
      <c r="F14" s="273">
        <v>0</v>
      </c>
      <c r="G14" s="321">
        <v>0</v>
      </c>
      <c r="H14" s="322">
        <v>0</v>
      </c>
      <c r="I14" s="323">
        <v>12</v>
      </c>
      <c r="J14" s="324">
        <v>11</v>
      </c>
      <c r="K14" s="321">
        <v>0</v>
      </c>
      <c r="L14" s="262">
        <v>0</v>
      </c>
      <c r="M14" s="214"/>
      <c r="N14" s="215"/>
    </row>
    <row r="15" spans="1:14" ht="18" customHeight="1">
      <c r="A15" s="326" t="s">
        <v>198</v>
      </c>
      <c r="B15" s="388" t="s">
        <v>199</v>
      </c>
      <c r="C15" s="166" t="s">
        <v>200</v>
      </c>
      <c r="D15" s="167"/>
      <c r="E15" s="137">
        <v>11776</v>
      </c>
      <c r="F15" s="274">
        <v>12026</v>
      </c>
      <c r="G15" s="216">
        <v>86</v>
      </c>
      <c r="H15" s="263">
        <v>67</v>
      </c>
      <c r="I15" s="137">
        <v>36</v>
      </c>
      <c r="J15" s="274">
        <v>42</v>
      </c>
      <c r="K15" s="216">
        <v>39</v>
      </c>
      <c r="L15" s="263">
        <v>36</v>
      </c>
      <c r="M15" s="216"/>
      <c r="N15" s="126"/>
    </row>
    <row r="16" spans="1:14" ht="18" customHeight="1">
      <c r="A16" s="327"/>
      <c r="B16" s="327"/>
      <c r="C16" s="52" t="s">
        <v>201</v>
      </c>
      <c r="D16" s="53"/>
      <c r="E16" s="133">
        <v>2</v>
      </c>
      <c r="F16" s="275">
        <v>3</v>
      </c>
      <c r="G16" s="107">
        <v>936</v>
      </c>
      <c r="H16" s="264">
        <v>991</v>
      </c>
      <c r="I16" s="133">
        <v>3</v>
      </c>
      <c r="J16" s="275">
        <v>4</v>
      </c>
      <c r="K16" s="107">
        <v>19</v>
      </c>
      <c r="L16" s="264">
        <v>19</v>
      </c>
      <c r="M16" s="107"/>
      <c r="N16" s="124"/>
    </row>
    <row r="17" spans="1:14" ht="18" customHeight="1">
      <c r="A17" s="327"/>
      <c r="B17" s="327"/>
      <c r="C17" s="52" t="s">
        <v>202</v>
      </c>
      <c r="D17" s="53"/>
      <c r="E17" s="133">
        <v>0</v>
      </c>
      <c r="F17" s="275">
        <v>0</v>
      </c>
      <c r="G17" s="107">
        <v>0</v>
      </c>
      <c r="H17" s="264">
        <v>0</v>
      </c>
      <c r="I17" s="133">
        <v>0</v>
      </c>
      <c r="J17" s="275">
        <v>0</v>
      </c>
      <c r="K17" s="107">
        <v>0</v>
      </c>
      <c r="L17" s="264">
        <v>0</v>
      </c>
      <c r="M17" s="107"/>
      <c r="N17" s="124"/>
    </row>
    <row r="18" spans="1:14" ht="18" customHeight="1">
      <c r="A18" s="327"/>
      <c r="B18" s="328"/>
      <c r="C18" s="59" t="s">
        <v>203</v>
      </c>
      <c r="D18" s="37"/>
      <c r="E18" s="135">
        <v>11778</v>
      </c>
      <c r="F18" s="254">
        <v>12029</v>
      </c>
      <c r="G18" s="116">
        <v>1022</v>
      </c>
      <c r="H18" s="265">
        <v>1058</v>
      </c>
      <c r="I18" s="135">
        <v>39</v>
      </c>
      <c r="J18" s="254">
        <v>46</v>
      </c>
      <c r="K18" s="116">
        <v>58</v>
      </c>
      <c r="L18" s="265">
        <v>55</v>
      </c>
      <c r="M18" s="135"/>
      <c r="N18" s="217"/>
    </row>
    <row r="19" spans="1:14" ht="18" customHeight="1">
      <c r="A19" s="327"/>
      <c r="B19" s="388" t="s">
        <v>204</v>
      </c>
      <c r="C19" s="166" t="s">
        <v>205</v>
      </c>
      <c r="D19" s="167"/>
      <c r="E19" s="137">
        <v>9349</v>
      </c>
      <c r="F19" s="276">
        <v>9495</v>
      </c>
      <c r="G19" s="216">
        <v>64</v>
      </c>
      <c r="H19" s="266">
        <v>94</v>
      </c>
      <c r="I19" s="137">
        <v>1</v>
      </c>
      <c r="J19" s="276">
        <v>2</v>
      </c>
      <c r="K19" s="216">
        <v>6</v>
      </c>
      <c r="L19" s="266">
        <v>6</v>
      </c>
      <c r="M19" s="137"/>
      <c r="N19" s="126"/>
    </row>
    <row r="20" spans="1:14" ht="18" customHeight="1">
      <c r="A20" s="327"/>
      <c r="B20" s="327"/>
      <c r="C20" s="52" t="s">
        <v>206</v>
      </c>
      <c r="D20" s="53"/>
      <c r="E20" s="133">
        <v>382</v>
      </c>
      <c r="F20" s="277">
        <v>528</v>
      </c>
      <c r="G20" s="107">
        <v>1138</v>
      </c>
      <c r="H20" s="267">
        <v>1152</v>
      </c>
      <c r="I20" s="133">
        <v>0</v>
      </c>
      <c r="J20" s="277">
        <v>0</v>
      </c>
      <c r="K20" s="107">
        <v>4</v>
      </c>
      <c r="L20" s="267">
        <v>3</v>
      </c>
      <c r="M20" s="133"/>
      <c r="N20" s="124"/>
    </row>
    <row r="21" spans="1:14" s="222" customFormat="1" ht="18" customHeight="1">
      <c r="A21" s="327"/>
      <c r="B21" s="327"/>
      <c r="C21" s="218" t="s">
        <v>207</v>
      </c>
      <c r="D21" s="219"/>
      <c r="E21" s="220">
        <v>0</v>
      </c>
      <c r="F21" s="278">
        <v>0</v>
      </c>
      <c r="G21" s="279">
        <v>0</v>
      </c>
      <c r="H21" s="268">
        <v>0</v>
      </c>
      <c r="I21" s="220">
        <v>0</v>
      </c>
      <c r="J21" s="278">
        <v>0</v>
      </c>
      <c r="K21" s="279">
        <v>0</v>
      </c>
      <c r="L21" s="268">
        <v>0</v>
      </c>
      <c r="M21" s="220"/>
      <c r="N21" s="221"/>
    </row>
    <row r="22" spans="1:14" ht="18" customHeight="1">
      <c r="A22" s="327"/>
      <c r="B22" s="328"/>
      <c r="C22" s="6" t="s">
        <v>208</v>
      </c>
      <c r="D22" s="7"/>
      <c r="E22" s="135">
        <v>9730</v>
      </c>
      <c r="F22" s="254">
        <v>10023</v>
      </c>
      <c r="G22" s="116">
        <v>1202</v>
      </c>
      <c r="H22" s="265">
        <v>1246</v>
      </c>
      <c r="I22" s="135">
        <v>1</v>
      </c>
      <c r="J22" s="254">
        <v>2</v>
      </c>
      <c r="K22" s="116">
        <v>10</v>
      </c>
      <c r="L22" s="265">
        <v>9</v>
      </c>
      <c r="M22" s="135"/>
      <c r="N22" s="125"/>
    </row>
    <row r="23" spans="1:14" ht="18" customHeight="1">
      <c r="A23" s="327"/>
      <c r="B23" s="388" t="s">
        <v>209</v>
      </c>
      <c r="C23" s="166" t="s">
        <v>210</v>
      </c>
      <c r="D23" s="167"/>
      <c r="E23" s="137">
        <v>30</v>
      </c>
      <c r="F23" s="276">
        <v>30</v>
      </c>
      <c r="G23" s="216">
        <v>100</v>
      </c>
      <c r="H23" s="266">
        <v>100</v>
      </c>
      <c r="I23" s="137">
        <v>68</v>
      </c>
      <c r="J23" s="276">
        <v>68</v>
      </c>
      <c r="K23" s="216">
        <v>33</v>
      </c>
      <c r="L23" s="266">
        <v>33</v>
      </c>
      <c r="M23" s="137"/>
      <c r="N23" s="126"/>
    </row>
    <row r="24" spans="1:14" ht="18" customHeight="1">
      <c r="A24" s="327"/>
      <c r="B24" s="327"/>
      <c r="C24" s="52" t="s">
        <v>211</v>
      </c>
      <c r="D24" s="53"/>
      <c r="E24" s="133">
        <v>0</v>
      </c>
      <c r="F24" s="277">
        <v>0</v>
      </c>
      <c r="G24" s="107">
        <v>-279</v>
      </c>
      <c r="H24" s="267">
        <v>-288</v>
      </c>
      <c r="I24" s="133">
        <v>-22</v>
      </c>
      <c r="J24" s="277">
        <v>-22</v>
      </c>
      <c r="K24" s="107">
        <v>14</v>
      </c>
      <c r="L24" s="267">
        <v>13</v>
      </c>
      <c r="M24" s="133"/>
      <c r="N24" s="124"/>
    </row>
    <row r="25" spans="1:14" ht="18" customHeight="1">
      <c r="A25" s="327"/>
      <c r="B25" s="327"/>
      <c r="C25" s="52" t="s">
        <v>212</v>
      </c>
      <c r="D25" s="53"/>
      <c r="E25" s="133">
        <v>2018</v>
      </c>
      <c r="F25" s="277">
        <v>1976</v>
      </c>
      <c r="G25" s="107">
        <v>0</v>
      </c>
      <c r="H25" s="267">
        <v>0</v>
      </c>
      <c r="I25" s="133">
        <v>-3</v>
      </c>
      <c r="J25" s="277">
        <v>-2</v>
      </c>
      <c r="K25" s="107">
        <v>0</v>
      </c>
      <c r="L25" s="267">
        <v>0</v>
      </c>
      <c r="M25" s="133"/>
      <c r="N25" s="124"/>
    </row>
    <row r="26" spans="1:14" ht="18" customHeight="1">
      <c r="A26" s="327"/>
      <c r="B26" s="328"/>
      <c r="C26" s="57" t="s">
        <v>213</v>
      </c>
      <c r="D26" s="58"/>
      <c r="E26" s="223">
        <v>2048</v>
      </c>
      <c r="F26" s="280">
        <v>2006</v>
      </c>
      <c r="G26" s="281">
        <v>-179</v>
      </c>
      <c r="H26" s="269">
        <v>-188</v>
      </c>
      <c r="I26" s="281">
        <v>38</v>
      </c>
      <c r="J26" s="254">
        <v>44</v>
      </c>
      <c r="K26" s="281">
        <v>47</v>
      </c>
      <c r="L26" s="269">
        <v>46</v>
      </c>
      <c r="M26" s="223"/>
      <c r="N26" s="125"/>
    </row>
    <row r="27" spans="1:14" ht="18" customHeight="1">
      <c r="A27" s="328"/>
      <c r="B27" s="59" t="s">
        <v>214</v>
      </c>
      <c r="C27" s="37"/>
      <c r="D27" s="37"/>
      <c r="E27" s="224">
        <v>11778</v>
      </c>
      <c r="F27" s="282">
        <v>12029</v>
      </c>
      <c r="G27" s="116">
        <v>1022</v>
      </c>
      <c r="H27" s="265">
        <v>1058</v>
      </c>
      <c r="I27" s="224">
        <v>39</v>
      </c>
      <c r="J27" s="282">
        <v>46</v>
      </c>
      <c r="K27" s="116">
        <v>58</v>
      </c>
      <c r="L27" s="265">
        <v>55</v>
      </c>
      <c r="M27" s="135"/>
      <c r="N27" s="125"/>
    </row>
    <row r="28" spans="1:14" ht="18" customHeight="1">
      <c r="A28" s="388" t="s">
        <v>215</v>
      </c>
      <c r="B28" s="388" t="s">
        <v>216</v>
      </c>
      <c r="C28" s="166" t="s">
        <v>217</v>
      </c>
      <c r="D28" s="225" t="s">
        <v>37</v>
      </c>
      <c r="E28" s="137">
        <v>644</v>
      </c>
      <c r="F28" s="276">
        <v>1345</v>
      </c>
      <c r="G28" s="216">
        <v>221</v>
      </c>
      <c r="H28" s="266">
        <v>227</v>
      </c>
      <c r="I28" s="137">
        <v>42</v>
      </c>
      <c r="J28" s="276">
        <v>44</v>
      </c>
      <c r="K28" s="216">
        <v>103</v>
      </c>
      <c r="L28" s="266">
        <v>105</v>
      </c>
      <c r="M28" s="137"/>
      <c r="N28" s="126"/>
    </row>
    <row r="29" spans="1:14" ht="18" customHeight="1">
      <c r="A29" s="327"/>
      <c r="B29" s="327"/>
      <c r="C29" s="52" t="s">
        <v>218</v>
      </c>
      <c r="D29" s="226" t="s">
        <v>38</v>
      </c>
      <c r="E29" s="133">
        <v>598</v>
      </c>
      <c r="F29" s="277">
        <v>1288</v>
      </c>
      <c r="G29" s="107">
        <v>0</v>
      </c>
      <c r="H29" s="267">
        <v>0</v>
      </c>
      <c r="I29" s="133">
        <v>31</v>
      </c>
      <c r="J29" s="277">
        <v>27</v>
      </c>
      <c r="K29" s="107">
        <v>63</v>
      </c>
      <c r="L29" s="267">
        <v>64</v>
      </c>
      <c r="M29" s="133"/>
      <c r="N29" s="124"/>
    </row>
    <row r="30" spans="1:14" ht="18" customHeight="1">
      <c r="A30" s="327"/>
      <c r="B30" s="327"/>
      <c r="C30" s="52" t="s">
        <v>219</v>
      </c>
      <c r="D30" s="226" t="s">
        <v>220</v>
      </c>
      <c r="E30" s="133">
        <v>3</v>
      </c>
      <c r="F30" s="277">
        <v>2</v>
      </c>
      <c r="G30" s="107">
        <v>216</v>
      </c>
      <c r="H30" s="264">
        <v>226</v>
      </c>
      <c r="I30" s="133">
        <v>17</v>
      </c>
      <c r="J30" s="277">
        <v>21</v>
      </c>
      <c r="K30" s="107">
        <v>37</v>
      </c>
      <c r="L30" s="267">
        <v>37</v>
      </c>
      <c r="M30" s="133"/>
      <c r="N30" s="124"/>
    </row>
    <row r="31" spans="1:15" ht="18" customHeight="1">
      <c r="A31" s="327"/>
      <c r="B31" s="327"/>
      <c r="C31" s="6" t="s">
        <v>221</v>
      </c>
      <c r="D31" s="227" t="s">
        <v>222</v>
      </c>
      <c r="E31" s="135">
        <f aca="true" t="shared" si="0" ref="E31:N31">E28-E29-E30</f>
        <v>43</v>
      </c>
      <c r="F31" s="254">
        <f t="shared" si="0"/>
        <v>55</v>
      </c>
      <c r="G31" s="116">
        <f t="shared" si="0"/>
        <v>5</v>
      </c>
      <c r="H31" s="265">
        <f t="shared" si="0"/>
        <v>1</v>
      </c>
      <c r="I31" s="135">
        <f t="shared" si="0"/>
        <v>-6</v>
      </c>
      <c r="J31" s="254">
        <f t="shared" si="0"/>
        <v>-4</v>
      </c>
      <c r="K31" s="116">
        <f t="shared" si="0"/>
        <v>3</v>
      </c>
      <c r="L31" s="265">
        <f t="shared" si="0"/>
        <v>4</v>
      </c>
      <c r="M31" s="135">
        <f t="shared" si="0"/>
        <v>0</v>
      </c>
      <c r="N31" s="217">
        <f t="shared" si="0"/>
        <v>0</v>
      </c>
      <c r="O31" s="8"/>
    </row>
    <row r="32" spans="1:14" ht="18" customHeight="1">
      <c r="A32" s="327"/>
      <c r="B32" s="327"/>
      <c r="C32" s="166" t="s">
        <v>223</v>
      </c>
      <c r="D32" s="225" t="s">
        <v>224</v>
      </c>
      <c r="E32" s="137">
        <v>1</v>
      </c>
      <c r="F32" s="276">
        <v>1</v>
      </c>
      <c r="G32" s="216">
        <v>1</v>
      </c>
      <c r="H32" s="266">
        <v>1</v>
      </c>
      <c r="I32" s="137">
        <v>0</v>
      </c>
      <c r="J32" s="276">
        <v>0</v>
      </c>
      <c r="K32" s="216">
        <v>0</v>
      </c>
      <c r="L32" s="266">
        <v>0</v>
      </c>
      <c r="M32" s="137"/>
      <c r="N32" s="126"/>
    </row>
    <row r="33" spans="1:14" ht="18" customHeight="1">
      <c r="A33" s="327"/>
      <c r="B33" s="327"/>
      <c r="C33" s="52" t="s">
        <v>225</v>
      </c>
      <c r="D33" s="226" t="s">
        <v>226</v>
      </c>
      <c r="E33" s="133">
        <v>3</v>
      </c>
      <c r="F33" s="277">
        <v>2</v>
      </c>
      <c r="G33" s="107">
        <v>2</v>
      </c>
      <c r="H33" s="267">
        <v>3</v>
      </c>
      <c r="I33" s="133">
        <v>0</v>
      </c>
      <c r="J33" s="277">
        <v>0</v>
      </c>
      <c r="K33" s="107">
        <v>0</v>
      </c>
      <c r="L33" s="267">
        <v>0</v>
      </c>
      <c r="M33" s="133"/>
      <c r="N33" s="124"/>
    </row>
    <row r="34" spans="1:14" ht="18" customHeight="1">
      <c r="A34" s="327"/>
      <c r="B34" s="328"/>
      <c r="C34" s="6" t="s">
        <v>227</v>
      </c>
      <c r="D34" s="227" t="s">
        <v>228</v>
      </c>
      <c r="E34" s="135">
        <f aca="true" t="shared" si="1" ref="E34:N34">E31+E32-E33</f>
        <v>41</v>
      </c>
      <c r="F34" s="254">
        <f t="shared" si="1"/>
        <v>54</v>
      </c>
      <c r="G34" s="116">
        <f>G31+G32-G33</f>
        <v>4</v>
      </c>
      <c r="H34" s="265">
        <f t="shared" si="1"/>
        <v>-1</v>
      </c>
      <c r="I34" s="135">
        <f t="shared" si="1"/>
        <v>-6</v>
      </c>
      <c r="J34" s="254">
        <f t="shared" si="1"/>
        <v>-4</v>
      </c>
      <c r="K34" s="116">
        <f t="shared" si="1"/>
        <v>3</v>
      </c>
      <c r="L34" s="265">
        <f t="shared" si="1"/>
        <v>4</v>
      </c>
      <c r="M34" s="135">
        <f t="shared" si="1"/>
        <v>0</v>
      </c>
      <c r="N34" s="125">
        <f t="shared" si="1"/>
        <v>0</v>
      </c>
    </row>
    <row r="35" spans="1:14" ht="18" customHeight="1">
      <c r="A35" s="327"/>
      <c r="B35" s="388" t="s">
        <v>229</v>
      </c>
      <c r="C35" s="166" t="s">
        <v>230</v>
      </c>
      <c r="D35" s="225" t="s">
        <v>231</v>
      </c>
      <c r="E35" s="137">
        <v>0</v>
      </c>
      <c r="F35" s="276">
        <v>0</v>
      </c>
      <c r="G35" s="216">
        <v>0</v>
      </c>
      <c r="H35" s="266">
        <v>0</v>
      </c>
      <c r="I35" s="137">
        <v>0</v>
      </c>
      <c r="J35" s="276">
        <v>0</v>
      </c>
      <c r="K35" s="216">
        <v>0</v>
      </c>
      <c r="L35" s="266">
        <v>0</v>
      </c>
      <c r="M35" s="137"/>
      <c r="N35" s="126"/>
    </row>
    <row r="36" spans="1:14" ht="18" customHeight="1">
      <c r="A36" s="327"/>
      <c r="B36" s="327"/>
      <c r="C36" s="52" t="s">
        <v>232</v>
      </c>
      <c r="D36" s="226" t="s">
        <v>233</v>
      </c>
      <c r="E36" s="133">
        <v>0</v>
      </c>
      <c r="F36" s="277">
        <v>0</v>
      </c>
      <c r="G36" s="107">
        <v>0</v>
      </c>
      <c r="H36" s="267">
        <v>0</v>
      </c>
      <c r="I36" s="133">
        <v>0</v>
      </c>
      <c r="J36" s="277">
        <v>0</v>
      </c>
      <c r="K36" s="107">
        <v>0</v>
      </c>
      <c r="L36" s="267">
        <v>0</v>
      </c>
      <c r="M36" s="133"/>
      <c r="N36" s="124"/>
    </row>
    <row r="37" spans="1:14" ht="18" customHeight="1">
      <c r="A37" s="327"/>
      <c r="B37" s="327"/>
      <c r="C37" s="52" t="s">
        <v>234</v>
      </c>
      <c r="D37" s="226" t="s">
        <v>235</v>
      </c>
      <c r="E37" s="133">
        <f aca="true" t="shared" si="2" ref="E37:N37">E34+E35-E36</f>
        <v>41</v>
      </c>
      <c r="F37" s="277">
        <f t="shared" si="2"/>
        <v>54</v>
      </c>
      <c r="G37" s="107">
        <f>G34+G35-G36</f>
        <v>4</v>
      </c>
      <c r="H37" s="267">
        <f t="shared" si="2"/>
        <v>-1</v>
      </c>
      <c r="I37" s="133">
        <f t="shared" si="2"/>
        <v>-6</v>
      </c>
      <c r="J37" s="277">
        <f t="shared" si="2"/>
        <v>-4</v>
      </c>
      <c r="K37" s="107">
        <f t="shared" si="2"/>
        <v>3</v>
      </c>
      <c r="L37" s="267">
        <f t="shared" si="2"/>
        <v>4</v>
      </c>
      <c r="M37" s="133">
        <f t="shared" si="2"/>
        <v>0</v>
      </c>
      <c r="N37" s="124">
        <f t="shared" si="2"/>
        <v>0</v>
      </c>
    </row>
    <row r="38" spans="1:14" ht="18" customHeight="1">
      <c r="A38" s="327"/>
      <c r="B38" s="327"/>
      <c r="C38" s="52" t="s">
        <v>236</v>
      </c>
      <c r="D38" s="226" t="s">
        <v>237</v>
      </c>
      <c r="E38" s="133">
        <v>0</v>
      </c>
      <c r="F38" s="277">
        <v>0</v>
      </c>
      <c r="G38" s="107">
        <v>0</v>
      </c>
      <c r="H38" s="267">
        <v>0</v>
      </c>
      <c r="I38" s="133">
        <v>0</v>
      </c>
      <c r="J38" s="277">
        <v>0</v>
      </c>
      <c r="K38" s="107">
        <v>0</v>
      </c>
      <c r="L38" s="267">
        <v>0</v>
      </c>
      <c r="M38" s="133"/>
      <c r="N38" s="124"/>
    </row>
    <row r="39" spans="1:14" ht="18" customHeight="1">
      <c r="A39" s="327"/>
      <c r="B39" s="327"/>
      <c r="C39" s="52" t="s">
        <v>238</v>
      </c>
      <c r="D39" s="226" t="s">
        <v>239</v>
      </c>
      <c r="E39" s="133">
        <v>0</v>
      </c>
      <c r="F39" s="277">
        <v>0</v>
      </c>
      <c r="G39" s="107">
        <v>0</v>
      </c>
      <c r="H39" s="267">
        <v>0</v>
      </c>
      <c r="I39" s="133">
        <v>0</v>
      </c>
      <c r="J39" s="277">
        <v>0</v>
      </c>
      <c r="K39" s="107">
        <v>0</v>
      </c>
      <c r="L39" s="267">
        <v>0</v>
      </c>
      <c r="M39" s="133"/>
      <c r="N39" s="124"/>
    </row>
    <row r="40" spans="1:14" ht="18" customHeight="1">
      <c r="A40" s="327"/>
      <c r="B40" s="327"/>
      <c r="C40" s="52" t="s">
        <v>240</v>
      </c>
      <c r="D40" s="226" t="s">
        <v>241</v>
      </c>
      <c r="E40" s="133">
        <v>0</v>
      </c>
      <c r="F40" s="277">
        <v>0</v>
      </c>
      <c r="G40" s="107">
        <v>-5</v>
      </c>
      <c r="H40" s="267">
        <v>-10</v>
      </c>
      <c r="I40" s="133">
        <v>0</v>
      </c>
      <c r="J40" s="277">
        <v>0</v>
      </c>
      <c r="K40" s="107">
        <v>1</v>
      </c>
      <c r="L40" s="267">
        <v>1</v>
      </c>
      <c r="M40" s="133"/>
      <c r="N40" s="124"/>
    </row>
    <row r="41" spans="1:14" ht="18" customHeight="1">
      <c r="A41" s="327"/>
      <c r="B41" s="327"/>
      <c r="C41" s="178" t="s">
        <v>242</v>
      </c>
      <c r="D41" s="226" t="s">
        <v>243</v>
      </c>
      <c r="E41" s="133">
        <f aca="true" t="shared" si="3" ref="E41:N41">E34+E35-E36-E40</f>
        <v>41</v>
      </c>
      <c r="F41" s="277">
        <f t="shared" si="3"/>
        <v>54</v>
      </c>
      <c r="G41" s="107">
        <f t="shared" si="3"/>
        <v>9</v>
      </c>
      <c r="H41" s="267">
        <f t="shared" si="3"/>
        <v>9</v>
      </c>
      <c r="I41" s="133">
        <f t="shared" si="3"/>
        <v>-6</v>
      </c>
      <c r="J41" s="277">
        <f t="shared" si="3"/>
        <v>-4</v>
      </c>
      <c r="K41" s="107">
        <f t="shared" si="3"/>
        <v>2</v>
      </c>
      <c r="L41" s="267">
        <f t="shared" si="3"/>
        <v>3</v>
      </c>
      <c r="M41" s="133">
        <f t="shared" si="3"/>
        <v>0</v>
      </c>
      <c r="N41" s="124">
        <f t="shared" si="3"/>
        <v>0</v>
      </c>
    </row>
    <row r="42" spans="1:14" ht="18" customHeight="1">
      <c r="A42" s="327"/>
      <c r="B42" s="327"/>
      <c r="C42" s="386" t="s">
        <v>244</v>
      </c>
      <c r="D42" s="387"/>
      <c r="E42" s="133">
        <f aca="true" t="shared" si="4" ref="E42:N42">E37+E38-E39-E40</f>
        <v>41</v>
      </c>
      <c r="F42" s="275">
        <f t="shared" si="4"/>
        <v>54</v>
      </c>
      <c r="G42" s="107">
        <f t="shared" si="4"/>
        <v>9</v>
      </c>
      <c r="H42" s="264">
        <f t="shared" si="4"/>
        <v>9</v>
      </c>
      <c r="I42" s="133">
        <f t="shared" si="4"/>
        <v>-6</v>
      </c>
      <c r="J42" s="275">
        <f t="shared" si="4"/>
        <v>-4</v>
      </c>
      <c r="K42" s="107">
        <f t="shared" si="4"/>
        <v>2</v>
      </c>
      <c r="L42" s="264">
        <f t="shared" si="4"/>
        <v>3</v>
      </c>
      <c r="M42" s="107">
        <f t="shared" si="4"/>
        <v>0</v>
      </c>
      <c r="N42" s="124">
        <f t="shared" si="4"/>
        <v>0</v>
      </c>
    </row>
    <row r="43" spans="1:14" ht="18" customHeight="1">
      <c r="A43" s="327"/>
      <c r="B43" s="327"/>
      <c r="C43" s="52" t="s">
        <v>245</v>
      </c>
      <c r="D43" s="226" t="s">
        <v>246</v>
      </c>
      <c r="E43" s="133">
        <v>1976</v>
      </c>
      <c r="F43" s="277">
        <v>1922</v>
      </c>
      <c r="G43" s="107">
        <v>-288</v>
      </c>
      <c r="H43" s="267">
        <v>-297</v>
      </c>
      <c r="I43" s="133">
        <v>-22</v>
      </c>
      <c r="J43" s="277">
        <v>-18</v>
      </c>
      <c r="K43" s="107">
        <v>12</v>
      </c>
      <c r="L43" s="267">
        <v>9</v>
      </c>
      <c r="M43" s="133"/>
      <c r="N43" s="124"/>
    </row>
    <row r="44" spans="1:14" ht="18" customHeight="1">
      <c r="A44" s="328"/>
      <c r="B44" s="328"/>
      <c r="C44" s="6" t="s">
        <v>247</v>
      </c>
      <c r="D44" s="103" t="s">
        <v>248</v>
      </c>
      <c r="E44" s="135">
        <f aca="true" t="shared" si="5" ref="E44:N44">E41+E43</f>
        <v>2017</v>
      </c>
      <c r="F44" s="254">
        <f t="shared" si="5"/>
        <v>1976</v>
      </c>
      <c r="G44" s="116">
        <f t="shared" si="5"/>
        <v>-279</v>
      </c>
      <c r="H44" s="265">
        <f t="shared" si="5"/>
        <v>-288</v>
      </c>
      <c r="I44" s="135">
        <f>I41+I43</f>
        <v>-28</v>
      </c>
      <c r="J44" s="254">
        <f t="shared" si="5"/>
        <v>-22</v>
      </c>
      <c r="K44" s="116">
        <f t="shared" si="5"/>
        <v>14</v>
      </c>
      <c r="L44" s="265">
        <f t="shared" si="5"/>
        <v>12</v>
      </c>
      <c r="M44" s="135">
        <f t="shared" si="5"/>
        <v>0</v>
      </c>
      <c r="N44" s="125">
        <f t="shared" si="5"/>
        <v>0</v>
      </c>
    </row>
    <row r="45" ht="13.5" customHeight="1">
      <c r="A45" s="27" t="s">
        <v>249</v>
      </c>
    </row>
    <row r="46" ht="13.5" customHeight="1">
      <c r="A46" s="27" t="s">
        <v>250</v>
      </c>
    </row>
    <row r="47" ht="13.5">
      <c r="A47" s="228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内山　大地</dc:creator>
  <cp:keywords/>
  <dc:description/>
  <cp:lastModifiedBy>yamasaki</cp:lastModifiedBy>
  <cp:lastPrinted>2017-08-24T04:11:49Z</cp:lastPrinted>
  <dcterms:modified xsi:type="dcterms:W3CDTF">2017-10-31T02:40:13Z</dcterms:modified>
  <cp:category/>
  <cp:version/>
  <cp:contentType/>
  <cp:contentStatus/>
</cp:coreProperties>
</file>