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<sst xmlns="http://schemas.openxmlformats.org/spreadsheetml/2006/main" count="525" uniqueCount="309">
  <si>
    <t>団体名</t>
  </si>
  <si>
    <t>前年度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</si>
  <si>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</si>
  <si>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</si>
  <si>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</si>
  <si>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</si>
  <si>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</si>
  <si>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</si>
  <si>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</si>
  <si>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</si>
  <si>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</si>
  <si>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</si>
  <si>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</si>
  <si>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</si>
  <si>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</si>
  <si>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</si>
  <si>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</si>
  <si>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</si>
  <si>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</si>
  <si>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</si>
  <si>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</si>
  <si>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</si>
  <si>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</si>
  <si>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</si>
  <si>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</si>
  <si>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</si>
  <si>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</si>
  <si>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</si>
  <si>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</si>
  <si>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</si>
  <si>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</si>
  <si>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</si>
  <si>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</si>
  <si>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</si>
  <si>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</si>
  <si>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</si>
  <si>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</si>
  <si>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</si>
  <si>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</si>
  <si>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</si>
  <si>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</si>
  <si>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</si>
  <si>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</si>
  <si>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</si>
  <si>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</si>
  <si>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</si>
  <si>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</si>
  <si>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</si>
  <si>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</si>
  <si>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</si>
  <si>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</si>
  <si>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</si>
  <si>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</si>
  <si>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</si>
  <si>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</si>
  <si>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</si>
  <si>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</si>
  <si>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</si>
  <si>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</si>
  <si>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</si>
  <si>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</si>
  <si>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</si>
  <si>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</si>
  <si>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</si>
  <si>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(平成29年度予算ﾍﾞｰｽ）</t>
  </si>
  <si>
    <t>29年度</t>
  </si>
  <si>
    <t>29年度</t>
  </si>
  <si>
    <t>浜松市</t>
  </si>
  <si>
    <t>水道事業</t>
  </si>
  <si>
    <t>下水道事業</t>
  </si>
  <si>
    <t>病院事業</t>
  </si>
  <si>
    <t>簡易水道事業</t>
  </si>
  <si>
    <t>と畜場事業</t>
  </si>
  <si>
    <t>市場事業</t>
  </si>
  <si>
    <t>駐車場事業</t>
  </si>
  <si>
    <t>農業集落排水事業</t>
  </si>
  <si>
    <t>29年度</t>
  </si>
  <si>
    <t>-</t>
  </si>
  <si>
    <t>４.公営企業会計の状況</t>
  </si>
  <si>
    <t>(平成27年度決算ﾍﾞｰｽ）</t>
  </si>
  <si>
    <t>27年度</t>
  </si>
  <si>
    <t>27年度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</si>
  <si>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</si>
  <si>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</si>
  <si>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</si>
  <si>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</si>
  <si>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</si>
  <si>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</si>
  <si>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</si>
  <si>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</si>
  <si>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</si>
  <si>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</si>
  <si>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</si>
  <si>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</si>
  <si>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</si>
  <si>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</si>
  <si>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</si>
  <si>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</si>
  <si>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(平成27年度決算額）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</si>
  <si>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</si>
  <si>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</si>
  <si>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</si>
  <si>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</si>
  <si>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</si>
  <si>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</si>
  <si>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</si>
  <si>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</si>
  <si>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</si>
  <si>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</si>
  <si>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</si>
  <si>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</si>
  <si>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</si>
  <si>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</si>
  <si>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</si>
  <si>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</si>
  <si>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</si>
  <si>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</si>
  <si>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</si>
  <si>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</si>
  <si>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</si>
  <si>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</si>
  <si>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</si>
  <si>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</si>
  <si>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</si>
  <si>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</si>
  <si>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</si>
  <si>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</si>
  <si>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</si>
  <si>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</si>
  <si>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</si>
  <si>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</si>
  <si>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</si>
  <si>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</si>
  <si>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</si>
  <si>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</si>
  <si>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</si>
  <si>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</si>
  <si>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</si>
  <si>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</si>
  <si>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</si>
  <si>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</si>
  <si>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</si>
  <si>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</si>
  <si>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</si>
  <si>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</si>
  <si>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</si>
  <si>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</si>
  <si>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</si>
  <si>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</si>
  <si>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</si>
  <si>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</si>
  <si>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</si>
  <si>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</si>
  <si>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</si>
  <si>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</si>
  <si>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</si>
  <si>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</si>
  <si>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</si>
  <si>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</si>
  <si>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</si>
  <si>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</si>
  <si>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浜松市</t>
  </si>
  <si>
    <t>宅地造成事業</t>
  </si>
  <si>
    <t>なゆた浜北</t>
  </si>
  <si>
    <t>-</t>
  </si>
  <si>
    <r>
      <rPr>
        <sz val="11"/>
        <rFont val="明朝"/>
        <family val="1"/>
      </rPr>
      <t>-</t>
    </r>
  </si>
  <si>
    <t>-</t>
  </si>
  <si>
    <t>-</t>
  </si>
  <si>
    <t xml:space="preserve">         －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</si>
  <si>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</si>
  <si>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</si>
  <si>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</si>
  <si>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</si>
  <si>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</si>
  <si>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</si>
  <si>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</si>
  <si>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</si>
  <si>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</si>
  <si>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1.普通会計の状況</t>
  </si>
  <si>
    <t>市町村民税</t>
  </si>
  <si>
    <t>固定資産税</t>
  </si>
  <si>
    <t>当初予算額</t>
  </si>
  <si>
    <t>（1）平成29年度普通会計予算の状況</t>
  </si>
  <si>
    <t>構成比</t>
  </si>
  <si>
    <t>（単位：百万円、％）</t>
  </si>
  <si>
    <t>前年度比</t>
  </si>
  <si>
    <t>平成29年度</t>
  </si>
  <si>
    <t>対前年度
伸び率</t>
  </si>
  <si>
    <t>予算額</t>
  </si>
  <si>
    <t>構成比</t>
  </si>
  <si>
    <t>普　　　通　　　会　　　計</t>
  </si>
  <si>
    <t>歳　　入</t>
  </si>
  <si>
    <t>地方税</t>
  </si>
  <si>
    <t>歳出</t>
  </si>
  <si>
    <t>うち市町村民税</t>
  </si>
  <si>
    <t>義務的経費</t>
  </si>
  <si>
    <t>その他の経費</t>
  </si>
  <si>
    <t>投資的経費</t>
  </si>
  <si>
    <t>うち所得割</t>
  </si>
  <si>
    <t>人件費</t>
  </si>
  <si>
    <t>公債費</t>
  </si>
  <si>
    <t>物件費</t>
  </si>
  <si>
    <t>積立金</t>
  </si>
  <si>
    <t>普通建設事業</t>
  </si>
  <si>
    <t>　　法人税割</t>
  </si>
  <si>
    <t>うち固定資産税</t>
  </si>
  <si>
    <t>地方譲与税</t>
  </si>
  <si>
    <t>地方交付税</t>
  </si>
  <si>
    <t>使用料・手数料</t>
  </si>
  <si>
    <t>国庫支出金</t>
  </si>
  <si>
    <t>都道府県支出金</t>
  </si>
  <si>
    <t>財産収入</t>
  </si>
  <si>
    <t>地方債</t>
  </si>
  <si>
    <t>その他の収入</t>
  </si>
  <si>
    <t>歳　入　合　計</t>
  </si>
  <si>
    <t>歳　　出</t>
  </si>
  <si>
    <t>義務的経費</t>
  </si>
  <si>
    <t>うち人件費</t>
  </si>
  <si>
    <t>　　扶助費</t>
  </si>
  <si>
    <t>　　公債費</t>
  </si>
  <si>
    <t>その他の経費</t>
  </si>
  <si>
    <t>うち物件費</t>
  </si>
  <si>
    <t>　　維持補修費</t>
  </si>
  <si>
    <t>　　補助費等</t>
  </si>
  <si>
    <t>　　繰出金</t>
  </si>
  <si>
    <t>　　積立金</t>
  </si>
  <si>
    <t>　　投資・出資・貸付金</t>
  </si>
  <si>
    <t>投資的経費</t>
  </si>
  <si>
    <t>うち普通建設事業費</t>
  </si>
  <si>
    <t>うち補助事業(国直轄事業負担金を含む)</t>
  </si>
  <si>
    <t xml:space="preserve">    単独事業</t>
  </si>
  <si>
    <t>うち災害復旧事業費</t>
  </si>
  <si>
    <t>　　失業対策事業費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</si>
  <si>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</si>
  <si>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</si>
  <si>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</si>
  <si>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平成14年度</t>
  </si>
  <si>
    <t>３.普通会計の状況</t>
  </si>
  <si>
    <t>決算額</t>
  </si>
  <si>
    <t>（1）平成27年度普通会計決算の状況</t>
  </si>
  <si>
    <t>平成27年度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</si>
  <si>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</si>
  <si>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</si>
  <si>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</si>
  <si>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</si>
  <si>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</si>
  <si>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</si>
  <si>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</si>
  <si>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</si>
  <si>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</si>
  <si>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</si>
  <si>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</si>
  <si>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</si>
  <si>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</si>
  <si>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</si>
  <si>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</si>
  <si>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</si>
  <si>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</si>
  <si>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</si>
  <si>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</si>
  <si>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</si>
  <si>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</si>
  <si>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</si>
  <si>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</si>
  <si>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23年度</t>
  </si>
  <si>
    <t>24年度</t>
  </si>
  <si>
    <t>25年度</t>
  </si>
  <si>
    <t>26年度</t>
  </si>
  <si>
    <t>27年度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</si>
  <si>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</si>
  <si>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</si>
  <si>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</si>
  <si>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</si>
  <si>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</si>
  <si>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</si>
  <si>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</si>
  <si>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</si>
  <si>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</si>
  <si>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</si>
  <si>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</si>
  <si>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</si>
  <si>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</si>
  <si>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</si>
  <si>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</si>
  <si>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</si>
  <si>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</si>
  <si>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</si>
  <si>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</si>
  <si>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</si>
  <si>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</si>
  <si>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</si>
  <si>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</si>
  <si>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</si>
  <si>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</si>
  <si>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</si>
  <si>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</si>
  <si>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</si>
  <si>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</si>
  <si>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</si>
  <si>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</si>
  <si>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</si>
  <si>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</si>
  <si>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</si>
  <si>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</si>
  <si>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</si>
  <si>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（注1）平成23年度～26年度は平成22年国勢調査、平成27年度は平成27年度国勢調査を基に計上している。</t>
  </si>
  <si>
    <t>（注）原則として表示単位未満を四捨五入して端数調整していないため、合計等と一致しない場合がある。</t>
  </si>
  <si>
    <t>-</t>
  </si>
  <si>
    <t>浜松市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</si>
</sst>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8"/>
      <name val="明朝"/>
      <family val="1"/>
    </font>
    <font>
      <u val="single"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49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41" fontId="0" fillId="0" borderId="18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0" fontId="4" fillId="0" borderId="11" xfId="0" applyNumberFormat="1" applyFont="1" applyBorder="1" applyAlignment="1">
      <alignment horizontal="distributed" vertical="center"/>
    </xf>
    <xf numFmtId="0" fontId="0" fillId="0" borderId="19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0" fontId="0" fillId="0" borderId="23" xfId="0" applyNumberFormat="1" applyFont="1" applyBorder="1" applyAlignment="1">
      <alignment horizontal="center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1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41" fontId="0" fillId="0" borderId="29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right" vertical="center"/>
    </xf>
    <xf numFmtId="41" fontId="0" fillId="0" borderId="31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0" fontId="1" fillId="0" borderId="11" xfId="0" applyNumberFormat="1" applyFont="1" applyBorder="1" applyAlignment="1">
      <alignment horizontal="distributed" vertical="center"/>
    </xf>
    <xf numFmtId="41" fontId="0" fillId="0" borderId="28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33" xfId="0" applyNumberFormat="1" applyBorder="1" applyAlignment="1">
      <alignment horizontal="left" vertical="center"/>
    </xf>
    <xf numFmtId="214" fontId="0" fillId="0" borderId="34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9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26" xfId="48" applyNumberFormat="1" applyBorder="1" applyAlignment="1">
      <alignment vertical="center"/>
    </xf>
    <xf numFmtId="214" fontId="0" fillId="0" borderId="19" xfId="48" applyNumberFormat="1" applyBorder="1" applyAlignment="1">
      <alignment vertical="center"/>
    </xf>
    <xf numFmtId="214" fontId="0" fillId="0" borderId="36" xfId="0" applyNumberFormat="1" applyBorder="1" applyAlignment="1" quotePrefix="1">
      <alignment horizontal="right" vertical="center"/>
    </xf>
    <xf numFmtId="214" fontId="0" fillId="0" borderId="16" xfId="48" applyNumberFormat="1" applyBorder="1" applyAlignment="1">
      <alignment vertical="center"/>
    </xf>
    <xf numFmtId="214" fontId="0" fillId="0" borderId="15" xfId="48" applyNumberFormat="1" applyBorder="1" applyAlignment="1">
      <alignment vertical="center"/>
    </xf>
    <xf numFmtId="214" fontId="0" fillId="0" borderId="30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19" xfId="48" applyNumberFormat="1" applyFont="1" applyBorder="1" applyAlignment="1" quotePrefix="1">
      <alignment horizontal="right" vertical="center"/>
    </xf>
    <xf numFmtId="214" fontId="0" fillId="0" borderId="38" xfId="48" applyNumberFormat="1" applyFont="1" applyBorder="1" applyAlignment="1" quotePrefix="1">
      <alignment horizontal="right" vertical="center"/>
    </xf>
    <xf numFmtId="214" fontId="0" fillId="0" borderId="11" xfId="48" applyNumberFormat="1" applyFont="1" applyBorder="1" applyAlignment="1" quotePrefix="1">
      <alignment horizontal="right" vertical="center"/>
    </xf>
    <xf numFmtId="214" fontId="0" fillId="0" borderId="39" xfId="48" applyNumberFormat="1" applyFont="1" applyBorder="1" applyAlignment="1" quotePrefix="1">
      <alignment horizontal="right" vertical="center"/>
    </xf>
    <xf numFmtId="214" fontId="0" fillId="0" borderId="40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41" xfId="48" applyNumberFormat="1" applyBorder="1" applyAlignment="1">
      <alignment vertical="center"/>
    </xf>
    <xf numFmtId="214" fontId="0" fillId="0" borderId="32" xfId="48" applyNumberFormat="1" applyBorder="1" applyAlignment="1">
      <alignment vertical="center"/>
    </xf>
    <xf numFmtId="214" fontId="0" fillId="0" borderId="42" xfId="48" applyNumberFormat="1" applyBorder="1" applyAlignment="1">
      <alignment vertical="center"/>
    </xf>
    <xf numFmtId="214" fontId="0" fillId="0" borderId="38" xfId="48" applyNumberFormat="1" applyBorder="1" applyAlignment="1">
      <alignment vertical="center"/>
    </xf>
    <xf numFmtId="214" fontId="0" fillId="0" borderId="36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43" xfId="48" applyNumberFormat="1" applyBorder="1" applyAlignment="1">
      <alignment vertical="center"/>
    </xf>
    <xf numFmtId="214" fontId="0" fillId="0" borderId="44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03" fontId="0" fillId="0" borderId="45" xfId="0" applyNumberFormat="1" applyFont="1" applyBorder="1" applyAlignment="1">
      <alignment horizontal="center" vertical="center"/>
    </xf>
    <xf numFmtId="214" fontId="0" fillId="0" borderId="46" xfId="48" applyNumberFormat="1" applyBorder="1" applyAlignment="1">
      <alignment vertical="center"/>
    </xf>
    <xf numFmtId="214" fontId="0" fillId="0" borderId="47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24" xfId="48" applyNumberFormat="1" applyBorder="1" applyAlignment="1">
      <alignment vertical="center"/>
    </xf>
    <xf numFmtId="214" fontId="0" fillId="0" borderId="10" xfId="48" applyNumberFormat="1" applyFont="1" applyBorder="1" applyAlignment="1" quotePrefix="1">
      <alignment horizontal="right" vertical="center"/>
    </xf>
    <xf numFmtId="214" fontId="0" fillId="0" borderId="12" xfId="48" applyNumberFormat="1" applyBorder="1" applyAlignment="1">
      <alignment vertical="center"/>
    </xf>
    <xf numFmtId="214" fontId="0" fillId="0" borderId="14" xfId="48" applyNumberFormat="1" applyBorder="1" applyAlignment="1">
      <alignment vertical="center"/>
    </xf>
    <xf numFmtId="214" fontId="0" fillId="0" borderId="10" xfId="48" applyNumberFormat="1" applyBorder="1" applyAlignment="1">
      <alignment vertical="center"/>
    </xf>
    <xf numFmtId="214" fontId="0" fillId="0" borderId="45" xfId="48" applyNumberFormat="1" applyFont="1" applyBorder="1" applyAlignment="1" quotePrefix="1">
      <alignment horizontal="right" vertical="center"/>
    </xf>
    <xf numFmtId="214" fontId="0" fillId="0" borderId="24" xfId="48" applyNumberFormat="1" applyFont="1" applyBorder="1" applyAlignment="1" quotePrefix="1">
      <alignment horizontal="right" vertical="center"/>
    </xf>
    <xf numFmtId="214" fontId="0" fillId="0" borderId="18" xfId="48" applyNumberFormat="1" applyBorder="1" applyAlignment="1">
      <alignment vertical="center"/>
    </xf>
    <xf numFmtId="0" fontId="0" fillId="0" borderId="38" xfId="0" applyNumberFormat="1" applyBorder="1" applyAlignment="1">
      <alignment horizontal="center" vertical="center"/>
    </xf>
    <xf numFmtId="214" fontId="0" fillId="0" borderId="44" xfId="0" applyNumberFormat="1" applyBorder="1" applyAlignment="1" quotePrefix="1">
      <alignment horizontal="right" vertical="center"/>
    </xf>
    <xf numFmtId="214" fontId="0" fillId="0" borderId="44" xfId="48" applyNumberFormat="1" applyFill="1" applyBorder="1" applyAlignment="1">
      <alignment vertical="center"/>
    </xf>
    <xf numFmtId="0" fontId="0" fillId="0" borderId="45" xfId="0" applyNumberFormat="1" applyFont="1" applyBorder="1" applyAlignment="1">
      <alignment horizontal="center" vertical="center"/>
    </xf>
    <xf numFmtId="214" fontId="0" fillId="0" borderId="34" xfId="48" applyNumberFormat="1" applyFill="1" applyBorder="1" applyAlignment="1">
      <alignment vertical="center"/>
    </xf>
    <xf numFmtId="214" fontId="0" fillId="0" borderId="36" xfId="48" applyNumberFormat="1" applyFill="1" applyBorder="1" applyAlignment="1">
      <alignment vertical="center"/>
    </xf>
    <xf numFmtId="214" fontId="0" fillId="0" borderId="16" xfId="48" applyNumberFormat="1" applyFill="1" applyBorder="1" applyAlignment="1">
      <alignment vertical="center"/>
    </xf>
    <xf numFmtId="214" fontId="0" fillId="0" borderId="10" xfId="48" applyNumberFormat="1" applyFont="1" applyFill="1" applyBorder="1" applyAlignment="1" quotePrefix="1">
      <alignment horizontal="right" vertical="center"/>
    </xf>
    <xf numFmtId="214" fontId="0" fillId="0" borderId="10" xfId="48" applyNumberFormat="1" applyFill="1" applyBorder="1" applyAlignment="1">
      <alignment vertical="center"/>
    </xf>
    <xf numFmtId="214" fontId="0" fillId="0" borderId="40" xfId="48" applyNumberFormat="1" applyFill="1" applyBorder="1" applyAlignment="1">
      <alignment vertical="center"/>
    </xf>
    <xf numFmtId="214" fontId="0" fillId="0" borderId="37" xfId="48" applyNumberFormat="1" applyFill="1" applyBorder="1" applyAlignment="1">
      <alignment vertical="center"/>
    </xf>
    <xf numFmtId="214" fontId="0" fillId="0" borderId="18" xfId="48" applyNumberFormat="1" applyFill="1" applyBorder="1" applyAlignment="1">
      <alignment vertical="center"/>
    </xf>
    <xf numFmtId="214" fontId="0" fillId="0" borderId="36" xfId="48" applyNumberFormat="1" applyFont="1" applyFill="1" applyBorder="1" applyAlignment="1" quotePrefix="1">
      <alignment horizontal="right" vertical="center"/>
    </xf>
    <xf numFmtId="214" fontId="0" fillId="0" borderId="38" xfId="48" applyNumberFormat="1" applyFill="1" applyBorder="1" applyAlignment="1">
      <alignment vertical="center"/>
    </xf>
    <xf numFmtId="214" fontId="0" fillId="0" borderId="44" xfId="0" applyNumberFormat="1" applyFill="1" applyBorder="1" applyAlignment="1" quotePrefix="1">
      <alignment horizontal="right" vertical="center"/>
    </xf>
    <xf numFmtId="214" fontId="0" fillId="0" borderId="45" xfId="48" applyNumberFormat="1" applyFont="1" applyFill="1" applyBorder="1" applyAlignment="1" quotePrefix="1">
      <alignment horizontal="right" vertical="center"/>
    </xf>
    <xf numFmtId="214" fontId="0" fillId="0" borderId="47" xfId="48" applyNumberFormat="1" applyFill="1" applyBorder="1" applyAlignment="1">
      <alignment vertical="center"/>
    </xf>
    <xf numFmtId="214" fontId="0" fillId="0" borderId="43" xfId="48" applyNumberFormat="1" applyFill="1" applyBorder="1" applyAlignment="1">
      <alignment vertical="center"/>
    </xf>
    <xf numFmtId="214" fontId="0" fillId="0" borderId="42" xfId="48" applyNumberFormat="1" applyFill="1" applyBorder="1" applyAlignment="1">
      <alignment vertical="center"/>
    </xf>
    <xf numFmtId="214" fontId="0" fillId="0" borderId="45" xfId="48" applyNumberFormat="1" applyFill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46" xfId="48" applyNumberFormat="1" applyFill="1" applyBorder="1" applyAlignment="1">
      <alignment vertical="center"/>
    </xf>
    <xf numFmtId="214" fontId="0" fillId="0" borderId="24" xfId="0" applyNumberFormat="1" applyBorder="1" applyAlignment="1" quotePrefix="1">
      <alignment horizontal="right" vertical="center"/>
    </xf>
    <xf numFmtId="214" fontId="0" fillId="0" borderId="45" xfId="48" applyNumberFormat="1" applyFont="1" applyFill="1" applyBorder="1" applyAlignment="1">
      <alignment horizontal="right" vertical="center"/>
    </xf>
    <xf numFmtId="214" fontId="0" fillId="0" borderId="25" xfId="48" applyNumberFormat="1" applyBorder="1" applyAlignment="1">
      <alignment vertical="center"/>
    </xf>
    <xf numFmtId="214" fontId="0" fillId="0" borderId="26" xfId="0" applyNumberFormat="1" applyBorder="1" applyAlignment="1" quotePrefix="1">
      <alignment horizontal="right" vertical="center"/>
    </xf>
    <xf numFmtId="0" fontId="0" fillId="0" borderId="39" xfId="0" applyNumberFormat="1" applyFont="1" applyBorder="1" applyAlignment="1">
      <alignment horizontal="center" vertical="center"/>
    </xf>
    <xf numFmtId="214" fontId="0" fillId="0" borderId="44" xfId="48" applyNumberFormat="1" applyFont="1" applyBorder="1" applyAlignment="1" quotePrefix="1">
      <alignment horizontal="right" vertical="center"/>
    </xf>
    <xf numFmtId="214" fontId="0" fillId="0" borderId="48" xfId="48" applyNumberFormat="1" applyBorder="1" applyAlignment="1">
      <alignment vertical="center"/>
    </xf>
    <xf numFmtId="214" fontId="0" fillId="0" borderId="11" xfId="48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4" fillId="0" borderId="11" xfId="0" applyNumberFormat="1" applyFont="1" applyBorder="1" applyAlignment="1">
      <alignment horizontal="centerContinuous" vertical="center"/>
    </xf>
    <xf numFmtId="41" fontId="4" fillId="0" borderId="11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5" fillId="0" borderId="11" xfId="0" applyNumberFormat="1" applyFont="1" applyBorder="1" applyAlignment="1">
      <alignment horizontal="left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horizontal="centerContinuous" vertical="center"/>
    </xf>
    <xf numFmtId="41" fontId="0" fillId="0" borderId="18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40" xfId="0" applyNumberFormat="1" applyBorder="1" applyAlignment="1">
      <alignment horizontal="center" vertical="center"/>
    </xf>
    <xf numFmtId="41" fontId="0" fillId="0" borderId="41" xfId="0" applyNumberFormat="1" applyBorder="1" applyAlignment="1">
      <alignment horizontal="center" vertical="center"/>
    </xf>
    <xf numFmtId="41" fontId="0" fillId="0" borderId="47" xfId="0" applyNumberFormat="1" applyBorder="1" applyAlignment="1">
      <alignment horizontal="center" vertical="center"/>
    </xf>
    <xf numFmtId="41" fontId="0" fillId="0" borderId="49" xfId="0" applyNumberFormat="1" applyFont="1" applyBorder="1" applyAlignment="1">
      <alignment vertical="center"/>
    </xf>
    <xf numFmtId="0" fontId="0" fillId="0" borderId="50" xfId="0" applyBorder="1" applyAlignment="1">
      <alignment horizontal="distributed" vertical="center"/>
    </xf>
    <xf numFmtId="214" fontId="0" fillId="0" borderId="51" xfId="48" applyNumberFormat="1" applyBorder="1" applyAlignment="1">
      <alignment horizontal="center" vertical="center"/>
    </xf>
    <xf numFmtId="214" fontId="0" fillId="0" borderId="52" xfId="48" applyNumberFormat="1" applyBorder="1" applyAlignment="1">
      <alignment horizontal="center" vertical="center"/>
    </xf>
    <xf numFmtId="214" fontId="0" fillId="0" borderId="53" xfId="48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214" fontId="0" fillId="0" borderId="16" xfId="48" applyNumberFormat="1" applyBorder="1" applyAlignment="1">
      <alignment horizontal="center" vertical="center"/>
    </xf>
    <xf numFmtId="214" fontId="0" fillId="0" borderId="15" xfId="48" applyNumberFormat="1" applyBorder="1" applyAlignment="1">
      <alignment horizontal="center" vertical="center"/>
    </xf>
    <xf numFmtId="214" fontId="0" fillId="0" borderId="43" xfId="48" applyNumberFormat="1" applyBorder="1" applyAlignment="1">
      <alignment horizontal="center" vertical="center"/>
    </xf>
    <xf numFmtId="214" fontId="0" fillId="0" borderId="36" xfId="48" applyNumberFormat="1" applyBorder="1" applyAlignment="1">
      <alignment horizontal="center" vertical="center"/>
    </xf>
    <xf numFmtId="214" fontId="0" fillId="0" borderId="26" xfId="48" applyNumberFormat="1" applyBorder="1" applyAlignment="1">
      <alignment horizontal="center" vertical="center"/>
    </xf>
    <xf numFmtId="214" fontId="0" fillId="0" borderId="44" xfId="48" applyNumberFormat="1" applyBorder="1" applyAlignment="1">
      <alignment horizontal="center" vertical="center"/>
    </xf>
    <xf numFmtId="214" fontId="0" fillId="0" borderId="38" xfId="48" applyNumberFormat="1" applyBorder="1" applyAlignment="1">
      <alignment horizontal="center" vertical="center"/>
    </xf>
    <xf numFmtId="214" fontId="0" fillId="0" borderId="23" xfId="48" applyNumberFormat="1" applyBorder="1" applyAlignment="1">
      <alignment horizontal="center" vertical="center"/>
    </xf>
    <xf numFmtId="214" fontId="0" fillId="0" borderId="45" xfId="48" applyNumberFormat="1" applyBorder="1" applyAlignment="1">
      <alignment horizontal="center" vertical="center"/>
    </xf>
    <xf numFmtId="214" fontId="0" fillId="0" borderId="54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39" xfId="48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5" xfId="0" applyNumberFormat="1" applyFill="1" applyBorder="1" applyAlignment="1">
      <alignment horizontal="left" vertical="center"/>
    </xf>
    <xf numFmtId="214" fontId="0" fillId="0" borderId="24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56" xfId="0" applyNumberFormat="1" applyBorder="1" applyAlignment="1">
      <alignment horizontal="left" vertical="center"/>
    </xf>
    <xf numFmtId="41" fontId="0" fillId="0" borderId="57" xfId="0" applyNumberFormat="1" applyBorder="1" applyAlignment="1">
      <alignment horizontal="left" vertical="center"/>
    </xf>
    <xf numFmtId="214" fontId="0" fillId="0" borderId="56" xfId="48" applyNumberFormat="1" applyBorder="1" applyAlignment="1">
      <alignment vertical="center"/>
    </xf>
    <xf numFmtId="214" fontId="0" fillId="0" borderId="49" xfId="48" applyNumberFormat="1" applyBorder="1" applyAlignment="1">
      <alignment vertical="center"/>
    </xf>
    <xf numFmtId="41" fontId="0" fillId="0" borderId="13" xfId="0" applyNumberFormat="1" applyBorder="1" applyAlignment="1" quotePrefix="1">
      <alignment horizontal="right" vertical="center"/>
    </xf>
    <xf numFmtId="41" fontId="0" fillId="0" borderId="25" xfId="0" applyNumberFormat="1" applyBorder="1" applyAlignment="1" quotePrefix="1">
      <alignment horizontal="right" vertical="center"/>
    </xf>
    <xf numFmtId="41" fontId="0" fillId="0" borderId="11" xfId="0" applyNumberFormat="1" applyBorder="1" applyAlignment="1" quotePrefix="1">
      <alignment horizontal="right" vertical="center"/>
    </xf>
    <xf numFmtId="214" fontId="0" fillId="0" borderId="58" xfId="48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4" fontId="0" fillId="0" borderId="43" xfId="48" applyNumberFormat="1" applyFont="1" applyFill="1" applyBorder="1" applyAlignment="1">
      <alignment vertical="center"/>
    </xf>
    <xf numFmtId="214" fontId="0" fillId="0" borderId="44" xfId="0" applyNumberFormat="1" applyFill="1" applyBorder="1" applyAlignment="1">
      <alignment horizontal="right" vertical="center"/>
    </xf>
    <xf numFmtId="214" fontId="0" fillId="0" borderId="45" xfId="48" applyNumberFormat="1" applyFont="1" applyBorder="1" applyAlignment="1">
      <alignment horizontal="right" vertical="center"/>
    </xf>
    <xf numFmtId="214" fontId="0" fillId="0" borderId="49" xfId="48" applyNumberFormat="1" applyBorder="1" applyAlignment="1">
      <alignment horizontal="center" vertical="center"/>
    </xf>
    <xf numFmtId="214" fontId="0" fillId="0" borderId="14" xfId="48" applyNumberFormat="1" applyBorder="1" applyAlignment="1">
      <alignment horizontal="center" vertical="center"/>
    </xf>
    <xf numFmtId="214" fontId="0" fillId="0" borderId="24" xfId="48" applyNumberFormat="1" applyBorder="1" applyAlignment="1">
      <alignment horizontal="center" vertical="center"/>
    </xf>
    <xf numFmtId="214" fontId="0" fillId="0" borderId="10" xfId="48" applyNumberFormat="1" applyBorder="1" applyAlignment="1">
      <alignment horizontal="center" vertical="center"/>
    </xf>
    <xf numFmtId="214" fontId="0" fillId="0" borderId="59" xfId="48" applyNumberFormat="1" applyBorder="1" applyAlignment="1">
      <alignment horizontal="center" vertical="center"/>
    </xf>
    <xf numFmtId="214" fontId="0" fillId="0" borderId="60" xfId="48" applyNumberFormat="1" applyBorder="1" applyAlignment="1">
      <alignment horizontal="center" vertical="center"/>
    </xf>
    <xf numFmtId="214" fontId="0" fillId="0" borderId="61" xfId="48" applyNumberFormat="1" applyBorder="1" applyAlignment="1">
      <alignment horizontal="center" vertical="center"/>
    </xf>
    <xf numFmtId="214" fontId="0" fillId="0" borderId="62" xfId="48" applyNumberFormat="1" applyBorder="1" applyAlignment="1">
      <alignment horizontal="center" vertical="center"/>
    </xf>
    <xf numFmtId="214" fontId="0" fillId="0" borderId="63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25" xfId="48" applyNumberFormat="1" applyFill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10" xfId="48" applyNumberFormat="1" applyFont="1" applyBorder="1" applyAlignment="1" quotePrefix="1">
      <alignment horizontal="right" vertical="center"/>
    </xf>
    <xf numFmtId="214" fontId="0" fillId="0" borderId="20" xfId="48" applyNumberFormat="1" applyFon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38" xfId="48" applyNumberFormat="1" applyBorder="1" applyAlignment="1">
      <alignment horizontal="right" vertical="center"/>
    </xf>
    <xf numFmtId="214" fontId="0" fillId="0" borderId="36" xfId="48" applyNumberFormat="1" applyBorder="1" applyAlignment="1">
      <alignment horizontal="right" vertical="center"/>
    </xf>
    <xf numFmtId="0" fontId="4" fillId="0" borderId="11" xfId="0" applyNumberFormat="1" applyFont="1" applyBorder="1" applyAlignment="1">
      <alignment horizontal="distributed" vertical="center"/>
    </xf>
    <xf numFmtId="41" fontId="1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0" fillId="0" borderId="66" xfId="0" applyNumberFormat="1" applyBorder="1" applyAlignment="1">
      <alignment horizontal="center" vertical="center"/>
    </xf>
    <xf numFmtId="41" fontId="0" fillId="0" borderId="65" xfId="0" applyNumberFormat="1" applyBorder="1" applyAlignment="1">
      <alignment vertical="center"/>
    </xf>
    <xf numFmtId="38" fontId="0" fillId="0" borderId="65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41" fontId="5" fillId="0" borderId="0" xfId="0" applyNumberFormat="1" applyFont="1" applyAlignment="1">
      <alignment vertical="center"/>
    </xf>
    <xf numFmtId="220" fontId="0" fillId="0" borderId="65" xfId="0" applyNumberForma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0" fillId="0" borderId="67" xfId="0" applyNumberFormat="1" applyBorder="1" applyAlignment="1">
      <alignment vertical="center"/>
    </xf>
    <xf numFmtId="0" fontId="0" fillId="0" borderId="55" xfId="0" applyNumberFormat="1" applyBorder="1" applyAlignment="1">
      <alignment horizontal="centerContinuous" vertical="center"/>
    </xf>
    <xf numFmtId="0" fontId="0" fillId="0" borderId="63" xfId="0" applyNumberFormat="1" applyBorder="1" applyAlignment="1">
      <alignment horizontal="centerContinuous" vertical="center"/>
    </xf>
    <xf numFmtId="0" fontId="0" fillId="0" borderId="68" xfId="0" applyNumberFormat="1" applyBorder="1" applyAlignment="1">
      <alignment horizontal="centerContinuous" vertical="center"/>
    </xf>
    <xf numFmtId="0" fontId="0" fillId="0" borderId="46" xfId="0" applyNumberFormat="1" applyFont="1" applyBorder="1" applyAlignment="1">
      <alignment horizontal="centerContinuous" vertical="center" wrapText="1"/>
    </xf>
    <xf numFmtId="41" fontId="0" fillId="0" borderId="62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69" xfId="0" applyNumberFormat="1" applyBorder="1" applyAlignment="1">
      <alignment horizontal="center" vertical="center"/>
    </xf>
    <xf numFmtId="0" fontId="0" fillId="0" borderId="69" xfId="0" applyNumberFormat="1" applyBorder="1" applyAlignment="1">
      <alignment vertical="center"/>
    </xf>
    <xf numFmtId="0" fontId="0" fillId="0" borderId="45" xfId="0" applyNumberFormat="1" applyBorder="1" applyAlignment="1">
      <alignment vertical="center"/>
    </xf>
    <xf numFmtId="41" fontId="0" fillId="0" borderId="67" xfId="0" applyNumberFormat="1" applyBorder="1" applyAlignment="1">
      <alignment horizontal="left" vertical="center"/>
    </xf>
    <xf numFmtId="214" fontId="0" fillId="0" borderId="0" xfId="48" applyNumberFormat="1" applyFont="1" applyBorder="1" applyAlignment="1">
      <alignment vertical="center"/>
    </xf>
    <xf numFmtId="215" fontId="0" fillId="0" borderId="70" xfId="48" applyNumberFormat="1" applyFont="1" applyBorder="1" applyAlignment="1">
      <alignment vertical="center"/>
    </xf>
    <xf numFmtId="214" fontId="0" fillId="0" borderId="70" xfId="48" applyNumberFormat="1" applyFont="1" applyBorder="1" applyAlignment="1">
      <alignment vertical="center"/>
    </xf>
    <xf numFmtId="215" fontId="0" fillId="0" borderId="29" xfId="48" applyNumberFormat="1" applyFont="1" applyBorder="1" applyAlignment="1">
      <alignment vertical="center"/>
    </xf>
    <xf numFmtId="41" fontId="0" fillId="0" borderId="71" xfId="0" applyNumberFormat="1" applyBorder="1" applyAlignment="1">
      <alignment horizontal="left" vertical="center"/>
    </xf>
    <xf numFmtId="214" fontId="0" fillId="0" borderId="28" xfId="48" applyNumberFormat="1" applyFont="1" applyBorder="1" applyAlignment="1">
      <alignment vertical="center"/>
    </xf>
    <xf numFmtId="215" fontId="0" fillId="0" borderId="72" xfId="48" applyNumberFormat="1" applyFont="1" applyBorder="1" applyAlignment="1">
      <alignment vertical="center"/>
    </xf>
    <xf numFmtId="214" fontId="0" fillId="0" borderId="72" xfId="48" applyNumberFormat="1" applyFont="1" applyBorder="1" applyAlignment="1">
      <alignment vertical="center"/>
    </xf>
    <xf numFmtId="215" fontId="0" fillId="0" borderId="31" xfId="48" applyNumberFormat="1" applyFont="1" applyBorder="1" applyAlignment="1">
      <alignment vertical="center"/>
    </xf>
    <xf numFmtId="41" fontId="0" fillId="0" borderId="12" xfId="0" applyNumberFormat="1" applyBorder="1" applyAlignment="1">
      <alignment horizontal="center" vertical="center"/>
    </xf>
    <xf numFmtId="41" fontId="0" fillId="0" borderId="73" xfId="0" applyNumberFormat="1" applyBorder="1" applyAlignment="1">
      <alignment vertical="center"/>
    </xf>
    <xf numFmtId="214" fontId="0" fillId="0" borderId="25" xfId="48" applyNumberFormat="1" applyFont="1" applyBorder="1" applyAlignment="1">
      <alignment vertical="center"/>
    </xf>
    <xf numFmtId="215" fontId="0" fillId="0" borderId="73" xfId="48" applyNumberFormat="1" applyFont="1" applyBorder="1" applyAlignment="1">
      <alignment vertical="center"/>
    </xf>
    <xf numFmtId="214" fontId="0" fillId="0" borderId="73" xfId="48" applyNumberFormat="1" applyFont="1" applyBorder="1" applyAlignment="1">
      <alignment vertical="center"/>
    </xf>
    <xf numFmtId="215" fontId="0" fillId="0" borderId="19" xfId="48" applyNumberFormat="1" applyFont="1" applyBorder="1" applyAlignment="1">
      <alignment vertical="center"/>
    </xf>
    <xf numFmtId="41" fontId="0" fillId="0" borderId="65" xfId="0" applyNumberFormat="1" applyBorder="1" applyAlignment="1">
      <alignment horizontal="center" vertical="center" shrinkToFit="1"/>
    </xf>
    <xf numFmtId="41" fontId="0" fillId="0" borderId="15" xfId="0" applyNumberFormat="1" applyBorder="1" applyAlignment="1">
      <alignment horizontal="center" vertical="center"/>
    </xf>
    <xf numFmtId="221" fontId="0" fillId="0" borderId="0" xfId="0" applyNumberFormat="1" applyAlignment="1">
      <alignment vertical="center"/>
    </xf>
    <xf numFmtId="41" fontId="0" fillId="0" borderId="60" xfId="0" applyNumberFormat="1" applyBorder="1" applyAlignment="1">
      <alignment horizontal="left" vertical="center"/>
    </xf>
    <xf numFmtId="214" fontId="0" fillId="0" borderId="27" xfId="48" applyNumberFormat="1" applyFont="1" applyBorder="1" applyAlignment="1">
      <alignment vertical="center"/>
    </xf>
    <xf numFmtId="215" fontId="0" fillId="0" borderId="74" xfId="48" applyNumberFormat="1" applyFont="1" applyBorder="1" applyAlignment="1">
      <alignment vertical="center"/>
    </xf>
    <xf numFmtId="214" fontId="0" fillId="0" borderId="74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41" fontId="0" fillId="0" borderId="61" xfId="0" applyNumberFormat="1" applyBorder="1" applyAlignment="1">
      <alignment horizontal="left" vertical="center"/>
    </xf>
    <xf numFmtId="41" fontId="0" fillId="0" borderId="75" xfId="0" applyNumberFormat="1" applyBorder="1" applyAlignment="1">
      <alignment horizontal="left" vertical="center"/>
    </xf>
    <xf numFmtId="214" fontId="0" fillId="0" borderId="57" xfId="48" applyNumberFormat="1" applyFont="1" applyBorder="1" applyAlignment="1">
      <alignment vertical="center"/>
    </xf>
    <xf numFmtId="215" fontId="0" fillId="0" borderId="76" xfId="48" applyNumberFormat="1" applyFont="1" applyBorder="1" applyAlignment="1">
      <alignment vertical="center"/>
    </xf>
    <xf numFmtId="214" fontId="0" fillId="0" borderId="76" xfId="48" applyNumberFormat="1" applyFont="1" applyBorder="1" applyAlignment="1">
      <alignment vertical="center"/>
    </xf>
    <xf numFmtId="215" fontId="0" fillId="0" borderId="77" xfId="48" applyNumberFormat="1" applyFont="1" applyBorder="1" applyAlignment="1">
      <alignment vertical="center"/>
    </xf>
    <xf numFmtId="41" fontId="0" fillId="0" borderId="62" xfId="0" applyNumberFormat="1" applyBorder="1" applyAlignment="1">
      <alignment horizontal="left" vertical="center"/>
    </xf>
    <xf numFmtId="214" fontId="0" fillId="0" borderId="11" xfId="48" applyNumberFormat="1" applyFont="1" applyBorder="1" applyAlignment="1">
      <alignment vertical="center"/>
    </xf>
    <xf numFmtId="215" fontId="0" fillId="0" borderId="69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41" fontId="0" fillId="0" borderId="20" xfId="0" applyNumberFormat="1" applyBorder="1" applyAlignment="1">
      <alignment vertical="center"/>
    </xf>
    <xf numFmtId="215" fontId="0" fillId="0" borderId="32" xfId="48" applyNumberFormat="1" applyFon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61" xfId="0" applyNumberFormat="1" applyBorder="1" applyAlignment="1">
      <alignment vertical="center"/>
    </xf>
    <xf numFmtId="41" fontId="0" fillId="0" borderId="78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71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15" fillId="0" borderId="73" xfId="0" applyNumberFormat="1" applyFont="1" applyBorder="1" applyAlignment="1">
      <alignment vertical="center"/>
    </xf>
    <xf numFmtId="41" fontId="0" fillId="0" borderId="58" xfId="0" applyNumberFormat="1" applyBorder="1" applyAlignment="1">
      <alignment horizontal="left" vertical="center"/>
    </xf>
    <xf numFmtId="214" fontId="0" fillId="0" borderId="75" xfId="48" applyNumberFormat="1" applyFont="1" applyBorder="1" applyAlignment="1">
      <alignment vertical="center"/>
    </xf>
    <xf numFmtId="215" fontId="0" fillId="0" borderId="79" xfId="48" applyNumberFormat="1" applyFont="1" applyBorder="1" applyAlignment="1">
      <alignment vertical="center"/>
    </xf>
    <xf numFmtId="41" fontId="16" fillId="0" borderId="0" xfId="0" applyNumberFormat="1" applyFont="1" applyAlignment="1">
      <alignment vertical="center"/>
    </xf>
    <xf numFmtId="41" fontId="16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4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23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46" xfId="48" applyNumberFormat="1" applyFon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214" fontId="0" fillId="0" borderId="22" xfId="48" applyNumberFormat="1" applyFont="1" applyBorder="1" applyAlignment="1">
      <alignment vertical="center"/>
    </xf>
    <xf numFmtId="215" fontId="0" fillId="0" borderId="42" xfId="48" applyNumberFormat="1" applyFont="1" applyBorder="1" applyAlignment="1">
      <alignment vertical="center"/>
    </xf>
    <xf numFmtId="214" fontId="0" fillId="0" borderId="26" xfId="48" applyNumberFormat="1" applyFont="1" applyBorder="1" applyAlignment="1">
      <alignment vertical="center"/>
    </xf>
    <xf numFmtId="215" fontId="0" fillId="0" borderId="44" xfId="48" applyNumberFormat="1" applyFont="1" applyBorder="1" applyAlignment="1">
      <alignment vertical="center"/>
    </xf>
    <xf numFmtId="214" fontId="0" fillId="0" borderId="15" xfId="48" applyNumberFormat="1" applyFont="1" applyBorder="1" applyAlignment="1">
      <alignment vertical="center"/>
    </xf>
    <xf numFmtId="215" fontId="0" fillId="0" borderId="43" xfId="48" applyNumberFormat="1" applyFont="1" applyBorder="1" applyAlignment="1">
      <alignment vertical="center"/>
    </xf>
    <xf numFmtId="214" fontId="0" fillId="0" borderId="58" xfId="48" applyNumberFormat="1" applyFont="1" applyBorder="1" applyAlignment="1">
      <alignment vertical="center"/>
    </xf>
    <xf numFmtId="215" fontId="0" fillId="0" borderId="39" xfId="48" applyNumberFormat="1" applyFont="1" applyBorder="1" applyAlignment="1">
      <alignment vertical="center"/>
    </xf>
    <xf numFmtId="215" fontId="0" fillId="0" borderId="45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49" xfId="0" applyNumberFormat="1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0" fillId="0" borderId="80" xfId="0" applyBorder="1" applyAlignment="1">
      <alignment horizontal="centerContinuous" vertical="center"/>
    </xf>
    <xf numFmtId="41" fontId="0" fillId="0" borderId="81" xfId="0" applyNumberFormat="1" applyBorder="1" applyAlignment="1">
      <alignment horizontal="center" vertical="center" shrinkToFit="1"/>
    </xf>
    <xf numFmtId="41" fontId="0" fillId="0" borderId="81" xfId="0" applyNumberFormat="1" applyBorder="1" applyAlignment="1">
      <alignment horizontal="center" vertical="center"/>
    </xf>
    <xf numFmtId="214" fontId="0" fillId="0" borderId="82" xfId="0" applyNumberFormat="1" applyBorder="1" applyAlignment="1">
      <alignment vertical="center"/>
    </xf>
    <xf numFmtId="214" fontId="0" fillId="0" borderId="82" xfId="48" applyNumberFormat="1" applyFill="1" applyBorder="1" applyAlignment="1">
      <alignment horizontal="right" vertical="center"/>
    </xf>
    <xf numFmtId="214" fontId="0" fillId="0" borderId="83" xfId="0" applyNumberFormat="1" applyBorder="1" applyAlignment="1">
      <alignment vertical="center"/>
    </xf>
    <xf numFmtId="214" fontId="0" fillId="0" borderId="83" xfId="48" applyNumberFormat="1" applyBorder="1" applyAlignment="1">
      <alignment horizontal="right" vertical="center"/>
    </xf>
    <xf numFmtId="214" fontId="0" fillId="0" borderId="84" xfId="0" applyNumberFormat="1" applyBorder="1" applyAlignment="1">
      <alignment vertical="center"/>
    </xf>
    <xf numFmtId="214" fontId="0" fillId="0" borderId="84" xfId="48" applyNumberFormat="1" applyBorder="1" applyAlignment="1">
      <alignment horizontal="right" vertical="center"/>
    </xf>
    <xf numFmtId="41" fontId="0" fillId="0" borderId="57" xfId="0" applyNumberFormat="1" applyBorder="1" applyAlignment="1">
      <alignment horizontal="right" vertical="center"/>
    </xf>
    <xf numFmtId="214" fontId="0" fillId="0" borderId="85" xfId="0" applyNumberFormat="1" applyBorder="1" applyAlignment="1">
      <alignment vertical="center"/>
    </xf>
    <xf numFmtId="214" fontId="0" fillId="0" borderId="85" xfId="48" applyNumberFormat="1" applyBorder="1" applyAlignment="1">
      <alignment horizontal="right" vertical="center"/>
    </xf>
    <xf numFmtId="41" fontId="0" fillId="0" borderId="64" xfId="0" applyNumberFormat="1" applyBorder="1" applyAlignment="1">
      <alignment horizontal="right" vertical="center"/>
    </xf>
    <xf numFmtId="214" fontId="0" fillId="0" borderId="81" xfId="0" applyNumberFormat="1" applyBorder="1" applyAlignment="1">
      <alignment vertical="center"/>
    </xf>
    <xf numFmtId="214" fontId="0" fillId="0" borderId="81" xfId="48" applyNumberFormat="1" applyBorder="1" applyAlignment="1">
      <alignment horizontal="right" vertical="center"/>
    </xf>
    <xf numFmtId="218" fontId="0" fillId="0" borderId="83" xfId="0" applyNumberFormat="1" applyBorder="1" applyAlignment="1">
      <alignment vertical="center"/>
    </xf>
    <xf numFmtId="41" fontId="0" fillId="0" borderId="56" xfId="0" applyNumberFormat="1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41" fontId="0" fillId="0" borderId="77" xfId="0" applyNumberFormat="1" applyBorder="1" applyAlignment="1">
      <alignment horizontal="right" vertical="center"/>
    </xf>
    <xf numFmtId="41" fontId="0" fillId="0" borderId="27" xfId="0" applyNumberFormat="1" applyBorder="1" applyAlignment="1">
      <alignment vertical="center"/>
    </xf>
    <xf numFmtId="41" fontId="0" fillId="0" borderId="30" xfId="0" applyNumberFormat="1" applyBorder="1" applyAlignment="1">
      <alignment vertical="center"/>
    </xf>
    <xf numFmtId="214" fontId="0" fillId="0" borderId="82" xfId="48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219" fontId="0" fillId="0" borderId="83" xfId="0" applyNumberFormat="1" applyBorder="1" applyAlignment="1">
      <alignment vertical="center"/>
    </xf>
    <xf numFmtId="219" fontId="0" fillId="0" borderId="83" xfId="48" applyNumberFormat="1" applyBorder="1" applyAlignment="1">
      <alignment vertical="center"/>
    </xf>
    <xf numFmtId="215" fontId="0" fillId="0" borderId="83" xfId="0" applyNumberFormat="1" applyBorder="1" applyAlignment="1">
      <alignment vertical="center"/>
    </xf>
    <xf numFmtId="215" fontId="0" fillId="0" borderId="83" xfId="48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41" fontId="0" fillId="0" borderId="57" xfId="0" applyNumberFormat="1" applyBorder="1" applyAlignment="1">
      <alignment vertical="center"/>
    </xf>
    <xf numFmtId="41" fontId="0" fillId="0" borderId="77" xfId="0" applyNumberFormat="1" applyBorder="1" applyAlignment="1">
      <alignment vertical="center"/>
    </xf>
    <xf numFmtId="215" fontId="0" fillId="0" borderId="85" xfId="0" applyNumberFormat="1" applyBorder="1" applyAlignment="1">
      <alignment vertical="center"/>
    </xf>
    <xf numFmtId="215" fontId="0" fillId="0" borderId="85" xfId="48" applyNumberFormat="1" applyBorder="1" applyAlignment="1">
      <alignment vertical="center"/>
    </xf>
    <xf numFmtId="41" fontId="0" fillId="0" borderId="64" xfId="0" applyNumberFormat="1" applyBorder="1" applyAlignment="1">
      <alignment vertical="center"/>
    </xf>
    <xf numFmtId="215" fontId="0" fillId="0" borderId="81" xfId="48" applyNumberFormat="1" applyBorder="1" applyAlignment="1">
      <alignment vertical="center"/>
    </xf>
    <xf numFmtId="215" fontId="0" fillId="0" borderId="85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215" fontId="0" fillId="0" borderId="81" xfId="0" applyNumberFormat="1" applyBorder="1" applyAlignment="1">
      <alignment horizontal="right" vertical="center"/>
    </xf>
    <xf numFmtId="215" fontId="0" fillId="0" borderId="83" xfId="0" applyNumberFormat="1" applyBorder="1" applyAlignment="1">
      <alignment horizontal="right" vertical="center"/>
    </xf>
    <xf numFmtId="215" fontId="0" fillId="0" borderId="85" xfId="0" applyNumberFormat="1" applyBorder="1" applyAlignment="1">
      <alignment horizontal="right" vertical="center"/>
    </xf>
    <xf numFmtId="41" fontId="4" fillId="0" borderId="11" xfId="0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66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21" xfId="0" applyNumberFormat="1" applyBorder="1" applyAlignment="1">
      <alignment horizontal="center" vertical="center"/>
    </xf>
    <xf numFmtId="41" fontId="0" fillId="0" borderId="29" xfId="0" applyNumberFormat="1" applyBorder="1" applyAlignment="1">
      <alignment horizontal="center" vertical="center"/>
    </xf>
    <xf numFmtId="41" fontId="0" fillId="0" borderId="87" xfId="0" applyNumberFormat="1" applyBorder="1" applyAlignment="1">
      <alignment horizontal="center" vertical="center"/>
    </xf>
    <xf numFmtId="0" fontId="0" fillId="0" borderId="86" xfId="0" applyNumberFormat="1" applyBorder="1" applyAlignment="1">
      <alignment horizontal="center" vertical="center" textRotation="255"/>
    </xf>
    <xf numFmtId="0" fontId="0" fillId="0" borderId="87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41" fontId="0" fillId="0" borderId="11" xfId="0" applyNumberFormat="1" applyBorder="1" applyAlignment="1">
      <alignment horizontal="center" vertical="center"/>
    </xf>
    <xf numFmtId="41" fontId="0" fillId="0" borderId="17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50" xfId="0" applyNumberFormat="1" applyBorder="1" applyAlignment="1">
      <alignment horizontal="center" vertical="center"/>
    </xf>
    <xf numFmtId="41" fontId="0" fillId="0" borderId="8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214" fontId="0" fillId="0" borderId="42" xfId="48" applyNumberFormat="1" applyFill="1" applyBorder="1" applyAlignment="1">
      <alignment vertical="center"/>
    </xf>
    <xf numFmtId="214" fontId="0" fillId="0" borderId="43" xfId="0" applyNumberFormat="1" applyFill="1" applyBorder="1" applyAlignment="1">
      <alignment vertical="center"/>
    </xf>
    <xf numFmtId="217" fontId="9" fillId="0" borderId="86" xfId="48" applyNumberFormat="1" applyFont="1" applyBorder="1" applyAlignment="1">
      <alignment vertical="center" textRotation="255"/>
    </xf>
    <xf numFmtId="0" fontId="12" fillId="0" borderId="87" xfId="64" applyFont="1" applyBorder="1" applyAlignment="1">
      <alignment vertical="center" textRotation="255"/>
      <protection/>
    </xf>
    <xf numFmtId="0" fontId="12" fillId="0" borderId="66" xfId="64" applyFont="1" applyBorder="1" applyAlignment="1">
      <alignment vertical="center" textRotation="255"/>
      <protection/>
    </xf>
    <xf numFmtId="214" fontId="0" fillId="0" borderId="33" xfId="48" applyNumberFormat="1" applyBorder="1" applyAlignment="1">
      <alignment vertical="center"/>
    </xf>
    <xf numFmtId="214" fontId="0" fillId="0" borderId="14" xfId="0" applyNumberFormat="1" applyBorder="1" applyAlignment="1">
      <alignment vertical="center"/>
    </xf>
    <xf numFmtId="0" fontId="10" fillId="0" borderId="20" xfId="63" applyNumberFormat="1" applyFont="1" applyBorder="1" applyAlignment="1">
      <alignment horizontal="distributed" vertical="center"/>
      <protection/>
    </xf>
    <xf numFmtId="0" fontId="10" fillId="0" borderId="21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217" fontId="9" fillId="0" borderId="87" xfId="48" applyNumberFormat="1" applyFont="1" applyBorder="1" applyAlignment="1">
      <alignment vertical="center" textRotation="255"/>
    </xf>
    <xf numFmtId="217" fontId="9" fillId="0" borderId="66" xfId="48" applyNumberFormat="1" applyFont="1" applyBorder="1" applyAlignment="1">
      <alignment vertical="center" textRotation="255"/>
    </xf>
    <xf numFmtId="41" fontId="0" fillId="0" borderId="31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12" fillId="0" borderId="87" xfId="64" applyFont="1" applyBorder="1" applyAlignment="1">
      <alignment vertical="center"/>
      <protection/>
    </xf>
    <xf numFmtId="0" fontId="12" fillId="0" borderId="66" xfId="64" applyFont="1" applyBorder="1" applyAlignment="1">
      <alignment vertical="center"/>
      <protection/>
    </xf>
    <xf numFmtId="217" fontId="9" fillId="0" borderId="12" xfId="48" applyNumberFormat="1" applyFont="1" applyBorder="1" applyAlignment="1">
      <alignment vertical="center" textRotation="255"/>
    </xf>
    <xf numFmtId="0" fontId="12" fillId="0" borderId="12" xfId="64" applyFont="1" applyBorder="1" applyAlignment="1">
      <alignment vertical="center"/>
      <protection/>
    </xf>
    <xf numFmtId="0" fontId="12" fillId="0" borderId="10" xfId="64" applyFont="1" applyBorder="1" applyAlignment="1">
      <alignment vertical="center"/>
      <protection/>
    </xf>
    <xf numFmtId="214" fontId="0" fillId="0" borderId="37" xfId="48" applyNumberFormat="1" applyBorder="1" applyAlignment="1">
      <alignment vertical="center"/>
    </xf>
    <xf numFmtId="214" fontId="0" fillId="0" borderId="16" xfId="0" applyNumberFormat="1" applyBorder="1" applyAlignment="1">
      <alignment vertical="center"/>
    </xf>
    <xf numFmtId="214" fontId="0" fillId="0" borderId="42" xfId="48" applyNumberFormat="1" applyBorder="1" applyAlignment="1">
      <alignment vertical="center"/>
    </xf>
    <xf numFmtId="214" fontId="0" fillId="0" borderId="43" xfId="0" applyNumberFormat="1" applyBorder="1" applyAlignment="1">
      <alignment vertical="center"/>
    </xf>
    <xf numFmtId="0" fontId="10" fillId="0" borderId="20" xfId="0" applyNumberFormat="1" applyFont="1" applyBorder="1" applyAlignment="1">
      <alignment horizontal="distributed" vertical="center"/>
    </xf>
    <xf numFmtId="0" fontId="10" fillId="0" borderId="21" xfId="0" applyNumberFormat="1" applyFont="1" applyBorder="1" applyAlignment="1">
      <alignment horizontal="distributed" vertical="center"/>
    </xf>
    <xf numFmtId="0" fontId="10" fillId="0" borderId="29" xfId="0" applyNumberFormat="1" applyFont="1" applyBorder="1" applyAlignment="1">
      <alignment horizontal="distributed" vertical="center"/>
    </xf>
    <xf numFmtId="0" fontId="10" fillId="0" borderId="10" xfId="0" applyNumberFormat="1" applyFont="1" applyBorder="1" applyAlignment="1">
      <alignment horizontal="distributed" vertical="center"/>
    </xf>
    <xf numFmtId="0" fontId="10" fillId="0" borderId="11" xfId="0" applyNumberFormat="1" applyFont="1" applyBorder="1" applyAlignment="1">
      <alignment horizontal="distributed" vertical="center"/>
    </xf>
    <xf numFmtId="0" fontId="10" fillId="0" borderId="17" xfId="0" applyNumberFormat="1" applyFont="1" applyBorder="1" applyAlignment="1">
      <alignment horizontal="distributed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203" fontId="0" fillId="0" borderId="18" xfId="0" applyNumberFormat="1" applyFont="1" applyBorder="1" applyAlignment="1">
      <alignment horizontal="center" vertical="center"/>
    </xf>
    <xf numFmtId="203" fontId="0" fillId="0" borderId="64" xfId="0" applyNumberFormat="1" applyFon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 textRotation="255"/>
    </xf>
    <xf numFmtId="41" fontId="13" fillId="0" borderId="24" xfId="0" applyNumberFormat="1" applyFont="1" applyBorder="1" applyAlignment="1">
      <alignment horizontal="right" vertical="center"/>
    </xf>
    <xf numFmtId="41" fontId="13" fillId="0" borderId="19" xfId="0" applyNumberFormat="1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Ｈ１０決算ベース" xfId="63"/>
    <cellStyle name="標準_地方債公営企業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F28" sqref="F28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34" t="s">
        <v>0</v>
      </c>
      <c r="B1" s="334"/>
      <c r="C1" s="334"/>
      <c r="D1" s="334"/>
      <c r="E1" s="193" t="s">
        <v>308</v>
      </c>
      <c r="F1" s="194"/>
      <c r="AA1" s="335" t="s">
        <v>169</v>
      </c>
      <c r="AB1" s="335"/>
    </row>
    <row r="2" spans="27:37" ht="13.5">
      <c r="AA2" s="336" t="s">
        <v>170</v>
      </c>
      <c r="AB2" s="336"/>
      <c r="AC2" s="337" t="s">
        <v>171</v>
      </c>
      <c r="AD2" s="339" t="s">
        <v>172</v>
      </c>
      <c r="AE2" s="340"/>
      <c r="AF2" s="341"/>
      <c r="AG2" s="336" t="s">
        <v>173</v>
      </c>
      <c r="AH2" s="336" t="s">
        <v>174</v>
      </c>
      <c r="AI2" s="336" t="s">
        <v>175</v>
      </c>
      <c r="AJ2" s="336" t="s">
        <v>176</v>
      </c>
      <c r="AK2" s="336" t="s">
        <v>177</v>
      </c>
    </row>
    <row r="3" spans="1:37" ht="14.25">
      <c r="A3" s="197" t="s">
        <v>178</v>
      </c>
      <c r="AA3" s="336"/>
      <c r="AB3" s="336"/>
      <c r="AC3" s="338"/>
      <c r="AD3" s="198"/>
      <c r="AE3" s="196" t="s">
        <v>179</v>
      </c>
      <c r="AF3" s="196" t="s">
        <v>180</v>
      </c>
      <c r="AG3" s="336"/>
      <c r="AH3" s="336"/>
      <c r="AI3" s="336"/>
      <c r="AJ3" s="336"/>
      <c r="AK3" s="336"/>
    </row>
    <row r="4" spans="27:38" ht="13.5">
      <c r="AA4" s="337" t="str">
        <f>E1</f>
        <v>浜松市</v>
      </c>
      <c r="AB4" s="199" t="s">
        <v>181</v>
      </c>
      <c r="AC4" s="200">
        <f>F22</f>
        <v>336683</v>
      </c>
      <c r="AD4" s="200">
        <f>F9</f>
        <v>130300</v>
      </c>
      <c r="AE4" s="200">
        <f>F10</f>
        <v>57534</v>
      </c>
      <c r="AF4" s="200">
        <f>F13</f>
        <v>53364</v>
      </c>
      <c r="AG4" s="200">
        <f>F14</f>
        <v>3484</v>
      </c>
      <c r="AH4" s="200">
        <f>F15</f>
        <v>19500</v>
      </c>
      <c r="AI4" s="200">
        <f>F17</f>
        <v>52508</v>
      </c>
      <c r="AJ4" s="200">
        <f>F20</f>
        <v>40634</v>
      </c>
      <c r="AK4" s="200">
        <f>F21</f>
        <v>67350</v>
      </c>
      <c r="AL4" s="201"/>
    </row>
    <row r="5" spans="1:37" ht="13.5">
      <c r="A5" s="202" t="s">
        <v>182</v>
      </c>
      <c r="AA5" s="342"/>
      <c r="AB5" s="199" t="s">
        <v>183</v>
      </c>
      <c r="AC5" s="203"/>
      <c r="AD5" s="203">
        <f>G9</f>
        <v>38.70109271926411</v>
      </c>
      <c r="AE5" s="203">
        <f>G10</f>
        <v>17.088477885726334</v>
      </c>
      <c r="AF5" s="203">
        <f>G13</f>
        <v>15.849924112592555</v>
      </c>
      <c r="AG5" s="203">
        <f>G14</f>
        <v>1.034801281918006</v>
      </c>
      <c r="AH5" s="203">
        <f>G15</f>
        <v>5.791798219690332</v>
      </c>
      <c r="AI5" s="203">
        <f>G17</f>
        <v>15.595679021512817</v>
      </c>
      <c r="AJ5" s="203">
        <f>G20</f>
        <v>12.068919428661381</v>
      </c>
      <c r="AK5" s="203">
        <f>G21</f>
        <v>20.003980004930455</v>
      </c>
    </row>
    <row r="6" spans="1:37" ht="14.25">
      <c r="A6" s="204"/>
      <c r="G6" s="351" t="s">
        <v>184</v>
      </c>
      <c r="H6" s="352"/>
      <c r="I6" s="352"/>
      <c r="AA6" s="338"/>
      <c r="AB6" s="199" t="s">
        <v>185</v>
      </c>
      <c r="AC6" s="203">
        <f>I22</f>
        <v>13.952528100345575</v>
      </c>
      <c r="AD6" s="203">
        <f>I9</f>
        <v>1.4007782101167265</v>
      </c>
      <c r="AE6" s="203">
        <f>I10</f>
        <v>0.44518933640600444</v>
      </c>
      <c r="AF6" s="203">
        <f>I13</f>
        <v>2.3632317962096305</v>
      </c>
      <c r="AG6" s="203">
        <f>I14</f>
        <v>2.1101992966002348</v>
      </c>
      <c r="AH6" s="203">
        <f>I15</f>
        <v>-2.500000000000002</v>
      </c>
      <c r="AI6" s="203">
        <f>I17</f>
        <v>15.75837742504409</v>
      </c>
      <c r="AJ6" s="203">
        <f>I20</f>
        <v>36.93469030127383</v>
      </c>
      <c r="AK6" s="203">
        <f>I21</f>
        <v>40.532081377151805</v>
      </c>
    </row>
    <row r="7" spans="1:9" ht="27" customHeight="1">
      <c r="A7" s="205"/>
      <c r="B7" s="125"/>
      <c r="C7" s="125"/>
      <c r="D7" s="125"/>
      <c r="E7" s="206"/>
      <c r="F7" s="207" t="s">
        <v>186</v>
      </c>
      <c r="G7" s="208"/>
      <c r="H7" s="209" t="s">
        <v>1</v>
      </c>
      <c r="I7" s="210" t="s">
        <v>187</v>
      </c>
    </row>
    <row r="8" spans="1:9" ht="16.5" customHeight="1">
      <c r="A8" s="2"/>
      <c r="B8" s="3"/>
      <c r="C8" s="3"/>
      <c r="D8" s="3"/>
      <c r="E8" s="211"/>
      <c r="F8" s="212" t="s">
        <v>188</v>
      </c>
      <c r="G8" s="213" t="s">
        <v>189</v>
      </c>
      <c r="H8" s="214"/>
      <c r="I8" s="215"/>
    </row>
    <row r="9" spans="1:29" ht="18" customHeight="1">
      <c r="A9" s="343" t="s">
        <v>190</v>
      </c>
      <c r="B9" s="343" t="s">
        <v>191</v>
      </c>
      <c r="C9" s="22" t="s">
        <v>192</v>
      </c>
      <c r="D9" s="23"/>
      <c r="E9" s="216"/>
      <c r="F9" s="217">
        <v>130300</v>
      </c>
      <c r="G9" s="218">
        <f aca="true" t="shared" si="0" ref="G9:G22">F9/$F$22*100</f>
        <v>38.70109271926411</v>
      </c>
      <c r="H9" s="219">
        <v>128500</v>
      </c>
      <c r="I9" s="220">
        <f aca="true" t="shared" si="1" ref="I9:I40">(F9/H9-1)*100</f>
        <v>1.4007782101167265</v>
      </c>
      <c r="AA9" s="346" t="s">
        <v>169</v>
      </c>
      <c r="AB9" s="347"/>
      <c r="AC9" s="348" t="s">
        <v>193</v>
      </c>
    </row>
    <row r="10" spans="1:37" ht="18" customHeight="1">
      <c r="A10" s="344"/>
      <c r="B10" s="344"/>
      <c r="C10" s="4"/>
      <c r="D10" s="24" t="s">
        <v>194</v>
      </c>
      <c r="E10" s="221"/>
      <c r="F10" s="222">
        <v>57534</v>
      </c>
      <c r="G10" s="223">
        <f t="shared" si="0"/>
        <v>17.088477885726334</v>
      </c>
      <c r="H10" s="224">
        <v>57279</v>
      </c>
      <c r="I10" s="225">
        <f t="shared" si="1"/>
        <v>0.44518933640600444</v>
      </c>
      <c r="AA10" s="336" t="s">
        <v>170</v>
      </c>
      <c r="AB10" s="336"/>
      <c r="AC10" s="348"/>
      <c r="AD10" s="339" t="s">
        <v>195</v>
      </c>
      <c r="AE10" s="340"/>
      <c r="AF10" s="341"/>
      <c r="AG10" s="339" t="s">
        <v>196</v>
      </c>
      <c r="AH10" s="349"/>
      <c r="AI10" s="350"/>
      <c r="AJ10" s="339" t="s">
        <v>197</v>
      </c>
      <c r="AK10" s="350"/>
    </row>
    <row r="11" spans="1:37" ht="18" customHeight="1">
      <c r="A11" s="344"/>
      <c r="B11" s="344"/>
      <c r="C11" s="226"/>
      <c r="D11" s="137"/>
      <c r="E11" s="227" t="s">
        <v>198</v>
      </c>
      <c r="F11" s="228">
        <v>45450</v>
      </c>
      <c r="G11" s="229">
        <f t="shared" si="0"/>
        <v>13.499345081278236</v>
      </c>
      <c r="H11" s="230">
        <v>44964</v>
      </c>
      <c r="I11" s="231">
        <f t="shared" si="1"/>
        <v>1.0808646917534137</v>
      </c>
      <c r="AA11" s="336"/>
      <c r="AB11" s="336"/>
      <c r="AC11" s="346"/>
      <c r="AD11" s="198"/>
      <c r="AE11" s="196" t="s">
        <v>199</v>
      </c>
      <c r="AF11" s="196" t="s">
        <v>200</v>
      </c>
      <c r="AG11" s="198"/>
      <c r="AH11" s="196" t="s">
        <v>201</v>
      </c>
      <c r="AI11" s="196" t="s">
        <v>202</v>
      </c>
      <c r="AJ11" s="198"/>
      <c r="AK11" s="232" t="s">
        <v>203</v>
      </c>
    </row>
    <row r="12" spans="1:38" ht="18" customHeight="1">
      <c r="A12" s="344"/>
      <c r="B12" s="344"/>
      <c r="C12" s="226"/>
      <c r="D12" s="233"/>
      <c r="E12" s="227" t="s">
        <v>204</v>
      </c>
      <c r="F12" s="228">
        <v>7663</v>
      </c>
      <c r="G12" s="229">
        <f>F12/$F$22*100</f>
        <v>2.2760281926916415</v>
      </c>
      <c r="H12" s="230">
        <v>7770</v>
      </c>
      <c r="I12" s="231">
        <f t="shared" si="1"/>
        <v>-1.3770913770913773</v>
      </c>
      <c r="AA12" s="337" t="str">
        <f>E1</f>
        <v>浜松市</v>
      </c>
      <c r="AB12" s="199" t="s">
        <v>181</v>
      </c>
      <c r="AC12" s="200">
        <f>F40</f>
        <v>336683</v>
      </c>
      <c r="AD12" s="200">
        <f>F23</f>
        <v>196775</v>
      </c>
      <c r="AE12" s="200">
        <f>F24</f>
        <v>80674</v>
      </c>
      <c r="AF12" s="200">
        <f>F26</f>
        <v>48860</v>
      </c>
      <c r="AG12" s="200">
        <f>F27</f>
        <v>95994</v>
      </c>
      <c r="AH12" s="200">
        <f>F28</f>
        <v>42509</v>
      </c>
      <c r="AI12" s="200">
        <f>F32</f>
        <v>913</v>
      </c>
      <c r="AJ12" s="200">
        <f>F34</f>
        <v>43914</v>
      </c>
      <c r="AK12" s="200">
        <f>F35</f>
        <v>41914</v>
      </c>
      <c r="AL12" s="234"/>
    </row>
    <row r="13" spans="1:37" ht="18" customHeight="1">
      <c r="A13" s="344"/>
      <c r="B13" s="344"/>
      <c r="C13" s="6"/>
      <c r="D13" s="15" t="s">
        <v>205</v>
      </c>
      <c r="E13" s="235"/>
      <c r="F13" s="236">
        <v>53364</v>
      </c>
      <c r="G13" s="237">
        <f t="shared" si="0"/>
        <v>15.849924112592555</v>
      </c>
      <c r="H13" s="238">
        <v>52132</v>
      </c>
      <c r="I13" s="239">
        <f t="shared" si="1"/>
        <v>2.3632317962096305</v>
      </c>
      <c r="AA13" s="342"/>
      <c r="AB13" s="199" t="s">
        <v>183</v>
      </c>
      <c r="AC13" s="203"/>
      <c r="AD13" s="203">
        <f>G23</f>
        <v>58.4451843425418</v>
      </c>
      <c r="AE13" s="203">
        <f>G24</f>
        <v>23.9614117730922</v>
      </c>
      <c r="AF13" s="203">
        <f>G26</f>
        <v>14.51216723149075</v>
      </c>
      <c r="AG13" s="203">
        <f>G27</f>
        <v>28.511686066715576</v>
      </c>
      <c r="AH13" s="203">
        <f>G28</f>
        <v>12.625823103631607</v>
      </c>
      <c r="AI13" s="203">
        <f>G32</f>
        <v>0.2711749627988345</v>
      </c>
      <c r="AJ13" s="203">
        <f>G34</f>
        <v>13.043129590742627</v>
      </c>
      <c r="AK13" s="203">
        <f>G35</f>
        <v>12.449099004107723</v>
      </c>
    </row>
    <row r="14" spans="1:37" ht="18" customHeight="1">
      <c r="A14" s="344"/>
      <c r="B14" s="344"/>
      <c r="C14" s="26" t="s">
        <v>206</v>
      </c>
      <c r="D14" s="27"/>
      <c r="E14" s="240"/>
      <c r="F14" s="228">
        <v>3484</v>
      </c>
      <c r="G14" s="229">
        <f t="shared" si="0"/>
        <v>1.034801281918006</v>
      </c>
      <c r="H14" s="230">
        <v>3412</v>
      </c>
      <c r="I14" s="231">
        <f t="shared" si="1"/>
        <v>2.1101992966002348</v>
      </c>
      <c r="AA14" s="338"/>
      <c r="AB14" s="199" t="s">
        <v>185</v>
      </c>
      <c r="AC14" s="203">
        <f>I40</f>
        <v>13.952528100345575</v>
      </c>
      <c r="AD14" s="203">
        <f>I23</f>
        <v>32.928238004201816</v>
      </c>
      <c r="AE14" s="203">
        <f>I24</f>
        <v>78.74725810382648</v>
      </c>
      <c r="AF14" s="203">
        <f>I26</f>
        <v>26.184757625061337</v>
      </c>
      <c r="AG14" s="203">
        <f>I27</f>
        <v>-0.807026608111594</v>
      </c>
      <c r="AH14" s="203">
        <f>I28</f>
        <v>-0.9229693508915005</v>
      </c>
      <c r="AI14" s="203">
        <f>I32</f>
        <v>-9.871668311944715</v>
      </c>
      <c r="AJ14" s="203">
        <f>I34</f>
        <v>-13.304246540185183</v>
      </c>
      <c r="AK14" s="203">
        <f>I35</f>
        <v>-13.851149980473965</v>
      </c>
    </row>
    <row r="15" spans="1:9" ht="18" customHeight="1">
      <c r="A15" s="344"/>
      <c r="B15" s="344"/>
      <c r="C15" s="26" t="s">
        <v>207</v>
      </c>
      <c r="D15" s="27"/>
      <c r="E15" s="240"/>
      <c r="F15" s="228">
        <v>19500</v>
      </c>
      <c r="G15" s="229">
        <f t="shared" si="0"/>
        <v>5.791798219690332</v>
      </c>
      <c r="H15" s="230">
        <v>20000</v>
      </c>
      <c r="I15" s="231">
        <f t="shared" si="1"/>
        <v>-2.500000000000002</v>
      </c>
    </row>
    <row r="16" spans="1:9" ht="18" customHeight="1">
      <c r="A16" s="344"/>
      <c r="B16" s="344"/>
      <c r="C16" s="26" t="s">
        <v>208</v>
      </c>
      <c r="D16" s="27"/>
      <c r="E16" s="240"/>
      <c r="F16" s="228">
        <v>5390</v>
      </c>
      <c r="G16" s="229">
        <f t="shared" si="0"/>
        <v>1.6009124309810712</v>
      </c>
      <c r="H16" s="230">
        <v>5431</v>
      </c>
      <c r="I16" s="231">
        <f t="shared" si="1"/>
        <v>-0.7549254280979523</v>
      </c>
    </row>
    <row r="17" spans="1:9" ht="18" customHeight="1">
      <c r="A17" s="344"/>
      <c r="B17" s="344"/>
      <c r="C17" s="26" t="s">
        <v>209</v>
      </c>
      <c r="D17" s="27"/>
      <c r="E17" s="240"/>
      <c r="F17" s="228">
        <v>52508</v>
      </c>
      <c r="G17" s="229">
        <f t="shared" si="0"/>
        <v>15.595679021512817</v>
      </c>
      <c r="H17" s="230">
        <v>45360</v>
      </c>
      <c r="I17" s="231">
        <f t="shared" si="1"/>
        <v>15.75837742504409</v>
      </c>
    </row>
    <row r="18" spans="1:9" ht="18" customHeight="1">
      <c r="A18" s="344"/>
      <c r="B18" s="344"/>
      <c r="C18" s="26" t="s">
        <v>210</v>
      </c>
      <c r="D18" s="27"/>
      <c r="E18" s="240"/>
      <c r="F18" s="228">
        <v>16758</v>
      </c>
      <c r="G18" s="229">
        <f t="shared" si="0"/>
        <v>4.977382285413876</v>
      </c>
      <c r="H18" s="230">
        <v>14344</v>
      </c>
      <c r="I18" s="231">
        <f t="shared" si="1"/>
        <v>16.82933630786392</v>
      </c>
    </row>
    <row r="19" spans="1:9" ht="18" customHeight="1">
      <c r="A19" s="344"/>
      <c r="B19" s="344"/>
      <c r="C19" s="26" t="s">
        <v>211</v>
      </c>
      <c r="D19" s="27"/>
      <c r="E19" s="240"/>
      <c r="F19" s="228">
        <v>759</v>
      </c>
      <c r="G19" s="229">
        <f t="shared" si="0"/>
        <v>0.22543460762794676</v>
      </c>
      <c r="H19" s="230">
        <v>813</v>
      </c>
      <c r="I19" s="231">
        <f t="shared" si="1"/>
        <v>-6.6420664206642055</v>
      </c>
    </row>
    <row r="20" spans="1:9" ht="18" customHeight="1">
      <c r="A20" s="344"/>
      <c r="B20" s="344"/>
      <c r="C20" s="26" t="s">
        <v>212</v>
      </c>
      <c r="D20" s="27"/>
      <c r="E20" s="240"/>
      <c r="F20" s="228">
        <v>40634</v>
      </c>
      <c r="G20" s="229">
        <f t="shared" si="0"/>
        <v>12.068919428661381</v>
      </c>
      <c r="H20" s="230">
        <v>29674</v>
      </c>
      <c r="I20" s="231">
        <f t="shared" si="1"/>
        <v>36.93469030127383</v>
      </c>
    </row>
    <row r="21" spans="1:9" ht="18" customHeight="1">
      <c r="A21" s="344"/>
      <c r="B21" s="344"/>
      <c r="C21" s="162" t="s">
        <v>213</v>
      </c>
      <c r="D21" s="163"/>
      <c r="E21" s="241"/>
      <c r="F21" s="242">
        <v>67350</v>
      </c>
      <c r="G21" s="243">
        <f t="shared" si="0"/>
        <v>20.003980004930455</v>
      </c>
      <c r="H21" s="244">
        <v>47925</v>
      </c>
      <c r="I21" s="245">
        <f t="shared" si="1"/>
        <v>40.532081377151805</v>
      </c>
    </row>
    <row r="22" spans="1:9" ht="18" customHeight="1">
      <c r="A22" s="344"/>
      <c r="B22" s="345"/>
      <c r="C22" s="28" t="s">
        <v>214</v>
      </c>
      <c r="D22" s="16"/>
      <c r="E22" s="246"/>
      <c r="F22" s="247">
        <f>SUM(F9,F14:F21)</f>
        <v>336683</v>
      </c>
      <c r="G22" s="248">
        <f t="shared" si="0"/>
        <v>100</v>
      </c>
      <c r="H22" s="247">
        <f>SUM(H9,H14:H21)</f>
        <v>295459</v>
      </c>
      <c r="I22" s="249">
        <f t="shared" si="1"/>
        <v>13.952528100345575</v>
      </c>
    </row>
    <row r="23" spans="1:9" ht="18" customHeight="1">
      <c r="A23" s="344"/>
      <c r="B23" s="343" t="s">
        <v>215</v>
      </c>
      <c r="C23" s="250" t="s">
        <v>216</v>
      </c>
      <c r="D23" s="125"/>
      <c r="E23" s="206"/>
      <c r="F23" s="217">
        <v>196775</v>
      </c>
      <c r="G23" s="218">
        <f aca="true" t="shared" si="2" ref="G23:G37">F23/$F$40*100</f>
        <v>58.4451843425418</v>
      </c>
      <c r="H23" s="219">
        <v>148031</v>
      </c>
      <c r="I23" s="251">
        <f t="shared" si="1"/>
        <v>32.928238004201816</v>
      </c>
    </row>
    <row r="24" spans="1:9" ht="18" customHeight="1">
      <c r="A24" s="344"/>
      <c r="B24" s="344"/>
      <c r="C24" s="4"/>
      <c r="D24" s="252" t="s">
        <v>217</v>
      </c>
      <c r="E24" s="253"/>
      <c r="F24" s="228">
        <v>80674</v>
      </c>
      <c r="G24" s="229">
        <f t="shared" si="2"/>
        <v>23.9614117730922</v>
      </c>
      <c r="H24" s="230">
        <v>45133</v>
      </c>
      <c r="I24" s="231">
        <f t="shared" si="1"/>
        <v>78.74725810382648</v>
      </c>
    </row>
    <row r="25" spans="1:9" ht="18" customHeight="1">
      <c r="A25" s="344"/>
      <c r="B25" s="344"/>
      <c r="C25" s="4"/>
      <c r="D25" s="252" t="s">
        <v>218</v>
      </c>
      <c r="E25" s="253"/>
      <c r="F25" s="228">
        <v>67241</v>
      </c>
      <c r="G25" s="229">
        <f t="shared" si="2"/>
        <v>19.97160533795885</v>
      </c>
      <c r="H25" s="230">
        <v>64177</v>
      </c>
      <c r="I25" s="231">
        <f t="shared" si="1"/>
        <v>4.774296087383334</v>
      </c>
    </row>
    <row r="26" spans="1:9" ht="18" customHeight="1">
      <c r="A26" s="344"/>
      <c r="B26" s="344"/>
      <c r="C26" s="6"/>
      <c r="D26" s="252" t="s">
        <v>219</v>
      </c>
      <c r="E26" s="253"/>
      <c r="F26" s="228">
        <v>48860</v>
      </c>
      <c r="G26" s="229">
        <f t="shared" si="2"/>
        <v>14.51216723149075</v>
      </c>
      <c r="H26" s="230">
        <v>38721</v>
      </c>
      <c r="I26" s="231">
        <f t="shared" si="1"/>
        <v>26.184757625061337</v>
      </c>
    </row>
    <row r="27" spans="1:9" ht="18" customHeight="1">
      <c r="A27" s="344"/>
      <c r="B27" s="344"/>
      <c r="C27" s="4" t="s">
        <v>220</v>
      </c>
      <c r="D27" s="9"/>
      <c r="E27" s="254"/>
      <c r="F27" s="217">
        <v>95994</v>
      </c>
      <c r="G27" s="218">
        <f t="shared" si="2"/>
        <v>28.511686066715576</v>
      </c>
      <c r="H27" s="219">
        <v>96775</v>
      </c>
      <c r="I27" s="251">
        <f t="shared" si="1"/>
        <v>-0.807026608111594</v>
      </c>
    </row>
    <row r="28" spans="1:9" ht="18" customHeight="1">
      <c r="A28" s="344"/>
      <c r="B28" s="344"/>
      <c r="C28" s="4"/>
      <c r="D28" s="252" t="s">
        <v>221</v>
      </c>
      <c r="E28" s="253"/>
      <c r="F28" s="228">
        <v>42509</v>
      </c>
      <c r="G28" s="229">
        <f t="shared" si="2"/>
        <v>12.625823103631607</v>
      </c>
      <c r="H28" s="230">
        <v>42905</v>
      </c>
      <c r="I28" s="231">
        <f t="shared" si="1"/>
        <v>-0.9229693508915005</v>
      </c>
    </row>
    <row r="29" spans="1:9" ht="18" customHeight="1">
      <c r="A29" s="344"/>
      <c r="B29" s="344"/>
      <c r="C29" s="4"/>
      <c r="D29" s="252" t="s">
        <v>222</v>
      </c>
      <c r="E29" s="253"/>
      <c r="F29" s="228">
        <v>8645</v>
      </c>
      <c r="G29" s="229">
        <f t="shared" si="2"/>
        <v>2.5676972107293805</v>
      </c>
      <c r="H29" s="230">
        <v>8465</v>
      </c>
      <c r="I29" s="231">
        <f t="shared" si="1"/>
        <v>2.126402835203778</v>
      </c>
    </row>
    <row r="30" spans="1:9" ht="18" customHeight="1">
      <c r="A30" s="344"/>
      <c r="B30" s="344"/>
      <c r="C30" s="4"/>
      <c r="D30" s="252" t="s">
        <v>223</v>
      </c>
      <c r="E30" s="253"/>
      <c r="F30" s="228">
        <v>19878</v>
      </c>
      <c r="G30" s="229">
        <f t="shared" si="2"/>
        <v>5.904070000564329</v>
      </c>
      <c r="H30" s="230">
        <v>20459</v>
      </c>
      <c r="I30" s="231">
        <f t="shared" si="1"/>
        <v>-2.839825993450318</v>
      </c>
    </row>
    <row r="31" spans="1:9" ht="18" customHeight="1">
      <c r="A31" s="344"/>
      <c r="B31" s="344"/>
      <c r="C31" s="4"/>
      <c r="D31" s="252" t="s">
        <v>224</v>
      </c>
      <c r="E31" s="253"/>
      <c r="F31" s="228">
        <v>22640</v>
      </c>
      <c r="G31" s="229">
        <f t="shared" si="2"/>
        <v>6.724426240707134</v>
      </c>
      <c r="H31" s="230">
        <v>22525</v>
      </c>
      <c r="I31" s="231">
        <f t="shared" si="1"/>
        <v>0.5105438401775908</v>
      </c>
    </row>
    <row r="32" spans="1:9" ht="18" customHeight="1">
      <c r="A32" s="344"/>
      <c r="B32" s="344"/>
      <c r="C32" s="4"/>
      <c r="D32" s="252" t="s">
        <v>225</v>
      </c>
      <c r="E32" s="253"/>
      <c r="F32" s="228">
        <v>913</v>
      </c>
      <c r="G32" s="229">
        <f t="shared" si="2"/>
        <v>0.2711749627988345</v>
      </c>
      <c r="H32" s="230">
        <v>1013</v>
      </c>
      <c r="I32" s="231">
        <f t="shared" si="1"/>
        <v>-9.871668311944715</v>
      </c>
    </row>
    <row r="33" spans="1:9" ht="18" customHeight="1">
      <c r="A33" s="344"/>
      <c r="B33" s="344"/>
      <c r="C33" s="6"/>
      <c r="D33" s="252" t="s">
        <v>226</v>
      </c>
      <c r="E33" s="253"/>
      <c r="F33" s="228">
        <v>1409</v>
      </c>
      <c r="G33" s="229">
        <f t="shared" si="2"/>
        <v>0.4184945482842911</v>
      </c>
      <c r="H33" s="230">
        <v>1408</v>
      </c>
      <c r="I33" s="231">
        <f t="shared" si="1"/>
        <v>0.07102272727272929</v>
      </c>
    </row>
    <row r="34" spans="1:9" ht="18" customHeight="1">
      <c r="A34" s="344"/>
      <c r="B34" s="344"/>
      <c r="C34" s="4" t="s">
        <v>227</v>
      </c>
      <c r="D34" s="9"/>
      <c r="E34" s="254"/>
      <c r="F34" s="217">
        <v>43914</v>
      </c>
      <c r="G34" s="218">
        <f t="shared" si="2"/>
        <v>13.043129590742627</v>
      </c>
      <c r="H34" s="219">
        <v>50653</v>
      </c>
      <c r="I34" s="251">
        <f t="shared" si="1"/>
        <v>-13.304246540185183</v>
      </c>
    </row>
    <row r="35" spans="1:9" ht="18" customHeight="1">
      <c r="A35" s="344"/>
      <c r="B35" s="344"/>
      <c r="C35" s="4"/>
      <c r="D35" s="255" t="s">
        <v>228</v>
      </c>
      <c r="E35" s="256"/>
      <c r="F35" s="222">
        <v>41914</v>
      </c>
      <c r="G35" s="223">
        <f t="shared" si="2"/>
        <v>12.449099004107723</v>
      </c>
      <c r="H35" s="224">
        <v>48653</v>
      </c>
      <c r="I35" s="225">
        <f t="shared" si="1"/>
        <v>-13.851149980473965</v>
      </c>
    </row>
    <row r="36" spans="1:9" ht="18" customHeight="1">
      <c r="A36" s="344"/>
      <c r="B36" s="344"/>
      <c r="C36" s="4"/>
      <c r="D36" s="257"/>
      <c r="E36" s="258" t="s">
        <v>229</v>
      </c>
      <c r="F36" s="228">
        <v>20350</v>
      </c>
      <c r="G36" s="229">
        <f t="shared" si="2"/>
        <v>6.044261219010167</v>
      </c>
      <c r="H36" s="230">
        <v>24926</v>
      </c>
      <c r="I36" s="231">
        <f>(F36/H36-1)*100</f>
        <v>-18.358340688437778</v>
      </c>
    </row>
    <row r="37" spans="1:9" ht="18" customHeight="1">
      <c r="A37" s="344"/>
      <c r="B37" s="344"/>
      <c r="C37" s="4"/>
      <c r="D37" s="7"/>
      <c r="E37" s="227" t="s">
        <v>230</v>
      </c>
      <c r="F37" s="228">
        <v>21564</v>
      </c>
      <c r="G37" s="229">
        <f t="shared" si="2"/>
        <v>6.404837785097555</v>
      </c>
      <c r="H37" s="230">
        <v>23727</v>
      </c>
      <c r="I37" s="231">
        <f t="shared" si="1"/>
        <v>-9.116196737893533</v>
      </c>
    </row>
    <row r="38" spans="1:9" ht="18" customHeight="1">
      <c r="A38" s="344"/>
      <c r="B38" s="344"/>
      <c r="C38" s="4"/>
      <c r="D38" s="29" t="s">
        <v>231</v>
      </c>
      <c r="E38" s="240"/>
      <c r="F38" s="228">
        <v>2000</v>
      </c>
      <c r="G38" s="223">
        <f>F38/$F$40*100</f>
        <v>0.5940305866349058</v>
      </c>
      <c r="H38" s="230">
        <v>2000</v>
      </c>
      <c r="I38" s="231">
        <f t="shared" si="1"/>
        <v>0</v>
      </c>
    </row>
    <row r="39" spans="1:9" ht="18" customHeight="1">
      <c r="A39" s="344"/>
      <c r="B39" s="344"/>
      <c r="C39" s="2"/>
      <c r="D39" s="259" t="s">
        <v>232</v>
      </c>
      <c r="E39" s="241"/>
      <c r="F39" s="242">
        <v>0</v>
      </c>
      <c r="G39" s="243">
        <f>F39/$F$40*100</f>
        <v>0</v>
      </c>
      <c r="H39" s="260">
        <v>0</v>
      </c>
      <c r="I39" s="245" t="e">
        <f t="shared" si="1"/>
        <v>#DIV/0!</v>
      </c>
    </row>
    <row r="40" spans="1:9" ht="18" customHeight="1">
      <c r="A40" s="345"/>
      <c r="B40" s="345"/>
      <c r="C40" s="2" t="s">
        <v>233</v>
      </c>
      <c r="D40" s="3"/>
      <c r="E40" s="211"/>
      <c r="F40" s="247">
        <f>SUM(F23,F27,F34)</f>
        <v>336683</v>
      </c>
      <c r="G40" s="261">
        <f>F40/$F$40*100</f>
        <v>100</v>
      </c>
      <c r="H40" s="247">
        <f>SUM(H23,H27,H34)</f>
        <v>295459</v>
      </c>
      <c r="I40" s="249">
        <f t="shared" si="1"/>
        <v>13.952528100345575</v>
      </c>
    </row>
    <row r="41" spans="1:2" ht="18" customHeight="1">
      <c r="A41" s="262" t="s">
        <v>234</v>
      </c>
      <c r="B41" s="262"/>
    </row>
    <row r="42" spans="1:2" ht="18" customHeight="1">
      <c r="A42" s="263" t="s">
        <v>235</v>
      </c>
      <c r="B42" s="262"/>
    </row>
    <row r="52" ht="13.5">
      <c r="J52" s="9"/>
    </row>
    <row r="53" ht="13.5">
      <c r="J53" s="9"/>
    </row>
  </sheetData>
  <sheetProtection/>
  <mergeCells count="24">
    <mergeCell ref="AD10:AF10"/>
    <mergeCell ref="AG10:AI10"/>
    <mergeCell ref="AJ10:AK10"/>
    <mergeCell ref="AA12:AA14"/>
    <mergeCell ref="B23:B40"/>
    <mergeCell ref="G6:I6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AA4:AA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51" sqref="F51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9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34" t="s">
        <v>0</v>
      </c>
      <c r="B1" s="17"/>
      <c r="C1" s="17"/>
      <c r="D1" s="47" t="s">
        <v>67</v>
      </c>
      <c r="E1" s="19"/>
      <c r="F1" s="19"/>
      <c r="G1" s="19"/>
    </row>
    <row r="2" ht="15" customHeight="1"/>
    <row r="3" spans="1:4" ht="15" customHeight="1">
      <c r="A3" s="20" t="s">
        <v>8</v>
      </c>
      <c r="B3" s="20"/>
      <c r="C3" s="20"/>
      <c r="D3" s="20"/>
    </row>
    <row r="4" spans="1:4" ht="15" customHeight="1">
      <c r="A4" s="20"/>
      <c r="B4" s="20"/>
      <c r="C4" s="20"/>
      <c r="D4" s="20"/>
    </row>
    <row r="5" spans="1:15" ht="15.75" customHeight="1">
      <c r="A5" s="16" t="s">
        <v>64</v>
      </c>
      <c r="B5" s="16"/>
      <c r="C5" s="16"/>
      <c r="D5" s="16"/>
      <c r="K5" s="21"/>
      <c r="O5" s="21" t="s">
        <v>9</v>
      </c>
    </row>
    <row r="6" spans="1:15" ht="15.75" customHeight="1">
      <c r="A6" s="360" t="s">
        <v>10</v>
      </c>
      <c r="B6" s="361"/>
      <c r="C6" s="361"/>
      <c r="D6" s="361"/>
      <c r="E6" s="362"/>
      <c r="F6" s="385" t="s">
        <v>68</v>
      </c>
      <c r="G6" s="386"/>
      <c r="H6" s="385" t="s">
        <v>69</v>
      </c>
      <c r="I6" s="386"/>
      <c r="J6" s="385" t="s">
        <v>70</v>
      </c>
      <c r="K6" s="386"/>
      <c r="L6" s="385"/>
      <c r="M6" s="386"/>
      <c r="N6" s="385"/>
      <c r="O6" s="386"/>
    </row>
    <row r="7" spans="1:15" ht="15.75" customHeight="1">
      <c r="A7" s="363"/>
      <c r="B7" s="364"/>
      <c r="C7" s="364"/>
      <c r="D7" s="364"/>
      <c r="E7" s="365"/>
      <c r="F7" s="95" t="s">
        <v>76</v>
      </c>
      <c r="G7" s="25" t="s">
        <v>1</v>
      </c>
      <c r="H7" s="95" t="s">
        <v>66</v>
      </c>
      <c r="I7" s="25" t="s">
        <v>1</v>
      </c>
      <c r="J7" s="95" t="s">
        <v>65</v>
      </c>
      <c r="K7" s="25" t="s">
        <v>1</v>
      </c>
      <c r="L7" s="95" t="s">
        <v>65</v>
      </c>
      <c r="M7" s="25" t="s">
        <v>1</v>
      </c>
      <c r="N7" s="95" t="s">
        <v>65</v>
      </c>
      <c r="O7" s="98" t="s">
        <v>1</v>
      </c>
    </row>
    <row r="8" spans="1:25" ht="15.75" customHeight="1">
      <c r="A8" s="355" t="s">
        <v>46</v>
      </c>
      <c r="B8" s="22" t="s">
        <v>11</v>
      </c>
      <c r="C8" s="23"/>
      <c r="D8" s="23"/>
      <c r="E8" s="40" t="s">
        <v>2</v>
      </c>
      <c r="F8" s="115">
        <v>12491</v>
      </c>
      <c r="G8" s="116">
        <v>12069</v>
      </c>
      <c r="H8" s="115">
        <v>22849</v>
      </c>
      <c r="I8" s="116">
        <f>23200-1</f>
        <v>23199</v>
      </c>
      <c r="J8" s="115">
        <v>7688</v>
      </c>
      <c r="K8" s="84">
        <v>7375</v>
      </c>
      <c r="L8" s="53"/>
      <c r="M8" s="54"/>
      <c r="N8" s="53"/>
      <c r="O8" s="5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ht="15.75" customHeight="1">
      <c r="A9" s="366"/>
      <c r="B9" s="9"/>
      <c r="C9" s="29" t="s">
        <v>12</v>
      </c>
      <c r="D9" s="27"/>
      <c r="E9" s="41" t="s">
        <v>3</v>
      </c>
      <c r="F9" s="87">
        <v>12490</v>
      </c>
      <c r="G9" s="97">
        <v>12069</v>
      </c>
      <c r="H9" s="160">
        <v>22849</v>
      </c>
      <c r="I9" s="97">
        <v>22525</v>
      </c>
      <c r="J9" s="87">
        <v>7687</v>
      </c>
      <c r="K9" s="81">
        <v>7374</v>
      </c>
      <c r="L9" s="56"/>
      <c r="M9" s="57"/>
      <c r="N9" s="56"/>
      <c r="O9" s="58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.75" customHeight="1">
      <c r="A10" s="366"/>
      <c r="B10" s="6"/>
      <c r="C10" s="29" t="s">
        <v>13</v>
      </c>
      <c r="D10" s="27"/>
      <c r="E10" s="41" t="s">
        <v>4</v>
      </c>
      <c r="F10" s="87">
        <v>0.001</v>
      </c>
      <c r="G10" s="97">
        <v>0</v>
      </c>
      <c r="H10" s="160">
        <v>0.001</v>
      </c>
      <c r="I10" s="97">
        <v>674</v>
      </c>
      <c r="J10" s="117">
        <v>1</v>
      </c>
      <c r="K10" s="96">
        <v>1</v>
      </c>
      <c r="L10" s="56"/>
      <c r="M10" s="57"/>
      <c r="N10" s="56"/>
      <c r="O10" s="58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15.75" customHeight="1">
      <c r="A11" s="366"/>
      <c r="B11" s="30" t="s">
        <v>14</v>
      </c>
      <c r="C11" s="31"/>
      <c r="D11" s="31"/>
      <c r="E11" s="43" t="s">
        <v>5</v>
      </c>
      <c r="F11" s="90">
        <v>11917</v>
      </c>
      <c r="G11" s="112">
        <v>11494</v>
      </c>
      <c r="H11" s="90">
        <v>21731</v>
      </c>
      <c r="I11" s="112">
        <v>25895</v>
      </c>
      <c r="J11" s="90">
        <v>7542</v>
      </c>
      <c r="K11" s="80">
        <v>7515</v>
      </c>
      <c r="L11" s="60"/>
      <c r="M11" s="61"/>
      <c r="N11" s="60"/>
      <c r="O11" s="62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15.75" customHeight="1">
      <c r="A12" s="366"/>
      <c r="B12" s="4"/>
      <c r="C12" s="29" t="s">
        <v>15</v>
      </c>
      <c r="D12" s="27"/>
      <c r="E12" s="41" t="s">
        <v>6</v>
      </c>
      <c r="F12" s="87">
        <v>11908</v>
      </c>
      <c r="G12" s="97">
        <v>11485</v>
      </c>
      <c r="H12" s="90">
        <v>21720</v>
      </c>
      <c r="I12" s="112">
        <f>21557-1</f>
        <v>21556</v>
      </c>
      <c r="J12" s="90">
        <v>7504</v>
      </c>
      <c r="K12" s="80">
        <v>7499</v>
      </c>
      <c r="L12" s="56"/>
      <c r="M12" s="57"/>
      <c r="N12" s="56"/>
      <c r="O12" s="58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15.75" customHeight="1">
      <c r="A13" s="366"/>
      <c r="B13" s="9"/>
      <c r="C13" s="24" t="s">
        <v>16</v>
      </c>
      <c r="D13" s="32"/>
      <c r="E13" s="44" t="s">
        <v>7</v>
      </c>
      <c r="F13" s="86">
        <v>9</v>
      </c>
      <c r="G13" s="113">
        <v>9</v>
      </c>
      <c r="H13" s="117">
        <v>11</v>
      </c>
      <c r="I13" s="109">
        <v>4339</v>
      </c>
      <c r="J13" s="117">
        <v>38</v>
      </c>
      <c r="K13" s="96">
        <v>16</v>
      </c>
      <c r="L13" s="63"/>
      <c r="M13" s="64"/>
      <c r="N13" s="63"/>
      <c r="O13" s="6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ht="15.75" customHeight="1">
      <c r="A14" s="366"/>
      <c r="B14" s="26" t="s">
        <v>17</v>
      </c>
      <c r="C14" s="27"/>
      <c r="D14" s="27"/>
      <c r="E14" s="41" t="s">
        <v>50</v>
      </c>
      <c r="F14" s="87">
        <f aca="true" t="shared" si="0" ref="F14:O15">F9-F12</f>
        <v>582</v>
      </c>
      <c r="G14" s="97">
        <f t="shared" si="0"/>
        <v>584</v>
      </c>
      <c r="H14" s="87">
        <f t="shared" si="0"/>
        <v>1129</v>
      </c>
      <c r="I14" s="97">
        <f t="shared" si="0"/>
        <v>969</v>
      </c>
      <c r="J14" s="87">
        <f t="shared" si="0"/>
        <v>183</v>
      </c>
      <c r="K14" s="81">
        <f t="shared" si="0"/>
        <v>-125</v>
      </c>
      <c r="L14" s="87">
        <f t="shared" si="0"/>
        <v>0</v>
      </c>
      <c r="M14" s="81">
        <f t="shared" si="0"/>
        <v>0</v>
      </c>
      <c r="N14" s="87">
        <f t="shared" si="0"/>
        <v>0</v>
      </c>
      <c r="O14" s="81">
        <f t="shared" si="0"/>
        <v>0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15.75" customHeight="1">
      <c r="A15" s="366"/>
      <c r="B15" s="26" t="s">
        <v>18</v>
      </c>
      <c r="C15" s="27"/>
      <c r="D15" s="27"/>
      <c r="E15" s="41" t="s">
        <v>51</v>
      </c>
      <c r="F15" s="87">
        <f aca="true" t="shared" si="1" ref="F15:O15">F10-F13</f>
        <v>-8.999</v>
      </c>
      <c r="G15" s="97">
        <f t="shared" si="0"/>
        <v>-9</v>
      </c>
      <c r="H15" s="87">
        <f>H10-H13</f>
        <v>-10.999</v>
      </c>
      <c r="I15" s="97">
        <f t="shared" si="0"/>
        <v>-3665</v>
      </c>
      <c r="J15" s="87">
        <f t="shared" si="0"/>
        <v>-37</v>
      </c>
      <c r="K15" s="81">
        <f t="shared" si="0"/>
        <v>-15</v>
      </c>
      <c r="L15" s="87">
        <f t="shared" si="1"/>
        <v>0</v>
      </c>
      <c r="M15" s="81">
        <f t="shared" si="1"/>
        <v>0</v>
      </c>
      <c r="N15" s="87">
        <f t="shared" si="1"/>
        <v>0</v>
      </c>
      <c r="O15" s="81">
        <f t="shared" si="1"/>
        <v>0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15.75" customHeight="1">
      <c r="A16" s="366"/>
      <c r="B16" s="26" t="s">
        <v>19</v>
      </c>
      <c r="C16" s="27"/>
      <c r="D16" s="27"/>
      <c r="E16" s="41" t="s">
        <v>52</v>
      </c>
      <c r="F16" s="86">
        <f aca="true" t="shared" si="2" ref="F16:O16">F8-F11</f>
        <v>574</v>
      </c>
      <c r="G16" s="113">
        <f t="shared" si="2"/>
        <v>575</v>
      </c>
      <c r="H16" s="86">
        <f>H8-H11</f>
        <v>1118</v>
      </c>
      <c r="I16" s="113">
        <f t="shared" si="2"/>
        <v>-2696</v>
      </c>
      <c r="J16" s="86">
        <f t="shared" si="2"/>
        <v>146</v>
      </c>
      <c r="K16" s="74">
        <f t="shared" si="2"/>
        <v>-140</v>
      </c>
      <c r="L16" s="86">
        <f t="shared" si="2"/>
        <v>0</v>
      </c>
      <c r="M16" s="74">
        <f t="shared" si="2"/>
        <v>0</v>
      </c>
      <c r="N16" s="86">
        <f t="shared" si="2"/>
        <v>0</v>
      </c>
      <c r="O16" s="74">
        <f t="shared" si="2"/>
        <v>0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5.75" customHeight="1">
      <c r="A17" s="366"/>
      <c r="B17" s="26" t="s">
        <v>20</v>
      </c>
      <c r="C17" s="27"/>
      <c r="D17" s="27"/>
      <c r="E17" s="18"/>
      <c r="F17" s="87">
        <v>0</v>
      </c>
      <c r="G17" s="97">
        <v>0</v>
      </c>
      <c r="H17" s="117" t="s">
        <v>166</v>
      </c>
      <c r="I17" s="109">
        <v>1969</v>
      </c>
      <c r="J17" s="87">
        <v>0</v>
      </c>
      <c r="K17" s="81">
        <v>0</v>
      </c>
      <c r="L17" s="56"/>
      <c r="M17" s="57"/>
      <c r="N17" s="59"/>
      <c r="O17" s="66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15.75" customHeight="1">
      <c r="A18" s="367"/>
      <c r="B18" s="28" t="s">
        <v>21</v>
      </c>
      <c r="C18" s="16"/>
      <c r="D18" s="16"/>
      <c r="E18" s="10"/>
      <c r="F18" s="88">
        <v>0</v>
      </c>
      <c r="G18" s="110">
        <v>0</v>
      </c>
      <c r="H18" s="188" t="s">
        <v>165</v>
      </c>
      <c r="I18" s="118" t="s">
        <v>77</v>
      </c>
      <c r="J18" s="88">
        <v>0</v>
      </c>
      <c r="K18" s="92">
        <v>0</v>
      </c>
      <c r="L18" s="67"/>
      <c r="M18" s="68"/>
      <c r="N18" s="67"/>
      <c r="O18" s="69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15.75" customHeight="1">
      <c r="A19" s="366" t="s">
        <v>47</v>
      </c>
      <c r="B19" s="30" t="s">
        <v>22</v>
      </c>
      <c r="C19" s="33"/>
      <c r="D19" s="33"/>
      <c r="E19" s="45"/>
      <c r="F19" s="89">
        <v>2487</v>
      </c>
      <c r="G19" s="111">
        <v>2237</v>
      </c>
      <c r="H19" s="89">
        <v>11517</v>
      </c>
      <c r="I19" s="111">
        <v>10656</v>
      </c>
      <c r="J19" s="89">
        <v>189</v>
      </c>
      <c r="K19" s="85">
        <v>76</v>
      </c>
      <c r="L19" s="70"/>
      <c r="M19" s="72"/>
      <c r="N19" s="70"/>
      <c r="O19" s="73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15.75" customHeight="1">
      <c r="A20" s="366"/>
      <c r="B20" s="8"/>
      <c r="C20" s="29" t="s">
        <v>23</v>
      </c>
      <c r="D20" s="27"/>
      <c r="E20" s="41"/>
      <c r="F20" s="87">
        <v>1791</v>
      </c>
      <c r="G20" s="97">
        <v>1734</v>
      </c>
      <c r="H20" s="87">
        <v>7310</v>
      </c>
      <c r="I20" s="97">
        <v>6642</v>
      </c>
      <c r="J20" s="87">
        <v>103</v>
      </c>
      <c r="K20" s="81">
        <v>0</v>
      </c>
      <c r="L20" s="56"/>
      <c r="M20" s="57"/>
      <c r="N20" s="56"/>
      <c r="O20" s="58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5.75" customHeight="1">
      <c r="A21" s="366"/>
      <c r="B21" s="13" t="s">
        <v>24</v>
      </c>
      <c r="C21" s="31"/>
      <c r="D21" s="31"/>
      <c r="E21" s="43" t="s">
        <v>53</v>
      </c>
      <c r="F21" s="90">
        <v>2487</v>
      </c>
      <c r="G21" s="112">
        <v>2237</v>
      </c>
      <c r="H21" s="90">
        <v>11517</v>
      </c>
      <c r="I21" s="112">
        <v>10656</v>
      </c>
      <c r="J21" s="90">
        <v>189</v>
      </c>
      <c r="K21" s="80">
        <v>76</v>
      </c>
      <c r="L21" s="60"/>
      <c r="M21" s="61"/>
      <c r="N21" s="60"/>
      <c r="O21" s="62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>
      <c r="A22" s="366"/>
      <c r="B22" s="30" t="s">
        <v>25</v>
      </c>
      <c r="C22" s="33"/>
      <c r="D22" s="33"/>
      <c r="E22" s="45" t="s">
        <v>54</v>
      </c>
      <c r="F22" s="89">
        <v>8038</v>
      </c>
      <c r="G22" s="111">
        <v>6783</v>
      </c>
      <c r="H22" s="89">
        <v>19658</v>
      </c>
      <c r="I22" s="111">
        <v>19212</v>
      </c>
      <c r="J22" s="89">
        <v>2078</v>
      </c>
      <c r="K22" s="85">
        <v>2211</v>
      </c>
      <c r="L22" s="70"/>
      <c r="M22" s="72"/>
      <c r="N22" s="70"/>
      <c r="O22" s="73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15.75" customHeight="1">
      <c r="A23" s="366"/>
      <c r="B23" s="4" t="s">
        <v>26</v>
      </c>
      <c r="C23" s="24" t="s">
        <v>27</v>
      </c>
      <c r="D23" s="32"/>
      <c r="E23" s="44"/>
      <c r="F23" s="86">
        <v>1859</v>
      </c>
      <c r="G23" s="113">
        <v>1743</v>
      </c>
      <c r="H23" s="86">
        <v>12289</v>
      </c>
      <c r="I23" s="113">
        <v>12126</v>
      </c>
      <c r="J23" s="86">
        <v>1323</v>
      </c>
      <c r="K23" s="74">
        <v>1228</v>
      </c>
      <c r="L23" s="63"/>
      <c r="M23" s="64"/>
      <c r="N23" s="63"/>
      <c r="O23" s="6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5.75" customHeight="1">
      <c r="A24" s="366"/>
      <c r="B24" s="26" t="s">
        <v>55</v>
      </c>
      <c r="C24" s="27"/>
      <c r="D24" s="27"/>
      <c r="E24" s="41" t="s">
        <v>56</v>
      </c>
      <c r="F24" s="87">
        <f aca="true" t="shared" si="3" ref="F24:O24">F21-F22</f>
        <v>-5551</v>
      </c>
      <c r="G24" s="97">
        <f t="shared" si="3"/>
        <v>-4546</v>
      </c>
      <c r="H24" s="87">
        <f>H21-H22</f>
        <v>-8141</v>
      </c>
      <c r="I24" s="97">
        <f t="shared" si="3"/>
        <v>-8556</v>
      </c>
      <c r="J24" s="87">
        <f t="shared" si="3"/>
        <v>-1889</v>
      </c>
      <c r="K24" s="81">
        <f t="shared" si="3"/>
        <v>-2135</v>
      </c>
      <c r="L24" s="87">
        <f t="shared" si="3"/>
        <v>0</v>
      </c>
      <c r="M24" s="81">
        <f t="shared" si="3"/>
        <v>0</v>
      </c>
      <c r="N24" s="87">
        <f t="shared" si="3"/>
        <v>0</v>
      </c>
      <c r="O24" s="81">
        <f t="shared" si="3"/>
        <v>0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15.75" customHeight="1">
      <c r="A25" s="366"/>
      <c r="B25" s="52" t="s">
        <v>28</v>
      </c>
      <c r="C25" s="32"/>
      <c r="D25" s="32"/>
      <c r="E25" s="368" t="s">
        <v>57</v>
      </c>
      <c r="F25" s="358">
        <v>5551</v>
      </c>
      <c r="G25" s="353">
        <v>4546</v>
      </c>
      <c r="H25" s="358">
        <v>8141</v>
      </c>
      <c r="I25" s="353">
        <v>8556</v>
      </c>
      <c r="J25" s="358">
        <v>1889</v>
      </c>
      <c r="K25" s="377">
        <v>2135</v>
      </c>
      <c r="L25" s="375"/>
      <c r="M25" s="377"/>
      <c r="N25" s="375"/>
      <c r="O25" s="377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ht="15.75" customHeight="1">
      <c r="A26" s="366"/>
      <c r="B26" s="13" t="s">
        <v>29</v>
      </c>
      <c r="C26" s="31"/>
      <c r="D26" s="31"/>
      <c r="E26" s="369"/>
      <c r="F26" s="359"/>
      <c r="G26" s="354"/>
      <c r="H26" s="359"/>
      <c r="I26" s="354"/>
      <c r="J26" s="359"/>
      <c r="K26" s="378"/>
      <c r="L26" s="376"/>
      <c r="M26" s="378"/>
      <c r="N26" s="376"/>
      <c r="O26" s="378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15.75" customHeight="1">
      <c r="A27" s="367"/>
      <c r="B27" s="28" t="s">
        <v>58</v>
      </c>
      <c r="C27" s="16"/>
      <c r="D27" s="16"/>
      <c r="E27" s="46" t="s">
        <v>59</v>
      </c>
      <c r="F27" s="91">
        <f aca="true" t="shared" si="4" ref="F27:O27">F24+F25</f>
        <v>0</v>
      </c>
      <c r="G27" s="114">
        <f t="shared" si="4"/>
        <v>0</v>
      </c>
      <c r="H27" s="91">
        <f t="shared" si="4"/>
        <v>0</v>
      </c>
      <c r="I27" s="114">
        <f t="shared" si="4"/>
        <v>0</v>
      </c>
      <c r="J27" s="91">
        <f t="shared" si="4"/>
        <v>0</v>
      </c>
      <c r="K27" s="82">
        <f t="shared" si="4"/>
        <v>0</v>
      </c>
      <c r="L27" s="91">
        <f t="shared" si="4"/>
        <v>0</v>
      </c>
      <c r="M27" s="82">
        <f t="shared" si="4"/>
        <v>0</v>
      </c>
      <c r="N27" s="91">
        <f t="shared" si="4"/>
        <v>0</v>
      </c>
      <c r="O27" s="82">
        <f t="shared" si="4"/>
        <v>0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5.75" customHeight="1">
      <c r="A28" s="14"/>
      <c r="F28" s="35"/>
      <c r="G28" s="35"/>
      <c r="H28" s="35"/>
      <c r="I28" s="35"/>
      <c r="J28" s="35"/>
      <c r="K28" s="35"/>
      <c r="L28" s="36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15.75" customHeight="1">
      <c r="A29" s="16"/>
      <c r="F29" s="35"/>
      <c r="G29" s="35"/>
      <c r="H29" s="35"/>
      <c r="I29" s="35"/>
      <c r="J29" s="37"/>
      <c r="K29" s="37"/>
      <c r="L29" s="36"/>
      <c r="M29" s="35"/>
      <c r="N29" s="35"/>
      <c r="O29" s="37" t="s">
        <v>63</v>
      </c>
      <c r="P29" s="35"/>
      <c r="Q29" s="35"/>
      <c r="R29" s="35"/>
      <c r="S29" s="35"/>
      <c r="T29" s="35"/>
      <c r="U29" s="35"/>
      <c r="V29" s="35"/>
      <c r="W29" s="35"/>
      <c r="X29" s="35"/>
      <c r="Y29" s="37"/>
    </row>
    <row r="30" spans="1:25" ht="15.75" customHeight="1">
      <c r="A30" s="379" t="s">
        <v>30</v>
      </c>
      <c r="B30" s="380"/>
      <c r="C30" s="380"/>
      <c r="D30" s="380"/>
      <c r="E30" s="381"/>
      <c r="F30" s="387" t="s">
        <v>71</v>
      </c>
      <c r="G30" s="388"/>
      <c r="H30" s="387" t="s">
        <v>72</v>
      </c>
      <c r="I30" s="388"/>
      <c r="J30" s="387" t="s">
        <v>73</v>
      </c>
      <c r="K30" s="388"/>
      <c r="L30" s="387" t="s">
        <v>74</v>
      </c>
      <c r="M30" s="388"/>
      <c r="N30" s="387" t="s">
        <v>75</v>
      </c>
      <c r="O30" s="388"/>
      <c r="P30" s="79"/>
      <c r="Q30" s="36"/>
      <c r="R30" s="79"/>
      <c r="S30" s="36"/>
      <c r="T30" s="79"/>
      <c r="U30" s="36"/>
      <c r="V30" s="79"/>
      <c r="W30" s="36"/>
      <c r="X30" s="79"/>
      <c r="Y30" s="36"/>
    </row>
    <row r="31" spans="1:25" ht="15.75" customHeight="1">
      <c r="A31" s="382"/>
      <c r="B31" s="383"/>
      <c r="C31" s="383"/>
      <c r="D31" s="383"/>
      <c r="E31" s="384"/>
      <c r="F31" s="95" t="s">
        <v>76</v>
      </c>
      <c r="G31" s="38" t="s">
        <v>1</v>
      </c>
      <c r="H31" s="95" t="s">
        <v>65</v>
      </c>
      <c r="I31" s="38" t="s">
        <v>1</v>
      </c>
      <c r="J31" s="95" t="s">
        <v>65</v>
      </c>
      <c r="K31" s="39" t="s">
        <v>1</v>
      </c>
      <c r="L31" s="95" t="s">
        <v>65</v>
      </c>
      <c r="M31" s="38" t="s">
        <v>1</v>
      </c>
      <c r="N31" s="95" t="s">
        <v>65</v>
      </c>
      <c r="O31" s="83" t="s">
        <v>1</v>
      </c>
      <c r="P31" s="77"/>
      <c r="Q31" s="77"/>
      <c r="R31" s="77"/>
      <c r="S31" s="77"/>
      <c r="T31" s="77"/>
      <c r="U31" s="77"/>
      <c r="V31" s="77"/>
      <c r="W31" s="77"/>
      <c r="X31" s="77"/>
      <c r="Y31" s="77"/>
    </row>
    <row r="32" spans="1:25" ht="15.75" customHeight="1">
      <c r="A32" s="355" t="s">
        <v>48</v>
      </c>
      <c r="B32" s="22" t="s">
        <v>11</v>
      </c>
      <c r="C32" s="23"/>
      <c r="D32" s="23"/>
      <c r="E32" s="11" t="s">
        <v>2</v>
      </c>
      <c r="F32" s="70">
        <v>0</v>
      </c>
      <c r="G32" s="99">
        <v>306</v>
      </c>
      <c r="H32" s="53">
        <v>217</v>
      </c>
      <c r="I32" s="53">
        <v>204</v>
      </c>
      <c r="J32" s="53">
        <v>660</v>
      </c>
      <c r="K32" s="70">
        <v>708</v>
      </c>
      <c r="L32" s="70">
        <v>361</v>
      </c>
      <c r="M32" s="70">
        <f>M33+M35</f>
        <v>347</v>
      </c>
      <c r="N32" s="53">
        <v>126</v>
      </c>
      <c r="O32" s="99">
        <v>156</v>
      </c>
      <c r="P32" s="71"/>
      <c r="Q32" s="71"/>
      <c r="R32" s="71"/>
      <c r="S32" s="71"/>
      <c r="T32" s="78"/>
      <c r="U32" s="78"/>
      <c r="V32" s="71"/>
      <c r="W32" s="71"/>
      <c r="X32" s="78"/>
      <c r="Y32" s="78"/>
    </row>
    <row r="33" spans="1:25" ht="15.75" customHeight="1">
      <c r="A33" s="356"/>
      <c r="B33" s="9"/>
      <c r="C33" s="24" t="s">
        <v>31</v>
      </c>
      <c r="D33" s="32"/>
      <c r="E33" s="48"/>
      <c r="F33" s="63">
        <v>0</v>
      </c>
      <c r="G33" s="63">
        <v>177</v>
      </c>
      <c r="H33" s="63">
        <v>121</v>
      </c>
      <c r="I33" s="63">
        <v>136</v>
      </c>
      <c r="J33" s="63">
        <v>498</v>
      </c>
      <c r="K33" s="63">
        <v>502</v>
      </c>
      <c r="L33" s="63">
        <v>341</v>
      </c>
      <c r="M33" s="63">
        <v>322</v>
      </c>
      <c r="N33" s="63">
        <v>40</v>
      </c>
      <c r="O33" s="105">
        <v>37</v>
      </c>
      <c r="P33" s="71"/>
      <c r="Q33" s="71"/>
      <c r="R33" s="71"/>
      <c r="S33" s="71"/>
      <c r="T33" s="78"/>
      <c r="U33" s="78"/>
      <c r="V33" s="71"/>
      <c r="W33" s="71"/>
      <c r="X33" s="78"/>
      <c r="Y33" s="78"/>
    </row>
    <row r="34" spans="1:25" ht="15.75" customHeight="1">
      <c r="A34" s="356"/>
      <c r="B34" s="9"/>
      <c r="C34" s="7"/>
      <c r="D34" s="29" t="s">
        <v>32</v>
      </c>
      <c r="E34" s="42"/>
      <c r="F34" s="56">
        <v>0</v>
      </c>
      <c r="G34" s="56">
        <v>177</v>
      </c>
      <c r="H34" s="56">
        <v>121</v>
      </c>
      <c r="I34" s="56">
        <v>136</v>
      </c>
      <c r="J34" s="56">
        <v>498</v>
      </c>
      <c r="K34" s="56">
        <v>502</v>
      </c>
      <c r="L34" s="56">
        <v>341</v>
      </c>
      <c r="M34" s="56">
        <v>322</v>
      </c>
      <c r="N34" s="56">
        <v>40</v>
      </c>
      <c r="O34" s="100">
        <v>37</v>
      </c>
      <c r="P34" s="71"/>
      <c r="Q34" s="71"/>
      <c r="R34" s="71"/>
      <c r="S34" s="71"/>
      <c r="T34" s="78"/>
      <c r="U34" s="78"/>
      <c r="V34" s="71"/>
      <c r="W34" s="71"/>
      <c r="X34" s="78"/>
      <c r="Y34" s="78"/>
    </row>
    <row r="35" spans="1:25" ht="15.75" customHeight="1">
      <c r="A35" s="356"/>
      <c r="B35" s="6"/>
      <c r="C35" s="15" t="s">
        <v>33</v>
      </c>
      <c r="D35" s="31"/>
      <c r="E35" s="49"/>
      <c r="F35" s="60">
        <v>0</v>
      </c>
      <c r="G35" s="60">
        <v>129</v>
      </c>
      <c r="H35" s="60">
        <v>95</v>
      </c>
      <c r="I35" s="76">
        <v>68</v>
      </c>
      <c r="J35" s="76">
        <v>162</v>
      </c>
      <c r="K35" s="60">
        <v>206</v>
      </c>
      <c r="L35" s="60">
        <v>20</v>
      </c>
      <c r="M35" s="60">
        <v>25</v>
      </c>
      <c r="N35" s="60">
        <v>86</v>
      </c>
      <c r="O35" s="101">
        <v>119</v>
      </c>
      <c r="P35" s="71"/>
      <c r="Q35" s="71"/>
      <c r="R35" s="71"/>
      <c r="S35" s="71"/>
      <c r="T35" s="78"/>
      <c r="U35" s="78"/>
      <c r="V35" s="71"/>
      <c r="W35" s="71"/>
      <c r="X35" s="78"/>
      <c r="Y35" s="78"/>
    </row>
    <row r="36" spans="1:25" ht="15.75" customHeight="1">
      <c r="A36" s="356"/>
      <c r="B36" s="30" t="s">
        <v>14</v>
      </c>
      <c r="C36" s="33"/>
      <c r="D36" s="33"/>
      <c r="E36" s="11" t="s">
        <v>3</v>
      </c>
      <c r="F36" s="89">
        <v>0</v>
      </c>
      <c r="G36" s="70">
        <v>319</v>
      </c>
      <c r="H36" s="70">
        <v>216</v>
      </c>
      <c r="I36" s="70">
        <v>204</v>
      </c>
      <c r="J36" s="70">
        <v>526</v>
      </c>
      <c r="K36" s="70">
        <v>558</v>
      </c>
      <c r="L36" s="70">
        <v>67</v>
      </c>
      <c r="M36" s="70">
        <f>M37+M38</f>
        <v>83</v>
      </c>
      <c r="N36" s="70">
        <v>124</v>
      </c>
      <c r="O36" s="104">
        <v>100</v>
      </c>
      <c r="P36" s="71"/>
      <c r="Q36" s="71"/>
      <c r="R36" s="71"/>
      <c r="S36" s="71"/>
      <c r="T36" s="71"/>
      <c r="U36" s="71"/>
      <c r="V36" s="71"/>
      <c r="W36" s="71"/>
      <c r="X36" s="78"/>
      <c r="Y36" s="78"/>
    </row>
    <row r="37" spans="1:25" ht="15.75" customHeight="1">
      <c r="A37" s="356"/>
      <c r="B37" s="9"/>
      <c r="C37" s="29" t="s">
        <v>34</v>
      </c>
      <c r="D37" s="27"/>
      <c r="E37" s="42"/>
      <c r="F37" s="87">
        <v>0</v>
      </c>
      <c r="G37" s="56">
        <v>256</v>
      </c>
      <c r="H37" s="56">
        <v>214</v>
      </c>
      <c r="I37" s="56">
        <v>202</v>
      </c>
      <c r="J37" s="56">
        <v>488</v>
      </c>
      <c r="K37" s="56">
        <v>520</v>
      </c>
      <c r="L37" s="56">
        <v>43</v>
      </c>
      <c r="M37" s="56">
        <v>51</v>
      </c>
      <c r="N37" s="56">
        <v>107</v>
      </c>
      <c r="O37" s="100">
        <v>82</v>
      </c>
      <c r="P37" s="71"/>
      <c r="Q37" s="71"/>
      <c r="R37" s="71"/>
      <c r="S37" s="71"/>
      <c r="T37" s="71"/>
      <c r="U37" s="71"/>
      <c r="V37" s="71"/>
      <c r="W37" s="71"/>
      <c r="X37" s="78"/>
      <c r="Y37" s="78"/>
    </row>
    <row r="38" spans="1:25" ht="15.75" customHeight="1">
      <c r="A38" s="356"/>
      <c r="B38" s="6"/>
      <c r="C38" s="29" t="s">
        <v>35</v>
      </c>
      <c r="D38" s="27"/>
      <c r="E38" s="42"/>
      <c r="F38" s="87">
        <v>0</v>
      </c>
      <c r="G38" s="56">
        <v>63</v>
      </c>
      <c r="H38" s="56">
        <v>2</v>
      </c>
      <c r="I38" s="56">
        <v>2</v>
      </c>
      <c r="J38" s="56">
        <v>38</v>
      </c>
      <c r="K38" s="56">
        <v>38</v>
      </c>
      <c r="L38" s="56">
        <v>24</v>
      </c>
      <c r="M38" s="56">
        <v>32</v>
      </c>
      <c r="N38" s="56">
        <v>17</v>
      </c>
      <c r="O38" s="100">
        <v>18</v>
      </c>
      <c r="P38" s="71"/>
      <c r="Q38" s="71"/>
      <c r="R38" s="78"/>
      <c r="S38" s="78"/>
      <c r="T38" s="71"/>
      <c r="U38" s="71"/>
      <c r="V38" s="71"/>
      <c r="W38" s="71"/>
      <c r="X38" s="78"/>
      <c r="Y38" s="78"/>
    </row>
    <row r="39" spans="1:25" ht="15.75" customHeight="1">
      <c r="A39" s="357"/>
      <c r="B39" s="2" t="s">
        <v>36</v>
      </c>
      <c r="C39" s="3"/>
      <c r="D39" s="3"/>
      <c r="E39" s="50" t="s">
        <v>60</v>
      </c>
      <c r="F39" s="91">
        <f>F32-F36</f>
        <v>0</v>
      </c>
      <c r="G39" s="91">
        <f>G32-G36</f>
        <v>-13</v>
      </c>
      <c r="H39" s="91">
        <f>H32-H36</f>
        <v>1</v>
      </c>
      <c r="I39" s="91">
        <f>I32-I36</f>
        <v>0</v>
      </c>
      <c r="J39" s="91">
        <f>J32-J36</f>
        <v>134</v>
      </c>
      <c r="K39" s="91">
        <v>150</v>
      </c>
      <c r="L39" s="91">
        <f>L32-L36</f>
        <v>294</v>
      </c>
      <c r="M39" s="91">
        <f>M32-M36</f>
        <v>264</v>
      </c>
      <c r="N39" s="91">
        <f>N32-N36</f>
        <v>2</v>
      </c>
      <c r="O39" s="103">
        <f>O32-O36</f>
        <v>56</v>
      </c>
      <c r="P39" s="71"/>
      <c r="Q39" s="71"/>
      <c r="R39" s="71"/>
      <c r="S39" s="71"/>
      <c r="T39" s="71"/>
      <c r="U39" s="71"/>
      <c r="V39" s="71"/>
      <c r="W39" s="71"/>
      <c r="X39" s="78"/>
      <c r="Y39" s="78"/>
    </row>
    <row r="40" spans="1:25" ht="15.75" customHeight="1">
      <c r="A40" s="355" t="s">
        <v>49</v>
      </c>
      <c r="B40" s="30" t="s">
        <v>37</v>
      </c>
      <c r="C40" s="33"/>
      <c r="D40" s="33"/>
      <c r="E40" s="11" t="s">
        <v>5</v>
      </c>
      <c r="F40" s="89">
        <v>0</v>
      </c>
      <c r="G40" s="70">
        <v>763</v>
      </c>
      <c r="H40" s="70">
        <v>91</v>
      </c>
      <c r="I40" s="70">
        <v>37</v>
      </c>
      <c r="J40" s="70">
        <v>142</v>
      </c>
      <c r="K40" s="70">
        <v>7</v>
      </c>
      <c r="L40" s="70">
        <v>0</v>
      </c>
      <c r="M40" s="70">
        <v>156</v>
      </c>
      <c r="N40" s="70">
        <v>86</v>
      </c>
      <c r="O40" s="104">
        <v>36</v>
      </c>
      <c r="P40" s="71"/>
      <c r="Q40" s="71"/>
      <c r="R40" s="71"/>
      <c r="S40" s="71"/>
      <c r="T40" s="78"/>
      <c r="U40" s="78"/>
      <c r="V40" s="78"/>
      <c r="W40" s="78"/>
      <c r="X40" s="71"/>
      <c r="Y40" s="71"/>
    </row>
    <row r="41" spans="1:25" ht="15.75" customHeight="1">
      <c r="A41" s="370"/>
      <c r="B41" s="6"/>
      <c r="C41" s="29" t="s">
        <v>38</v>
      </c>
      <c r="D41" s="27"/>
      <c r="E41" s="42"/>
      <c r="F41" s="93">
        <v>0</v>
      </c>
      <c r="G41" s="76">
        <v>390</v>
      </c>
      <c r="H41" s="76">
        <v>64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28</v>
      </c>
      <c r="O41" s="100">
        <v>33</v>
      </c>
      <c r="P41" s="78"/>
      <c r="Q41" s="78"/>
      <c r="R41" s="78"/>
      <c r="S41" s="78"/>
      <c r="T41" s="78"/>
      <c r="U41" s="78"/>
      <c r="V41" s="78"/>
      <c r="W41" s="78"/>
      <c r="X41" s="71"/>
      <c r="Y41" s="71"/>
    </row>
    <row r="42" spans="1:25" ht="15.75" customHeight="1">
      <c r="A42" s="370"/>
      <c r="B42" s="30" t="s">
        <v>25</v>
      </c>
      <c r="C42" s="33"/>
      <c r="D42" s="33"/>
      <c r="E42" s="11" t="s">
        <v>6</v>
      </c>
      <c r="F42" s="89">
        <v>0</v>
      </c>
      <c r="G42" s="70">
        <v>755</v>
      </c>
      <c r="H42" s="70">
        <v>91</v>
      </c>
      <c r="I42" s="70">
        <v>37</v>
      </c>
      <c r="J42" s="70">
        <v>246</v>
      </c>
      <c r="K42" s="70">
        <v>117</v>
      </c>
      <c r="L42" s="70">
        <v>418</v>
      </c>
      <c r="M42" s="70">
        <v>418</v>
      </c>
      <c r="N42" s="70">
        <v>88</v>
      </c>
      <c r="O42" s="104">
        <v>92</v>
      </c>
      <c r="P42" s="71"/>
      <c r="Q42" s="71"/>
      <c r="R42" s="71"/>
      <c r="S42" s="71"/>
      <c r="T42" s="78"/>
      <c r="U42" s="78"/>
      <c r="V42" s="71"/>
      <c r="W42" s="71"/>
      <c r="X42" s="71"/>
      <c r="Y42" s="71"/>
    </row>
    <row r="43" spans="1:25" ht="15.75" customHeight="1">
      <c r="A43" s="370"/>
      <c r="B43" s="6"/>
      <c r="C43" s="29" t="s">
        <v>39</v>
      </c>
      <c r="D43" s="27"/>
      <c r="E43" s="42"/>
      <c r="F43" s="87">
        <v>0</v>
      </c>
      <c r="G43" s="56">
        <v>208</v>
      </c>
      <c r="H43" s="56">
        <v>10</v>
      </c>
      <c r="I43" s="76">
        <v>9</v>
      </c>
      <c r="J43" s="76">
        <v>69</v>
      </c>
      <c r="K43" s="56">
        <v>65</v>
      </c>
      <c r="L43" s="56">
        <v>393</v>
      </c>
      <c r="M43" s="56">
        <v>386</v>
      </c>
      <c r="N43" s="56">
        <v>59</v>
      </c>
      <c r="O43" s="100">
        <v>57</v>
      </c>
      <c r="P43" s="71"/>
      <c r="Q43" s="71"/>
      <c r="R43" s="78"/>
      <c r="S43" s="71"/>
      <c r="T43" s="78"/>
      <c r="U43" s="78"/>
      <c r="V43" s="71"/>
      <c r="W43" s="71"/>
      <c r="X43" s="78"/>
      <c r="Y43" s="78"/>
    </row>
    <row r="44" spans="1:25" ht="15.75" customHeight="1">
      <c r="A44" s="371"/>
      <c r="B44" s="28" t="s">
        <v>36</v>
      </c>
      <c r="C44" s="16"/>
      <c r="D44" s="16"/>
      <c r="E44" s="50" t="s">
        <v>61</v>
      </c>
      <c r="F44" s="88">
        <f>F40-F42</f>
        <v>0</v>
      </c>
      <c r="G44" s="88">
        <f>G40-G42</f>
        <v>8</v>
      </c>
      <c r="H44" s="88">
        <f>H40-H42</f>
        <v>0</v>
      </c>
      <c r="I44" s="88">
        <f>I40-I42</f>
        <v>0</v>
      </c>
      <c r="J44" s="88">
        <f>J40-J42</f>
        <v>-104</v>
      </c>
      <c r="K44" s="88">
        <v>-110</v>
      </c>
      <c r="L44" s="88">
        <f>L40-L42</f>
        <v>-418</v>
      </c>
      <c r="M44" s="88">
        <f>M40-M42</f>
        <v>-262</v>
      </c>
      <c r="N44" s="88">
        <f>N40-N42</f>
        <v>-2</v>
      </c>
      <c r="O44" s="102">
        <f>O40-O42</f>
        <v>-56</v>
      </c>
      <c r="P44" s="78"/>
      <c r="Q44" s="78"/>
      <c r="R44" s="71"/>
      <c r="S44" s="71"/>
      <c r="T44" s="78"/>
      <c r="U44" s="78"/>
      <c r="V44" s="71"/>
      <c r="W44" s="71"/>
      <c r="X44" s="71"/>
      <c r="Y44" s="71"/>
    </row>
    <row r="45" spans="1:25" ht="15.75" customHeight="1">
      <c r="A45" s="372" t="s">
        <v>44</v>
      </c>
      <c r="B45" s="12" t="s">
        <v>40</v>
      </c>
      <c r="C45" s="5"/>
      <c r="D45" s="5"/>
      <c r="E45" s="51" t="s">
        <v>62</v>
      </c>
      <c r="F45" s="94">
        <f>F39+F44</f>
        <v>0</v>
      </c>
      <c r="G45" s="94">
        <f>G39+G44</f>
        <v>-5</v>
      </c>
      <c r="H45" s="94">
        <f>H39+H44</f>
        <v>1</v>
      </c>
      <c r="I45" s="94">
        <f>I39+I44</f>
        <v>0</v>
      </c>
      <c r="J45" s="94">
        <v>30</v>
      </c>
      <c r="K45" s="94">
        <v>40</v>
      </c>
      <c r="L45" s="94">
        <f>L39+L44</f>
        <v>-124</v>
      </c>
      <c r="M45" s="94">
        <f>M39+M44</f>
        <v>2</v>
      </c>
      <c r="N45" s="94">
        <f>N39+N44</f>
        <v>0</v>
      </c>
      <c r="O45" s="106">
        <f>O39+O44</f>
        <v>0</v>
      </c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5.75" customHeight="1">
      <c r="A46" s="373"/>
      <c r="B46" s="26" t="s">
        <v>41</v>
      </c>
      <c r="C46" s="27"/>
      <c r="D46" s="27"/>
      <c r="E46" s="27"/>
      <c r="F46" s="93">
        <v>0</v>
      </c>
      <c r="G46" s="76">
        <v>0</v>
      </c>
      <c r="H46" s="76">
        <v>0</v>
      </c>
      <c r="I46" s="76">
        <v>0</v>
      </c>
      <c r="J46" s="76">
        <v>31</v>
      </c>
      <c r="K46" s="56">
        <v>41</v>
      </c>
      <c r="L46" s="56">
        <v>0</v>
      </c>
      <c r="M46" s="56">
        <v>0</v>
      </c>
      <c r="N46" s="76">
        <v>0</v>
      </c>
      <c r="O46" s="107">
        <v>0</v>
      </c>
      <c r="P46" s="78"/>
      <c r="Q46" s="78"/>
      <c r="R46" s="78"/>
      <c r="S46" s="78"/>
      <c r="T46" s="78"/>
      <c r="U46" s="78"/>
      <c r="V46" s="78"/>
      <c r="W46" s="78"/>
      <c r="X46" s="78"/>
      <c r="Y46" s="78"/>
    </row>
    <row r="47" spans="1:25" ht="15.75" customHeight="1">
      <c r="A47" s="373"/>
      <c r="B47" s="26" t="s">
        <v>42</v>
      </c>
      <c r="C47" s="27"/>
      <c r="D47" s="27"/>
      <c r="E47" s="27"/>
      <c r="F47" s="87">
        <v>0</v>
      </c>
      <c r="G47" s="56">
        <v>0</v>
      </c>
      <c r="H47" s="56">
        <v>0</v>
      </c>
      <c r="I47" s="56">
        <v>0</v>
      </c>
      <c r="J47" s="192" t="s">
        <v>168</v>
      </c>
      <c r="K47" s="56">
        <v>0</v>
      </c>
      <c r="L47" s="56">
        <v>0</v>
      </c>
      <c r="M47" s="56">
        <v>0</v>
      </c>
      <c r="N47" s="56">
        <v>0</v>
      </c>
      <c r="O47" s="100">
        <v>0</v>
      </c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5.75" customHeight="1">
      <c r="A48" s="374"/>
      <c r="B48" s="28" t="s">
        <v>43</v>
      </c>
      <c r="C48" s="16"/>
      <c r="D48" s="16"/>
      <c r="E48" s="16"/>
      <c r="F48" s="75">
        <v>0</v>
      </c>
      <c r="G48" s="75">
        <v>0</v>
      </c>
      <c r="H48" s="75">
        <v>0</v>
      </c>
      <c r="I48" s="75">
        <v>0</v>
      </c>
      <c r="J48" s="191" t="s">
        <v>168</v>
      </c>
      <c r="K48" s="75">
        <v>0</v>
      </c>
      <c r="L48" s="75">
        <v>0</v>
      </c>
      <c r="M48" s="75">
        <v>0</v>
      </c>
      <c r="N48" s="75">
        <v>0</v>
      </c>
      <c r="O48" s="108">
        <v>0</v>
      </c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16" ht="15.75" customHeight="1">
      <c r="A49" s="14" t="s">
        <v>45</v>
      </c>
      <c r="O49" s="9"/>
      <c r="P49" s="9"/>
    </row>
    <row r="50" spans="1:16" ht="15.75" customHeight="1">
      <c r="A50" s="14"/>
      <c r="O50" s="9"/>
      <c r="P50" s="9"/>
    </row>
  </sheetData>
  <sheetProtection/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I25:I26"/>
    <mergeCell ref="A32:A39"/>
    <mergeCell ref="G25:G26"/>
    <mergeCell ref="H25:H26"/>
    <mergeCell ref="A6:E7"/>
    <mergeCell ref="A8:A18"/>
    <mergeCell ref="A19:A27"/>
    <mergeCell ref="E25:E2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L16" sqref="L16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34" t="s">
        <v>0</v>
      </c>
      <c r="B1" s="334"/>
      <c r="C1" s="334"/>
      <c r="D1" s="334"/>
      <c r="E1" s="193" t="s">
        <v>308</v>
      </c>
      <c r="F1" s="194"/>
      <c r="AA1" s="335" t="s">
        <v>236</v>
      </c>
      <c r="AB1" s="335"/>
    </row>
    <row r="2" spans="27:37" ht="13.5">
      <c r="AA2" s="336" t="s">
        <v>170</v>
      </c>
      <c r="AB2" s="336"/>
      <c r="AC2" s="337" t="s">
        <v>171</v>
      </c>
      <c r="AD2" s="339" t="s">
        <v>172</v>
      </c>
      <c r="AE2" s="340"/>
      <c r="AF2" s="341"/>
      <c r="AG2" s="336" t="s">
        <v>173</v>
      </c>
      <c r="AH2" s="336" t="s">
        <v>174</v>
      </c>
      <c r="AI2" s="336" t="s">
        <v>175</v>
      </c>
      <c r="AJ2" s="336" t="s">
        <v>176</v>
      </c>
      <c r="AK2" s="336" t="s">
        <v>177</v>
      </c>
    </row>
    <row r="3" spans="1:37" ht="14.25">
      <c r="A3" s="197" t="s">
        <v>237</v>
      </c>
      <c r="AA3" s="336"/>
      <c r="AB3" s="336"/>
      <c r="AC3" s="338"/>
      <c r="AD3" s="198"/>
      <c r="AE3" s="196" t="s">
        <v>179</v>
      </c>
      <c r="AF3" s="196" t="s">
        <v>180</v>
      </c>
      <c r="AG3" s="336"/>
      <c r="AH3" s="336"/>
      <c r="AI3" s="336"/>
      <c r="AJ3" s="336"/>
      <c r="AK3" s="336"/>
    </row>
    <row r="4" spans="27:38" ht="13.5">
      <c r="AA4" s="199" t="str">
        <f>E1</f>
        <v>浜松市</v>
      </c>
      <c r="AB4" s="199" t="s">
        <v>238</v>
      </c>
      <c r="AC4" s="200">
        <f>SUM(F22)</f>
        <v>298972</v>
      </c>
      <c r="AD4" s="200">
        <f>F9</f>
        <v>129150</v>
      </c>
      <c r="AE4" s="200">
        <f>F10</f>
        <v>58615</v>
      </c>
      <c r="AF4" s="200">
        <f>F13</f>
        <v>51467</v>
      </c>
      <c r="AG4" s="200">
        <f>F14</f>
        <v>3602</v>
      </c>
      <c r="AH4" s="200">
        <f>F15</f>
        <v>21505</v>
      </c>
      <c r="AI4" s="200">
        <f>F17</f>
        <v>41643</v>
      </c>
      <c r="AJ4" s="200">
        <f>F20</f>
        <v>26922</v>
      </c>
      <c r="AK4" s="200">
        <f>F21</f>
        <v>54255</v>
      </c>
      <c r="AL4" s="201"/>
    </row>
    <row r="5" spans="1:37" ht="14.25">
      <c r="A5" s="202" t="s">
        <v>239</v>
      </c>
      <c r="E5" s="204"/>
      <c r="AA5" s="199" t="str">
        <f>E1</f>
        <v>浜松市</v>
      </c>
      <c r="AB5" s="199" t="s">
        <v>183</v>
      </c>
      <c r="AC5" s="203"/>
      <c r="AD5" s="203">
        <f>G9</f>
        <v>43.1980252331322</v>
      </c>
      <c r="AE5" s="203">
        <f>G10</f>
        <v>19.605514897716176</v>
      </c>
      <c r="AF5" s="203">
        <f>G13</f>
        <v>17.214655553028376</v>
      </c>
      <c r="AG5" s="203">
        <f>G14</f>
        <v>1.2047950978686965</v>
      </c>
      <c r="AH5" s="203">
        <f>G15</f>
        <v>7.192981282528129</v>
      </c>
      <c r="AI5" s="203">
        <f>G17</f>
        <v>13.928729111756285</v>
      </c>
      <c r="AJ5" s="203">
        <f>G20</f>
        <v>9.004856642093575</v>
      </c>
      <c r="AK5" s="203">
        <f>G21</f>
        <v>18.147184351711864</v>
      </c>
    </row>
    <row r="6" spans="1:37" ht="14.25">
      <c r="A6" s="204"/>
      <c r="G6" s="351" t="s">
        <v>184</v>
      </c>
      <c r="H6" s="352"/>
      <c r="I6" s="352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AA6" s="199" t="str">
        <f>E1</f>
        <v>浜松市</v>
      </c>
      <c r="AB6" s="199" t="s">
        <v>185</v>
      </c>
      <c r="AC6" s="203">
        <f>SUM(I22)</f>
        <v>4.531278407898975</v>
      </c>
      <c r="AD6" s="203">
        <f>I9</f>
        <v>-1.650205228569035</v>
      </c>
      <c r="AE6" s="203">
        <f>I10</f>
        <v>-2.2904199103168876</v>
      </c>
      <c r="AF6" s="203">
        <f>I13</f>
        <v>-1.112477423817393</v>
      </c>
      <c r="AG6" s="203">
        <f>I14</f>
        <v>5.475841874084919</v>
      </c>
      <c r="AH6" s="203">
        <f>I15</f>
        <v>-2.3387829246139913</v>
      </c>
      <c r="AI6" s="203">
        <f>I17</f>
        <v>1.094872790833179</v>
      </c>
      <c r="AJ6" s="203">
        <f>I20</f>
        <v>-7.90859957583635</v>
      </c>
      <c r="AK6" s="203">
        <f>I21</f>
        <v>35.752889956462994</v>
      </c>
    </row>
    <row r="7" spans="1:25" ht="27" customHeight="1">
      <c r="A7" s="205"/>
      <c r="B7" s="125"/>
      <c r="C7" s="125"/>
      <c r="D7" s="125"/>
      <c r="E7" s="206"/>
      <c r="F7" s="207" t="s">
        <v>240</v>
      </c>
      <c r="G7" s="208"/>
      <c r="H7" s="265" t="s">
        <v>1</v>
      </c>
      <c r="I7" s="266" t="s">
        <v>187</v>
      </c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</row>
    <row r="8" spans="1:25" ht="16.5" customHeight="1">
      <c r="A8" s="2"/>
      <c r="B8" s="3"/>
      <c r="C8" s="3"/>
      <c r="D8" s="3"/>
      <c r="E8" s="211"/>
      <c r="F8" s="212" t="s">
        <v>241</v>
      </c>
      <c r="G8" s="213" t="s">
        <v>189</v>
      </c>
      <c r="H8" s="268"/>
      <c r="I8" s="215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</row>
    <row r="9" spans="1:29" ht="18" customHeight="1">
      <c r="A9" s="343" t="s">
        <v>190</v>
      </c>
      <c r="B9" s="343" t="s">
        <v>191</v>
      </c>
      <c r="C9" s="22" t="s">
        <v>192</v>
      </c>
      <c r="D9" s="23"/>
      <c r="E9" s="216"/>
      <c r="F9" s="217">
        <v>129150</v>
      </c>
      <c r="G9" s="218">
        <f aca="true" t="shared" si="0" ref="G9:G22">F9/$F$22*100</f>
        <v>43.1980252331322</v>
      </c>
      <c r="H9" s="270">
        <v>131317</v>
      </c>
      <c r="I9" s="271">
        <f aca="true" t="shared" si="1" ref="I9:I40">(F9/H9-1)*100</f>
        <v>-1.650205228569035</v>
      </c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AA9" s="346" t="s">
        <v>236</v>
      </c>
      <c r="AB9" s="347"/>
      <c r="AC9" s="348" t="s">
        <v>193</v>
      </c>
    </row>
    <row r="10" spans="1:37" ht="18" customHeight="1">
      <c r="A10" s="344"/>
      <c r="B10" s="344"/>
      <c r="C10" s="4"/>
      <c r="D10" s="24" t="s">
        <v>194</v>
      </c>
      <c r="E10" s="221"/>
      <c r="F10" s="222">
        <v>58615</v>
      </c>
      <c r="G10" s="223">
        <f t="shared" si="0"/>
        <v>19.605514897716176</v>
      </c>
      <c r="H10" s="273">
        <v>59989</v>
      </c>
      <c r="I10" s="274">
        <f t="shared" si="1"/>
        <v>-2.2904199103168876</v>
      </c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AA10" s="336" t="s">
        <v>170</v>
      </c>
      <c r="AB10" s="336"/>
      <c r="AC10" s="348"/>
      <c r="AD10" s="339" t="s">
        <v>195</v>
      </c>
      <c r="AE10" s="340"/>
      <c r="AF10" s="341"/>
      <c r="AG10" s="339" t="s">
        <v>196</v>
      </c>
      <c r="AH10" s="349"/>
      <c r="AI10" s="350"/>
      <c r="AJ10" s="339" t="s">
        <v>197</v>
      </c>
      <c r="AK10" s="350"/>
    </row>
    <row r="11" spans="1:37" ht="18" customHeight="1">
      <c r="A11" s="344"/>
      <c r="B11" s="344"/>
      <c r="C11" s="226"/>
      <c r="D11" s="137"/>
      <c r="E11" s="227" t="s">
        <v>198</v>
      </c>
      <c r="F11" s="228">
        <v>45513</v>
      </c>
      <c r="G11" s="229">
        <f t="shared" si="0"/>
        <v>15.223164711076622</v>
      </c>
      <c r="H11" s="275">
        <v>44709</v>
      </c>
      <c r="I11" s="276">
        <f t="shared" si="1"/>
        <v>1.79829564517211</v>
      </c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AA11" s="336"/>
      <c r="AB11" s="336"/>
      <c r="AC11" s="346"/>
      <c r="AD11" s="198"/>
      <c r="AE11" s="196" t="s">
        <v>199</v>
      </c>
      <c r="AF11" s="196" t="s">
        <v>200</v>
      </c>
      <c r="AG11" s="198"/>
      <c r="AH11" s="196" t="s">
        <v>201</v>
      </c>
      <c r="AI11" s="196" t="s">
        <v>202</v>
      </c>
      <c r="AJ11" s="198"/>
      <c r="AK11" s="232" t="s">
        <v>203</v>
      </c>
    </row>
    <row r="12" spans="1:38" ht="18" customHeight="1">
      <c r="A12" s="344"/>
      <c r="B12" s="344"/>
      <c r="C12" s="226"/>
      <c r="D12" s="233"/>
      <c r="E12" s="227" t="s">
        <v>204</v>
      </c>
      <c r="F12" s="228">
        <v>9104</v>
      </c>
      <c r="G12" s="229">
        <f t="shared" si="0"/>
        <v>3.0451012134915643</v>
      </c>
      <c r="H12" s="275">
        <v>11265</v>
      </c>
      <c r="I12" s="276">
        <f t="shared" si="1"/>
        <v>-19.183311140701285</v>
      </c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AA12" s="199" t="str">
        <f>E1</f>
        <v>浜松市</v>
      </c>
      <c r="AB12" s="199" t="s">
        <v>238</v>
      </c>
      <c r="AC12" s="200">
        <f>F40</f>
        <v>287446</v>
      </c>
      <c r="AD12" s="200">
        <f>F23</f>
        <v>143476</v>
      </c>
      <c r="AE12" s="200">
        <f>F24</f>
        <v>43883</v>
      </c>
      <c r="AF12" s="200">
        <f>F26</f>
        <v>37796</v>
      </c>
      <c r="AG12" s="200">
        <f>F27</f>
        <v>94303</v>
      </c>
      <c r="AH12" s="200">
        <f>F28</f>
        <v>38456</v>
      </c>
      <c r="AI12" s="200">
        <f>F32</f>
        <v>4423</v>
      </c>
      <c r="AJ12" s="200">
        <f>F34</f>
        <v>49667</v>
      </c>
      <c r="AK12" s="200">
        <f>F35</f>
        <v>48258</v>
      </c>
      <c r="AL12" s="234"/>
    </row>
    <row r="13" spans="1:37" ht="18" customHeight="1">
      <c r="A13" s="344"/>
      <c r="B13" s="344"/>
      <c r="C13" s="6"/>
      <c r="D13" s="15" t="s">
        <v>205</v>
      </c>
      <c r="E13" s="235"/>
      <c r="F13" s="236">
        <v>51467</v>
      </c>
      <c r="G13" s="237">
        <f t="shared" si="0"/>
        <v>17.214655553028376</v>
      </c>
      <c r="H13" s="277">
        <v>52046</v>
      </c>
      <c r="I13" s="278">
        <f t="shared" si="1"/>
        <v>-1.112477423817393</v>
      </c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AA13" s="199" t="str">
        <f>E1</f>
        <v>浜松市</v>
      </c>
      <c r="AB13" s="199" t="s">
        <v>183</v>
      </c>
      <c r="AC13" s="203"/>
      <c r="AD13" s="203">
        <f>G23</f>
        <v>49.9140708167795</v>
      </c>
      <c r="AE13" s="203">
        <f>G24</f>
        <v>15.266519624555569</v>
      </c>
      <c r="AF13" s="203">
        <f>G26</f>
        <v>13.148904489886796</v>
      </c>
      <c r="AG13" s="203">
        <f>G27</f>
        <v>32.80720552729904</v>
      </c>
      <c r="AH13" s="203">
        <f>G28</f>
        <v>13.378512833714854</v>
      </c>
      <c r="AI13" s="203">
        <f>G32</f>
        <v>1.5387237950780321</v>
      </c>
      <c r="AJ13" s="203">
        <f>G34</f>
        <v>17.27872365592146</v>
      </c>
      <c r="AK13" s="203">
        <f>G35</f>
        <v>16.788544630991563</v>
      </c>
    </row>
    <row r="14" spans="1:37" ht="18" customHeight="1">
      <c r="A14" s="344"/>
      <c r="B14" s="344"/>
      <c r="C14" s="26" t="s">
        <v>206</v>
      </c>
      <c r="D14" s="27"/>
      <c r="E14" s="240"/>
      <c r="F14" s="228">
        <v>3602</v>
      </c>
      <c r="G14" s="229">
        <f t="shared" si="0"/>
        <v>1.2047950978686965</v>
      </c>
      <c r="H14" s="275">
        <v>3415</v>
      </c>
      <c r="I14" s="276">
        <f t="shared" si="1"/>
        <v>5.475841874084919</v>
      </c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AA14" s="199" t="str">
        <f>E1</f>
        <v>浜松市</v>
      </c>
      <c r="AB14" s="199" t="s">
        <v>185</v>
      </c>
      <c r="AC14" s="203">
        <f>I40</f>
        <v>4.291446857607273</v>
      </c>
      <c r="AD14" s="203">
        <f>I23</f>
        <v>-0.5434631914598587</v>
      </c>
      <c r="AE14" s="203">
        <f>I24</f>
        <v>-2.2410835616743507</v>
      </c>
      <c r="AF14" s="203">
        <f>I26</f>
        <v>11.528814659624075</v>
      </c>
      <c r="AG14" s="203">
        <f>I27</f>
        <v>3.1073353669870185</v>
      </c>
      <c r="AH14" s="203">
        <f>I28</f>
        <v>1.5152315083680978</v>
      </c>
      <c r="AI14" s="203">
        <f>I32</f>
        <v>-24.08170271198078</v>
      </c>
      <c r="AJ14" s="203">
        <f>I34</f>
        <v>24.488056746121266</v>
      </c>
      <c r="AK14" s="203">
        <f>I35</f>
        <v>25.734087178551878</v>
      </c>
    </row>
    <row r="15" spans="1:25" ht="18" customHeight="1">
      <c r="A15" s="344"/>
      <c r="B15" s="344"/>
      <c r="C15" s="26" t="s">
        <v>207</v>
      </c>
      <c r="D15" s="27"/>
      <c r="E15" s="240"/>
      <c r="F15" s="228">
        <v>21505</v>
      </c>
      <c r="G15" s="229">
        <f t="shared" si="0"/>
        <v>7.192981282528129</v>
      </c>
      <c r="H15" s="275">
        <v>22020</v>
      </c>
      <c r="I15" s="276">
        <f t="shared" si="1"/>
        <v>-2.3387829246139913</v>
      </c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</row>
    <row r="16" spans="1:25" ht="18" customHeight="1">
      <c r="A16" s="344"/>
      <c r="B16" s="344"/>
      <c r="C16" s="26" t="s">
        <v>208</v>
      </c>
      <c r="D16" s="27"/>
      <c r="E16" s="240"/>
      <c r="F16" s="228">
        <v>5343</v>
      </c>
      <c r="G16" s="229">
        <f t="shared" si="0"/>
        <v>1.7871238778213345</v>
      </c>
      <c r="H16" s="275">
        <v>5694</v>
      </c>
      <c r="I16" s="276">
        <f t="shared" si="1"/>
        <v>-6.164383561643838</v>
      </c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</row>
    <row r="17" spans="1:25" ht="18" customHeight="1">
      <c r="A17" s="344"/>
      <c r="B17" s="344"/>
      <c r="C17" s="26" t="s">
        <v>209</v>
      </c>
      <c r="D17" s="27"/>
      <c r="E17" s="240"/>
      <c r="F17" s="228">
        <v>41643</v>
      </c>
      <c r="G17" s="229">
        <f t="shared" si="0"/>
        <v>13.928729111756285</v>
      </c>
      <c r="H17" s="275">
        <v>41192</v>
      </c>
      <c r="I17" s="276">
        <f t="shared" si="1"/>
        <v>1.094872790833179</v>
      </c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</row>
    <row r="18" spans="1:25" ht="18" customHeight="1">
      <c r="A18" s="344"/>
      <c r="B18" s="344"/>
      <c r="C18" s="26" t="s">
        <v>210</v>
      </c>
      <c r="D18" s="27"/>
      <c r="E18" s="240"/>
      <c r="F18" s="228">
        <v>15706</v>
      </c>
      <c r="G18" s="229">
        <f t="shared" si="0"/>
        <v>5.253334760445794</v>
      </c>
      <c r="H18" s="275">
        <v>12346</v>
      </c>
      <c r="I18" s="276">
        <f t="shared" si="1"/>
        <v>27.21529240239753</v>
      </c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</row>
    <row r="19" spans="1:25" ht="18" customHeight="1">
      <c r="A19" s="344"/>
      <c r="B19" s="344"/>
      <c r="C19" s="26" t="s">
        <v>211</v>
      </c>
      <c r="D19" s="27"/>
      <c r="E19" s="240"/>
      <c r="F19" s="228">
        <v>846</v>
      </c>
      <c r="G19" s="229">
        <f t="shared" si="0"/>
        <v>0.2829696426421203</v>
      </c>
      <c r="H19" s="275">
        <v>828</v>
      </c>
      <c r="I19" s="276">
        <f t="shared" si="1"/>
        <v>2.1739130434782705</v>
      </c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</row>
    <row r="20" spans="1:25" ht="18" customHeight="1">
      <c r="A20" s="344"/>
      <c r="B20" s="344"/>
      <c r="C20" s="26" t="s">
        <v>212</v>
      </c>
      <c r="D20" s="27"/>
      <c r="E20" s="240"/>
      <c r="F20" s="228">
        <v>26922</v>
      </c>
      <c r="G20" s="229">
        <f t="shared" si="0"/>
        <v>9.004856642093575</v>
      </c>
      <c r="H20" s="275">
        <v>29234</v>
      </c>
      <c r="I20" s="276">
        <f t="shared" si="1"/>
        <v>-7.90859957583635</v>
      </c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</row>
    <row r="21" spans="1:25" ht="18" customHeight="1">
      <c r="A21" s="344"/>
      <c r="B21" s="344"/>
      <c r="C21" s="162" t="s">
        <v>213</v>
      </c>
      <c r="D21" s="163"/>
      <c r="E21" s="241"/>
      <c r="F21" s="242">
        <v>54255</v>
      </c>
      <c r="G21" s="243">
        <f t="shared" si="0"/>
        <v>18.147184351711864</v>
      </c>
      <c r="H21" s="279">
        <v>39966</v>
      </c>
      <c r="I21" s="280">
        <f t="shared" si="1"/>
        <v>35.752889956462994</v>
      </c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</row>
    <row r="22" spans="1:25" ht="18" customHeight="1">
      <c r="A22" s="344"/>
      <c r="B22" s="345"/>
      <c r="C22" s="28" t="s">
        <v>214</v>
      </c>
      <c r="D22" s="16"/>
      <c r="E22" s="246"/>
      <c r="F22" s="247">
        <f>SUM(F9,F14:F21)</f>
        <v>298972</v>
      </c>
      <c r="G22" s="248">
        <f t="shared" si="0"/>
        <v>100</v>
      </c>
      <c r="H22" s="247">
        <f>SUM(H9,H14:H21)</f>
        <v>286012</v>
      </c>
      <c r="I22" s="281">
        <f t="shared" si="1"/>
        <v>4.531278407898975</v>
      </c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</row>
    <row r="23" spans="1:25" ht="18" customHeight="1">
      <c r="A23" s="344"/>
      <c r="B23" s="343" t="s">
        <v>215</v>
      </c>
      <c r="C23" s="250" t="s">
        <v>216</v>
      </c>
      <c r="D23" s="125"/>
      <c r="E23" s="206"/>
      <c r="F23" s="217">
        <v>143476</v>
      </c>
      <c r="G23" s="218">
        <f aca="true" t="shared" si="2" ref="G23:G40">F23/$F$40*100</f>
        <v>49.9140708167795</v>
      </c>
      <c r="H23" s="270">
        <v>144260</v>
      </c>
      <c r="I23" s="282">
        <f t="shared" si="1"/>
        <v>-0.5434631914598587</v>
      </c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</row>
    <row r="24" spans="1:25" ht="18" customHeight="1">
      <c r="A24" s="344"/>
      <c r="B24" s="344"/>
      <c r="C24" s="4"/>
      <c r="D24" s="252" t="s">
        <v>217</v>
      </c>
      <c r="E24" s="253"/>
      <c r="F24" s="228">
        <v>43883</v>
      </c>
      <c r="G24" s="229">
        <f t="shared" si="2"/>
        <v>15.266519624555569</v>
      </c>
      <c r="H24" s="275">
        <v>44889</v>
      </c>
      <c r="I24" s="276">
        <f t="shared" si="1"/>
        <v>-2.2410835616743507</v>
      </c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</row>
    <row r="25" spans="1:25" ht="18" customHeight="1">
      <c r="A25" s="344"/>
      <c r="B25" s="344"/>
      <c r="C25" s="4"/>
      <c r="D25" s="252" t="s">
        <v>218</v>
      </c>
      <c r="E25" s="253"/>
      <c r="F25" s="228">
        <v>61797</v>
      </c>
      <c r="G25" s="229">
        <f t="shared" si="2"/>
        <v>21.498646702337133</v>
      </c>
      <c r="H25" s="275">
        <v>60482</v>
      </c>
      <c r="I25" s="276">
        <f t="shared" si="1"/>
        <v>2.1742005886048688</v>
      </c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</row>
    <row r="26" spans="1:25" ht="18" customHeight="1">
      <c r="A26" s="344"/>
      <c r="B26" s="344"/>
      <c r="C26" s="6"/>
      <c r="D26" s="252" t="s">
        <v>219</v>
      </c>
      <c r="E26" s="253"/>
      <c r="F26" s="228">
        <v>37796</v>
      </c>
      <c r="G26" s="229">
        <f t="shared" si="2"/>
        <v>13.148904489886796</v>
      </c>
      <c r="H26" s="275">
        <v>33889</v>
      </c>
      <c r="I26" s="276">
        <f t="shared" si="1"/>
        <v>11.528814659624075</v>
      </c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</row>
    <row r="27" spans="1:25" ht="18" customHeight="1">
      <c r="A27" s="344"/>
      <c r="B27" s="344"/>
      <c r="C27" s="4" t="s">
        <v>220</v>
      </c>
      <c r="D27" s="9"/>
      <c r="E27" s="254"/>
      <c r="F27" s="217">
        <v>94303</v>
      </c>
      <c r="G27" s="218">
        <f t="shared" si="2"/>
        <v>32.80720552729904</v>
      </c>
      <c r="H27" s="270">
        <v>91461</v>
      </c>
      <c r="I27" s="282">
        <f t="shared" si="1"/>
        <v>3.1073353669870185</v>
      </c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</row>
    <row r="28" spans="1:25" ht="18" customHeight="1">
      <c r="A28" s="344"/>
      <c r="B28" s="344"/>
      <c r="C28" s="4"/>
      <c r="D28" s="252" t="s">
        <v>221</v>
      </c>
      <c r="E28" s="253"/>
      <c r="F28" s="228">
        <v>38456</v>
      </c>
      <c r="G28" s="229">
        <f t="shared" si="2"/>
        <v>13.378512833714854</v>
      </c>
      <c r="H28" s="275">
        <v>37882</v>
      </c>
      <c r="I28" s="276">
        <f t="shared" si="1"/>
        <v>1.5152315083680978</v>
      </c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</row>
    <row r="29" spans="1:25" ht="18" customHeight="1">
      <c r="A29" s="344"/>
      <c r="B29" s="344"/>
      <c r="C29" s="4"/>
      <c r="D29" s="252" t="s">
        <v>222</v>
      </c>
      <c r="E29" s="253"/>
      <c r="F29" s="228">
        <v>7539</v>
      </c>
      <c r="G29" s="229">
        <f t="shared" si="2"/>
        <v>2.6227534910905006</v>
      </c>
      <c r="H29" s="275">
        <v>6880</v>
      </c>
      <c r="I29" s="276">
        <f t="shared" si="1"/>
        <v>9.57848837209303</v>
      </c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</row>
    <row r="30" spans="1:25" ht="18" customHeight="1">
      <c r="A30" s="344"/>
      <c r="B30" s="344"/>
      <c r="C30" s="4"/>
      <c r="D30" s="252" t="s">
        <v>223</v>
      </c>
      <c r="E30" s="253"/>
      <c r="F30" s="228">
        <v>19604</v>
      </c>
      <c r="G30" s="229">
        <f t="shared" si="2"/>
        <v>6.820063594553412</v>
      </c>
      <c r="H30" s="275">
        <v>18046</v>
      </c>
      <c r="I30" s="276">
        <f t="shared" si="1"/>
        <v>8.633492186634161</v>
      </c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</row>
    <row r="31" spans="1:25" ht="18" customHeight="1">
      <c r="A31" s="344"/>
      <c r="B31" s="344"/>
      <c r="C31" s="4"/>
      <c r="D31" s="252" t="s">
        <v>224</v>
      </c>
      <c r="E31" s="253"/>
      <c r="F31" s="228">
        <v>23148</v>
      </c>
      <c r="G31" s="229">
        <f t="shared" si="2"/>
        <v>8.052990822624077</v>
      </c>
      <c r="H31" s="275">
        <v>21672</v>
      </c>
      <c r="I31" s="276">
        <f t="shared" si="1"/>
        <v>6.810631229235886</v>
      </c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</row>
    <row r="32" spans="1:25" ht="18" customHeight="1">
      <c r="A32" s="344"/>
      <c r="B32" s="344"/>
      <c r="C32" s="4"/>
      <c r="D32" s="252" t="s">
        <v>225</v>
      </c>
      <c r="E32" s="253"/>
      <c r="F32" s="228">
        <v>4423</v>
      </c>
      <c r="G32" s="229">
        <f t="shared" si="2"/>
        <v>1.5387237950780321</v>
      </c>
      <c r="H32" s="275">
        <v>5826</v>
      </c>
      <c r="I32" s="276">
        <f t="shared" si="1"/>
        <v>-24.08170271198078</v>
      </c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</row>
    <row r="33" spans="1:25" ht="18" customHeight="1">
      <c r="A33" s="344"/>
      <c r="B33" s="344"/>
      <c r="C33" s="6"/>
      <c r="D33" s="252" t="s">
        <v>226</v>
      </c>
      <c r="E33" s="253"/>
      <c r="F33" s="228">
        <v>1133</v>
      </c>
      <c r="G33" s="229">
        <f t="shared" si="2"/>
        <v>0.3941609902381665</v>
      </c>
      <c r="H33" s="275">
        <v>1154</v>
      </c>
      <c r="I33" s="276">
        <f t="shared" si="1"/>
        <v>-1.8197573656845711</v>
      </c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</row>
    <row r="34" spans="1:25" ht="18" customHeight="1">
      <c r="A34" s="344"/>
      <c r="B34" s="344"/>
      <c r="C34" s="4" t="s">
        <v>227</v>
      </c>
      <c r="D34" s="9"/>
      <c r="E34" s="254"/>
      <c r="F34" s="217">
        <v>49667</v>
      </c>
      <c r="G34" s="218">
        <f t="shared" si="2"/>
        <v>17.27872365592146</v>
      </c>
      <c r="H34" s="270">
        <v>39897</v>
      </c>
      <c r="I34" s="282">
        <f t="shared" si="1"/>
        <v>24.488056746121266</v>
      </c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</row>
    <row r="35" spans="1:25" ht="18" customHeight="1">
      <c r="A35" s="344"/>
      <c r="B35" s="344"/>
      <c r="C35" s="4"/>
      <c r="D35" s="255" t="s">
        <v>228</v>
      </c>
      <c r="E35" s="256"/>
      <c r="F35" s="222">
        <v>48258</v>
      </c>
      <c r="G35" s="223">
        <f t="shared" si="2"/>
        <v>16.788544630991563</v>
      </c>
      <c r="H35" s="273">
        <v>38381</v>
      </c>
      <c r="I35" s="274">
        <f t="shared" si="1"/>
        <v>25.734087178551878</v>
      </c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</row>
    <row r="36" spans="1:25" ht="18" customHeight="1">
      <c r="A36" s="344"/>
      <c r="B36" s="344"/>
      <c r="C36" s="4"/>
      <c r="D36" s="257"/>
      <c r="E36" s="258" t="s">
        <v>229</v>
      </c>
      <c r="F36" s="228">
        <v>17705</v>
      </c>
      <c r="G36" s="229">
        <f t="shared" si="2"/>
        <v>6.159417768902681</v>
      </c>
      <c r="H36" s="275">
        <v>20108</v>
      </c>
      <c r="I36" s="276">
        <f t="shared" si="1"/>
        <v>-11.950467475631587</v>
      </c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</row>
    <row r="37" spans="1:25" ht="18" customHeight="1">
      <c r="A37" s="344"/>
      <c r="B37" s="344"/>
      <c r="C37" s="4"/>
      <c r="D37" s="7"/>
      <c r="E37" s="227" t="s">
        <v>230</v>
      </c>
      <c r="F37" s="228">
        <v>27955</v>
      </c>
      <c r="G37" s="229">
        <f t="shared" si="2"/>
        <v>9.725304926838433</v>
      </c>
      <c r="H37" s="275">
        <v>18273</v>
      </c>
      <c r="I37" s="276">
        <f t="shared" si="1"/>
        <v>52.98527882668418</v>
      </c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</row>
    <row r="38" spans="1:25" ht="18" customHeight="1">
      <c r="A38" s="344"/>
      <c r="B38" s="344"/>
      <c r="C38" s="4"/>
      <c r="D38" s="29" t="s">
        <v>231</v>
      </c>
      <c r="E38" s="240"/>
      <c r="F38" s="228">
        <v>1410</v>
      </c>
      <c r="G38" s="229">
        <f t="shared" si="2"/>
        <v>0.49052691635994244</v>
      </c>
      <c r="H38" s="275">
        <v>1517</v>
      </c>
      <c r="I38" s="276">
        <f t="shared" si="1"/>
        <v>-7.05339485827291</v>
      </c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</row>
    <row r="39" spans="1:25" ht="18" customHeight="1">
      <c r="A39" s="344"/>
      <c r="B39" s="344"/>
      <c r="C39" s="2"/>
      <c r="D39" s="259" t="s">
        <v>232</v>
      </c>
      <c r="E39" s="241"/>
      <c r="F39" s="242">
        <v>0</v>
      </c>
      <c r="G39" s="243">
        <f t="shared" si="2"/>
        <v>0</v>
      </c>
      <c r="H39" s="279">
        <v>0</v>
      </c>
      <c r="I39" s="280" t="e">
        <f t="shared" si="1"/>
        <v>#DIV/0!</v>
      </c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</row>
    <row r="40" spans="1:25" ht="18" customHeight="1">
      <c r="A40" s="345"/>
      <c r="B40" s="345"/>
      <c r="C40" s="2" t="s">
        <v>233</v>
      </c>
      <c r="D40" s="3"/>
      <c r="E40" s="211"/>
      <c r="F40" s="247">
        <f>SUM(F23,F27,F34)</f>
        <v>287446</v>
      </c>
      <c r="G40" s="248">
        <f t="shared" si="2"/>
        <v>100</v>
      </c>
      <c r="H40" s="247">
        <f>SUM(H23,H27,H34)</f>
        <v>275618</v>
      </c>
      <c r="I40" s="281">
        <f t="shared" si="1"/>
        <v>4.291446857607273</v>
      </c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</row>
    <row r="41" ht="18" customHeight="1">
      <c r="A41" s="262" t="s">
        <v>234</v>
      </c>
    </row>
    <row r="42" ht="18" customHeight="1">
      <c r="A42" s="263" t="s">
        <v>235</v>
      </c>
    </row>
    <row r="52" ht="13.5">
      <c r="Z52" s="9"/>
    </row>
    <row r="53" ht="13.5">
      <c r="Z53" s="9"/>
    </row>
  </sheetData>
  <sheetProtection/>
  <mergeCells count="22"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G6:I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I30" sqref="I30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26" t="s">
        <v>0</v>
      </c>
      <c r="B1" s="126"/>
      <c r="C1" s="193" t="s">
        <v>308</v>
      </c>
      <c r="D1" s="283"/>
      <c r="E1" s="283"/>
      <c r="AA1" s="1" t="str">
        <f>C1</f>
        <v>浜松市</v>
      </c>
      <c r="AB1" s="1" t="s">
        <v>242</v>
      </c>
      <c r="AC1" s="1" t="s">
        <v>243</v>
      </c>
      <c r="AD1" s="284" t="s">
        <v>244</v>
      </c>
      <c r="AE1" s="1" t="s">
        <v>245</v>
      </c>
      <c r="AF1" s="1" t="s">
        <v>246</v>
      </c>
      <c r="AG1" s="1" t="s">
        <v>247</v>
      </c>
      <c r="AH1" s="1" t="s">
        <v>248</v>
      </c>
      <c r="AI1" s="1" t="s">
        <v>249</v>
      </c>
      <c r="AJ1" s="1" t="s">
        <v>250</v>
      </c>
      <c r="AK1" s="1" t="s">
        <v>251</v>
      </c>
      <c r="AL1" s="1" t="s">
        <v>252</v>
      </c>
      <c r="AM1" s="1" t="s">
        <v>253</v>
      </c>
      <c r="AN1" s="1" t="s">
        <v>254</v>
      </c>
      <c r="AO1" s="1" t="s">
        <v>255</v>
      </c>
      <c r="AP1" s="1" t="s">
        <v>202</v>
      </c>
      <c r="AQ1" s="1" t="s">
        <v>256</v>
      </c>
      <c r="AR1" s="1" t="s">
        <v>257</v>
      </c>
      <c r="AS1" s="1" t="s">
        <v>258</v>
      </c>
    </row>
    <row r="2" spans="27:45" ht="13.5">
      <c r="AA2" s="1" t="s">
        <v>259</v>
      </c>
      <c r="AB2" s="285">
        <f>I7</f>
        <v>298972</v>
      </c>
      <c r="AC2" s="285">
        <f>I9</f>
        <v>287466</v>
      </c>
      <c r="AD2" s="285">
        <f>I10</f>
        <v>11506</v>
      </c>
      <c r="AE2" s="285">
        <f>I11</f>
        <v>3883</v>
      </c>
      <c r="AF2" s="285">
        <f>I12</f>
        <v>7643</v>
      </c>
      <c r="AG2" s="285">
        <f>I13</f>
        <v>1819</v>
      </c>
      <c r="AH2" s="1">
        <f>I14</f>
        <v>5027</v>
      </c>
      <c r="AI2" s="285">
        <f>I15</f>
        <v>1859</v>
      </c>
      <c r="AJ2" s="285">
        <f>I25</f>
        <v>178067</v>
      </c>
      <c r="AK2" s="286">
        <f>I26</f>
        <v>0.888</v>
      </c>
      <c r="AL2" s="287">
        <f>I27</f>
        <v>4.3</v>
      </c>
      <c r="AM2" s="287">
        <f>I28</f>
        <v>90.3</v>
      </c>
      <c r="AN2" s="287">
        <f>I29</f>
        <v>54.9</v>
      </c>
      <c r="AO2" s="287">
        <f>I33</f>
        <v>0</v>
      </c>
      <c r="AP2" s="285">
        <f>I16</f>
        <v>40579</v>
      </c>
      <c r="AQ2" s="285">
        <f>I17</f>
        <v>68284</v>
      </c>
      <c r="AR2" s="285">
        <f>I18</f>
        <v>264157</v>
      </c>
      <c r="AS2" s="288">
        <f>I21</f>
        <v>1.6301132682469113</v>
      </c>
    </row>
    <row r="3" spans="27:45" ht="13.5">
      <c r="AA3" s="1" t="s">
        <v>260</v>
      </c>
      <c r="AB3" s="285">
        <f>H7</f>
        <v>286012</v>
      </c>
      <c r="AC3" s="285">
        <f>H9</f>
        <v>275618</v>
      </c>
      <c r="AD3" s="285">
        <f>H10</f>
        <v>10394</v>
      </c>
      <c r="AE3" s="285">
        <f>H11</f>
        <v>4570</v>
      </c>
      <c r="AF3" s="285">
        <f>H12</f>
        <v>5824</v>
      </c>
      <c r="AG3" s="285">
        <f>H13</f>
        <v>-789</v>
      </c>
      <c r="AH3" s="1">
        <f>H14</f>
        <v>0</v>
      </c>
      <c r="AI3" s="285">
        <f>H15</f>
        <v>-753</v>
      </c>
      <c r="AJ3" s="285">
        <f>H25</f>
        <v>176803</v>
      </c>
      <c r="AK3" s="286">
        <f>H26</f>
        <v>0.879</v>
      </c>
      <c r="AL3" s="287">
        <f>H27</f>
        <v>3.3</v>
      </c>
      <c r="AM3" s="287">
        <f>H28</f>
        <v>91.7</v>
      </c>
      <c r="AN3" s="287">
        <f>H29</f>
        <v>55.6</v>
      </c>
      <c r="AO3" s="287" t="str">
        <f>H33</f>
        <v>-</v>
      </c>
      <c r="AP3" s="285">
        <f>H16</f>
        <v>45213</v>
      </c>
      <c r="AQ3" s="285">
        <f>H17</f>
        <v>68375</v>
      </c>
      <c r="AR3" s="285">
        <f>H18</f>
        <v>272074</v>
      </c>
      <c r="AS3" s="288">
        <f>H21</f>
        <v>1.6904050293723591</v>
      </c>
    </row>
    <row r="4" spans="1:44" ht="13.5">
      <c r="A4" s="202" t="s">
        <v>261</v>
      </c>
      <c r="AP4" s="285"/>
      <c r="AQ4" s="285"/>
      <c r="AR4" s="285"/>
    </row>
    <row r="5" ht="13.5">
      <c r="I5" s="289" t="s">
        <v>262</v>
      </c>
    </row>
    <row r="6" spans="1:9" s="195" customFormat="1" ht="29.25" customHeight="1">
      <c r="A6" s="290" t="s">
        <v>263</v>
      </c>
      <c r="B6" s="291"/>
      <c r="C6" s="291"/>
      <c r="D6" s="292"/>
      <c r="E6" s="196" t="s">
        <v>264</v>
      </c>
      <c r="F6" s="196" t="s">
        <v>265</v>
      </c>
      <c r="G6" s="196" t="s">
        <v>266</v>
      </c>
      <c r="H6" s="196" t="s">
        <v>267</v>
      </c>
      <c r="I6" s="196" t="s">
        <v>268</v>
      </c>
    </row>
    <row r="7" spans="1:9" ht="27" customHeight="1">
      <c r="A7" s="343" t="s">
        <v>269</v>
      </c>
      <c r="B7" s="22" t="s">
        <v>270</v>
      </c>
      <c r="C7" s="23"/>
      <c r="D7" s="40" t="s">
        <v>271</v>
      </c>
      <c r="E7" s="293">
        <v>294593</v>
      </c>
      <c r="F7" s="294">
        <v>279961</v>
      </c>
      <c r="G7" s="294">
        <v>288579</v>
      </c>
      <c r="H7" s="294">
        <v>286012</v>
      </c>
      <c r="I7" s="294">
        <v>298972</v>
      </c>
    </row>
    <row r="8" spans="1:9" ht="27" customHeight="1">
      <c r="A8" s="344"/>
      <c r="B8" s="13"/>
      <c r="C8" s="29" t="s">
        <v>272</v>
      </c>
      <c r="D8" s="41" t="s">
        <v>3</v>
      </c>
      <c r="E8" s="295">
        <v>169259</v>
      </c>
      <c r="F8" s="295">
        <v>167089</v>
      </c>
      <c r="G8" s="295">
        <v>168018</v>
      </c>
      <c r="H8" s="295">
        <v>174654</v>
      </c>
      <c r="I8" s="296">
        <v>179044</v>
      </c>
    </row>
    <row r="9" spans="1:9" ht="27" customHeight="1">
      <c r="A9" s="344"/>
      <c r="B9" s="26" t="s">
        <v>273</v>
      </c>
      <c r="C9" s="27"/>
      <c r="D9" s="42"/>
      <c r="E9" s="297">
        <v>286662</v>
      </c>
      <c r="F9" s="297">
        <v>270479</v>
      </c>
      <c r="G9" s="297">
        <v>280152</v>
      </c>
      <c r="H9" s="297">
        <v>275618</v>
      </c>
      <c r="I9" s="298">
        <v>287466</v>
      </c>
    </row>
    <row r="10" spans="1:9" ht="27" customHeight="1">
      <c r="A10" s="344"/>
      <c r="B10" s="26" t="s">
        <v>274</v>
      </c>
      <c r="C10" s="27"/>
      <c r="D10" s="42"/>
      <c r="E10" s="297">
        <v>7931</v>
      </c>
      <c r="F10" s="297">
        <v>9482</v>
      </c>
      <c r="G10" s="297">
        <v>8427</v>
      </c>
      <c r="H10" s="297">
        <v>10394</v>
      </c>
      <c r="I10" s="298">
        <v>11506</v>
      </c>
    </row>
    <row r="11" spans="1:9" ht="27" customHeight="1">
      <c r="A11" s="344"/>
      <c r="B11" s="26" t="s">
        <v>275</v>
      </c>
      <c r="C11" s="27"/>
      <c r="D11" s="42"/>
      <c r="E11" s="297">
        <v>2091</v>
      </c>
      <c r="F11" s="297">
        <v>2932</v>
      </c>
      <c r="G11" s="297">
        <v>1814</v>
      </c>
      <c r="H11" s="297">
        <v>4570</v>
      </c>
      <c r="I11" s="298">
        <v>3883</v>
      </c>
    </row>
    <row r="12" spans="1:9" ht="27" customHeight="1">
      <c r="A12" s="344"/>
      <c r="B12" s="26" t="s">
        <v>276</v>
      </c>
      <c r="C12" s="27"/>
      <c r="D12" s="42"/>
      <c r="E12" s="297">
        <v>5840</v>
      </c>
      <c r="F12" s="297">
        <v>6549</v>
      </c>
      <c r="G12" s="297">
        <v>6612</v>
      </c>
      <c r="H12" s="297">
        <v>5824</v>
      </c>
      <c r="I12" s="298">
        <v>7643</v>
      </c>
    </row>
    <row r="13" spans="1:9" ht="27" customHeight="1">
      <c r="A13" s="344"/>
      <c r="B13" s="26" t="s">
        <v>277</v>
      </c>
      <c r="C13" s="27"/>
      <c r="D13" s="48"/>
      <c r="E13" s="299">
        <v>-86</v>
      </c>
      <c r="F13" s="299">
        <v>709</v>
      </c>
      <c r="G13" s="299">
        <v>63</v>
      </c>
      <c r="H13" s="299">
        <v>-789</v>
      </c>
      <c r="I13" s="300">
        <v>1819</v>
      </c>
    </row>
    <row r="14" spans="1:9" ht="27" customHeight="1">
      <c r="A14" s="344"/>
      <c r="B14" s="52" t="s">
        <v>278</v>
      </c>
      <c r="C14" s="32"/>
      <c r="D14" s="48"/>
      <c r="E14" s="299">
        <v>0</v>
      </c>
      <c r="F14" s="299">
        <v>704</v>
      </c>
      <c r="G14" s="299">
        <v>225</v>
      </c>
      <c r="H14" s="299">
        <v>0</v>
      </c>
      <c r="I14" s="300">
        <v>5027</v>
      </c>
    </row>
    <row r="15" spans="1:9" ht="27" customHeight="1">
      <c r="A15" s="344"/>
      <c r="B15" s="162" t="s">
        <v>279</v>
      </c>
      <c r="C15" s="163"/>
      <c r="D15" s="301"/>
      <c r="E15" s="302">
        <v>-28</v>
      </c>
      <c r="F15" s="302">
        <v>1455</v>
      </c>
      <c r="G15" s="302">
        <v>321</v>
      </c>
      <c r="H15" s="302">
        <v>-753</v>
      </c>
      <c r="I15" s="303">
        <v>1859</v>
      </c>
    </row>
    <row r="16" spans="1:9" ht="27" customHeight="1">
      <c r="A16" s="344"/>
      <c r="B16" s="144" t="s">
        <v>280</v>
      </c>
      <c r="C16" s="145"/>
      <c r="D16" s="304" t="s">
        <v>4</v>
      </c>
      <c r="E16" s="305">
        <v>28801</v>
      </c>
      <c r="F16" s="305">
        <v>33857</v>
      </c>
      <c r="G16" s="305">
        <v>41736</v>
      </c>
      <c r="H16" s="305">
        <v>45213</v>
      </c>
      <c r="I16" s="306">
        <v>40579</v>
      </c>
    </row>
    <row r="17" spans="1:9" ht="27" customHeight="1">
      <c r="A17" s="344"/>
      <c r="B17" s="26" t="s">
        <v>281</v>
      </c>
      <c r="C17" s="27"/>
      <c r="D17" s="41" t="s">
        <v>5</v>
      </c>
      <c r="E17" s="297">
        <v>54335</v>
      </c>
      <c r="F17" s="297">
        <v>59626</v>
      </c>
      <c r="G17" s="297">
        <v>71176</v>
      </c>
      <c r="H17" s="297">
        <v>68375</v>
      </c>
      <c r="I17" s="298">
        <v>68284</v>
      </c>
    </row>
    <row r="18" spans="1:9" ht="27" customHeight="1">
      <c r="A18" s="344"/>
      <c r="B18" s="26" t="s">
        <v>282</v>
      </c>
      <c r="C18" s="27"/>
      <c r="D18" s="41" t="s">
        <v>6</v>
      </c>
      <c r="E18" s="297">
        <v>286026</v>
      </c>
      <c r="F18" s="297">
        <v>279030</v>
      </c>
      <c r="G18" s="297">
        <v>278346</v>
      </c>
      <c r="H18" s="297">
        <v>272074</v>
      </c>
      <c r="I18" s="298">
        <v>264157</v>
      </c>
    </row>
    <row r="19" spans="1:9" ht="27" customHeight="1">
      <c r="A19" s="344"/>
      <c r="B19" s="26" t="s">
        <v>283</v>
      </c>
      <c r="C19" s="27"/>
      <c r="D19" s="41" t="s">
        <v>284</v>
      </c>
      <c r="E19" s="297">
        <f>E17+E18-E16</f>
        <v>311560</v>
      </c>
      <c r="F19" s="297">
        <f>F17+F18-F16</f>
        <v>304799</v>
      </c>
      <c r="G19" s="297">
        <f>G17+G18-G16</f>
        <v>307786</v>
      </c>
      <c r="H19" s="297">
        <f>H17+H18-H16</f>
        <v>295236</v>
      </c>
      <c r="I19" s="297">
        <f>I17+I18-I16</f>
        <v>291862</v>
      </c>
    </row>
    <row r="20" spans="1:9" ht="27" customHeight="1">
      <c r="A20" s="344"/>
      <c r="B20" s="26" t="s">
        <v>285</v>
      </c>
      <c r="C20" s="27"/>
      <c r="D20" s="42" t="s">
        <v>286</v>
      </c>
      <c r="E20" s="307">
        <f>E18/E8</f>
        <v>1.6898717350332921</v>
      </c>
      <c r="F20" s="307">
        <f>F18/F8</f>
        <v>1.6699483508788728</v>
      </c>
      <c r="G20" s="307">
        <f>G18/G8</f>
        <v>1.6566439310073922</v>
      </c>
      <c r="H20" s="307">
        <f>H18/H8</f>
        <v>1.557788541917162</v>
      </c>
      <c r="I20" s="307">
        <f>I18/I8</f>
        <v>1.4753747682134</v>
      </c>
    </row>
    <row r="21" spans="1:9" ht="27" customHeight="1">
      <c r="A21" s="344"/>
      <c r="B21" s="26" t="s">
        <v>287</v>
      </c>
      <c r="C21" s="27"/>
      <c r="D21" s="42" t="s">
        <v>288</v>
      </c>
      <c r="E21" s="307">
        <f>E19/E8</f>
        <v>1.8407292965218984</v>
      </c>
      <c r="F21" s="307">
        <f>F19/F8</f>
        <v>1.8241715492940889</v>
      </c>
      <c r="G21" s="307">
        <f>G19/G8</f>
        <v>1.8318632527467296</v>
      </c>
      <c r="H21" s="307">
        <f>H19/H8</f>
        <v>1.6904050293723591</v>
      </c>
      <c r="I21" s="307">
        <f>I19/I8</f>
        <v>1.6301132682469113</v>
      </c>
    </row>
    <row r="22" spans="1:9" ht="27" customHeight="1">
      <c r="A22" s="344"/>
      <c r="B22" s="26" t="s">
        <v>289</v>
      </c>
      <c r="C22" s="27"/>
      <c r="D22" s="42" t="s">
        <v>290</v>
      </c>
      <c r="E22" s="297">
        <f>E18/E24*1000000</f>
        <v>357145.8895745356</v>
      </c>
      <c r="F22" s="297">
        <f>F18/F24*1000000</f>
        <v>348410.34580067074</v>
      </c>
      <c r="G22" s="297">
        <f>G18/G24*1000000</f>
        <v>347556.2703373598</v>
      </c>
      <c r="H22" s="297">
        <f>H18/H24*1000000</f>
        <v>339724.7479603329</v>
      </c>
      <c r="I22" s="297">
        <f>I18/I24*1000000</f>
        <v>329839.19906700996</v>
      </c>
    </row>
    <row r="23" spans="1:9" ht="27" customHeight="1">
      <c r="A23" s="344"/>
      <c r="B23" s="26" t="s">
        <v>291</v>
      </c>
      <c r="C23" s="27"/>
      <c r="D23" s="42" t="s">
        <v>292</v>
      </c>
      <c r="E23" s="297">
        <f>E19/E24*1000000</f>
        <v>389028.8762414686</v>
      </c>
      <c r="F23" s="297">
        <f>F19/F24*1000000</f>
        <v>380586.7648270747</v>
      </c>
      <c r="G23" s="297">
        <f>G19/G24*1000000</f>
        <v>384316.4774132002</v>
      </c>
      <c r="H23" s="297">
        <f>H19/H24*1000000</f>
        <v>368645.94076911744</v>
      </c>
      <c r="I23" s="297">
        <f>I19/I24*1000000</f>
        <v>364433.0012761186</v>
      </c>
    </row>
    <row r="24" spans="1:9" ht="27" customHeight="1">
      <c r="A24" s="344"/>
      <c r="B24" s="308" t="s">
        <v>293</v>
      </c>
      <c r="C24" s="309"/>
      <c r="D24" s="310" t="s">
        <v>294</v>
      </c>
      <c r="E24" s="302">
        <v>800866</v>
      </c>
      <c r="F24" s="302">
        <f>E24</f>
        <v>800866</v>
      </c>
      <c r="G24" s="302">
        <v>800866</v>
      </c>
      <c r="H24" s="302">
        <f>G24</f>
        <v>800866</v>
      </c>
      <c r="I24" s="303">
        <f>H24</f>
        <v>800866</v>
      </c>
    </row>
    <row r="25" spans="1:9" ht="27" customHeight="1">
      <c r="A25" s="344"/>
      <c r="B25" s="6" t="s">
        <v>295</v>
      </c>
      <c r="C25" s="311"/>
      <c r="D25" s="312"/>
      <c r="E25" s="295">
        <v>173380</v>
      </c>
      <c r="F25" s="295">
        <v>175030</v>
      </c>
      <c r="G25" s="295">
        <v>176610</v>
      </c>
      <c r="H25" s="295">
        <v>176803</v>
      </c>
      <c r="I25" s="313">
        <v>178067</v>
      </c>
    </row>
    <row r="26" spans="1:9" ht="27" customHeight="1">
      <c r="A26" s="344"/>
      <c r="B26" s="170" t="s">
        <v>296</v>
      </c>
      <c r="C26" s="314"/>
      <c r="D26" s="315"/>
      <c r="E26" s="316">
        <v>0.857</v>
      </c>
      <c r="F26" s="316">
        <v>0.851</v>
      </c>
      <c r="G26" s="316">
        <v>0.866</v>
      </c>
      <c r="H26" s="316">
        <v>0.879</v>
      </c>
      <c r="I26" s="317">
        <v>0.888</v>
      </c>
    </row>
    <row r="27" spans="1:9" ht="27" customHeight="1">
      <c r="A27" s="344"/>
      <c r="B27" s="170" t="s">
        <v>297</v>
      </c>
      <c r="C27" s="314"/>
      <c r="D27" s="315"/>
      <c r="E27" s="318">
        <v>3.4</v>
      </c>
      <c r="F27" s="318">
        <v>3.7</v>
      </c>
      <c r="G27" s="318">
        <v>3.7</v>
      </c>
      <c r="H27" s="318">
        <v>3.3</v>
      </c>
      <c r="I27" s="319">
        <v>4.3</v>
      </c>
    </row>
    <row r="28" spans="1:9" ht="27" customHeight="1">
      <c r="A28" s="344"/>
      <c r="B28" s="170" t="s">
        <v>298</v>
      </c>
      <c r="C28" s="314"/>
      <c r="D28" s="315"/>
      <c r="E28" s="318">
        <v>87.7</v>
      </c>
      <c r="F28" s="318">
        <v>89.6</v>
      </c>
      <c r="G28" s="318">
        <v>90.7</v>
      </c>
      <c r="H28" s="318">
        <v>91.7</v>
      </c>
      <c r="I28" s="319">
        <v>90.3</v>
      </c>
    </row>
    <row r="29" spans="1:9" ht="27" customHeight="1">
      <c r="A29" s="344"/>
      <c r="B29" s="320" t="s">
        <v>299</v>
      </c>
      <c r="C29" s="321"/>
      <c r="D29" s="322"/>
      <c r="E29" s="323">
        <v>53.7</v>
      </c>
      <c r="F29" s="323">
        <v>56.5</v>
      </c>
      <c r="G29" s="323">
        <v>54.2</v>
      </c>
      <c r="H29" s="323">
        <v>55.6</v>
      </c>
      <c r="I29" s="324">
        <v>54.9</v>
      </c>
    </row>
    <row r="30" spans="1:9" ht="27" customHeight="1">
      <c r="A30" s="344"/>
      <c r="B30" s="343" t="s">
        <v>300</v>
      </c>
      <c r="C30" s="12" t="s">
        <v>301</v>
      </c>
      <c r="D30" s="325"/>
      <c r="E30" s="331" t="s">
        <v>307</v>
      </c>
      <c r="F30" s="331" t="s">
        <v>307</v>
      </c>
      <c r="G30" s="331" t="s">
        <v>307</v>
      </c>
      <c r="H30" s="331" t="s">
        <v>307</v>
      </c>
      <c r="I30" s="326">
        <v>0</v>
      </c>
    </row>
    <row r="31" spans="1:9" ht="27" customHeight="1">
      <c r="A31" s="344"/>
      <c r="B31" s="344"/>
      <c r="C31" s="170" t="s">
        <v>302</v>
      </c>
      <c r="D31" s="315"/>
      <c r="E31" s="332" t="s">
        <v>307</v>
      </c>
      <c r="F31" s="332" t="s">
        <v>307</v>
      </c>
      <c r="G31" s="332" t="s">
        <v>307</v>
      </c>
      <c r="H31" s="332" t="s">
        <v>307</v>
      </c>
      <c r="I31" s="319">
        <v>0</v>
      </c>
    </row>
    <row r="32" spans="1:9" ht="27" customHeight="1">
      <c r="A32" s="344"/>
      <c r="B32" s="344"/>
      <c r="C32" s="170" t="s">
        <v>303</v>
      </c>
      <c r="D32" s="315"/>
      <c r="E32" s="318">
        <v>11.7</v>
      </c>
      <c r="F32" s="318">
        <v>11.5</v>
      </c>
      <c r="G32" s="318">
        <v>10.8</v>
      </c>
      <c r="H32" s="318">
        <v>10.2</v>
      </c>
      <c r="I32" s="319">
        <v>9.1</v>
      </c>
    </row>
    <row r="33" spans="1:9" ht="27" customHeight="1">
      <c r="A33" s="345"/>
      <c r="B33" s="345"/>
      <c r="C33" s="320" t="s">
        <v>304</v>
      </c>
      <c r="D33" s="322"/>
      <c r="E33" s="323">
        <v>52.9</v>
      </c>
      <c r="F33" s="323">
        <v>28.3</v>
      </c>
      <c r="G33" s="323">
        <v>8.9</v>
      </c>
      <c r="H33" s="333" t="s">
        <v>307</v>
      </c>
      <c r="I33" s="327">
        <v>0</v>
      </c>
    </row>
    <row r="34" spans="1:9" ht="27" customHeight="1">
      <c r="A34" s="1" t="s">
        <v>305</v>
      </c>
      <c r="B34" s="9"/>
      <c r="C34" s="9"/>
      <c r="D34" s="9"/>
      <c r="E34" s="328"/>
      <c r="F34" s="328"/>
      <c r="G34" s="328"/>
      <c r="H34" s="328"/>
      <c r="I34" s="329"/>
    </row>
    <row r="35" ht="27" customHeight="1">
      <c r="A35" s="14" t="s">
        <v>306</v>
      </c>
    </row>
    <row r="36" ht="13.5">
      <c r="A36" s="330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14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M52" sqref="M52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9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34" t="s">
        <v>0</v>
      </c>
      <c r="B1" s="17"/>
      <c r="C1" s="17"/>
      <c r="D1" s="47" t="s">
        <v>161</v>
      </c>
      <c r="E1" s="19"/>
      <c r="F1" s="19"/>
      <c r="G1" s="19"/>
    </row>
    <row r="2" ht="15" customHeight="1"/>
    <row r="3" spans="1:4" ht="15" customHeight="1">
      <c r="A3" s="20" t="s">
        <v>78</v>
      </c>
      <c r="B3" s="20"/>
      <c r="C3" s="20"/>
      <c r="D3" s="20"/>
    </row>
    <row r="4" spans="1:4" ht="15" customHeight="1">
      <c r="A4" s="20"/>
      <c r="B4" s="20"/>
      <c r="C4" s="20"/>
      <c r="D4" s="20"/>
    </row>
    <row r="5" spans="1:15" ht="15.75" customHeight="1">
      <c r="A5" s="16" t="s">
        <v>79</v>
      </c>
      <c r="B5" s="16"/>
      <c r="C5" s="16"/>
      <c r="D5" s="16"/>
      <c r="K5" s="21"/>
      <c r="O5" s="21" t="s">
        <v>9</v>
      </c>
    </row>
    <row r="6" spans="1:15" ht="15.75" customHeight="1">
      <c r="A6" s="360" t="s">
        <v>10</v>
      </c>
      <c r="B6" s="361"/>
      <c r="C6" s="361"/>
      <c r="D6" s="361"/>
      <c r="E6" s="362"/>
      <c r="F6" s="385" t="s">
        <v>68</v>
      </c>
      <c r="G6" s="386"/>
      <c r="H6" s="385" t="s">
        <v>69</v>
      </c>
      <c r="I6" s="386"/>
      <c r="J6" s="385" t="s">
        <v>70</v>
      </c>
      <c r="K6" s="386"/>
      <c r="L6" s="385"/>
      <c r="M6" s="386"/>
      <c r="N6" s="385"/>
      <c r="O6" s="386"/>
    </row>
    <row r="7" spans="1:15" ht="15.75" customHeight="1">
      <c r="A7" s="363"/>
      <c r="B7" s="364"/>
      <c r="C7" s="364"/>
      <c r="D7" s="364"/>
      <c r="E7" s="365"/>
      <c r="F7" s="95" t="s">
        <v>80</v>
      </c>
      <c r="G7" s="25" t="s">
        <v>1</v>
      </c>
      <c r="H7" s="95" t="s">
        <v>81</v>
      </c>
      <c r="I7" s="25" t="s">
        <v>1</v>
      </c>
      <c r="J7" s="95" t="s">
        <v>81</v>
      </c>
      <c r="K7" s="25" t="s">
        <v>1</v>
      </c>
      <c r="L7" s="95" t="s">
        <v>81</v>
      </c>
      <c r="M7" s="25" t="s">
        <v>1</v>
      </c>
      <c r="N7" s="95" t="s">
        <v>81</v>
      </c>
      <c r="O7" s="98" t="s">
        <v>1</v>
      </c>
    </row>
    <row r="8" spans="1:25" ht="15.75" customHeight="1">
      <c r="A8" s="355" t="s">
        <v>46</v>
      </c>
      <c r="B8" s="22" t="s">
        <v>11</v>
      </c>
      <c r="C8" s="23"/>
      <c r="D8" s="23"/>
      <c r="E8" s="40" t="s">
        <v>2</v>
      </c>
      <c r="F8" s="115">
        <v>11393</v>
      </c>
      <c r="G8" s="116">
        <v>14993</v>
      </c>
      <c r="H8" s="115">
        <v>19179</v>
      </c>
      <c r="I8" s="116">
        <v>19272</v>
      </c>
      <c r="J8" s="115">
        <v>7156</v>
      </c>
      <c r="K8" s="84">
        <v>6741</v>
      </c>
      <c r="L8" s="53"/>
      <c r="M8" s="54"/>
      <c r="N8" s="53"/>
      <c r="O8" s="5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ht="15.75" customHeight="1">
      <c r="A9" s="366"/>
      <c r="B9" s="9"/>
      <c r="C9" s="29" t="s">
        <v>12</v>
      </c>
      <c r="D9" s="27"/>
      <c r="E9" s="41" t="s">
        <v>3</v>
      </c>
      <c r="F9" s="87">
        <v>11393</v>
      </c>
      <c r="G9" s="97">
        <v>11426</v>
      </c>
      <c r="H9" s="87">
        <v>19109</v>
      </c>
      <c r="I9" s="97">
        <v>19245</v>
      </c>
      <c r="J9" s="87">
        <v>7151</v>
      </c>
      <c r="K9" s="81">
        <v>6740</v>
      </c>
      <c r="L9" s="56"/>
      <c r="M9" s="57"/>
      <c r="N9" s="56"/>
      <c r="O9" s="58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.75" customHeight="1">
      <c r="A10" s="366"/>
      <c r="B10" s="6"/>
      <c r="C10" s="29" t="s">
        <v>13</v>
      </c>
      <c r="D10" s="27"/>
      <c r="E10" s="41" t="s">
        <v>4</v>
      </c>
      <c r="F10" s="87">
        <v>0.2</v>
      </c>
      <c r="G10" s="97">
        <v>3567</v>
      </c>
      <c r="H10" s="87">
        <v>69</v>
      </c>
      <c r="I10" s="97">
        <v>27</v>
      </c>
      <c r="J10" s="117">
        <v>5</v>
      </c>
      <c r="K10" s="96">
        <v>1</v>
      </c>
      <c r="L10" s="56"/>
      <c r="M10" s="57"/>
      <c r="N10" s="56"/>
      <c r="O10" s="58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15.75" customHeight="1">
      <c r="A11" s="366"/>
      <c r="B11" s="30" t="s">
        <v>14</v>
      </c>
      <c r="C11" s="31"/>
      <c r="D11" s="31"/>
      <c r="E11" s="43" t="s">
        <v>5</v>
      </c>
      <c r="F11" s="90">
        <v>10346</v>
      </c>
      <c r="G11" s="112">
        <v>10512</v>
      </c>
      <c r="H11" s="90">
        <v>17363</v>
      </c>
      <c r="I11" s="112">
        <f>18179</f>
        <v>18179</v>
      </c>
      <c r="J11" s="90">
        <v>6898</v>
      </c>
      <c r="K11" s="80">
        <v>7164</v>
      </c>
      <c r="L11" s="60"/>
      <c r="M11" s="61"/>
      <c r="N11" s="60"/>
      <c r="O11" s="62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15.75" customHeight="1">
      <c r="A12" s="366"/>
      <c r="B12" s="4"/>
      <c r="C12" s="29" t="s">
        <v>15</v>
      </c>
      <c r="D12" s="27"/>
      <c r="E12" s="41" t="s">
        <v>6</v>
      </c>
      <c r="F12" s="87">
        <v>10338</v>
      </c>
      <c r="G12" s="97">
        <v>10505</v>
      </c>
      <c r="H12" s="90">
        <v>17297</v>
      </c>
      <c r="I12" s="172">
        <f>18171+1</f>
        <v>18172</v>
      </c>
      <c r="J12" s="90">
        <v>6833</v>
      </c>
      <c r="K12" s="80">
        <v>7056</v>
      </c>
      <c r="L12" s="56"/>
      <c r="M12" s="57"/>
      <c r="N12" s="56"/>
      <c r="O12" s="58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15.75" customHeight="1">
      <c r="A13" s="366"/>
      <c r="B13" s="9"/>
      <c r="C13" s="24" t="s">
        <v>16</v>
      </c>
      <c r="D13" s="32"/>
      <c r="E13" s="44" t="s">
        <v>7</v>
      </c>
      <c r="F13" s="86">
        <v>8</v>
      </c>
      <c r="G13" s="113">
        <v>7</v>
      </c>
      <c r="H13" s="117">
        <v>66</v>
      </c>
      <c r="I13" s="109">
        <f>7</f>
        <v>7</v>
      </c>
      <c r="J13" s="117">
        <v>65</v>
      </c>
      <c r="K13" s="96">
        <v>108</v>
      </c>
      <c r="L13" s="63"/>
      <c r="M13" s="64"/>
      <c r="N13" s="63"/>
      <c r="O13" s="6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ht="15.75" customHeight="1">
      <c r="A14" s="366"/>
      <c r="B14" s="26" t="s">
        <v>17</v>
      </c>
      <c r="C14" s="27"/>
      <c r="D14" s="27"/>
      <c r="E14" s="41" t="s">
        <v>82</v>
      </c>
      <c r="F14" s="87">
        <f>F9-F12</f>
        <v>1055</v>
      </c>
      <c r="G14" s="97">
        <f>G9-G12</f>
        <v>921</v>
      </c>
      <c r="H14" s="87">
        <f aca="true" t="shared" si="0" ref="F14:O15">H9-H12</f>
        <v>1812</v>
      </c>
      <c r="I14" s="97">
        <f t="shared" si="0"/>
        <v>1073</v>
      </c>
      <c r="J14" s="87">
        <f t="shared" si="0"/>
        <v>318</v>
      </c>
      <c r="K14" s="81">
        <f t="shared" si="0"/>
        <v>-316</v>
      </c>
      <c r="L14" s="87">
        <f t="shared" si="0"/>
        <v>0</v>
      </c>
      <c r="M14" s="81">
        <f t="shared" si="0"/>
        <v>0</v>
      </c>
      <c r="N14" s="87">
        <f t="shared" si="0"/>
        <v>0</v>
      </c>
      <c r="O14" s="81">
        <f t="shared" si="0"/>
        <v>0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15.75" customHeight="1">
      <c r="A15" s="366"/>
      <c r="B15" s="26" t="s">
        <v>18</v>
      </c>
      <c r="C15" s="27"/>
      <c r="D15" s="27"/>
      <c r="E15" s="41" t="s">
        <v>83</v>
      </c>
      <c r="F15" s="87">
        <f t="shared" si="0"/>
        <v>-7.8</v>
      </c>
      <c r="G15" s="97">
        <f t="shared" si="0"/>
        <v>3560</v>
      </c>
      <c r="H15" s="87">
        <f t="shared" si="0"/>
        <v>3</v>
      </c>
      <c r="I15" s="97">
        <f t="shared" si="0"/>
        <v>20</v>
      </c>
      <c r="J15" s="87">
        <f t="shared" si="0"/>
        <v>-60</v>
      </c>
      <c r="K15" s="81">
        <f t="shared" si="0"/>
        <v>-107</v>
      </c>
      <c r="L15" s="87">
        <f t="shared" si="0"/>
        <v>0</v>
      </c>
      <c r="M15" s="81">
        <f t="shared" si="0"/>
        <v>0</v>
      </c>
      <c r="N15" s="87">
        <f t="shared" si="0"/>
        <v>0</v>
      </c>
      <c r="O15" s="81">
        <f t="shared" si="0"/>
        <v>0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15.75" customHeight="1">
      <c r="A16" s="366"/>
      <c r="B16" s="26" t="s">
        <v>19</v>
      </c>
      <c r="C16" s="27"/>
      <c r="D16" s="27"/>
      <c r="E16" s="41" t="s">
        <v>84</v>
      </c>
      <c r="F16" s="87">
        <f aca="true" t="shared" si="1" ref="F16:O16">F8-F11</f>
        <v>1047</v>
      </c>
      <c r="G16" s="97">
        <f t="shared" si="1"/>
        <v>4481</v>
      </c>
      <c r="H16" s="87">
        <f t="shared" si="1"/>
        <v>1816</v>
      </c>
      <c r="I16" s="97">
        <f t="shared" si="1"/>
        <v>1093</v>
      </c>
      <c r="J16" s="87">
        <f>J8-J11</f>
        <v>258</v>
      </c>
      <c r="K16" s="81">
        <f>K8-K11</f>
        <v>-423</v>
      </c>
      <c r="L16" s="87">
        <f t="shared" si="1"/>
        <v>0</v>
      </c>
      <c r="M16" s="81">
        <f t="shared" si="1"/>
        <v>0</v>
      </c>
      <c r="N16" s="87">
        <f t="shared" si="1"/>
        <v>0</v>
      </c>
      <c r="O16" s="81">
        <f t="shared" si="1"/>
        <v>0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5.75" customHeight="1">
      <c r="A17" s="366"/>
      <c r="B17" s="26" t="s">
        <v>20</v>
      </c>
      <c r="C17" s="27"/>
      <c r="D17" s="27"/>
      <c r="E17" s="18"/>
      <c r="F17" s="120">
        <v>0</v>
      </c>
      <c r="G17" s="109">
        <v>0</v>
      </c>
      <c r="H17" s="120">
        <v>0</v>
      </c>
      <c r="I17" s="173" t="s">
        <v>164</v>
      </c>
      <c r="J17" s="87">
        <v>0</v>
      </c>
      <c r="K17" s="81">
        <v>0</v>
      </c>
      <c r="L17" s="56"/>
      <c r="M17" s="57"/>
      <c r="N17" s="59"/>
      <c r="O17" s="66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15.75" customHeight="1">
      <c r="A18" s="367"/>
      <c r="B18" s="28" t="s">
        <v>21</v>
      </c>
      <c r="C18" s="16"/>
      <c r="D18" s="16"/>
      <c r="E18" s="10"/>
      <c r="F18" s="88">
        <v>0</v>
      </c>
      <c r="G18" s="110">
        <v>0</v>
      </c>
      <c r="H18" s="88">
        <v>0</v>
      </c>
      <c r="I18" s="118" t="s">
        <v>164</v>
      </c>
      <c r="J18" s="88">
        <v>0</v>
      </c>
      <c r="K18" s="174" t="s">
        <v>167</v>
      </c>
      <c r="L18" s="67"/>
      <c r="M18" s="68"/>
      <c r="N18" s="67"/>
      <c r="O18" s="69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15.75" customHeight="1">
      <c r="A19" s="366" t="s">
        <v>47</v>
      </c>
      <c r="B19" s="30" t="s">
        <v>22</v>
      </c>
      <c r="C19" s="33"/>
      <c r="D19" s="33"/>
      <c r="E19" s="45"/>
      <c r="F19" s="89">
        <v>1580</v>
      </c>
      <c r="G19" s="111">
        <v>853</v>
      </c>
      <c r="H19" s="89">
        <v>9073</v>
      </c>
      <c r="I19" s="111">
        <v>9101</v>
      </c>
      <c r="J19" s="89">
        <v>435</v>
      </c>
      <c r="K19" s="85">
        <v>820</v>
      </c>
      <c r="L19" s="70"/>
      <c r="M19" s="72"/>
      <c r="N19" s="70"/>
      <c r="O19" s="73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15.75" customHeight="1">
      <c r="A20" s="366"/>
      <c r="B20" s="8"/>
      <c r="C20" s="29" t="s">
        <v>23</v>
      </c>
      <c r="D20" s="27"/>
      <c r="E20" s="41"/>
      <c r="F20" s="87">
        <v>1140</v>
      </c>
      <c r="G20" s="97">
        <v>420</v>
      </c>
      <c r="H20" s="87">
        <v>5815</v>
      </c>
      <c r="I20" s="97">
        <v>6000</v>
      </c>
      <c r="J20" s="87">
        <v>378</v>
      </c>
      <c r="K20" s="81">
        <v>810</v>
      </c>
      <c r="L20" s="56"/>
      <c r="M20" s="57"/>
      <c r="N20" s="56"/>
      <c r="O20" s="58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5.75" customHeight="1">
      <c r="A21" s="366"/>
      <c r="B21" s="13" t="s">
        <v>24</v>
      </c>
      <c r="C21" s="31"/>
      <c r="D21" s="31"/>
      <c r="E21" s="43" t="s">
        <v>85</v>
      </c>
      <c r="F21" s="90">
        <v>1580</v>
      </c>
      <c r="G21" s="112">
        <v>853</v>
      </c>
      <c r="H21" s="90">
        <v>9073</v>
      </c>
      <c r="I21" s="112">
        <v>9101</v>
      </c>
      <c r="J21" s="90">
        <v>435</v>
      </c>
      <c r="K21" s="80">
        <v>820</v>
      </c>
      <c r="L21" s="60"/>
      <c r="M21" s="61"/>
      <c r="N21" s="60"/>
      <c r="O21" s="62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>
      <c r="A22" s="366"/>
      <c r="B22" s="30" t="s">
        <v>25</v>
      </c>
      <c r="C22" s="33"/>
      <c r="D22" s="33"/>
      <c r="E22" s="45" t="s">
        <v>86</v>
      </c>
      <c r="F22" s="89">
        <v>5629</v>
      </c>
      <c r="G22" s="111">
        <v>5162</v>
      </c>
      <c r="H22" s="89">
        <v>17208</v>
      </c>
      <c r="I22" s="111">
        <v>16970</v>
      </c>
      <c r="J22" s="89">
        <v>1944</v>
      </c>
      <c r="K22" s="85">
        <v>2413</v>
      </c>
      <c r="L22" s="70"/>
      <c r="M22" s="72"/>
      <c r="N22" s="70"/>
      <c r="O22" s="73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15.75" customHeight="1">
      <c r="A23" s="366"/>
      <c r="B23" s="4" t="s">
        <v>26</v>
      </c>
      <c r="C23" s="24" t="s">
        <v>27</v>
      </c>
      <c r="D23" s="32"/>
      <c r="E23" s="44"/>
      <c r="F23" s="86">
        <v>1732</v>
      </c>
      <c r="G23" s="113">
        <v>1693</v>
      </c>
      <c r="H23" s="86">
        <v>11129</v>
      </c>
      <c r="I23" s="113">
        <v>10753</v>
      </c>
      <c r="J23" s="86">
        <v>1159</v>
      </c>
      <c r="K23" s="74">
        <v>1084</v>
      </c>
      <c r="L23" s="63"/>
      <c r="M23" s="64"/>
      <c r="N23" s="63"/>
      <c r="O23" s="6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5.75" customHeight="1">
      <c r="A24" s="366"/>
      <c r="B24" s="26" t="s">
        <v>87</v>
      </c>
      <c r="C24" s="27"/>
      <c r="D24" s="27"/>
      <c r="E24" s="41" t="s">
        <v>88</v>
      </c>
      <c r="F24" s="87">
        <f>F21-F22</f>
        <v>-4049</v>
      </c>
      <c r="G24" s="97">
        <f>G21-G22</f>
        <v>-4309</v>
      </c>
      <c r="H24" s="87">
        <f aca="true" t="shared" si="2" ref="H24:O24">H21-H22</f>
        <v>-8135</v>
      </c>
      <c r="I24" s="97">
        <f t="shared" si="2"/>
        <v>-7869</v>
      </c>
      <c r="J24" s="87">
        <f t="shared" si="2"/>
        <v>-1509</v>
      </c>
      <c r="K24" s="81">
        <f t="shared" si="2"/>
        <v>-1593</v>
      </c>
      <c r="L24" s="87">
        <f t="shared" si="2"/>
        <v>0</v>
      </c>
      <c r="M24" s="81">
        <f t="shared" si="2"/>
        <v>0</v>
      </c>
      <c r="N24" s="87">
        <f t="shared" si="2"/>
        <v>0</v>
      </c>
      <c r="O24" s="81">
        <f t="shared" si="2"/>
        <v>0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15.75" customHeight="1">
      <c r="A25" s="366"/>
      <c r="B25" s="52" t="s">
        <v>28</v>
      </c>
      <c r="C25" s="32"/>
      <c r="D25" s="32"/>
      <c r="E25" s="368" t="s">
        <v>89</v>
      </c>
      <c r="F25" s="358">
        <v>4049</v>
      </c>
      <c r="G25" s="353">
        <v>4309</v>
      </c>
      <c r="H25" s="358">
        <v>8135</v>
      </c>
      <c r="I25" s="353">
        <v>7869</v>
      </c>
      <c r="J25" s="358">
        <v>1509</v>
      </c>
      <c r="K25" s="377">
        <v>1593</v>
      </c>
      <c r="L25" s="375"/>
      <c r="M25" s="377"/>
      <c r="N25" s="375"/>
      <c r="O25" s="377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ht="15.75" customHeight="1">
      <c r="A26" s="366"/>
      <c r="B26" s="13" t="s">
        <v>29</v>
      </c>
      <c r="C26" s="31"/>
      <c r="D26" s="31"/>
      <c r="E26" s="369"/>
      <c r="F26" s="359"/>
      <c r="G26" s="354"/>
      <c r="H26" s="359"/>
      <c r="I26" s="354"/>
      <c r="J26" s="359"/>
      <c r="K26" s="378"/>
      <c r="L26" s="376"/>
      <c r="M26" s="378"/>
      <c r="N26" s="376"/>
      <c r="O26" s="378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15.75" customHeight="1">
      <c r="A27" s="367"/>
      <c r="B27" s="28" t="s">
        <v>90</v>
      </c>
      <c r="C27" s="16"/>
      <c r="D27" s="16"/>
      <c r="E27" s="46" t="s">
        <v>91</v>
      </c>
      <c r="F27" s="91">
        <f aca="true" t="shared" si="3" ref="F27:O27">F24+F25</f>
        <v>0</v>
      </c>
      <c r="G27" s="114">
        <f t="shared" si="3"/>
        <v>0</v>
      </c>
      <c r="H27" s="91">
        <f t="shared" si="3"/>
        <v>0</v>
      </c>
      <c r="I27" s="114">
        <f t="shared" si="3"/>
        <v>0</v>
      </c>
      <c r="J27" s="91">
        <f t="shared" si="3"/>
        <v>0</v>
      </c>
      <c r="K27" s="82">
        <f t="shared" si="3"/>
        <v>0</v>
      </c>
      <c r="L27" s="91">
        <f t="shared" si="3"/>
        <v>0</v>
      </c>
      <c r="M27" s="82">
        <f t="shared" si="3"/>
        <v>0</v>
      </c>
      <c r="N27" s="91">
        <f t="shared" si="3"/>
        <v>0</v>
      </c>
      <c r="O27" s="82">
        <f t="shared" si="3"/>
        <v>0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5.75" customHeight="1">
      <c r="A28" s="14"/>
      <c r="F28" s="35"/>
      <c r="G28" s="35"/>
      <c r="H28" s="35"/>
      <c r="I28" s="35"/>
      <c r="J28" s="35"/>
      <c r="K28" s="35"/>
      <c r="L28" s="36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15.75" customHeight="1">
      <c r="A29" s="16"/>
      <c r="F29" s="35"/>
      <c r="G29" s="35"/>
      <c r="H29" s="35"/>
      <c r="I29" s="35"/>
      <c r="J29" s="37"/>
      <c r="K29" s="37"/>
      <c r="L29" s="36"/>
      <c r="M29" s="35"/>
      <c r="N29" s="35"/>
      <c r="O29" s="37"/>
      <c r="P29" s="37"/>
      <c r="Q29" s="37" t="s">
        <v>92</v>
      </c>
      <c r="R29" s="35"/>
      <c r="S29" s="35"/>
      <c r="T29" s="35"/>
      <c r="U29" s="35"/>
      <c r="V29" s="35"/>
      <c r="W29" s="35"/>
      <c r="X29" s="35"/>
      <c r="Y29" s="37"/>
    </row>
    <row r="30" spans="1:25" ht="15.75" customHeight="1">
      <c r="A30" s="379" t="s">
        <v>30</v>
      </c>
      <c r="B30" s="380"/>
      <c r="C30" s="380"/>
      <c r="D30" s="380"/>
      <c r="E30" s="381"/>
      <c r="F30" s="387" t="s">
        <v>162</v>
      </c>
      <c r="G30" s="388"/>
      <c r="H30" s="387" t="s">
        <v>71</v>
      </c>
      <c r="I30" s="388"/>
      <c r="J30" s="387" t="s">
        <v>72</v>
      </c>
      <c r="K30" s="388"/>
      <c r="L30" s="387" t="s">
        <v>73</v>
      </c>
      <c r="M30" s="388"/>
      <c r="N30" s="387" t="s">
        <v>74</v>
      </c>
      <c r="O30" s="388"/>
      <c r="P30" s="387" t="s">
        <v>75</v>
      </c>
      <c r="Q30" s="388"/>
      <c r="R30" s="79"/>
      <c r="S30" s="36"/>
      <c r="T30" s="79"/>
      <c r="U30" s="36"/>
      <c r="V30" s="79"/>
      <c r="W30" s="36"/>
      <c r="X30" s="79"/>
      <c r="Y30" s="36"/>
    </row>
    <row r="31" spans="1:25" ht="15.75" customHeight="1">
      <c r="A31" s="382"/>
      <c r="B31" s="383"/>
      <c r="C31" s="383"/>
      <c r="D31" s="383"/>
      <c r="E31" s="384"/>
      <c r="F31" s="95" t="s">
        <v>81</v>
      </c>
      <c r="G31" s="25" t="s">
        <v>1</v>
      </c>
      <c r="H31" s="95" t="s">
        <v>81</v>
      </c>
      <c r="I31" s="25" t="s">
        <v>1</v>
      </c>
      <c r="J31" s="95" t="s">
        <v>81</v>
      </c>
      <c r="K31" s="25" t="s">
        <v>1</v>
      </c>
      <c r="L31" s="95" t="s">
        <v>81</v>
      </c>
      <c r="M31" s="25" t="s">
        <v>1</v>
      </c>
      <c r="N31" s="95" t="s">
        <v>81</v>
      </c>
      <c r="O31" s="121" t="s">
        <v>1</v>
      </c>
      <c r="P31" s="95" t="s">
        <v>81</v>
      </c>
      <c r="Q31" s="121" t="s">
        <v>1</v>
      </c>
      <c r="R31" s="77"/>
      <c r="S31" s="77"/>
      <c r="T31" s="77"/>
      <c r="U31" s="77"/>
      <c r="V31" s="77"/>
      <c r="W31" s="77"/>
      <c r="X31" s="77"/>
      <c r="Y31" s="77"/>
    </row>
    <row r="32" spans="1:25" ht="15.75" customHeight="1">
      <c r="A32" s="355" t="s">
        <v>48</v>
      </c>
      <c r="B32" s="22" t="s">
        <v>11</v>
      </c>
      <c r="C32" s="23"/>
      <c r="D32" s="23"/>
      <c r="E32" s="11" t="s">
        <v>2</v>
      </c>
      <c r="F32" s="89">
        <v>0</v>
      </c>
      <c r="G32" s="84">
        <v>81.1</v>
      </c>
      <c r="H32" s="115">
        <v>328</v>
      </c>
      <c r="I32" s="84">
        <v>312</v>
      </c>
      <c r="J32" s="115">
        <v>218</v>
      </c>
      <c r="K32" s="84">
        <v>199</v>
      </c>
      <c r="L32" s="89">
        <v>669</v>
      </c>
      <c r="M32" s="70">
        <v>681</v>
      </c>
      <c r="N32" s="115">
        <v>364</v>
      </c>
      <c r="O32" s="84">
        <v>456</v>
      </c>
      <c r="P32" s="189">
        <v>157</v>
      </c>
      <c r="Q32" s="84">
        <v>98</v>
      </c>
      <c r="R32" s="71"/>
      <c r="S32" s="71"/>
      <c r="T32" s="78"/>
      <c r="U32" s="78"/>
      <c r="V32" s="71"/>
      <c r="W32" s="71"/>
      <c r="X32" s="78"/>
      <c r="Y32" s="78"/>
    </row>
    <row r="33" spans="1:25" ht="15.75" customHeight="1">
      <c r="A33" s="356"/>
      <c r="B33" s="9"/>
      <c r="C33" s="24" t="s">
        <v>31</v>
      </c>
      <c r="D33" s="32"/>
      <c r="E33" s="48"/>
      <c r="F33" s="86">
        <v>0</v>
      </c>
      <c r="G33" s="74">
        <v>79</v>
      </c>
      <c r="H33" s="86">
        <v>183</v>
      </c>
      <c r="I33" s="74">
        <v>184</v>
      </c>
      <c r="J33" s="86">
        <v>129</v>
      </c>
      <c r="K33" s="74">
        <v>132</v>
      </c>
      <c r="L33" s="86">
        <v>484</v>
      </c>
      <c r="M33" s="63">
        <v>483</v>
      </c>
      <c r="N33" s="86">
        <v>339</v>
      </c>
      <c r="O33" s="74">
        <v>413</v>
      </c>
      <c r="P33" s="86">
        <v>38</v>
      </c>
      <c r="Q33" s="74">
        <v>38</v>
      </c>
      <c r="R33" s="71"/>
      <c r="S33" s="71"/>
      <c r="T33" s="78"/>
      <c r="U33" s="78"/>
      <c r="V33" s="71"/>
      <c r="W33" s="71"/>
      <c r="X33" s="78"/>
      <c r="Y33" s="78"/>
    </row>
    <row r="34" spans="1:25" ht="15.75" customHeight="1">
      <c r="A34" s="356"/>
      <c r="B34" s="9"/>
      <c r="C34" s="7"/>
      <c r="D34" s="29" t="s">
        <v>32</v>
      </c>
      <c r="E34" s="42"/>
      <c r="F34" s="87">
        <v>0</v>
      </c>
      <c r="G34" s="81">
        <v>79</v>
      </c>
      <c r="H34" s="87">
        <v>183</v>
      </c>
      <c r="I34" s="81">
        <v>184</v>
      </c>
      <c r="J34" s="87">
        <v>129</v>
      </c>
      <c r="K34" s="81">
        <v>132</v>
      </c>
      <c r="L34" s="87">
        <v>484</v>
      </c>
      <c r="M34" s="56">
        <v>483</v>
      </c>
      <c r="N34" s="87">
        <v>339</v>
      </c>
      <c r="O34" s="81">
        <v>413</v>
      </c>
      <c r="P34" s="87">
        <v>38</v>
      </c>
      <c r="Q34" s="81">
        <v>38</v>
      </c>
      <c r="R34" s="71"/>
      <c r="S34" s="71"/>
      <c r="T34" s="78"/>
      <c r="U34" s="78"/>
      <c r="V34" s="71"/>
      <c r="W34" s="71"/>
      <c r="X34" s="78"/>
      <c r="Y34" s="78"/>
    </row>
    <row r="35" spans="1:25" ht="15.75" customHeight="1">
      <c r="A35" s="356"/>
      <c r="B35" s="6"/>
      <c r="C35" s="15" t="s">
        <v>33</v>
      </c>
      <c r="D35" s="31"/>
      <c r="E35" s="49"/>
      <c r="F35" s="90">
        <v>0</v>
      </c>
      <c r="G35" s="80">
        <v>2.1</v>
      </c>
      <c r="H35" s="90">
        <v>144</v>
      </c>
      <c r="I35" s="80">
        <v>129</v>
      </c>
      <c r="J35" s="93">
        <v>89</v>
      </c>
      <c r="K35" s="122">
        <v>67</v>
      </c>
      <c r="L35" s="90">
        <v>185</v>
      </c>
      <c r="M35" s="60">
        <v>198</v>
      </c>
      <c r="N35" s="90">
        <v>25</v>
      </c>
      <c r="O35" s="80">
        <v>43</v>
      </c>
      <c r="P35" s="90">
        <v>118</v>
      </c>
      <c r="Q35" s="80">
        <v>60</v>
      </c>
      <c r="R35" s="71"/>
      <c r="S35" s="71"/>
      <c r="T35" s="78"/>
      <c r="U35" s="78"/>
      <c r="V35" s="71"/>
      <c r="W35" s="71"/>
      <c r="X35" s="78"/>
      <c r="Y35" s="78"/>
    </row>
    <row r="36" spans="1:25" ht="15.75" customHeight="1">
      <c r="A36" s="356"/>
      <c r="B36" s="30" t="s">
        <v>14</v>
      </c>
      <c r="C36" s="33"/>
      <c r="D36" s="33"/>
      <c r="E36" s="11" t="s">
        <v>3</v>
      </c>
      <c r="F36" s="89">
        <v>0</v>
      </c>
      <c r="G36" s="85">
        <v>2</v>
      </c>
      <c r="H36" s="89">
        <v>289</v>
      </c>
      <c r="I36" s="85">
        <v>305</v>
      </c>
      <c r="J36" s="89">
        <v>218</v>
      </c>
      <c r="K36" s="85">
        <v>199</v>
      </c>
      <c r="L36" s="89">
        <v>509</v>
      </c>
      <c r="M36" s="70">
        <v>520</v>
      </c>
      <c r="N36" s="89">
        <v>89</v>
      </c>
      <c r="O36" s="85">
        <v>266</v>
      </c>
      <c r="P36" s="89">
        <v>103</v>
      </c>
      <c r="Q36" s="85">
        <v>98</v>
      </c>
      <c r="R36" s="71"/>
      <c r="S36" s="71"/>
      <c r="T36" s="71"/>
      <c r="U36" s="71"/>
      <c r="V36" s="71"/>
      <c r="W36" s="71"/>
      <c r="X36" s="78"/>
      <c r="Y36" s="78"/>
    </row>
    <row r="37" spans="1:25" ht="15.75" customHeight="1">
      <c r="A37" s="356"/>
      <c r="B37" s="9"/>
      <c r="C37" s="29" t="s">
        <v>34</v>
      </c>
      <c r="D37" s="27"/>
      <c r="E37" s="42"/>
      <c r="F37" s="87">
        <v>0</v>
      </c>
      <c r="G37" s="81">
        <v>0</v>
      </c>
      <c r="H37" s="87">
        <v>229</v>
      </c>
      <c r="I37" s="81">
        <v>244</v>
      </c>
      <c r="J37" s="87">
        <v>217</v>
      </c>
      <c r="K37" s="81">
        <v>198</v>
      </c>
      <c r="L37" s="87">
        <v>471</v>
      </c>
      <c r="M37" s="56">
        <v>497</v>
      </c>
      <c r="N37" s="87">
        <v>57</v>
      </c>
      <c r="O37" s="81">
        <v>221</v>
      </c>
      <c r="P37" s="87">
        <v>83</v>
      </c>
      <c r="Q37" s="81">
        <v>77</v>
      </c>
      <c r="R37" s="71"/>
      <c r="S37" s="71"/>
      <c r="T37" s="71"/>
      <c r="U37" s="71"/>
      <c r="V37" s="71"/>
      <c r="W37" s="71"/>
      <c r="X37" s="78"/>
      <c r="Y37" s="78"/>
    </row>
    <row r="38" spans="1:25" ht="15.75" customHeight="1">
      <c r="A38" s="356"/>
      <c r="B38" s="6"/>
      <c r="C38" s="29" t="s">
        <v>35</v>
      </c>
      <c r="D38" s="27"/>
      <c r="E38" s="42"/>
      <c r="F38" s="87">
        <v>0</v>
      </c>
      <c r="G38" s="81">
        <v>2</v>
      </c>
      <c r="H38" s="87">
        <v>60</v>
      </c>
      <c r="I38" s="81">
        <v>62</v>
      </c>
      <c r="J38" s="87">
        <v>0.9</v>
      </c>
      <c r="K38" s="81">
        <v>1</v>
      </c>
      <c r="L38" s="87">
        <v>38</v>
      </c>
      <c r="M38" s="56">
        <v>23</v>
      </c>
      <c r="N38" s="87">
        <v>32</v>
      </c>
      <c r="O38" s="81">
        <v>45</v>
      </c>
      <c r="P38" s="87">
        <v>20</v>
      </c>
      <c r="Q38" s="81">
        <v>21</v>
      </c>
      <c r="R38" s="78"/>
      <c r="S38" s="78"/>
      <c r="T38" s="71"/>
      <c r="U38" s="71"/>
      <c r="V38" s="71"/>
      <c r="W38" s="71"/>
      <c r="X38" s="78"/>
      <c r="Y38" s="78"/>
    </row>
    <row r="39" spans="1:25" ht="15.75" customHeight="1">
      <c r="A39" s="357"/>
      <c r="B39" s="2" t="s">
        <v>36</v>
      </c>
      <c r="C39" s="3"/>
      <c r="D39" s="3"/>
      <c r="E39" s="50" t="s">
        <v>93</v>
      </c>
      <c r="F39" s="91">
        <f aca="true" t="shared" si="4" ref="F39:L39">F32-F36</f>
        <v>0</v>
      </c>
      <c r="G39" s="82">
        <f t="shared" si="4"/>
        <v>79.1</v>
      </c>
      <c r="H39" s="91">
        <f t="shared" si="4"/>
        <v>39</v>
      </c>
      <c r="I39" s="82">
        <f t="shared" si="4"/>
        <v>7</v>
      </c>
      <c r="J39" s="91">
        <f t="shared" si="4"/>
        <v>0</v>
      </c>
      <c r="K39" s="82">
        <f t="shared" si="4"/>
        <v>0</v>
      </c>
      <c r="L39" s="91">
        <f t="shared" si="4"/>
        <v>160</v>
      </c>
      <c r="M39" s="91">
        <v>161</v>
      </c>
      <c r="N39" s="91">
        <f>N32-N36</f>
        <v>275</v>
      </c>
      <c r="O39" s="82">
        <f>O32-O36</f>
        <v>190</v>
      </c>
      <c r="P39" s="91">
        <f>P32-P36</f>
        <v>54</v>
      </c>
      <c r="Q39" s="82">
        <f>Q32-Q36</f>
        <v>0</v>
      </c>
      <c r="R39" s="71"/>
      <c r="S39" s="71"/>
      <c r="T39" s="71"/>
      <c r="U39" s="71"/>
      <c r="V39" s="71"/>
      <c r="W39" s="71"/>
      <c r="X39" s="78"/>
      <c r="Y39" s="78"/>
    </row>
    <row r="40" spans="1:25" ht="15.75" customHeight="1">
      <c r="A40" s="355" t="s">
        <v>49</v>
      </c>
      <c r="B40" s="30" t="s">
        <v>37</v>
      </c>
      <c r="C40" s="33"/>
      <c r="D40" s="33"/>
      <c r="E40" s="11" t="s">
        <v>5</v>
      </c>
      <c r="F40" s="89">
        <v>0</v>
      </c>
      <c r="G40" s="85">
        <v>186.2</v>
      </c>
      <c r="H40" s="89">
        <v>634</v>
      </c>
      <c r="I40" s="85">
        <v>456</v>
      </c>
      <c r="J40" s="89">
        <v>15</v>
      </c>
      <c r="K40" s="85">
        <v>62</v>
      </c>
      <c r="L40" s="89">
        <v>239</v>
      </c>
      <c r="M40" s="70">
        <v>1</v>
      </c>
      <c r="N40" s="89">
        <v>158</v>
      </c>
      <c r="O40" s="85">
        <v>464</v>
      </c>
      <c r="P40" s="89">
        <v>41</v>
      </c>
      <c r="Q40" s="85">
        <v>54</v>
      </c>
      <c r="R40" s="71"/>
      <c r="S40" s="71"/>
      <c r="T40" s="78"/>
      <c r="U40" s="78"/>
      <c r="V40" s="78"/>
      <c r="W40" s="78"/>
      <c r="X40" s="71"/>
      <c r="Y40" s="71"/>
    </row>
    <row r="41" spans="1:25" ht="15.75" customHeight="1">
      <c r="A41" s="370"/>
      <c r="B41" s="6"/>
      <c r="C41" s="29" t="s">
        <v>38</v>
      </c>
      <c r="D41" s="27"/>
      <c r="E41" s="42"/>
      <c r="F41" s="93">
        <v>0</v>
      </c>
      <c r="G41" s="122">
        <v>0</v>
      </c>
      <c r="H41" s="93">
        <v>317</v>
      </c>
      <c r="I41" s="122">
        <v>185</v>
      </c>
      <c r="J41" s="87">
        <v>0</v>
      </c>
      <c r="K41" s="81">
        <v>23</v>
      </c>
      <c r="L41" s="87" t="s">
        <v>168</v>
      </c>
      <c r="M41" s="56">
        <v>0</v>
      </c>
      <c r="N41" s="87">
        <v>0</v>
      </c>
      <c r="O41" s="81">
        <v>89</v>
      </c>
      <c r="P41" s="87">
        <v>40</v>
      </c>
      <c r="Q41" s="81">
        <v>0</v>
      </c>
      <c r="R41" s="78"/>
      <c r="S41" s="78"/>
      <c r="T41" s="78"/>
      <c r="U41" s="78"/>
      <c r="V41" s="78"/>
      <c r="W41" s="78"/>
      <c r="X41" s="71"/>
      <c r="Y41" s="71"/>
    </row>
    <row r="42" spans="1:25" ht="15.75" customHeight="1">
      <c r="A42" s="370"/>
      <c r="B42" s="30" t="s">
        <v>25</v>
      </c>
      <c r="C42" s="33"/>
      <c r="D42" s="33"/>
      <c r="E42" s="11" t="s">
        <v>6</v>
      </c>
      <c r="F42" s="89">
        <v>0</v>
      </c>
      <c r="G42" s="85">
        <v>265.2</v>
      </c>
      <c r="H42" s="89">
        <v>668</v>
      </c>
      <c r="I42" s="85">
        <v>466</v>
      </c>
      <c r="J42" s="89">
        <v>15</v>
      </c>
      <c r="K42" s="85">
        <v>62</v>
      </c>
      <c r="L42" s="89">
        <v>344</v>
      </c>
      <c r="M42" s="70">
        <v>117</v>
      </c>
      <c r="N42" s="89">
        <v>392</v>
      </c>
      <c r="O42" s="85">
        <v>613</v>
      </c>
      <c r="P42" s="89">
        <v>95</v>
      </c>
      <c r="Q42" s="85">
        <v>54</v>
      </c>
      <c r="R42" s="71"/>
      <c r="S42" s="71"/>
      <c r="T42" s="78"/>
      <c r="U42" s="78"/>
      <c r="V42" s="71"/>
      <c r="W42" s="71"/>
      <c r="X42" s="71"/>
      <c r="Y42" s="71"/>
    </row>
    <row r="43" spans="1:25" ht="15.75" customHeight="1">
      <c r="A43" s="370"/>
      <c r="B43" s="6"/>
      <c r="C43" s="29" t="s">
        <v>39</v>
      </c>
      <c r="D43" s="27"/>
      <c r="E43" s="42"/>
      <c r="F43" s="87">
        <v>0</v>
      </c>
      <c r="G43" s="81">
        <v>186.2</v>
      </c>
      <c r="H43" s="87">
        <v>204</v>
      </c>
      <c r="I43" s="81">
        <v>180</v>
      </c>
      <c r="J43" s="93">
        <v>7</v>
      </c>
      <c r="K43" s="122">
        <v>7</v>
      </c>
      <c r="L43" s="87">
        <v>65</v>
      </c>
      <c r="M43" s="56">
        <v>60</v>
      </c>
      <c r="N43" s="87">
        <v>359</v>
      </c>
      <c r="O43" s="81">
        <v>337</v>
      </c>
      <c r="P43" s="87">
        <v>56</v>
      </c>
      <c r="Q43" s="81">
        <v>54</v>
      </c>
      <c r="R43" s="78"/>
      <c r="S43" s="71"/>
      <c r="T43" s="78"/>
      <c r="U43" s="78"/>
      <c r="V43" s="71"/>
      <c r="W43" s="71"/>
      <c r="X43" s="78"/>
      <c r="Y43" s="78"/>
    </row>
    <row r="44" spans="1:25" ht="15.75" customHeight="1">
      <c r="A44" s="371"/>
      <c r="B44" s="28" t="s">
        <v>36</v>
      </c>
      <c r="C44" s="16"/>
      <c r="D44" s="16"/>
      <c r="E44" s="50" t="s">
        <v>94</v>
      </c>
      <c r="F44" s="88">
        <f aca="true" t="shared" si="5" ref="F44:L44">F40-F42</f>
        <v>0</v>
      </c>
      <c r="G44" s="92">
        <f t="shared" si="5"/>
        <v>-79</v>
      </c>
      <c r="H44" s="88">
        <f t="shared" si="5"/>
        <v>-34</v>
      </c>
      <c r="I44" s="92">
        <f t="shared" si="5"/>
        <v>-10</v>
      </c>
      <c r="J44" s="88">
        <f t="shared" si="5"/>
        <v>0</v>
      </c>
      <c r="K44" s="92">
        <f t="shared" si="5"/>
        <v>0</v>
      </c>
      <c r="L44" s="88">
        <f t="shared" si="5"/>
        <v>-105</v>
      </c>
      <c r="M44" s="88">
        <v>-116</v>
      </c>
      <c r="N44" s="88">
        <f>N40-N42</f>
        <v>-234</v>
      </c>
      <c r="O44" s="92">
        <f>O40-O42</f>
        <v>-149</v>
      </c>
      <c r="P44" s="88">
        <f>P40-P42</f>
        <v>-54</v>
      </c>
      <c r="Q44" s="92">
        <f>Q40-Q42</f>
        <v>0</v>
      </c>
      <c r="R44" s="71"/>
      <c r="S44" s="71"/>
      <c r="T44" s="78"/>
      <c r="U44" s="78"/>
      <c r="V44" s="71"/>
      <c r="W44" s="71"/>
      <c r="X44" s="71"/>
      <c r="Y44" s="71"/>
    </row>
    <row r="45" spans="1:25" ht="15.75" customHeight="1">
      <c r="A45" s="372" t="s">
        <v>44</v>
      </c>
      <c r="B45" s="12" t="s">
        <v>40</v>
      </c>
      <c r="C45" s="5"/>
      <c r="D45" s="5"/>
      <c r="E45" s="51" t="s">
        <v>95</v>
      </c>
      <c r="F45" s="94">
        <f>F39+F44</f>
        <v>0</v>
      </c>
      <c r="G45" s="123">
        <v>0</v>
      </c>
      <c r="H45" s="94">
        <f>H39+H44</f>
        <v>5</v>
      </c>
      <c r="I45" s="123">
        <f>I39+I44</f>
        <v>-3</v>
      </c>
      <c r="J45" s="94">
        <f>J39+J44</f>
        <v>0</v>
      </c>
      <c r="K45" s="123">
        <f>K39+K44</f>
        <v>0</v>
      </c>
      <c r="L45" s="94">
        <v>55</v>
      </c>
      <c r="M45" s="94">
        <v>45</v>
      </c>
      <c r="N45" s="94">
        <f>N39+N44</f>
        <v>41</v>
      </c>
      <c r="O45" s="123">
        <f>O39+O44</f>
        <v>41</v>
      </c>
      <c r="P45" s="155">
        <f>P39+P44</f>
        <v>0</v>
      </c>
      <c r="Q45" s="190">
        <f>Q39+Q44</f>
        <v>0</v>
      </c>
      <c r="R45" s="71"/>
      <c r="S45" s="71"/>
      <c r="T45" s="71"/>
      <c r="U45" s="71"/>
      <c r="V45" s="71"/>
      <c r="W45" s="71"/>
      <c r="X45" s="71"/>
      <c r="Y45" s="71"/>
    </row>
    <row r="46" spans="1:25" ht="15.75" customHeight="1">
      <c r="A46" s="373"/>
      <c r="B46" s="26" t="s">
        <v>41</v>
      </c>
      <c r="C46" s="27"/>
      <c r="D46" s="27"/>
      <c r="E46" s="27"/>
      <c r="F46" s="93">
        <v>0</v>
      </c>
      <c r="G46" s="122">
        <v>0</v>
      </c>
      <c r="H46" s="93"/>
      <c r="I46" s="122">
        <v>0</v>
      </c>
      <c r="J46" s="93">
        <v>0</v>
      </c>
      <c r="K46" s="122">
        <v>0</v>
      </c>
      <c r="L46" s="87">
        <v>69</v>
      </c>
      <c r="M46" s="56">
        <v>32</v>
      </c>
      <c r="N46" s="93">
        <v>0</v>
      </c>
      <c r="O46" s="122">
        <v>0</v>
      </c>
      <c r="P46" s="93"/>
      <c r="Q46" s="122">
        <v>0</v>
      </c>
      <c r="R46" s="78"/>
      <c r="S46" s="78"/>
      <c r="T46" s="78"/>
      <c r="U46" s="78"/>
      <c r="V46" s="78"/>
      <c r="W46" s="78"/>
      <c r="X46" s="78"/>
      <c r="Y46" s="78"/>
    </row>
    <row r="47" spans="1:25" ht="15.75" customHeight="1">
      <c r="A47" s="373"/>
      <c r="B47" s="26" t="s">
        <v>42</v>
      </c>
      <c r="C47" s="27"/>
      <c r="D47" s="27"/>
      <c r="E47" s="27"/>
      <c r="F47" s="87">
        <v>0</v>
      </c>
      <c r="G47" s="81">
        <v>0</v>
      </c>
      <c r="H47" s="87">
        <v>22</v>
      </c>
      <c r="I47" s="81">
        <v>18</v>
      </c>
      <c r="J47" s="87">
        <v>0</v>
      </c>
      <c r="K47" s="81">
        <v>0</v>
      </c>
      <c r="L47" s="87">
        <v>53</v>
      </c>
      <c r="M47" s="56">
        <v>68</v>
      </c>
      <c r="N47" s="87">
        <v>6</v>
      </c>
      <c r="O47" s="81">
        <v>136</v>
      </c>
      <c r="P47" s="87"/>
      <c r="Q47" s="81">
        <v>0</v>
      </c>
      <c r="R47" s="71"/>
      <c r="S47" s="71"/>
      <c r="T47" s="71"/>
      <c r="U47" s="71"/>
      <c r="V47" s="71"/>
      <c r="W47" s="71"/>
      <c r="X47" s="71"/>
      <c r="Y47" s="71"/>
    </row>
    <row r="48" spans="1:25" ht="15.75" customHeight="1">
      <c r="A48" s="374"/>
      <c r="B48" s="28" t="s">
        <v>43</v>
      </c>
      <c r="C48" s="16"/>
      <c r="D48" s="16"/>
      <c r="E48" s="16"/>
      <c r="F48" s="91">
        <v>0</v>
      </c>
      <c r="G48" s="82">
        <v>0</v>
      </c>
      <c r="H48" s="91">
        <v>22</v>
      </c>
      <c r="I48" s="82">
        <v>18</v>
      </c>
      <c r="J48" s="91">
        <v>0</v>
      </c>
      <c r="K48" s="82">
        <v>0</v>
      </c>
      <c r="L48" s="91">
        <v>53</v>
      </c>
      <c r="M48" s="75">
        <v>68</v>
      </c>
      <c r="N48" s="91">
        <v>6</v>
      </c>
      <c r="O48" s="157">
        <v>136</v>
      </c>
      <c r="P48" s="91"/>
      <c r="Q48" s="82">
        <v>0</v>
      </c>
      <c r="R48" s="71"/>
      <c r="S48" s="71"/>
      <c r="T48" s="71"/>
      <c r="U48" s="71"/>
      <c r="V48" s="71"/>
      <c r="W48" s="71"/>
      <c r="X48" s="71"/>
      <c r="Y48" s="71"/>
    </row>
    <row r="49" spans="1:15" ht="15.75" customHeight="1">
      <c r="A49" s="14" t="s">
        <v>96</v>
      </c>
      <c r="O49" s="125"/>
    </row>
    <row r="50" spans="1:15" ht="15.75" customHeight="1">
      <c r="A50" s="14"/>
      <c r="O50" s="9"/>
    </row>
  </sheetData>
  <sheetProtection/>
  <mergeCells count="29">
    <mergeCell ref="A32:A39"/>
    <mergeCell ref="A40:A44"/>
    <mergeCell ref="A45:A48"/>
    <mergeCell ref="P30:Q30"/>
    <mergeCell ref="A30:E31"/>
    <mergeCell ref="F30:G30"/>
    <mergeCell ref="H30:I30"/>
    <mergeCell ref="J30:K30"/>
    <mergeCell ref="L30:M30"/>
    <mergeCell ref="N30:O30"/>
    <mergeCell ref="A6:E7"/>
    <mergeCell ref="I25:I26"/>
    <mergeCell ref="J25:J26"/>
    <mergeCell ref="K25:K26"/>
    <mergeCell ref="L25:L26"/>
    <mergeCell ref="M25:M26"/>
    <mergeCell ref="A8:A18"/>
    <mergeCell ref="A19:A27"/>
    <mergeCell ref="E25:E26"/>
    <mergeCell ref="F25:F26"/>
    <mergeCell ref="G25:G26"/>
    <mergeCell ref="H25:H26"/>
    <mergeCell ref="F6:G6"/>
    <mergeCell ref="H6:I6"/>
    <mergeCell ref="J6:K6"/>
    <mergeCell ref="O25:O26"/>
    <mergeCell ref="L6:M6"/>
    <mergeCell ref="N6:O6"/>
    <mergeCell ref="N25:N2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67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1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3" sqref="F3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26" t="s">
        <v>0</v>
      </c>
      <c r="B1" s="126"/>
      <c r="C1" s="127" t="s">
        <v>161</v>
      </c>
      <c r="D1" s="128"/>
    </row>
    <row r="3" spans="1:10" ht="15" customHeight="1">
      <c r="A3" s="20" t="s">
        <v>97</v>
      </c>
      <c r="B3" s="20"/>
      <c r="C3" s="20"/>
      <c r="D3" s="20"/>
      <c r="E3" s="20"/>
      <c r="F3" s="20"/>
      <c r="I3" s="20"/>
      <c r="J3" s="20"/>
    </row>
    <row r="4" spans="1:10" ht="15" customHeight="1">
      <c r="A4" s="20"/>
      <c r="B4" s="20"/>
      <c r="C4" s="20"/>
      <c r="D4" s="20"/>
      <c r="E4" s="20"/>
      <c r="F4" s="20"/>
      <c r="I4" s="20"/>
      <c r="J4" s="20"/>
    </row>
    <row r="5" spans="1:14" ht="15" customHeight="1">
      <c r="A5" s="129"/>
      <c r="B5" s="129" t="s">
        <v>98</v>
      </c>
      <c r="C5" s="129"/>
      <c r="D5" s="129"/>
      <c r="H5" s="21"/>
      <c r="L5" s="21"/>
      <c r="N5" s="21" t="s">
        <v>99</v>
      </c>
    </row>
    <row r="6" spans="1:14" ht="15" customHeight="1">
      <c r="A6" s="130"/>
      <c r="B6" s="131"/>
      <c r="C6" s="131"/>
      <c r="D6" s="131"/>
      <c r="E6" s="389" t="s">
        <v>163</v>
      </c>
      <c r="F6" s="390"/>
      <c r="G6" s="389"/>
      <c r="H6" s="390"/>
      <c r="I6" s="132"/>
      <c r="J6" s="133"/>
      <c r="K6" s="389"/>
      <c r="L6" s="390"/>
      <c r="M6" s="389"/>
      <c r="N6" s="390"/>
    </row>
    <row r="7" spans="1:14" ht="15" customHeight="1">
      <c r="A7" s="134"/>
      <c r="B7" s="135"/>
      <c r="C7" s="135"/>
      <c r="D7" s="135"/>
      <c r="E7" s="136" t="s">
        <v>80</v>
      </c>
      <c r="F7" s="137" t="s">
        <v>1</v>
      </c>
      <c r="G7" s="136" t="s">
        <v>81</v>
      </c>
      <c r="H7" s="137" t="s">
        <v>1</v>
      </c>
      <c r="I7" s="136" t="s">
        <v>81</v>
      </c>
      <c r="J7" s="137" t="s">
        <v>1</v>
      </c>
      <c r="K7" s="136" t="s">
        <v>81</v>
      </c>
      <c r="L7" s="137" t="s">
        <v>1</v>
      </c>
      <c r="M7" s="136" t="s">
        <v>81</v>
      </c>
      <c r="N7" s="138" t="s">
        <v>1</v>
      </c>
    </row>
    <row r="8" spans="1:14" ht="18" customHeight="1">
      <c r="A8" s="391" t="s">
        <v>100</v>
      </c>
      <c r="B8" s="139" t="s">
        <v>101</v>
      </c>
      <c r="C8" s="140"/>
      <c r="D8" s="140"/>
      <c r="E8" s="175">
        <v>14</v>
      </c>
      <c r="F8" s="143">
        <v>14</v>
      </c>
      <c r="G8" s="175"/>
      <c r="H8" s="143"/>
      <c r="I8" s="179"/>
      <c r="J8" s="142"/>
      <c r="K8" s="141"/>
      <c r="L8" s="143"/>
      <c r="M8" s="141"/>
      <c r="N8" s="143"/>
    </row>
    <row r="9" spans="1:14" ht="18" customHeight="1">
      <c r="A9" s="344"/>
      <c r="B9" s="391" t="s">
        <v>102</v>
      </c>
      <c r="C9" s="144" t="s">
        <v>103</v>
      </c>
      <c r="D9" s="145"/>
      <c r="E9" s="176">
        <v>250</v>
      </c>
      <c r="F9" s="148">
        <v>250</v>
      </c>
      <c r="G9" s="176"/>
      <c r="H9" s="148"/>
      <c r="I9" s="180"/>
      <c r="J9" s="147"/>
      <c r="K9" s="146"/>
      <c r="L9" s="148"/>
      <c r="M9" s="146"/>
      <c r="N9" s="148"/>
    </row>
    <row r="10" spans="1:14" ht="18" customHeight="1">
      <c r="A10" s="344"/>
      <c r="B10" s="344"/>
      <c r="C10" s="26" t="s">
        <v>104</v>
      </c>
      <c r="D10" s="27"/>
      <c r="E10" s="177">
        <v>195</v>
      </c>
      <c r="F10" s="151">
        <v>195</v>
      </c>
      <c r="G10" s="177"/>
      <c r="H10" s="151"/>
      <c r="I10" s="181"/>
      <c r="J10" s="150"/>
      <c r="K10" s="149"/>
      <c r="L10" s="151"/>
      <c r="M10" s="149"/>
      <c r="N10" s="151"/>
    </row>
    <row r="11" spans="1:14" ht="18" customHeight="1">
      <c r="A11" s="344"/>
      <c r="B11" s="344"/>
      <c r="C11" s="26" t="s">
        <v>105</v>
      </c>
      <c r="D11" s="27"/>
      <c r="E11" s="177">
        <v>0</v>
      </c>
      <c r="F11" s="151">
        <v>0</v>
      </c>
      <c r="G11" s="177"/>
      <c r="H11" s="151"/>
      <c r="I11" s="181"/>
      <c r="J11" s="150"/>
      <c r="K11" s="149"/>
      <c r="L11" s="151"/>
      <c r="M11" s="149"/>
      <c r="N11" s="151"/>
    </row>
    <row r="12" spans="1:14" ht="18" customHeight="1">
      <c r="A12" s="344"/>
      <c r="B12" s="344"/>
      <c r="C12" s="26" t="s">
        <v>106</v>
      </c>
      <c r="D12" s="27"/>
      <c r="E12" s="177">
        <v>53</v>
      </c>
      <c r="F12" s="151">
        <v>53</v>
      </c>
      <c r="G12" s="177"/>
      <c r="H12" s="151"/>
      <c r="I12" s="181"/>
      <c r="J12" s="150"/>
      <c r="K12" s="149"/>
      <c r="L12" s="151"/>
      <c r="M12" s="149"/>
      <c r="N12" s="151"/>
    </row>
    <row r="13" spans="1:14" ht="18" customHeight="1">
      <c r="A13" s="344"/>
      <c r="B13" s="344"/>
      <c r="C13" s="26" t="s">
        <v>107</v>
      </c>
      <c r="D13" s="27"/>
      <c r="E13" s="177">
        <v>0</v>
      </c>
      <c r="F13" s="151">
        <v>0</v>
      </c>
      <c r="G13" s="177"/>
      <c r="H13" s="151"/>
      <c r="I13" s="181"/>
      <c r="J13" s="150"/>
      <c r="K13" s="149"/>
      <c r="L13" s="151"/>
      <c r="M13" s="149"/>
      <c r="N13" s="151"/>
    </row>
    <row r="14" spans="1:14" ht="18" customHeight="1">
      <c r="A14" s="345"/>
      <c r="B14" s="345"/>
      <c r="C14" s="28" t="s">
        <v>44</v>
      </c>
      <c r="D14" s="16"/>
      <c r="E14" s="178">
        <v>3</v>
      </c>
      <c r="F14" s="154">
        <v>3</v>
      </c>
      <c r="G14" s="178"/>
      <c r="H14" s="154"/>
      <c r="I14" s="182"/>
      <c r="J14" s="153"/>
      <c r="K14" s="152"/>
      <c r="L14" s="154"/>
      <c r="M14" s="152"/>
      <c r="N14" s="154"/>
    </row>
    <row r="15" spans="1:14" ht="18" customHeight="1">
      <c r="A15" s="343" t="s">
        <v>108</v>
      </c>
      <c r="B15" s="391" t="s">
        <v>109</v>
      </c>
      <c r="C15" s="144" t="s">
        <v>110</v>
      </c>
      <c r="D15" s="145"/>
      <c r="E15" s="94">
        <v>165</v>
      </c>
      <c r="F15" s="123">
        <v>153</v>
      </c>
      <c r="G15" s="94"/>
      <c r="H15" s="123"/>
      <c r="I15" s="183"/>
      <c r="J15" s="156"/>
      <c r="K15" s="155"/>
      <c r="L15" s="123"/>
      <c r="M15" s="155"/>
      <c r="N15" s="123"/>
    </row>
    <row r="16" spans="1:14" ht="18" customHeight="1">
      <c r="A16" s="344"/>
      <c r="B16" s="344"/>
      <c r="C16" s="26" t="s">
        <v>111</v>
      </c>
      <c r="D16" s="27"/>
      <c r="E16" s="87">
        <v>321</v>
      </c>
      <c r="F16" s="81">
        <v>324</v>
      </c>
      <c r="G16" s="87"/>
      <c r="H16" s="81"/>
      <c r="I16" s="184"/>
      <c r="J16" s="57"/>
      <c r="K16" s="56"/>
      <c r="L16" s="81"/>
      <c r="M16" s="56"/>
      <c r="N16" s="81"/>
    </row>
    <row r="17" spans="1:14" ht="18" customHeight="1">
      <c r="A17" s="344"/>
      <c r="B17" s="344"/>
      <c r="C17" s="26" t="s">
        <v>112</v>
      </c>
      <c r="D17" s="27"/>
      <c r="E17" s="87">
        <v>0</v>
      </c>
      <c r="F17" s="81">
        <v>0</v>
      </c>
      <c r="G17" s="87"/>
      <c r="H17" s="81"/>
      <c r="I17" s="184"/>
      <c r="J17" s="57"/>
      <c r="K17" s="56"/>
      <c r="L17" s="81"/>
      <c r="M17" s="56"/>
      <c r="N17" s="81"/>
    </row>
    <row r="18" spans="1:14" ht="18" customHeight="1">
      <c r="A18" s="344"/>
      <c r="B18" s="345"/>
      <c r="C18" s="28" t="s">
        <v>113</v>
      </c>
      <c r="D18" s="16"/>
      <c r="E18" s="91">
        <v>486</v>
      </c>
      <c r="F18" s="82">
        <v>477</v>
      </c>
      <c r="G18" s="91"/>
      <c r="H18" s="157"/>
      <c r="I18" s="124"/>
      <c r="J18" s="157"/>
      <c r="K18" s="91"/>
      <c r="L18" s="157"/>
      <c r="M18" s="91"/>
      <c r="N18" s="157"/>
    </row>
    <row r="19" spans="1:14" ht="18" customHeight="1">
      <c r="A19" s="344"/>
      <c r="B19" s="391" t="s">
        <v>114</v>
      </c>
      <c r="C19" s="144" t="s">
        <v>115</v>
      </c>
      <c r="D19" s="145"/>
      <c r="E19" s="94">
        <v>34</v>
      </c>
      <c r="F19" s="123">
        <v>32</v>
      </c>
      <c r="G19" s="94"/>
      <c r="H19" s="123"/>
      <c r="I19" s="185"/>
      <c r="J19" s="123"/>
      <c r="K19" s="94"/>
      <c r="L19" s="123"/>
      <c r="M19" s="94"/>
      <c r="N19" s="123"/>
    </row>
    <row r="20" spans="1:14" ht="18" customHeight="1">
      <c r="A20" s="344"/>
      <c r="B20" s="344"/>
      <c r="C20" s="26" t="s">
        <v>116</v>
      </c>
      <c r="D20" s="27"/>
      <c r="E20" s="87">
        <v>122</v>
      </c>
      <c r="F20" s="81">
        <v>130</v>
      </c>
      <c r="G20" s="87"/>
      <c r="H20" s="81"/>
      <c r="I20" s="119"/>
      <c r="J20" s="81"/>
      <c r="K20" s="87"/>
      <c r="L20" s="81"/>
      <c r="M20" s="87"/>
      <c r="N20" s="81"/>
    </row>
    <row r="21" spans="1:14" s="161" customFormat="1" ht="18" customHeight="1">
      <c r="A21" s="344"/>
      <c r="B21" s="344"/>
      <c r="C21" s="158" t="s">
        <v>117</v>
      </c>
      <c r="D21" s="159"/>
      <c r="E21" s="160">
        <v>0</v>
      </c>
      <c r="F21" s="97">
        <v>0</v>
      </c>
      <c r="G21" s="160"/>
      <c r="H21" s="97"/>
      <c r="I21" s="186"/>
      <c r="J21" s="97"/>
      <c r="K21" s="160"/>
      <c r="L21" s="97"/>
      <c r="M21" s="160"/>
      <c r="N21" s="97"/>
    </row>
    <row r="22" spans="1:14" ht="18" customHeight="1">
      <c r="A22" s="344"/>
      <c r="B22" s="345"/>
      <c r="C22" s="2" t="s">
        <v>118</v>
      </c>
      <c r="D22" s="3"/>
      <c r="E22" s="91">
        <v>157</v>
      </c>
      <c r="F22" s="82">
        <v>163</v>
      </c>
      <c r="G22" s="91"/>
      <c r="H22" s="82"/>
      <c r="I22" s="124"/>
      <c r="J22" s="82"/>
      <c r="K22" s="91"/>
      <c r="L22" s="82"/>
      <c r="M22" s="91"/>
      <c r="N22" s="82"/>
    </row>
    <row r="23" spans="1:14" ht="18" customHeight="1">
      <c r="A23" s="344"/>
      <c r="B23" s="391" t="s">
        <v>119</v>
      </c>
      <c r="C23" s="144" t="s">
        <v>120</v>
      </c>
      <c r="D23" s="145"/>
      <c r="E23" s="94">
        <v>250</v>
      </c>
      <c r="F23" s="123">
        <v>250</v>
      </c>
      <c r="G23" s="94"/>
      <c r="H23" s="123"/>
      <c r="I23" s="185"/>
      <c r="J23" s="123"/>
      <c r="K23" s="94"/>
      <c r="L23" s="123"/>
      <c r="M23" s="94"/>
      <c r="N23" s="123"/>
    </row>
    <row r="24" spans="1:14" ht="18" customHeight="1">
      <c r="A24" s="344"/>
      <c r="B24" s="344"/>
      <c r="C24" s="26" t="s">
        <v>121</v>
      </c>
      <c r="D24" s="27"/>
      <c r="E24" s="87">
        <v>80</v>
      </c>
      <c r="F24" s="81">
        <v>65</v>
      </c>
      <c r="G24" s="87"/>
      <c r="H24" s="81"/>
      <c r="I24" s="119"/>
      <c r="J24" s="81"/>
      <c r="K24" s="87"/>
      <c r="L24" s="81"/>
      <c r="M24" s="87"/>
      <c r="N24" s="81"/>
    </row>
    <row r="25" spans="1:14" ht="18" customHeight="1">
      <c r="A25" s="344"/>
      <c r="B25" s="344"/>
      <c r="C25" s="26" t="s">
        <v>122</v>
      </c>
      <c r="D25" s="27"/>
      <c r="E25" s="87">
        <v>0</v>
      </c>
      <c r="F25" s="81">
        <v>0</v>
      </c>
      <c r="G25" s="87"/>
      <c r="H25" s="81"/>
      <c r="I25" s="119"/>
      <c r="J25" s="81"/>
      <c r="K25" s="87"/>
      <c r="L25" s="81"/>
      <c r="M25" s="87"/>
      <c r="N25" s="81"/>
    </row>
    <row r="26" spans="1:14" ht="18" customHeight="1">
      <c r="A26" s="344"/>
      <c r="B26" s="345"/>
      <c r="C26" s="162" t="s">
        <v>123</v>
      </c>
      <c r="D26" s="163"/>
      <c r="E26" s="164">
        <v>329</v>
      </c>
      <c r="F26" s="157">
        <v>315</v>
      </c>
      <c r="G26" s="164"/>
      <c r="H26" s="82"/>
      <c r="I26" s="124"/>
      <c r="J26" s="82"/>
      <c r="K26" s="164"/>
      <c r="L26" s="82"/>
      <c r="M26" s="164"/>
      <c r="N26" s="82"/>
    </row>
    <row r="27" spans="1:14" ht="18" customHeight="1">
      <c r="A27" s="345"/>
      <c r="B27" s="28" t="s">
        <v>124</v>
      </c>
      <c r="C27" s="16"/>
      <c r="D27" s="16"/>
      <c r="E27" s="165">
        <v>486</v>
      </c>
      <c r="F27" s="82">
        <v>478</v>
      </c>
      <c r="G27" s="91"/>
      <c r="H27" s="82"/>
      <c r="I27" s="187"/>
      <c r="J27" s="82"/>
      <c r="K27" s="91"/>
      <c r="L27" s="82"/>
      <c r="M27" s="91"/>
      <c r="N27" s="82"/>
    </row>
    <row r="28" spans="1:14" ht="18" customHeight="1">
      <c r="A28" s="391" t="s">
        <v>125</v>
      </c>
      <c r="B28" s="391" t="s">
        <v>126</v>
      </c>
      <c r="C28" s="144" t="s">
        <v>127</v>
      </c>
      <c r="D28" s="166" t="s">
        <v>2</v>
      </c>
      <c r="E28" s="94">
        <v>243</v>
      </c>
      <c r="F28" s="123">
        <v>248</v>
      </c>
      <c r="G28" s="94"/>
      <c r="H28" s="123"/>
      <c r="I28" s="185"/>
      <c r="J28" s="123"/>
      <c r="K28" s="94"/>
      <c r="L28" s="123"/>
      <c r="M28" s="94"/>
      <c r="N28" s="123"/>
    </row>
    <row r="29" spans="1:14" ht="18" customHeight="1">
      <c r="A29" s="344"/>
      <c r="B29" s="344"/>
      <c r="C29" s="26" t="s">
        <v>128</v>
      </c>
      <c r="D29" s="167" t="s">
        <v>3</v>
      </c>
      <c r="E29" s="87">
        <v>5</v>
      </c>
      <c r="F29" s="81">
        <v>12</v>
      </c>
      <c r="G29" s="87"/>
      <c r="H29" s="81"/>
      <c r="I29" s="119"/>
      <c r="J29" s="81"/>
      <c r="K29" s="87"/>
      <c r="L29" s="81"/>
      <c r="M29" s="87"/>
      <c r="N29" s="81"/>
    </row>
    <row r="30" spans="1:14" ht="18" customHeight="1">
      <c r="A30" s="344"/>
      <c r="B30" s="344"/>
      <c r="C30" s="26" t="s">
        <v>129</v>
      </c>
      <c r="D30" s="167" t="s">
        <v>130</v>
      </c>
      <c r="E30" s="87">
        <v>216</v>
      </c>
      <c r="F30" s="81">
        <v>223</v>
      </c>
      <c r="G30" s="87"/>
      <c r="H30" s="81"/>
      <c r="I30" s="119"/>
      <c r="J30" s="81"/>
      <c r="K30" s="87"/>
      <c r="L30" s="81"/>
      <c r="M30" s="87"/>
      <c r="N30" s="81"/>
    </row>
    <row r="31" spans="1:15" ht="18" customHeight="1">
      <c r="A31" s="344"/>
      <c r="B31" s="344"/>
      <c r="C31" s="2" t="s">
        <v>131</v>
      </c>
      <c r="D31" s="168" t="s">
        <v>132</v>
      </c>
      <c r="E31" s="91">
        <f>E28-E29-E30</f>
        <v>22</v>
      </c>
      <c r="F31" s="82">
        <f>F28-F29-F30</f>
        <v>13</v>
      </c>
      <c r="G31" s="91">
        <f aca="true" t="shared" si="0" ref="G31:N31">G28-G29-G30</f>
        <v>0</v>
      </c>
      <c r="H31" s="157">
        <f>H28-H29-H30</f>
        <v>0</v>
      </c>
      <c r="I31" s="124">
        <f t="shared" si="0"/>
        <v>0</v>
      </c>
      <c r="J31" s="169">
        <f t="shared" si="0"/>
        <v>0</v>
      </c>
      <c r="K31" s="91">
        <f t="shared" si="0"/>
        <v>0</v>
      </c>
      <c r="L31" s="169">
        <f t="shared" si="0"/>
        <v>0</v>
      </c>
      <c r="M31" s="91">
        <f t="shared" si="0"/>
        <v>0</v>
      </c>
      <c r="N31" s="157">
        <f t="shared" si="0"/>
        <v>0</v>
      </c>
      <c r="O31" s="4"/>
    </row>
    <row r="32" spans="1:14" ht="18" customHeight="1">
      <c r="A32" s="344"/>
      <c r="B32" s="344"/>
      <c r="C32" s="144" t="s">
        <v>133</v>
      </c>
      <c r="D32" s="166" t="s">
        <v>134</v>
      </c>
      <c r="E32" s="94">
        <v>1</v>
      </c>
      <c r="F32" s="123">
        <v>1</v>
      </c>
      <c r="G32" s="94"/>
      <c r="H32" s="123"/>
      <c r="I32" s="185"/>
      <c r="J32" s="123"/>
      <c r="K32" s="94"/>
      <c r="L32" s="123"/>
      <c r="M32" s="94"/>
      <c r="N32" s="123"/>
    </row>
    <row r="33" spans="1:14" ht="18" customHeight="1">
      <c r="A33" s="344"/>
      <c r="B33" s="344"/>
      <c r="C33" s="26" t="s">
        <v>135</v>
      </c>
      <c r="D33" s="167" t="s">
        <v>136</v>
      </c>
      <c r="E33" s="87">
        <v>0.03</v>
      </c>
      <c r="F33" s="81">
        <v>1</v>
      </c>
      <c r="G33" s="87"/>
      <c r="H33" s="81"/>
      <c r="I33" s="119"/>
      <c r="J33" s="81"/>
      <c r="K33" s="87"/>
      <c r="L33" s="81"/>
      <c r="M33" s="87"/>
      <c r="N33" s="81"/>
    </row>
    <row r="34" spans="1:14" ht="18" customHeight="1">
      <c r="A34" s="344"/>
      <c r="B34" s="345"/>
      <c r="C34" s="2" t="s">
        <v>137</v>
      </c>
      <c r="D34" s="168" t="s">
        <v>138</v>
      </c>
      <c r="E34" s="91">
        <f>E31+E32-E33</f>
        <v>22.97</v>
      </c>
      <c r="F34" s="82">
        <f>F31+F32-F33</f>
        <v>13</v>
      </c>
      <c r="G34" s="91">
        <f aca="true" t="shared" si="1" ref="G34:N34">G31+G32-G33</f>
        <v>0</v>
      </c>
      <c r="H34" s="82">
        <f>H31+H32-H33</f>
        <v>0</v>
      </c>
      <c r="I34" s="124">
        <f t="shared" si="1"/>
        <v>0</v>
      </c>
      <c r="J34" s="82">
        <f t="shared" si="1"/>
        <v>0</v>
      </c>
      <c r="K34" s="91">
        <f t="shared" si="1"/>
        <v>0</v>
      </c>
      <c r="L34" s="82">
        <f t="shared" si="1"/>
        <v>0</v>
      </c>
      <c r="M34" s="91">
        <f t="shared" si="1"/>
        <v>0</v>
      </c>
      <c r="N34" s="82">
        <f t="shared" si="1"/>
        <v>0</v>
      </c>
    </row>
    <row r="35" spans="1:14" ht="18" customHeight="1">
      <c r="A35" s="344"/>
      <c r="B35" s="391" t="s">
        <v>139</v>
      </c>
      <c r="C35" s="144" t="s">
        <v>140</v>
      </c>
      <c r="D35" s="166" t="s">
        <v>141</v>
      </c>
      <c r="E35" s="94">
        <v>0.5</v>
      </c>
      <c r="F35" s="123">
        <v>0</v>
      </c>
      <c r="G35" s="94"/>
      <c r="H35" s="123"/>
      <c r="I35" s="185"/>
      <c r="J35" s="123"/>
      <c r="K35" s="94"/>
      <c r="L35" s="123"/>
      <c r="M35" s="94"/>
      <c r="N35" s="123"/>
    </row>
    <row r="36" spans="1:14" ht="18" customHeight="1">
      <c r="A36" s="344"/>
      <c r="B36" s="344"/>
      <c r="C36" s="26" t="s">
        <v>142</v>
      </c>
      <c r="D36" s="167" t="s">
        <v>143</v>
      </c>
      <c r="E36" s="87">
        <v>0</v>
      </c>
      <c r="F36" s="81">
        <v>0</v>
      </c>
      <c r="G36" s="87"/>
      <c r="H36" s="81"/>
      <c r="I36" s="119"/>
      <c r="J36" s="81"/>
      <c r="K36" s="87"/>
      <c r="L36" s="81"/>
      <c r="M36" s="87"/>
      <c r="N36" s="81"/>
    </row>
    <row r="37" spans="1:14" ht="18" customHeight="1">
      <c r="A37" s="344"/>
      <c r="B37" s="344"/>
      <c r="C37" s="26" t="s">
        <v>144</v>
      </c>
      <c r="D37" s="167" t="s">
        <v>145</v>
      </c>
      <c r="E37" s="87">
        <f>E34+E35-E36</f>
        <v>23.47</v>
      </c>
      <c r="F37" s="81">
        <f>F34+F35-F36</f>
        <v>13</v>
      </c>
      <c r="G37" s="87">
        <f aca="true" t="shared" si="2" ref="G37:N37">G34+G35-G36</f>
        <v>0</v>
      </c>
      <c r="H37" s="81">
        <f>H34+H35-H36</f>
        <v>0</v>
      </c>
      <c r="I37" s="119">
        <f t="shared" si="2"/>
        <v>0</v>
      </c>
      <c r="J37" s="81">
        <f t="shared" si="2"/>
        <v>0</v>
      </c>
      <c r="K37" s="87">
        <f t="shared" si="2"/>
        <v>0</v>
      </c>
      <c r="L37" s="81">
        <f t="shared" si="2"/>
        <v>0</v>
      </c>
      <c r="M37" s="87">
        <f t="shared" si="2"/>
        <v>0</v>
      </c>
      <c r="N37" s="81">
        <f t="shared" si="2"/>
        <v>0</v>
      </c>
    </row>
    <row r="38" spans="1:14" ht="18" customHeight="1">
      <c r="A38" s="344"/>
      <c r="B38" s="344"/>
      <c r="C38" s="26" t="s">
        <v>146</v>
      </c>
      <c r="D38" s="167" t="s">
        <v>147</v>
      </c>
      <c r="E38" s="87">
        <v>0</v>
      </c>
      <c r="F38" s="81">
        <v>0</v>
      </c>
      <c r="G38" s="87"/>
      <c r="H38" s="81"/>
      <c r="I38" s="119"/>
      <c r="J38" s="81"/>
      <c r="K38" s="87"/>
      <c r="L38" s="81"/>
      <c r="M38" s="87"/>
      <c r="N38" s="81"/>
    </row>
    <row r="39" spans="1:14" ht="18" customHeight="1">
      <c r="A39" s="344"/>
      <c r="B39" s="344"/>
      <c r="C39" s="26" t="s">
        <v>148</v>
      </c>
      <c r="D39" s="167" t="s">
        <v>149</v>
      </c>
      <c r="E39" s="87">
        <v>0</v>
      </c>
      <c r="F39" s="81">
        <v>0</v>
      </c>
      <c r="G39" s="87"/>
      <c r="H39" s="81"/>
      <c r="I39" s="119"/>
      <c r="J39" s="81"/>
      <c r="K39" s="87"/>
      <c r="L39" s="81"/>
      <c r="M39" s="87"/>
      <c r="N39" s="81"/>
    </row>
    <row r="40" spans="1:14" ht="18" customHeight="1">
      <c r="A40" s="344"/>
      <c r="B40" s="344"/>
      <c r="C40" s="26" t="s">
        <v>150</v>
      </c>
      <c r="D40" s="167" t="s">
        <v>151</v>
      </c>
      <c r="E40" s="87">
        <v>10</v>
      </c>
      <c r="F40" s="81">
        <v>6</v>
      </c>
      <c r="G40" s="87"/>
      <c r="H40" s="81"/>
      <c r="I40" s="119"/>
      <c r="J40" s="81"/>
      <c r="K40" s="87"/>
      <c r="L40" s="81"/>
      <c r="M40" s="87"/>
      <c r="N40" s="81"/>
    </row>
    <row r="41" spans="1:14" ht="18" customHeight="1">
      <c r="A41" s="344"/>
      <c r="B41" s="344"/>
      <c r="C41" s="170" t="s">
        <v>152</v>
      </c>
      <c r="D41" s="167" t="s">
        <v>153</v>
      </c>
      <c r="E41" s="87">
        <f>E34+E35-E36-E40</f>
        <v>13.469999999999999</v>
      </c>
      <c r="F41" s="81">
        <f>F34+F35-F36-F40</f>
        <v>7</v>
      </c>
      <c r="G41" s="87">
        <f aca="true" t="shared" si="3" ref="G41:N41">G34+G35-G36-G40</f>
        <v>0</v>
      </c>
      <c r="H41" s="81">
        <f>H34+H35-H36-H40</f>
        <v>0</v>
      </c>
      <c r="I41" s="119">
        <f t="shared" si="3"/>
        <v>0</v>
      </c>
      <c r="J41" s="81">
        <f t="shared" si="3"/>
        <v>0</v>
      </c>
      <c r="K41" s="87">
        <f t="shared" si="3"/>
        <v>0</v>
      </c>
      <c r="L41" s="81">
        <f t="shared" si="3"/>
        <v>0</v>
      </c>
      <c r="M41" s="87">
        <f t="shared" si="3"/>
        <v>0</v>
      </c>
      <c r="N41" s="81">
        <f t="shared" si="3"/>
        <v>0</v>
      </c>
    </row>
    <row r="42" spans="1:14" ht="18" customHeight="1">
      <c r="A42" s="344"/>
      <c r="B42" s="344"/>
      <c r="C42" s="392" t="s">
        <v>154</v>
      </c>
      <c r="D42" s="393"/>
      <c r="E42" s="87">
        <f>E37+E38-E39-E40</f>
        <v>13.469999999999999</v>
      </c>
      <c r="F42" s="81">
        <f>F37+F38-F39-F40</f>
        <v>7</v>
      </c>
      <c r="G42" s="87">
        <f aca="true" t="shared" si="4" ref="G42:N42">G37+G38-G39-G40</f>
        <v>0</v>
      </c>
      <c r="H42" s="81">
        <f>H37+H38-H39-H40</f>
        <v>0</v>
      </c>
      <c r="I42" s="184">
        <f t="shared" si="4"/>
        <v>0</v>
      </c>
      <c r="J42" s="119">
        <f t="shared" si="4"/>
        <v>0</v>
      </c>
      <c r="K42" s="56">
        <f t="shared" si="4"/>
        <v>0</v>
      </c>
      <c r="L42" s="119">
        <f t="shared" si="4"/>
        <v>0</v>
      </c>
      <c r="M42" s="56">
        <f t="shared" si="4"/>
        <v>0</v>
      </c>
      <c r="N42" s="81">
        <f t="shared" si="4"/>
        <v>0</v>
      </c>
    </row>
    <row r="43" spans="1:14" ht="18" customHeight="1">
      <c r="A43" s="344"/>
      <c r="B43" s="344"/>
      <c r="C43" s="26" t="s">
        <v>155</v>
      </c>
      <c r="D43" s="167" t="s">
        <v>156</v>
      </c>
      <c r="E43" s="87">
        <v>64</v>
      </c>
      <c r="F43" s="81">
        <v>57</v>
      </c>
      <c r="G43" s="87"/>
      <c r="H43" s="81"/>
      <c r="I43" s="119"/>
      <c r="J43" s="81"/>
      <c r="K43" s="87"/>
      <c r="L43" s="81"/>
      <c r="M43" s="87"/>
      <c r="N43" s="81"/>
    </row>
    <row r="44" spans="1:14" ht="18" customHeight="1">
      <c r="A44" s="345"/>
      <c r="B44" s="345"/>
      <c r="C44" s="2" t="s">
        <v>157</v>
      </c>
      <c r="D44" s="50" t="s">
        <v>158</v>
      </c>
      <c r="E44" s="91">
        <f>E41+E43</f>
        <v>77.47</v>
      </c>
      <c r="F44" s="82">
        <f>F41+F43</f>
        <v>64</v>
      </c>
      <c r="G44" s="91">
        <f aca="true" t="shared" si="5" ref="G44:N44">G41+G43</f>
        <v>0</v>
      </c>
      <c r="H44" s="82">
        <f>H41+H43</f>
        <v>0</v>
      </c>
      <c r="I44" s="124">
        <f t="shared" si="5"/>
        <v>0</v>
      </c>
      <c r="J44" s="82">
        <f t="shared" si="5"/>
        <v>0</v>
      </c>
      <c r="K44" s="91">
        <f t="shared" si="5"/>
        <v>0</v>
      </c>
      <c r="L44" s="82">
        <f t="shared" si="5"/>
        <v>0</v>
      </c>
      <c r="M44" s="91">
        <f t="shared" si="5"/>
        <v>0</v>
      </c>
      <c r="N44" s="82">
        <f t="shared" si="5"/>
        <v>0</v>
      </c>
    </row>
    <row r="45" ht="13.5" customHeight="1">
      <c r="A45" s="14" t="s">
        <v>159</v>
      </c>
    </row>
    <row r="46" ht="13.5" customHeight="1">
      <c r="A46" s="14" t="s">
        <v>160</v>
      </c>
    </row>
    <row r="47" ht="13.5">
      <c r="A47" s="171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2017-08-09T06:34:20Z</cp:lastPrinted>
  <dcterms:created xsi:type="dcterms:W3CDTF">1999-07-06T05:17:05Z</dcterms:created>
  <dcterms:modified xsi:type="dcterms:W3CDTF">2017-10-31T02:42:07Z</dcterms:modified>
  <cp:category/>
  <cp:version/>
  <cp:contentType/>
  <cp:contentStatus/>
</cp:coreProperties>
</file>