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'2.公営企業会計予算 (2)'!$A$1:$O$50</definedName>
    <definedName name="_xlnm.Print_Area" localSheetId="3">'3.(1)普通会計決算'!$A$1:$I$42</definedName>
    <definedName name="_xlnm.Print_Area" localSheetId="4">'3.(2)財政指標等'!$A$1:$J$35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  <definedName name="_xlnm.Print_Titles" localSheetId="1">'2.公営企業会計予算'!$1:$4</definedName>
    <definedName name="_xlnm.Print_Titles" localSheetId="2">'2.公営企業会計予算 (2)'!$1:$4</definedName>
    <definedName name="_xlnm.Print_Titles" localSheetId="5">'4.公営企業会計決算'!$1:$4</definedName>
    <definedName name="_xlnm.Print_Titles" localSheetId="6">'4.公営企業会計決算 (2)'!$1:$4</definedName>
  </definedNames>
  <calcPr fullCalcOnLoad="1"/>
</workbook>
</file>

<file path=xl/sharedStrings.xml><?xml version="1.0" encoding="utf-8"?>
<sst xmlns="http://schemas.openxmlformats.org/spreadsheetml/2006/main" count="696" uniqueCount="300">
  <si>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</si>
  <si>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</si>
  <si>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</si>
  <si>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</si>
  <si>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</si>
  <si>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</si>
  <si>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</si>
  <si>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</si>
  <si>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</si>
  <si>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</si>
  <si>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</si>
  <si>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</si>
  <si>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</si>
  <si>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</si>
  <si>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</si>
  <si>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</si>
  <si>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</si>
  <si>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</si>
  <si>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</si>
  <si>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</si>
  <si>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</si>
  <si>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</si>
  <si>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</si>
  <si>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</si>
  <si>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</si>
  <si>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</si>
  <si>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</si>
  <si>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</si>
  <si>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</si>
  <si>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</si>
  <si>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</si>
  <si>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</si>
  <si>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</si>
  <si>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</si>
  <si>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</si>
  <si>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</si>
  <si>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</si>
  <si>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</si>
  <si>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</si>
  <si>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</si>
  <si>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</si>
  <si>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</si>
  <si>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</si>
  <si>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</si>
  <si>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</si>
  <si>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</si>
  <si>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</si>
  <si>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</si>
  <si>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</si>
  <si>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</si>
  <si>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</si>
  <si>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</si>
  <si>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</si>
  <si>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</si>
  <si>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</si>
  <si>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</si>
  <si>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</si>
  <si>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</si>
  <si>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</si>
  <si>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</si>
  <si>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</si>
  <si>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</si>
  <si>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</si>
  <si>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</si>
  <si>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</si>
  <si>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</si>
  <si>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</si>
  <si>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</si>
  <si>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</si>
  <si>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</si>
  <si>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</si>
  <si>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</si>
  <si>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</si>
  <si>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</si>
  <si>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</si>
  <si>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</si>
  <si>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</si>
  <si>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</si>
  <si>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</si>
  <si>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</si>
  <si>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</si>
  <si>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</si>
  <si>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</si>
  <si>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</si>
  <si>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</si>
  <si>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</si>
  <si>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</si>
  <si>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</si>
  <si>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</si>
  <si>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</si>
  <si>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</si>
  <si>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</si>
  <si>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</si>
  <si>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</si>
  <si>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</si>
  <si>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</si>
  <si>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</si>
  <si>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</si>
  <si>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</si>
  <si>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</si>
  <si>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</si>
  <si>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</si>
  <si>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</si>
  <si>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</si>
  <si>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</si>
  <si>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</si>
  <si>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</si>
  <si>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</si>
  <si>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</si>
  <si>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</si>
  <si>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</si>
  <si>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</si>
  <si>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</si>
  <si>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</si>
  <si>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</si>
  <si>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</si>
  <si>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</si>
  <si>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</si>
  <si>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</si>
  <si>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</si>
  <si>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</si>
  <si>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</si>
  <si>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</si>
  <si>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</si>
  <si>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</si>
  <si>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</si>
  <si>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</si>
  <si>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</si>
  <si>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</si>
  <si>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</si>
  <si>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</si>
  <si>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</si>
  <si>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</si>
  <si>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</si>
  <si>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</si>
  <si>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</si>
  <si>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</si>
  <si>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</si>
  <si>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</si>
  <si>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</si>
  <si>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</si>
  <si>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</si>
  <si>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</si>
  <si>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</si>
  <si>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</si>
  <si>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</si>
  <si>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</si>
  <si>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</si>
  <si>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</si>
  <si>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</si>
  <si>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</si>
  <si>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</si>
  <si>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</si>
  <si>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</si>
  <si>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</si>
  <si>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</si>
  <si>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</si>
  <si>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</si>
  <si>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</si>
  <si>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</si>
  <si>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</si>
  <si>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</si>
  <si>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</si>
  <si>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</si>
  <si>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</si>
  <si>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</si>
  <si>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</si>
  <si>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</si>
  <si>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</si>
  <si>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</si>
  <si>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</si>
  <si>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</si>
  <si>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</si>
  <si>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</si>
  <si>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</si>
  <si>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</si>
  <si>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</si>
  <si>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</si>
  <si>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</si>
  <si>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</si>
  <si>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</si>
  <si>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</si>
  <si>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</si>
  <si>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</si>
  <si>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</si>
  <si>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</si>
  <si>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</si>
  <si>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</si>
  <si>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</si>
  <si>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</si>
  <si>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</si>
  <si>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</si>
  <si>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</si>
  <si>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</si>
  <si>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</si>
  <si>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</si>
  <si>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</si>
  <si>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</si>
  <si>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</si>
  <si>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</si>
  <si>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</si>
  <si>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</si>
  <si>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</si>
  <si>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</si>
  <si>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</si>
  <si>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</si>
  <si>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</si>
  <si>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</si>
  <si>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</si>
  <si>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</si>
  <si>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</si>
  <si>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</si>
  <si>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</si>
  <si>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</si>
  <si>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</si>
  <si>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</si>
  <si>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</si>
  <si>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</si>
  <si>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</si>
  <si>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</si>
  <si>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</si>
  <si>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</si>
  <si>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</si>
  <si>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</si>
  <si>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</si>
  <si>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</si>
  <si>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</si>
  <si>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</si>
  <si>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</si>
  <si>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</si>
  <si>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</si>
  <si>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</si>
  <si>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</si>
  <si>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</si>
  <si>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</si>
  <si>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</si>
  <si>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</si>
  <si>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</si>
  <si>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</si>
  <si>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</si>
  <si>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</si>
  <si>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</si>
  <si>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</si>
  <si>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</si>
  <si>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</si>
  <si>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</si>
  <si>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</si>
  <si>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</si>
  <si>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</si>
  <si>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</si>
  <si>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</si>
  <si>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</si>
  <si>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</si>
  <si>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</si>
  <si>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</si>
  <si>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</si>
  <si>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</si>
  <si>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</si>
  <si>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</si>
  <si>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</si>
  <si>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</si>
  <si>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</si>
  <si>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</si>
  <si>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</si>
  <si>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</si>
  <si>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</si>
  <si>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</si>
  <si>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</si>
  <si>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</si>
  <si>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(平成27年度決算額）</t>
  </si>
  <si>
    <t>京都市</t>
  </si>
  <si>
    <t>水道事業</t>
  </si>
  <si>
    <t>公共下水道事業</t>
  </si>
  <si>
    <t>自動車運送事業</t>
  </si>
  <si>
    <t>高速鉄道事業</t>
  </si>
  <si>
    <t>地域水道事業</t>
  </si>
  <si>
    <t>京北地域水道事業</t>
  </si>
  <si>
    <t>特定環境保全公共下水道事業</t>
  </si>
  <si>
    <t>中央卸売市場第一市場事業</t>
  </si>
  <si>
    <t>中央卸売市場二市場・と畜場事業</t>
  </si>
  <si>
    <t>京都市</t>
  </si>
  <si>
    <t>28年度</t>
  </si>
  <si>
    <t>29年度</t>
  </si>
  <si>
    <t>(b-e)</t>
  </si>
  <si>
    <t>(j)</t>
  </si>
  <si>
    <t>補てん財源不足額(▲)</t>
  </si>
  <si>
    <t>(i+j)</t>
  </si>
  <si>
    <t>（単位：百万円）</t>
  </si>
  <si>
    <t>京都市</t>
  </si>
  <si>
    <t>農業集落排水事業</t>
  </si>
  <si>
    <t>駐車場事業</t>
  </si>
  <si>
    <t>-</t>
  </si>
  <si>
    <t>京都市土地開発公社</t>
  </si>
  <si>
    <t>京都市住宅供給公社</t>
  </si>
  <si>
    <t>株式会社京都産業振興センター</t>
  </si>
  <si>
    <t>京都御池地下街株式会社</t>
  </si>
  <si>
    <t>京都地下鉄整備株式会社</t>
  </si>
  <si>
    <t>27年度</t>
  </si>
  <si>
    <t>-</t>
  </si>
  <si>
    <t xml:space="preserve"> －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</si>
</sst>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214" fontId="0" fillId="0" borderId="10" xfId="48" applyNumberFormat="1" applyFill="1" applyBorder="1" applyAlignment="1">
      <alignment horizontal="right" vertical="center"/>
    </xf>
    <xf numFmtId="215" fontId="0" fillId="0" borderId="11" xfId="48" applyNumberFormat="1" applyFill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4" fontId="0" fillId="0" borderId="12" xfId="48" applyNumberFormat="1" applyFill="1" applyBorder="1" applyAlignment="1">
      <alignment vertical="center"/>
    </xf>
    <xf numFmtId="214" fontId="0" fillId="0" borderId="14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13" xfId="48" applyNumberFormat="1" applyFont="1" applyFill="1" applyBorder="1" applyAlignment="1">
      <alignment vertical="center"/>
    </xf>
    <xf numFmtId="214" fontId="0" fillId="0" borderId="15" xfId="48" applyNumberFormat="1" applyFont="1" applyFill="1" applyBorder="1" applyAlignment="1">
      <alignment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18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20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21" xfId="48" applyNumberFormat="1" applyFont="1" applyFill="1" applyBorder="1" applyAlignment="1" quotePrefix="1">
      <alignment horizontal="right"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21" xfId="48" applyNumberFormat="1" applyFont="1" applyFill="1" applyBorder="1" applyAlignment="1">
      <alignment vertical="center"/>
    </xf>
    <xf numFmtId="214" fontId="0" fillId="0" borderId="24" xfId="48" applyNumberFormat="1" applyFont="1" applyFill="1" applyBorder="1" applyAlignment="1">
      <alignment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25" xfId="48" applyNumberFormat="1" applyFont="1" applyFill="1" applyBorder="1" applyAlignment="1">
      <alignment vertical="center"/>
    </xf>
    <xf numFmtId="214" fontId="0" fillId="0" borderId="26" xfId="48" applyNumberFormat="1" applyFont="1" applyFill="1" applyBorder="1" applyAlignment="1">
      <alignment vertical="center"/>
    </xf>
    <xf numFmtId="214" fontId="0" fillId="0" borderId="27" xfId="48" applyNumberFormat="1" applyFont="1" applyFill="1" applyBorder="1" applyAlignment="1" quotePrefix="1">
      <alignment horizontal="right" vertical="center"/>
    </xf>
    <xf numFmtId="214" fontId="0" fillId="0" borderId="28" xfId="48" applyNumberFormat="1" applyFont="1" applyFill="1" applyBorder="1" applyAlignment="1">
      <alignment vertical="center"/>
    </xf>
    <xf numFmtId="214" fontId="0" fillId="0" borderId="27" xfId="48" applyNumberFormat="1" applyFont="1" applyFill="1" applyBorder="1" applyAlignment="1">
      <alignment vertical="center"/>
    </xf>
    <xf numFmtId="214" fontId="0" fillId="0" borderId="18" xfId="0" applyNumberFormat="1" applyFont="1" applyFill="1" applyBorder="1" applyAlignment="1" quotePrefix="1">
      <alignment horizontal="right" vertical="center"/>
    </xf>
    <xf numFmtId="214" fontId="0" fillId="0" borderId="29" xfId="48" applyNumberFormat="1" applyFont="1" applyFill="1" applyBorder="1" applyAlignment="1" quotePrefix="1">
      <alignment horizontal="right"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0" borderId="18" xfId="48" applyNumberFormat="1" applyFill="1" applyBorder="1" applyAlignment="1">
      <alignment vertical="center"/>
    </xf>
    <xf numFmtId="214" fontId="0" fillId="0" borderId="18" xfId="0" applyNumberFormat="1" applyFill="1" applyBorder="1" applyAlignment="1" quotePrefix="1">
      <alignment horizontal="right" vertical="center"/>
    </xf>
    <xf numFmtId="214" fontId="0" fillId="0" borderId="19" xfId="48" applyNumberFormat="1" applyFill="1" applyBorder="1" applyAlignment="1">
      <alignment vertical="center"/>
    </xf>
    <xf numFmtId="214" fontId="0" fillId="0" borderId="30" xfId="48" applyNumberFormat="1" applyFill="1" applyBorder="1" applyAlignment="1">
      <alignment vertical="center"/>
    </xf>
    <xf numFmtId="214" fontId="0" fillId="0" borderId="31" xfId="48" applyNumberFormat="1" applyFill="1" applyBorder="1" applyAlignment="1">
      <alignment vertical="center"/>
    </xf>
    <xf numFmtId="214" fontId="0" fillId="0" borderId="21" xfId="48" applyNumberFormat="1" applyFill="1" applyBorder="1" applyAlignment="1">
      <alignment vertical="center"/>
    </xf>
    <xf numFmtId="214" fontId="0" fillId="0" borderId="22" xfId="48" applyNumberForma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32" xfId="48" applyNumberFormat="1" applyFill="1" applyBorder="1" applyAlignment="1">
      <alignment vertical="center"/>
    </xf>
    <xf numFmtId="214" fontId="0" fillId="0" borderId="29" xfId="48" applyNumberFormat="1" applyFill="1" applyBorder="1" applyAlignment="1">
      <alignment vertical="center"/>
    </xf>
    <xf numFmtId="214" fontId="0" fillId="0" borderId="14" xfId="0" applyNumberFormat="1" applyFont="1" applyFill="1" applyBorder="1" applyAlignment="1" quotePrefix="1">
      <alignment horizontal="right" vertical="center"/>
    </xf>
    <xf numFmtId="214" fontId="0" fillId="0" borderId="24" xfId="48" applyNumberFormat="1" applyFill="1" applyBorder="1" applyAlignment="1">
      <alignment vertical="center"/>
    </xf>
    <xf numFmtId="214" fontId="0" fillId="0" borderId="14" xfId="0" applyNumberFormat="1" applyFill="1" applyBorder="1" applyAlignment="1" quotePrefix="1">
      <alignment horizontal="right" vertical="center"/>
    </xf>
    <xf numFmtId="214" fontId="0" fillId="0" borderId="25" xfId="48" applyNumberFormat="1" applyFill="1" applyBorder="1" applyAlignment="1">
      <alignment vertical="center"/>
    </xf>
    <xf numFmtId="214" fontId="0" fillId="0" borderId="26" xfId="48" applyNumberFormat="1" applyFill="1" applyBorder="1" applyAlignment="1">
      <alignment vertical="center"/>
    </xf>
    <xf numFmtId="214" fontId="0" fillId="0" borderId="28" xfId="48" applyNumberFormat="1" applyFill="1" applyBorder="1" applyAlignment="1">
      <alignment vertical="center"/>
    </xf>
    <xf numFmtId="214" fontId="0" fillId="0" borderId="27" xfId="48" applyNumberFormat="1" applyFill="1" applyBorder="1" applyAlignment="1">
      <alignment vertical="center"/>
    </xf>
    <xf numFmtId="214" fontId="0" fillId="0" borderId="18" xfId="48" applyNumberFormat="1" applyFont="1" applyFill="1" applyBorder="1" applyAlignment="1" quotePrefix="1">
      <alignment horizontal="right" vertical="center"/>
    </xf>
    <xf numFmtId="214" fontId="0" fillId="0" borderId="32" xfId="48" applyNumberFormat="1" applyFont="1" applyFill="1" applyBorder="1" applyAlignment="1">
      <alignment vertical="center"/>
    </xf>
    <xf numFmtId="214" fontId="0" fillId="0" borderId="29" xfId="48" applyNumberFormat="1" applyFont="1" applyFill="1" applyBorder="1" applyAlignment="1">
      <alignment vertical="center"/>
    </xf>
    <xf numFmtId="214" fontId="0" fillId="0" borderId="33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>
      <alignment vertical="center"/>
    </xf>
    <xf numFmtId="41" fontId="0" fillId="0" borderId="35" xfId="0" applyNumberFormat="1" applyFill="1" applyBorder="1" applyAlignment="1">
      <alignment horizontal="center" vertical="center"/>
    </xf>
    <xf numFmtId="214" fontId="0" fillId="0" borderId="36" xfId="48" applyNumberFormat="1" applyFill="1" applyBorder="1" applyAlignment="1">
      <alignment horizontal="right" vertical="center"/>
    </xf>
    <xf numFmtId="214" fontId="0" fillId="0" borderId="37" xfId="48" applyNumberFormat="1" applyFill="1" applyBorder="1" applyAlignment="1">
      <alignment horizontal="right" vertical="center"/>
    </xf>
    <xf numFmtId="214" fontId="0" fillId="0" borderId="11" xfId="48" applyNumberFormat="1" applyFill="1" applyBorder="1" applyAlignment="1">
      <alignment horizontal="right" vertical="center"/>
    </xf>
    <xf numFmtId="214" fontId="0" fillId="0" borderId="35" xfId="48" applyNumberFormat="1" applyFill="1" applyBorder="1" applyAlignment="1">
      <alignment horizontal="right" vertical="center"/>
    </xf>
    <xf numFmtId="214" fontId="0" fillId="0" borderId="36" xfId="0" applyNumberFormat="1" applyFill="1" applyBorder="1" applyAlignment="1">
      <alignment vertical="center"/>
    </xf>
    <xf numFmtId="218" fontId="0" fillId="0" borderId="36" xfId="0" applyNumberFormat="1" applyFill="1" applyBorder="1" applyAlignment="1">
      <alignment vertical="center"/>
    </xf>
    <xf numFmtId="214" fontId="0" fillId="0" borderId="10" xfId="48" applyNumberFormat="1" applyFill="1" applyBorder="1" applyAlignment="1">
      <alignment vertical="center"/>
    </xf>
    <xf numFmtId="219" fontId="0" fillId="0" borderId="36" xfId="48" applyNumberFormat="1" applyFill="1" applyBorder="1" applyAlignment="1">
      <alignment vertical="center"/>
    </xf>
    <xf numFmtId="215" fontId="0" fillId="0" borderId="36" xfId="48" applyNumberFormat="1" applyFill="1" applyBorder="1" applyAlignment="1">
      <alignment vertical="center"/>
    </xf>
    <xf numFmtId="218" fontId="0" fillId="0" borderId="38" xfId="0" applyNumberFormat="1" applyFill="1" applyBorder="1" applyAlignment="1">
      <alignment horizontal="right" vertical="center"/>
    </xf>
    <xf numFmtId="215" fontId="0" fillId="0" borderId="35" xfId="48" applyNumberFormat="1" applyFill="1" applyBorder="1" applyAlignment="1">
      <alignment vertical="center"/>
    </xf>
    <xf numFmtId="218" fontId="0" fillId="0" borderId="36" xfId="0" applyNumberFormat="1" applyFill="1" applyBorder="1" applyAlignment="1">
      <alignment horizontal="right" vertical="center"/>
    </xf>
    <xf numFmtId="214" fontId="0" fillId="0" borderId="39" xfId="0" applyNumberFormat="1" applyFont="1" applyFill="1" applyBorder="1" applyAlignment="1" quotePrefix="1">
      <alignment horizontal="right" vertical="center"/>
    </xf>
    <xf numFmtId="214" fontId="0" fillId="0" borderId="32" xfId="48" applyNumberFormat="1" applyFill="1" applyBorder="1" applyAlignment="1">
      <alignment horizontal="right" vertical="center"/>
    </xf>
    <xf numFmtId="214" fontId="0" fillId="0" borderId="18" xfId="48" applyNumberFormat="1" applyFont="1" applyFill="1" applyBorder="1" applyAlignment="1">
      <alignment horizontal="right" vertical="center"/>
    </xf>
    <xf numFmtId="214" fontId="0" fillId="0" borderId="29" xfId="48" applyNumberFormat="1" applyFont="1" applyFill="1" applyBorder="1" applyAlignment="1">
      <alignment horizontal="right" vertical="center"/>
    </xf>
    <xf numFmtId="214" fontId="0" fillId="0" borderId="40" xfId="48" applyNumberFormat="1" applyFill="1" applyBorder="1" applyAlignment="1">
      <alignment horizontal="center" vertical="center"/>
    </xf>
    <xf numFmtId="214" fontId="0" fillId="0" borderId="19" xfId="48" applyNumberFormat="1" applyFill="1" applyBorder="1" applyAlignment="1">
      <alignment horizontal="center" vertical="center"/>
    </xf>
    <xf numFmtId="214" fontId="0" fillId="0" borderId="18" xfId="48" applyNumberFormat="1" applyFill="1" applyBorder="1" applyAlignment="1">
      <alignment horizontal="center" vertical="center"/>
    </xf>
    <xf numFmtId="214" fontId="0" fillId="0" borderId="41" xfId="48" applyNumberFormat="1" applyFill="1" applyBorder="1" applyAlignment="1">
      <alignment vertical="center"/>
    </xf>
    <xf numFmtId="214" fontId="0" fillId="0" borderId="12" xfId="48" applyNumberFormat="1" applyFont="1" applyFill="1" applyBorder="1" applyAlignment="1">
      <alignment horizontal="right" vertical="center"/>
    </xf>
    <xf numFmtId="214" fontId="0" fillId="0" borderId="42" xfId="48" applyNumberFormat="1" applyFill="1" applyBorder="1" applyAlignment="1">
      <alignment vertical="center"/>
    </xf>
    <xf numFmtId="214" fontId="0" fillId="0" borderId="43" xfId="48" applyNumberFormat="1" applyFill="1" applyBorder="1" applyAlignment="1">
      <alignment vertical="center"/>
    </xf>
    <xf numFmtId="214" fontId="0" fillId="0" borderId="29" xfId="48" applyNumberFormat="1" applyFill="1" applyBorder="1" applyAlignment="1">
      <alignment horizontal="center" vertical="center"/>
    </xf>
    <xf numFmtId="214" fontId="0" fillId="0" borderId="11" xfId="48" applyNumberFormat="1" applyFill="1" applyBorder="1" applyAlignment="1">
      <alignment vertical="center"/>
    </xf>
    <xf numFmtId="214" fontId="0" fillId="0" borderId="26" xfId="48" applyNumberFormat="1" applyFill="1" applyBorder="1" applyAlignment="1">
      <alignment vertical="center"/>
    </xf>
    <xf numFmtId="214" fontId="0" fillId="0" borderId="25" xfId="48" applyNumberFormat="1" applyFill="1" applyBorder="1" applyAlignment="1">
      <alignment vertical="center"/>
    </xf>
    <xf numFmtId="214" fontId="0" fillId="0" borderId="26" xfId="48" applyNumberFormat="1" applyFont="1" applyFill="1" applyBorder="1" applyAlignment="1">
      <alignment vertical="center"/>
    </xf>
    <xf numFmtId="214" fontId="0" fillId="0" borderId="25" xfId="48" applyNumberFormat="1" applyFont="1" applyFill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4" fontId="0" fillId="0" borderId="19" xfId="0" applyNumberFormat="1" applyFont="1" applyFill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10" xfId="48" applyNumberFormat="1" applyFill="1" applyBorder="1" applyAlignment="1">
      <alignment vertical="center"/>
    </xf>
    <xf numFmtId="214" fontId="0" fillId="0" borderId="20" xfId="48" applyNumberFormat="1" applyFont="1" applyFill="1" applyBorder="1" applyAlignment="1">
      <alignment vertical="center"/>
    </xf>
    <xf numFmtId="214" fontId="0" fillId="0" borderId="23" xfId="0" applyNumberFormat="1" applyFont="1" applyFill="1" applyBorder="1" applyAlignment="1">
      <alignment vertical="center"/>
    </xf>
    <xf numFmtId="215" fontId="0" fillId="0" borderId="44" xfId="48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center" vertical="center"/>
    </xf>
    <xf numFmtId="41" fontId="0" fillId="0" borderId="45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horizontal="center" vertical="center"/>
    </xf>
    <xf numFmtId="41" fontId="0" fillId="0" borderId="46" xfId="0" applyNumberFormat="1" applyFill="1" applyBorder="1" applyAlignment="1">
      <alignment horizontal="center" vertical="center"/>
    </xf>
    <xf numFmtId="41" fontId="0" fillId="0" borderId="47" xfId="0" applyNumberFormat="1" applyFill="1" applyBorder="1" applyAlignment="1">
      <alignment horizontal="center" vertical="center"/>
    </xf>
    <xf numFmtId="41" fontId="0" fillId="0" borderId="48" xfId="0" applyNumberForma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0" fillId="0" borderId="49" xfId="0" applyNumberFormat="1" applyFill="1" applyBorder="1" applyAlignment="1">
      <alignment horizontal="center" vertical="center"/>
    </xf>
    <xf numFmtId="41" fontId="0" fillId="0" borderId="49" xfId="0" applyNumberFormat="1" applyFill="1" applyBorder="1" applyAlignment="1">
      <alignment horizontal="center" vertical="center"/>
    </xf>
    <xf numFmtId="41" fontId="0" fillId="0" borderId="45" xfId="0" applyNumberFormat="1" applyFill="1" applyBorder="1" applyAlignment="1">
      <alignment horizontal="center" vertical="center"/>
    </xf>
    <xf numFmtId="41" fontId="0" fillId="0" borderId="45" xfId="0" applyNumberForma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0" fillId="0" borderId="50" xfId="0" applyNumberFormat="1" applyFill="1" applyBorder="1" applyAlignment="1">
      <alignment horizontal="center" vertical="center"/>
    </xf>
    <xf numFmtId="220" fontId="0" fillId="0" borderId="45" xfId="0" applyNumberForma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41" fontId="4" fillId="0" borderId="46" xfId="0" applyNumberFormat="1" applyFont="1" applyFill="1" applyBorder="1" applyAlignment="1">
      <alignment vertical="center"/>
    </xf>
    <xf numFmtId="41" fontId="0" fillId="0" borderId="47" xfId="0" applyNumberFormat="1" applyFill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0" fontId="0" fillId="0" borderId="52" xfId="0" applyNumberFormat="1" applyFill="1" applyBorder="1" applyAlignment="1">
      <alignment horizontal="centerContinuous" vertical="center"/>
    </xf>
    <xf numFmtId="0" fontId="0" fillId="0" borderId="53" xfId="0" applyNumberFormat="1" applyFill="1" applyBorder="1" applyAlignment="1">
      <alignment horizontal="centerContinuous" vertical="center"/>
    </xf>
    <xf numFmtId="0" fontId="0" fillId="0" borderId="54" xfId="0" applyNumberFormat="1" applyFill="1" applyBorder="1" applyAlignment="1">
      <alignment horizontal="centerContinuous" vertical="center"/>
    </xf>
    <xf numFmtId="0" fontId="0" fillId="0" borderId="24" xfId="0" applyNumberFormat="1" applyFont="1" applyFill="1" applyBorder="1" applyAlignment="1">
      <alignment horizontal="centerContinuous" vertical="center" wrapText="1"/>
    </xf>
    <xf numFmtId="41" fontId="0" fillId="0" borderId="21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vertical="center"/>
    </xf>
    <xf numFmtId="41" fontId="0" fillId="0" borderId="55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38" xfId="0" applyNumberFormat="1" applyFill="1" applyBorder="1" applyAlignment="1">
      <alignment horizontal="center" vertical="center" textRotation="255"/>
    </xf>
    <xf numFmtId="41" fontId="0" fillId="0" borderId="46" xfId="0" applyNumberFormat="1" applyFill="1" applyBorder="1" applyAlignment="1">
      <alignment horizontal="left" vertical="center"/>
    </xf>
    <xf numFmtId="41" fontId="0" fillId="0" borderId="47" xfId="0" applyNumberFormat="1" applyFill="1" applyBorder="1" applyAlignment="1">
      <alignment horizontal="left" vertical="center"/>
    </xf>
    <xf numFmtId="41" fontId="0" fillId="0" borderId="51" xfId="0" applyNumberFormat="1" applyFill="1" applyBorder="1" applyAlignment="1">
      <alignment horizontal="left" vertical="center"/>
    </xf>
    <xf numFmtId="215" fontId="0" fillId="0" borderId="57" xfId="48" applyNumberFormat="1" applyFont="1" applyFill="1" applyBorder="1" applyAlignment="1">
      <alignment vertical="center"/>
    </xf>
    <xf numFmtId="214" fontId="0" fillId="0" borderId="57" xfId="48" applyNumberFormat="1" applyFont="1" applyFill="1" applyBorder="1" applyAlignment="1">
      <alignment vertical="center"/>
    </xf>
    <xf numFmtId="215" fontId="0" fillId="0" borderId="48" xfId="48" applyNumberFormat="1" applyFont="1" applyFill="1" applyBorder="1" applyAlignment="1">
      <alignment vertical="center"/>
    </xf>
    <xf numFmtId="41" fontId="0" fillId="0" borderId="34" xfId="0" applyNumberFormat="1" applyFill="1" applyBorder="1" applyAlignment="1">
      <alignment horizontal="center" vertical="center"/>
    </xf>
    <xf numFmtId="41" fontId="0" fillId="0" borderId="58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textRotation="255"/>
    </xf>
    <xf numFmtId="41" fontId="0" fillId="0" borderId="22" xfId="0" applyNumberFormat="1" applyFill="1" applyBorder="1" applyAlignment="1">
      <alignment vertical="center"/>
    </xf>
    <xf numFmtId="41" fontId="0" fillId="0" borderId="59" xfId="0" applyNumberFormat="1" applyFill="1" applyBorder="1" applyAlignment="1">
      <alignment horizontal="left" vertical="center"/>
    </xf>
    <xf numFmtId="41" fontId="0" fillId="0" borderId="60" xfId="0" applyNumberFormat="1" applyFill="1" applyBorder="1" applyAlignment="1">
      <alignment horizontal="left" vertical="center"/>
    </xf>
    <xf numFmtId="215" fontId="0" fillId="0" borderId="61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215" fontId="0" fillId="0" borderId="62" xfId="48" applyNumberFormat="1" applyFont="1" applyFill="1" applyBorder="1" applyAlignment="1">
      <alignment vertical="center"/>
    </xf>
    <xf numFmtId="41" fontId="0" fillId="0" borderId="63" xfId="0" applyNumberFormat="1" applyFill="1" applyBorder="1" applyAlignment="1">
      <alignment horizontal="center" vertical="center"/>
    </xf>
    <xf numFmtId="41" fontId="0" fillId="0" borderId="64" xfId="0" applyNumberForma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/>
    </xf>
    <xf numFmtId="41" fontId="0" fillId="0" borderId="65" xfId="0" applyNumberFormat="1" applyFill="1" applyBorder="1" applyAlignment="1">
      <alignment horizontal="center" vertical="center"/>
    </xf>
    <xf numFmtId="41" fontId="0" fillId="0" borderId="44" xfId="0" applyNumberFormat="1" applyFill="1" applyBorder="1" applyAlignment="1">
      <alignment vertical="center"/>
    </xf>
    <xf numFmtId="214" fontId="0" fillId="0" borderId="44" xfId="48" applyNumberFormat="1" applyFont="1" applyFill="1" applyBorder="1" applyAlignment="1">
      <alignment vertical="center"/>
    </xf>
    <xf numFmtId="215" fontId="0" fillId="0" borderId="66" xfId="48" applyNumberFormat="1" applyFont="1" applyFill="1" applyBorder="1" applyAlignment="1">
      <alignment vertical="center"/>
    </xf>
    <xf numFmtId="41" fontId="0" fillId="0" borderId="45" xfId="0" applyNumberFormat="1" applyFill="1" applyBorder="1" applyAlignment="1">
      <alignment horizontal="center" vertical="center" shrinkToFit="1"/>
    </xf>
    <xf numFmtId="41" fontId="0" fillId="0" borderId="67" xfId="0" applyNumberFormat="1" applyFill="1" applyBorder="1" applyAlignment="1">
      <alignment horizontal="center" vertical="center"/>
    </xf>
    <xf numFmtId="221" fontId="0" fillId="0" borderId="0" xfId="0" applyNumberFormat="1" applyFill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67" xfId="0" applyNumberFormat="1" applyFill="1" applyBorder="1" applyAlignment="1">
      <alignment horizontal="left" vertical="center"/>
    </xf>
    <xf numFmtId="41" fontId="0" fillId="0" borderId="68" xfId="0" applyNumberFormat="1" applyFill="1" applyBorder="1" applyAlignment="1">
      <alignment horizontal="left" vertical="center"/>
    </xf>
    <xf numFmtId="215" fontId="0" fillId="0" borderId="69" xfId="48" applyNumberFormat="1" applyFont="1" applyFill="1" applyBorder="1" applyAlignment="1">
      <alignment vertical="center"/>
    </xf>
    <xf numFmtId="214" fontId="0" fillId="0" borderId="69" xfId="48" applyNumberFormat="1" applyFont="1" applyFill="1" applyBorder="1" applyAlignment="1">
      <alignment vertical="center"/>
    </xf>
    <xf numFmtId="215" fontId="0" fillId="0" borderId="70" xfId="48" applyNumberFormat="1" applyFont="1" applyFill="1" applyBorder="1" applyAlignment="1">
      <alignment vertical="center"/>
    </xf>
    <xf numFmtId="41" fontId="0" fillId="0" borderId="71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left" vertical="center"/>
    </xf>
    <xf numFmtId="41" fontId="0" fillId="0" borderId="16" xfId="0" applyNumberFormat="1" applyFill="1" applyBorder="1" applyAlignment="1">
      <alignment horizontal="left" vertical="center"/>
    </xf>
    <xf numFmtId="41" fontId="0" fillId="0" borderId="72" xfId="0" applyNumberFormat="1" applyFill="1" applyBorder="1" applyAlignment="1">
      <alignment horizontal="left" vertical="center"/>
    </xf>
    <xf numFmtId="215" fontId="0" fillId="0" borderId="73" xfId="48" applyNumberFormat="1" applyFont="1" applyFill="1" applyBorder="1" applyAlignment="1">
      <alignment vertical="center"/>
    </xf>
    <xf numFmtId="214" fontId="0" fillId="0" borderId="73" xfId="48" applyNumberFormat="1" applyFont="1" applyFill="1" applyBorder="1" applyAlignment="1">
      <alignment vertical="center"/>
    </xf>
    <xf numFmtId="215" fontId="0" fillId="0" borderId="74" xfId="48" applyNumberFormat="1" applyFont="1" applyFill="1" applyBorder="1" applyAlignment="1">
      <alignment vertical="center"/>
    </xf>
    <xf numFmtId="0" fontId="0" fillId="0" borderId="49" xfId="0" applyFill="1" applyBorder="1" applyAlignment="1">
      <alignment horizontal="center" vertical="center" textRotation="255"/>
    </xf>
    <xf numFmtId="41" fontId="0" fillId="0" borderId="21" xfId="0" applyNumberFormat="1" applyFill="1" applyBorder="1" applyAlignment="1">
      <alignment horizontal="left"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55" xfId="0" applyNumberFormat="1" applyFill="1" applyBorder="1" applyAlignment="1">
      <alignment horizontal="left" vertical="center"/>
    </xf>
    <xf numFmtId="214" fontId="0" fillId="0" borderId="34" xfId="48" applyNumberFormat="1" applyFont="1" applyFill="1" applyBorder="1" applyAlignment="1">
      <alignment vertical="center"/>
    </xf>
    <xf numFmtId="215" fontId="0" fillId="0" borderId="56" xfId="48" applyNumberFormat="1" applyFont="1" applyFill="1" applyBorder="1" applyAlignment="1">
      <alignment vertical="center"/>
    </xf>
    <xf numFmtId="215" fontId="0" fillId="0" borderId="75" xfId="48" applyNumberFormat="1" applyFont="1" applyFill="1" applyBorder="1" applyAlignment="1">
      <alignment vertical="center"/>
    </xf>
    <xf numFmtId="41" fontId="0" fillId="0" borderId="46" xfId="0" applyNumberFormat="1" applyFill="1" applyBorder="1" applyAlignment="1">
      <alignment vertical="center"/>
    </xf>
    <xf numFmtId="215" fontId="0" fillId="0" borderId="76" xfId="48" applyNumberFormat="1" applyFon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41" fontId="0" fillId="0" borderId="71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77" xfId="0" applyNumberFormat="1" applyFill="1" applyBorder="1" applyAlignment="1">
      <alignment vertical="center"/>
    </xf>
    <xf numFmtId="41" fontId="0" fillId="0" borderId="59" xfId="0" applyNumberFormat="1" applyFill="1" applyBorder="1" applyAlignment="1">
      <alignment vertical="center"/>
    </xf>
    <xf numFmtId="41" fontId="0" fillId="0" borderId="60" xfId="0" applyNumberFormat="1" applyFill="1" applyBorder="1" applyAlignment="1">
      <alignment vertical="center"/>
    </xf>
    <xf numFmtId="41" fontId="0" fillId="0" borderId="65" xfId="0" applyNumberFormat="1" applyFill="1" applyBorder="1" applyAlignment="1">
      <alignment vertical="center"/>
    </xf>
    <xf numFmtId="41" fontId="15" fillId="0" borderId="44" xfId="0" applyNumberFormat="1" applyFont="1" applyFill="1" applyBorder="1" applyAlignment="1">
      <alignment vertical="center"/>
    </xf>
    <xf numFmtId="41" fontId="0" fillId="0" borderId="67" xfId="0" applyNumberFormat="1" applyFill="1" applyBorder="1" applyAlignment="1">
      <alignment vertical="center"/>
    </xf>
    <xf numFmtId="41" fontId="0" fillId="0" borderId="39" xfId="0" applyNumberFormat="1" applyFill="1" applyBorder="1" applyAlignment="1">
      <alignment horizontal="left" vertical="center"/>
    </xf>
    <xf numFmtId="41" fontId="0" fillId="0" borderId="78" xfId="0" applyNumberFormat="1" applyFill="1" applyBorder="1" applyAlignment="1">
      <alignment horizontal="left" vertical="center"/>
    </xf>
    <xf numFmtId="215" fontId="0" fillId="0" borderId="79" xfId="48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left"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horizontal="distributed" vertical="center"/>
    </xf>
    <xf numFmtId="0" fontId="1" fillId="0" borderId="34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1" fillId="0" borderId="46" xfId="60" applyNumberFormat="1" applyFont="1" applyFill="1" applyBorder="1" applyAlignment="1">
      <alignment horizontal="distributed" vertical="center"/>
      <protection/>
    </xf>
    <xf numFmtId="0" fontId="11" fillId="0" borderId="47" xfId="0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distributed" vertical="center"/>
    </xf>
    <xf numFmtId="203" fontId="0" fillId="0" borderId="32" xfId="0" applyNumberFormat="1" applyFont="1" applyFill="1" applyBorder="1" applyAlignment="1">
      <alignment horizontal="center" vertical="center"/>
    </xf>
    <xf numFmtId="203" fontId="0" fillId="0" borderId="80" xfId="0" applyNumberFormat="1" applyFont="1" applyFill="1" applyBorder="1" applyAlignment="1">
      <alignment horizontal="center" vertical="center"/>
    </xf>
    <xf numFmtId="203" fontId="0" fillId="0" borderId="32" xfId="0" applyNumberFormat="1" applyFill="1" applyBorder="1" applyAlignment="1">
      <alignment horizontal="center" vertical="center"/>
    </xf>
    <xf numFmtId="203" fontId="0" fillId="0" borderId="80" xfId="0" applyNumberFormat="1" applyFill="1" applyBorder="1" applyAlignment="1">
      <alignment horizontal="center" vertical="center"/>
    </xf>
    <xf numFmtId="203" fontId="0" fillId="0" borderId="32" xfId="0" applyNumberFormat="1" applyFont="1" applyFill="1" applyBorder="1" applyAlignment="1">
      <alignment horizontal="center" vertical="center"/>
    </xf>
    <xf numFmtId="203" fontId="0" fillId="0" borderId="80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217" fontId="10" fillId="0" borderId="38" xfId="48" applyNumberFormat="1" applyFont="1" applyFill="1" applyBorder="1" applyAlignment="1">
      <alignment vertical="center" textRotation="255"/>
    </xf>
    <xf numFmtId="41" fontId="0" fillId="0" borderId="48" xfId="0" applyNumberFormat="1" applyFill="1" applyBorder="1" applyAlignment="1">
      <alignment horizontal="right" vertical="center"/>
    </xf>
    <xf numFmtId="214" fontId="0" fillId="0" borderId="46" xfId="48" applyNumberFormat="1" applyFill="1" applyBorder="1" applyAlignment="1">
      <alignment vertical="center"/>
    </xf>
    <xf numFmtId="214" fontId="0" fillId="0" borderId="48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17" fontId="10" fillId="0" borderId="50" xfId="48" applyNumberFormat="1" applyFont="1" applyFill="1" applyBorder="1" applyAlignment="1">
      <alignment vertical="center" textRotation="255"/>
    </xf>
    <xf numFmtId="41" fontId="0" fillId="0" borderId="66" xfId="0" applyNumberFormat="1" applyFill="1" applyBorder="1" applyAlignment="1">
      <alignment horizontal="right" vertical="center"/>
    </xf>
    <xf numFmtId="214" fontId="0" fillId="0" borderId="66" xfId="48" applyNumberFormat="1" applyFill="1" applyBorder="1" applyAlignment="1">
      <alignment vertical="center"/>
    </xf>
    <xf numFmtId="41" fontId="0" fillId="0" borderId="22" xfId="0" applyNumberFormat="1" applyFill="1" applyBorder="1" applyAlignment="1">
      <alignment horizontal="left"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70" xfId="0" applyNumberFormat="1" applyFill="1" applyBorder="1" applyAlignment="1">
      <alignment horizontal="right" vertical="center"/>
    </xf>
    <xf numFmtId="214" fontId="0" fillId="0" borderId="23" xfId="48" applyNumberFormat="1" applyFill="1" applyBorder="1" applyAlignment="1">
      <alignment vertical="center"/>
    </xf>
    <xf numFmtId="214" fontId="0" fillId="0" borderId="70" xfId="48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62" xfId="0" applyNumberFormat="1" applyFill="1" applyBorder="1" applyAlignment="1">
      <alignment horizontal="right" vertical="center"/>
    </xf>
    <xf numFmtId="214" fontId="0" fillId="0" borderId="20" xfId="48" applyNumberFormat="1" applyFill="1" applyBorder="1" applyAlignment="1">
      <alignment vertical="center"/>
    </xf>
    <xf numFmtId="214" fontId="0" fillId="0" borderId="62" xfId="48" applyNumberFormat="1" applyFill="1" applyBorder="1" applyAlignment="1">
      <alignment vertical="center"/>
    </xf>
    <xf numFmtId="0" fontId="0" fillId="0" borderId="66" xfId="0" applyNumberFormat="1" applyFill="1" applyBorder="1" applyAlignment="1">
      <alignment horizontal="center" vertical="center"/>
    </xf>
    <xf numFmtId="214" fontId="0" fillId="0" borderId="66" xfId="48" applyNumberFormat="1" applyFont="1" applyFill="1" applyBorder="1" applyAlignment="1" quotePrefix="1">
      <alignment horizontal="right" vertical="center"/>
    </xf>
    <xf numFmtId="217" fontId="10" fillId="0" borderId="49" xfId="48" applyNumberFormat="1" applyFont="1" applyFill="1" applyBorder="1" applyAlignment="1">
      <alignment vertical="center" textRotation="255"/>
    </xf>
    <xf numFmtId="0" fontId="0" fillId="0" borderId="58" xfId="0" applyNumberFormat="1" applyFill="1" applyBorder="1" applyAlignment="1">
      <alignment horizontal="center" vertical="center"/>
    </xf>
    <xf numFmtId="214" fontId="0" fillId="0" borderId="82" xfId="48" applyNumberFormat="1" applyFont="1" applyFill="1" applyBorder="1" applyAlignment="1" quotePrefix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76" xfId="0" applyNumberFormat="1" applyFill="1" applyBorder="1" applyAlignment="1">
      <alignment horizontal="right" vertical="center"/>
    </xf>
    <xf numFmtId="214" fontId="0" fillId="0" borderId="76" xfId="48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41" fontId="0" fillId="0" borderId="62" xfId="0" applyNumberFormat="1" applyFill="1" applyBorder="1" applyAlignment="1">
      <alignment horizontal="right" vertical="center"/>
    </xf>
    <xf numFmtId="214" fontId="0" fillId="0" borderId="31" xfId="48" applyNumberFormat="1" applyFill="1" applyBorder="1" applyAlignment="1">
      <alignment vertical="center"/>
    </xf>
    <xf numFmtId="0" fontId="0" fillId="0" borderId="70" xfId="0" applyFill="1" applyBorder="1" applyAlignment="1">
      <alignment horizontal="right" vertical="center"/>
    </xf>
    <xf numFmtId="214" fontId="0" fillId="0" borderId="19" xfId="48" applyNumberFormat="1" applyFill="1" applyBorder="1" applyAlignment="1">
      <alignment vertical="center"/>
    </xf>
    <xf numFmtId="214" fontId="0" fillId="0" borderId="19" xfId="0" applyNumberFormat="1" applyFill="1" applyBorder="1" applyAlignment="1">
      <alignment vertical="center"/>
    </xf>
    <xf numFmtId="214" fontId="0" fillId="0" borderId="25" xfId="0" applyNumberFormat="1" applyFill="1" applyBorder="1" applyAlignment="1">
      <alignment vertical="center"/>
    </xf>
    <xf numFmtId="41" fontId="0" fillId="0" borderId="58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1" fillId="0" borderId="46" xfId="0" applyNumberFormat="1" applyFont="1" applyFill="1" applyBorder="1" applyAlignment="1">
      <alignment horizontal="distributed" vertical="center"/>
    </xf>
    <xf numFmtId="0" fontId="11" fillId="0" borderId="47" xfId="0" applyNumberFormat="1" applyFont="1" applyFill="1" applyBorder="1" applyAlignment="1">
      <alignment horizontal="distributed" vertical="center"/>
    </xf>
    <xf numFmtId="0" fontId="11" fillId="0" borderId="48" xfId="0" applyNumberFormat="1" applyFont="1" applyFill="1" applyBorder="1" applyAlignment="1">
      <alignment horizontal="distributed" vertical="center"/>
    </xf>
    <xf numFmtId="203" fontId="0" fillId="0" borderId="32" xfId="0" applyNumberFormat="1" applyFont="1" applyFill="1" applyBorder="1" applyAlignment="1">
      <alignment horizontal="center" vertical="center" shrinkToFit="1"/>
    </xf>
    <xf numFmtId="203" fontId="0" fillId="0" borderId="80" xfId="0" applyNumberFormat="1" applyFont="1" applyFill="1" applyBorder="1" applyAlignment="1">
      <alignment horizontal="center" vertical="center" shrinkToFit="1"/>
    </xf>
    <xf numFmtId="203" fontId="0" fillId="0" borderId="0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horizontal="distributed" vertical="center"/>
    </xf>
    <xf numFmtId="0" fontId="11" fillId="0" borderId="34" xfId="0" applyNumberFormat="1" applyFont="1" applyFill="1" applyBorder="1" applyAlignment="1">
      <alignment horizontal="distributed" vertical="center"/>
    </xf>
    <xf numFmtId="0" fontId="11" fillId="0" borderId="58" xfId="0" applyNumberFormat="1" applyFont="1" applyFill="1" applyBorder="1" applyAlignment="1">
      <alignment horizontal="distributed" vertical="center"/>
    </xf>
    <xf numFmtId="203" fontId="0" fillId="0" borderId="81" xfId="0" applyNumberFormat="1" applyFont="1" applyFill="1" applyBorder="1" applyAlignment="1">
      <alignment horizontal="center" vertical="center"/>
    </xf>
    <xf numFmtId="203" fontId="0" fillId="0" borderId="58" xfId="0" applyNumberFormat="1" applyFont="1" applyFill="1" applyBorder="1" applyAlignment="1">
      <alignment horizontal="center" vertical="center"/>
    </xf>
    <xf numFmtId="203" fontId="0" fillId="0" borderId="27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4" fontId="0" fillId="0" borderId="17" xfId="48" applyNumberFormat="1" applyFill="1" applyBorder="1" applyAlignment="1">
      <alignment horizontal="center" vertical="center"/>
    </xf>
    <xf numFmtId="214" fontId="0" fillId="0" borderId="0" xfId="48" applyNumberFormat="1" applyFill="1" applyBorder="1" applyAlignment="1">
      <alignment vertical="center"/>
    </xf>
    <xf numFmtId="214" fontId="0" fillId="0" borderId="0" xfId="48" applyNumberFormat="1" applyFont="1" applyFill="1" applyBorder="1" applyAlignment="1" quotePrefix="1">
      <alignment horizontal="right" vertical="center"/>
    </xf>
    <xf numFmtId="0" fontId="13" fillId="0" borderId="50" xfId="61" applyFont="1" applyFill="1" applyBorder="1" applyAlignment="1">
      <alignment vertical="center" textRotation="255"/>
      <protection/>
    </xf>
    <xf numFmtId="41" fontId="0" fillId="0" borderId="15" xfId="0" applyNumberFormat="1" applyFill="1" applyBorder="1" applyAlignment="1">
      <alignment horizontal="right" vertical="center"/>
    </xf>
    <xf numFmtId="214" fontId="0" fillId="0" borderId="31" xfId="48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214" fontId="0" fillId="0" borderId="30" xfId="48" applyNumberFormat="1" applyFill="1" applyBorder="1" applyAlignment="1">
      <alignment horizontal="center" vertical="center"/>
    </xf>
    <xf numFmtId="0" fontId="13" fillId="0" borderId="49" xfId="61" applyFont="1" applyFill="1" applyBorder="1" applyAlignment="1">
      <alignment vertical="center" textRotation="255"/>
      <protection/>
    </xf>
    <xf numFmtId="41" fontId="0" fillId="0" borderId="34" xfId="0" applyNumberFormat="1" applyFill="1" applyBorder="1" applyAlignment="1">
      <alignment horizontal="right" vertical="center"/>
    </xf>
    <xf numFmtId="214" fontId="0" fillId="0" borderId="21" xfId="48" applyNumberFormat="1" applyFill="1" applyBorder="1" applyAlignment="1">
      <alignment horizontal="center" vertical="center"/>
    </xf>
    <xf numFmtId="0" fontId="13" fillId="0" borderId="50" xfId="61" applyFont="1" applyFill="1" applyBorder="1" applyAlignment="1">
      <alignment vertical="center"/>
      <protection/>
    </xf>
    <xf numFmtId="214" fontId="0" fillId="0" borderId="18" xfId="48" applyNumberFormat="1" applyFont="1" applyFill="1" applyBorder="1" applyAlignment="1" quotePrefix="1">
      <alignment horizontal="center" vertical="center"/>
    </xf>
    <xf numFmtId="0" fontId="13" fillId="0" borderId="49" xfId="61" applyFont="1" applyFill="1" applyBorder="1" applyAlignment="1">
      <alignment vertical="center"/>
      <protection/>
    </xf>
    <xf numFmtId="214" fontId="0" fillId="0" borderId="21" xfId="48" applyNumberFormat="1" applyFont="1" applyFill="1" applyBorder="1" applyAlignment="1" quotePrefix="1">
      <alignment horizontal="center" vertical="center"/>
    </xf>
    <xf numFmtId="217" fontId="10" fillId="0" borderId="22" xfId="48" applyNumberFormat="1" applyFont="1" applyFill="1" applyBorder="1" applyAlignment="1">
      <alignment vertical="center" textRotation="255"/>
    </xf>
    <xf numFmtId="41" fontId="0" fillId="0" borderId="32" xfId="0" applyNumberFormat="1" applyFill="1" applyBorder="1" applyAlignment="1">
      <alignment vertical="center"/>
    </xf>
    <xf numFmtId="41" fontId="0" fillId="0" borderId="83" xfId="0" applyNumberFormat="1" applyFill="1" applyBorder="1" applyAlignment="1">
      <alignment vertical="center"/>
    </xf>
    <xf numFmtId="41" fontId="0" fillId="0" borderId="83" xfId="0" applyNumberFormat="1" applyFill="1" applyBorder="1" applyAlignment="1">
      <alignment horizontal="right" vertical="center"/>
    </xf>
    <xf numFmtId="214" fontId="0" fillId="0" borderId="32" xfId="48" applyNumberFormat="1" applyFill="1" applyBorder="1" applyAlignment="1">
      <alignment horizontal="center" vertical="center"/>
    </xf>
    <xf numFmtId="0" fontId="13" fillId="0" borderId="22" xfId="61" applyFont="1" applyFill="1" applyBorder="1" applyAlignment="1">
      <alignment vertical="center"/>
      <protection/>
    </xf>
    <xf numFmtId="0" fontId="13" fillId="0" borderId="21" xfId="61" applyFont="1" applyFill="1" applyBorder="1" applyAlignment="1">
      <alignment vertical="center"/>
      <protection/>
    </xf>
    <xf numFmtId="214" fontId="0" fillId="0" borderId="47" xfId="48" applyNumberFormat="1" applyFill="1" applyBorder="1" applyAlignment="1">
      <alignment vertical="center"/>
    </xf>
    <xf numFmtId="214" fontId="0" fillId="0" borderId="84" xfId="48" applyNumberFormat="1" applyFill="1" applyBorder="1" applyAlignment="1">
      <alignment vertical="center"/>
    </xf>
    <xf numFmtId="214" fontId="0" fillId="0" borderId="13" xfId="48" applyNumberFormat="1" applyFill="1" applyBorder="1" applyAlignment="1">
      <alignment vertical="center"/>
    </xf>
    <xf numFmtId="214" fontId="0" fillId="0" borderId="39" xfId="48" applyNumberFormat="1" applyFill="1" applyBorder="1" applyAlignment="1">
      <alignment vertical="center"/>
    </xf>
    <xf numFmtId="214" fontId="0" fillId="0" borderId="13" xfId="0" applyNumberFormat="1" applyFill="1" applyBorder="1" applyAlignment="1" quotePrefix="1">
      <alignment horizontal="right" vertical="center"/>
    </xf>
    <xf numFmtId="214" fontId="0" fillId="0" borderId="33" xfId="48" applyNumberFormat="1" applyFill="1" applyBorder="1" applyAlignment="1">
      <alignment vertical="center"/>
    </xf>
    <xf numFmtId="214" fontId="0" fillId="0" borderId="67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34" xfId="48" applyNumberFormat="1" applyFont="1" applyFill="1" applyBorder="1" applyAlignment="1" quotePrefix="1">
      <alignment horizontal="right" vertical="center"/>
    </xf>
    <xf numFmtId="214" fontId="0" fillId="0" borderId="65" xfId="48" applyNumberFormat="1" applyFill="1" applyBorder="1" applyAlignment="1">
      <alignment vertical="center"/>
    </xf>
    <xf numFmtId="214" fontId="0" fillId="0" borderId="20" xfId="48" applyNumberFormat="1" applyFill="1" applyBorder="1" applyAlignment="1">
      <alignment vertical="center"/>
    </xf>
    <xf numFmtId="214" fontId="0" fillId="0" borderId="23" xfId="0" applyNumberFormat="1" applyFill="1" applyBorder="1" applyAlignment="1">
      <alignment vertical="center"/>
    </xf>
    <xf numFmtId="214" fontId="0" fillId="0" borderId="15" xfId="48" applyNumberFormat="1" applyFill="1" applyBorder="1" applyAlignment="1">
      <alignment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85" xfId="48" applyNumberFormat="1" applyFill="1" applyBorder="1" applyAlignment="1">
      <alignment vertical="center"/>
    </xf>
    <xf numFmtId="214" fontId="0" fillId="0" borderId="58" xfId="48" applyNumberFormat="1" applyFill="1" applyBorder="1" applyAlignment="1">
      <alignment vertical="center"/>
    </xf>
    <xf numFmtId="214" fontId="0" fillId="0" borderId="34" xfId="48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4" xfId="0" applyNumberFormat="1" applyFill="1" applyBorder="1" applyAlignment="1">
      <alignment horizontal="centerContinuous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 wrapText="1"/>
    </xf>
    <xf numFmtId="0" fontId="0" fillId="0" borderId="8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215" fontId="0" fillId="0" borderId="24" xfId="48" applyNumberFormat="1" applyFont="1" applyFill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215" fontId="0" fillId="0" borderId="26" xfId="48" applyNumberFormat="1" applyFont="1" applyFill="1" applyBorder="1" applyAlignment="1">
      <alignment vertical="center"/>
    </xf>
    <xf numFmtId="215" fontId="0" fillId="0" borderId="14" xfId="48" applyNumberFormat="1" applyFont="1" applyFill="1" applyBorder="1" applyAlignment="1">
      <alignment vertical="center"/>
    </xf>
    <xf numFmtId="215" fontId="0" fillId="0" borderId="25" xfId="48" applyNumberFormat="1" applyFont="1" applyFill="1" applyBorder="1" applyAlignment="1">
      <alignment vertical="center"/>
    </xf>
    <xf numFmtId="215" fontId="0" fillId="0" borderId="82" xfId="48" applyNumberFormat="1" applyFont="1" applyFill="1" applyBorder="1" applyAlignment="1">
      <alignment vertical="center"/>
    </xf>
    <xf numFmtId="215" fontId="0" fillId="0" borderId="27" xfId="48" applyNumberFormat="1" applyFont="1" applyFill="1" applyBorder="1" applyAlignment="1">
      <alignment vertical="center"/>
    </xf>
    <xf numFmtId="215" fontId="0" fillId="0" borderId="28" xfId="48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 vertical="center"/>
    </xf>
    <xf numFmtId="41" fontId="0" fillId="0" borderId="43" xfId="0" applyNumberFormat="1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 vertical="center"/>
    </xf>
    <xf numFmtId="0" fontId="0" fillId="0" borderId="64" xfId="0" applyFill="1" applyBorder="1" applyAlignment="1">
      <alignment horizontal="centerContinuous" vertical="center"/>
    </xf>
    <xf numFmtId="41" fontId="0" fillId="0" borderId="0" xfId="0" applyNumberFormat="1" applyFill="1" applyAlignment="1">
      <alignment horizontal="center" vertical="center"/>
    </xf>
    <xf numFmtId="41" fontId="0" fillId="0" borderId="16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83" xfId="0" applyNumberFormat="1" applyFill="1" applyBorder="1" applyAlignment="1">
      <alignment horizontal="left" vertical="center"/>
    </xf>
    <xf numFmtId="41" fontId="0" fillId="0" borderId="80" xfId="0" applyNumberForma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41" fontId="0" fillId="0" borderId="74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vertical="center"/>
    </xf>
    <xf numFmtId="41" fontId="0" fillId="0" borderId="70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66" xfId="0" applyNumberFormat="1" applyFill="1" applyBorder="1" applyAlignment="1">
      <alignment vertical="center"/>
    </xf>
    <xf numFmtId="41" fontId="0" fillId="0" borderId="42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74" xfId="0" applyNumberFormat="1" applyFill="1" applyBorder="1" applyAlignment="1">
      <alignment vertical="center"/>
    </xf>
    <xf numFmtId="41" fontId="0" fillId="0" borderId="80" xfId="0" applyNumberFormat="1" applyFill="1" applyBorder="1" applyAlignment="1">
      <alignment vertical="center"/>
    </xf>
    <xf numFmtId="215" fontId="0" fillId="0" borderId="35" xfId="48" applyNumberFormat="1" applyFont="1" applyFill="1" applyBorder="1" applyAlignment="1">
      <alignment vertical="center"/>
    </xf>
    <xf numFmtId="215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214" fontId="0" fillId="0" borderId="39" xfId="0" applyNumberFormat="1" applyFill="1" applyBorder="1" applyAlignment="1" quotePrefix="1">
      <alignment horizontal="right" vertical="center"/>
    </xf>
    <xf numFmtId="0" fontId="0" fillId="0" borderId="86" xfId="0" applyNumberForma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34" xfId="0" applyNumberFormat="1" applyFont="1" applyFill="1" applyBorder="1" applyAlignment="1">
      <alignment horizontal="left" vertical="center"/>
    </xf>
    <xf numFmtId="41" fontId="0" fillId="0" borderId="46" xfId="0" applyNumberFormat="1" applyFill="1" applyBorder="1" applyAlignment="1">
      <alignment horizontal="centerContinuous" vertical="center"/>
    </xf>
    <xf numFmtId="41" fontId="0" fillId="0" borderId="47" xfId="0" applyNumberFormat="1" applyFill="1" applyBorder="1" applyAlignment="1">
      <alignment horizontal="centerContinuous" vertical="center"/>
    </xf>
    <xf numFmtId="0" fontId="0" fillId="0" borderId="32" xfId="0" applyNumberFormat="1" applyFill="1" applyBorder="1" applyAlignment="1">
      <alignment horizontal="center" vertical="center" shrinkToFit="1"/>
    </xf>
    <xf numFmtId="0" fontId="0" fillId="0" borderId="80" xfId="0" applyNumberFormat="1" applyFill="1" applyBorder="1" applyAlignment="1">
      <alignment horizontal="center" vertical="center" shrinkToFit="1"/>
    </xf>
    <xf numFmtId="41" fontId="0" fillId="0" borderId="21" xfId="0" applyNumberFormat="1" applyFill="1" applyBorder="1" applyAlignment="1">
      <alignment horizontal="centerContinuous" vertical="center"/>
    </xf>
    <xf numFmtId="41" fontId="0" fillId="0" borderId="34" xfId="0" applyNumberFormat="1" applyFill="1" applyBorder="1" applyAlignment="1">
      <alignment horizontal="centerContinuous" vertical="center"/>
    </xf>
    <xf numFmtId="41" fontId="0" fillId="0" borderId="30" xfId="0" applyNumberFormat="1" applyFill="1" applyBorder="1" applyAlignment="1">
      <alignment horizontal="center" vertical="center"/>
    </xf>
    <xf numFmtId="41" fontId="0" fillId="0" borderId="28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41" fontId="0" fillId="0" borderId="43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41" fontId="0" fillId="0" borderId="83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34" xfId="0" applyNumberFormat="1" applyFill="1" applyBorder="1" applyAlignment="1" quotePrefix="1">
      <alignment horizontal="right" vertical="center"/>
    </xf>
    <xf numFmtId="41" fontId="16" fillId="0" borderId="12" xfId="0" applyNumberFormat="1" applyFont="1" applyFill="1" applyBorder="1" applyAlignment="1">
      <alignment horizontal="right" vertical="center"/>
    </xf>
    <xf numFmtId="41" fontId="16" fillId="0" borderId="6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E4" sqref="E4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2" width="9" style="8" customWidth="1"/>
    <col min="13" max="13" width="9.8984375" style="8" customWidth="1"/>
    <col min="14" max="27" width="9" style="8" customWidth="1"/>
    <col min="28" max="28" width="11.3984375" style="8" customWidth="1"/>
    <col min="29" max="29" width="12.69921875" style="8" customWidth="1"/>
    <col min="30" max="30" width="13.8984375" style="8" customWidth="1"/>
    <col min="31" max="31" width="14.69921875" style="8" customWidth="1"/>
    <col min="32" max="39" width="11.09765625" style="8" customWidth="1"/>
    <col min="40" max="16384" width="9" style="8" customWidth="1"/>
  </cols>
  <sheetData>
    <row r="1" spans="1:28" ht="33.75" customHeight="1">
      <c r="A1" s="93" t="s">
        <v>0</v>
      </c>
      <c r="B1" s="93"/>
      <c r="C1" s="93"/>
      <c r="D1" s="93"/>
      <c r="E1" s="94" t="s">
        <v>270</v>
      </c>
      <c r="F1" s="95"/>
      <c r="AA1" s="96" t="s">
        <v>105</v>
      </c>
      <c r="AB1" s="96"/>
    </row>
    <row r="2" spans="27:37" ht="13.5">
      <c r="AA2" s="97" t="s">
        <v>106</v>
      </c>
      <c r="AB2" s="97"/>
      <c r="AC2" s="98" t="s">
        <v>107</v>
      </c>
      <c r="AD2" s="99" t="s">
        <v>108</v>
      </c>
      <c r="AE2" s="100"/>
      <c r="AF2" s="101"/>
      <c r="AG2" s="97" t="s">
        <v>109</v>
      </c>
      <c r="AH2" s="97" t="s">
        <v>110</v>
      </c>
      <c r="AI2" s="97" t="s">
        <v>111</v>
      </c>
      <c r="AJ2" s="97" t="s">
        <v>112</v>
      </c>
      <c r="AK2" s="97" t="s">
        <v>113</v>
      </c>
    </row>
    <row r="3" spans="1:37" ht="14.25">
      <c r="A3" s="102" t="s">
        <v>104</v>
      </c>
      <c r="AA3" s="97"/>
      <c r="AB3" s="97"/>
      <c r="AC3" s="103"/>
      <c r="AD3" s="104"/>
      <c r="AE3" s="105" t="s">
        <v>126</v>
      </c>
      <c r="AF3" s="105" t="s">
        <v>127</v>
      </c>
      <c r="AG3" s="97"/>
      <c r="AH3" s="97"/>
      <c r="AI3" s="97"/>
      <c r="AJ3" s="97"/>
      <c r="AK3" s="97"/>
    </row>
    <row r="4" spans="27:38" ht="13.5">
      <c r="AA4" s="98" t="str">
        <f>E1</f>
        <v>京都市</v>
      </c>
      <c r="AB4" s="106" t="s">
        <v>114</v>
      </c>
      <c r="AC4" s="107">
        <f>F22</f>
        <v>771439</v>
      </c>
      <c r="AD4" s="107">
        <f>F9</f>
        <v>253189</v>
      </c>
      <c r="AE4" s="107">
        <f>F10</f>
        <v>108149</v>
      </c>
      <c r="AF4" s="107">
        <f>F13</f>
        <v>103434</v>
      </c>
      <c r="AG4" s="107">
        <f>F14</f>
        <v>3260</v>
      </c>
      <c r="AH4" s="107">
        <f>F15</f>
        <v>60164</v>
      </c>
      <c r="AI4" s="107">
        <f>F17</f>
        <v>146026</v>
      </c>
      <c r="AJ4" s="107">
        <f>F20</f>
        <v>102305</v>
      </c>
      <c r="AK4" s="107">
        <f>F21</f>
        <v>142405</v>
      </c>
      <c r="AL4" s="108"/>
    </row>
    <row r="5" spans="1:37" ht="13.5">
      <c r="A5" s="109" t="s">
        <v>257</v>
      </c>
      <c r="AA5" s="110"/>
      <c r="AB5" s="106" t="s">
        <v>115</v>
      </c>
      <c r="AC5" s="111"/>
      <c r="AD5" s="111">
        <f>G9</f>
        <v>32.8203526137517</v>
      </c>
      <c r="AE5" s="111">
        <f>G10</f>
        <v>14.019125297009873</v>
      </c>
      <c r="AF5" s="111">
        <f>G13</f>
        <v>13.407929855763062</v>
      </c>
      <c r="AG5" s="111">
        <f>G14</f>
        <v>0.4225868798440317</v>
      </c>
      <c r="AH5" s="111">
        <f>G15</f>
        <v>7.798931607035682</v>
      </c>
      <c r="AI5" s="111">
        <f>G17</f>
        <v>18.92904040371306</v>
      </c>
      <c r="AJ5" s="111">
        <f>G20</f>
        <v>13.261579982344685</v>
      </c>
      <c r="AK5" s="111">
        <f>G21</f>
        <v>18.459657860180776</v>
      </c>
    </row>
    <row r="6" spans="1:37" ht="14.25">
      <c r="A6" s="112"/>
      <c r="G6" s="113" t="s">
        <v>128</v>
      </c>
      <c r="H6" s="114"/>
      <c r="I6" s="114"/>
      <c r="AA6" s="103"/>
      <c r="AB6" s="106" t="s">
        <v>116</v>
      </c>
      <c r="AC6" s="111">
        <f>I22</f>
        <v>5.414353527984295</v>
      </c>
      <c r="AD6" s="111">
        <f>I9</f>
        <v>-0.24742235547657865</v>
      </c>
      <c r="AE6" s="111">
        <f>I10</f>
        <v>-1.927907503967352</v>
      </c>
      <c r="AF6" s="111">
        <f>I13</f>
        <v>0.9565268315536724</v>
      </c>
      <c r="AG6" s="111">
        <f>I14</f>
        <v>-1.8958772193800821</v>
      </c>
      <c r="AH6" s="111">
        <f>I15</f>
        <v>19.484439854626334</v>
      </c>
      <c r="AI6" s="111">
        <f>I17</f>
        <v>3.8911698979842146</v>
      </c>
      <c r="AJ6" s="111">
        <f>I20</f>
        <v>6.704423375783564</v>
      </c>
      <c r="AK6" s="111">
        <f>I21</f>
        <v>13.365335626034902</v>
      </c>
    </row>
    <row r="7" spans="1:9" ht="27" customHeight="1">
      <c r="A7" s="115"/>
      <c r="B7" s="116"/>
      <c r="C7" s="116"/>
      <c r="D7" s="116"/>
      <c r="E7" s="117"/>
      <c r="F7" s="118" t="s">
        <v>258</v>
      </c>
      <c r="G7" s="119"/>
      <c r="H7" s="120" t="s">
        <v>1</v>
      </c>
      <c r="I7" s="121" t="s">
        <v>21</v>
      </c>
    </row>
    <row r="8" spans="1:9" ht="16.5" customHeight="1">
      <c r="A8" s="122"/>
      <c r="B8" s="123"/>
      <c r="C8" s="123"/>
      <c r="D8" s="123"/>
      <c r="E8" s="124"/>
      <c r="F8" s="125" t="s">
        <v>102</v>
      </c>
      <c r="G8" s="126" t="s">
        <v>2</v>
      </c>
      <c r="H8" s="127"/>
      <c r="I8" s="128"/>
    </row>
    <row r="9" spans="1:29" ht="18" customHeight="1">
      <c r="A9" s="129" t="s">
        <v>80</v>
      </c>
      <c r="B9" s="129" t="s">
        <v>81</v>
      </c>
      <c r="C9" s="130" t="s">
        <v>3</v>
      </c>
      <c r="D9" s="131"/>
      <c r="E9" s="132"/>
      <c r="F9" s="9">
        <v>253189</v>
      </c>
      <c r="G9" s="133">
        <f aca="true" t="shared" si="0" ref="G9:G22">F9/$F$22*100</f>
        <v>32.8203526137517</v>
      </c>
      <c r="H9" s="134">
        <v>253817</v>
      </c>
      <c r="I9" s="135">
        <f aca="true" t="shared" si="1" ref="I9:I21">(F9/H9-1)*100</f>
        <v>-0.24742235547657865</v>
      </c>
      <c r="AA9" s="136" t="s">
        <v>105</v>
      </c>
      <c r="AB9" s="137"/>
      <c r="AC9" s="138" t="s">
        <v>117</v>
      </c>
    </row>
    <row r="10" spans="1:37" ht="18" customHeight="1">
      <c r="A10" s="139"/>
      <c r="B10" s="139"/>
      <c r="C10" s="140"/>
      <c r="D10" s="141" t="s">
        <v>22</v>
      </c>
      <c r="E10" s="142"/>
      <c r="F10" s="11">
        <v>108149</v>
      </c>
      <c r="G10" s="143">
        <f t="shared" si="0"/>
        <v>14.019125297009873</v>
      </c>
      <c r="H10" s="144">
        <v>110275</v>
      </c>
      <c r="I10" s="145">
        <f t="shared" si="1"/>
        <v>-1.927907503967352</v>
      </c>
      <c r="AA10" s="97" t="s">
        <v>106</v>
      </c>
      <c r="AB10" s="97"/>
      <c r="AC10" s="138"/>
      <c r="AD10" s="99" t="s">
        <v>118</v>
      </c>
      <c r="AE10" s="100"/>
      <c r="AF10" s="101"/>
      <c r="AG10" s="99" t="s">
        <v>119</v>
      </c>
      <c r="AH10" s="146"/>
      <c r="AI10" s="147"/>
      <c r="AJ10" s="99" t="s">
        <v>120</v>
      </c>
      <c r="AK10" s="147"/>
    </row>
    <row r="11" spans="1:37" ht="18" customHeight="1">
      <c r="A11" s="139"/>
      <c r="B11" s="139"/>
      <c r="C11" s="148"/>
      <c r="D11" s="149"/>
      <c r="E11" s="150" t="s">
        <v>23</v>
      </c>
      <c r="F11" s="10">
        <v>80988</v>
      </c>
      <c r="G11" s="92">
        <f t="shared" si="0"/>
        <v>10.498302522947375</v>
      </c>
      <c r="H11" s="151">
        <v>80201.7</v>
      </c>
      <c r="I11" s="152">
        <f t="shared" si="1"/>
        <v>0.9804031585365358</v>
      </c>
      <c r="AA11" s="97"/>
      <c r="AB11" s="97"/>
      <c r="AC11" s="136"/>
      <c r="AD11" s="104"/>
      <c r="AE11" s="105" t="s">
        <v>121</v>
      </c>
      <c r="AF11" s="105" t="s">
        <v>122</v>
      </c>
      <c r="AG11" s="104"/>
      <c r="AH11" s="105" t="s">
        <v>123</v>
      </c>
      <c r="AI11" s="105" t="s">
        <v>124</v>
      </c>
      <c r="AJ11" s="104"/>
      <c r="AK11" s="153" t="s">
        <v>125</v>
      </c>
    </row>
    <row r="12" spans="1:38" ht="18" customHeight="1">
      <c r="A12" s="139"/>
      <c r="B12" s="139"/>
      <c r="C12" s="148"/>
      <c r="D12" s="154"/>
      <c r="E12" s="150" t="s">
        <v>24</v>
      </c>
      <c r="F12" s="10">
        <v>18196</v>
      </c>
      <c r="G12" s="92">
        <f>F12/$F$22*100</f>
        <v>2.3587088544914114</v>
      </c>
      <c r="H12" s="151">
        <v>21875.1</v>
      </c>
      <c r="I12" s="152">
        <f t="shared" si="1"/>
        <v>-16.818665971812695</v>
      </c>
      <c r="AA12" s="98" t="str">
        <f>E1</f>
        <v>京都市</v>
      </c>
      <c r="AB12" s="106" t="s">
        <v>114</v>
      </c>
      <c r="AC12" s="107">
        <f>F40</f>
        <v>771439</v>
      </c>
      <c r="AD12" s="107">
        <f>F23</f>
        <v>466762</v>
      </c>
      <c r="AE12" s="107">
        <f>F24</f>
        <v>169952</v>
      </c>
      <c r="AF12" s="107">
        <f>F26</f>
        <v>90040</v>
      </c>
      <c r="AG12" s="107">
        <f>F27</f>
        <v>235583</v>
      </c>
      <c r="AH12" s="107">
        <f>F28</f>
        <v>54564</v>
      </c>
      <c r="AI12" s="107">
        <f>F32</f>
        <v>4897</v>
      </c>
      <c r="AJ12" s="107">
        <f>F34</f>
        <v>69094</v>
      </c>
      <c r="AK12" s="107">
        <f>F35</f>
        <v>68741</v>
      </c>
      <c r="AL12" s="155"/>
    </row>
    <row r="13" spans="1:37" ht="18" customHeight="1">
      <c r="A13" s="139"/>
      <c r="B13" s="139"/>
      <c r="C13" s="156"/>
      <c r="D13" s="157" t="s">
        <v>25</v>
      </c>
      <c r="E13" s="158"/>
      <c r="F13" s="54">
        <v>103434</v>
      </c>
      <c r="G13" s="159">
        <f t="shared" si="0"/>
        <v>13.407929855763062</v>
      </c>
      <c r="H13" s="160">
        <v>102454</v>
      </c>
      <c r="I13" s="161">
        <f t="shared" si="1"/>
        <v>0.9565268315536724</v>
      </c>
      <c r="AA13" s="110"/>
      <c r="AB13" s="106" t="s">
        <v>115</v>
      </c>
      <c r="AC13" s="111"/>
      <c r="AD13" s="111">
        <f>G23</f>
        <v>60.50536724225765</v>
      </c>
      <c r="AE13" s="111">
        <f>G24</f>
        <v>22.030516994862847</v>
      </c>
      <c r="AF13" s="111">
        <f>G26</f>
        <v>11.671694067839452</v>
      </c>
      <c r="AG13" s="111">
        <f>G27</f>
        <v>30.538124206839427</v>
      </c>
      <c r="AH13" s="111">
        <f>G28</f>
        <v>7.073015494420168</v>
      </c>
      <c r="AI13" s="111">
        <f>G32</f>
        <v>0.6347877149068171</v>
      </c>
      <c r="AJ13" s="111">
        <f>G34</f>
        <v>8.956508550902923</v>
      </c>
      <c r="AK13" s="111">
        <f>G35</f>
        <v>8.910749910232694</v>
      </c>
    </row>
    <row r="14" spans="1:37" ht="18" customHeight="1">
      <c r="A14" s="139"/>
      <c r="B14" s="139"/>
      <c r="C14" s="4" t="s">
        <v>4</v>
      </c>
      <c r="D14" s="5"/>
      <c r="E14" s="162"/>
      <c r="F14" s="10">
        <v>3260</v>
      </c>
      <c r="G14" s="92">
        <f t="shared" si="0"/>
        <v>0.4225868798440317</v>
      </c>
      <c r="H14" s="151">
        <v>3323</v>
      </c>
      <c r="I14" s="152">
        <f t="shared" si="1"/>
        <v>-1.8958772193800821</v>
      </c>
      <c r="AA14" s="103"/>
      <c r="AB14" s="106" t="s">
        <v>116</v>
      </c>
      <c r="AC14" s="111">
        <f>I40</f>
        <v>5.414454359515886</v>
      </c>
      <c r="AD14" s="111">
        <f>I23</f>
        <v>15.72583834303205</v>
      </c>
      <c r="AE14" s="111">
        <f>I24</f>
        <v>51.15739217210482</v>
      </c>
      <c r="AF14" s="111">
        <f>I26</f>
        <v>0.36382443687466015</v>
      </c>
      <c r="AG14" s="111">
        <f>I27</f>
        <v>-8.777860384430713</v>
      </c>
      <c r="AH14" s="111">
        <f>I28</f>
        <v>-2.352075850553803</v>
      </c>
      <c r="AI14" s="111">
        <f>I32</f>
        <v>104.72408026755855</v>
      </c>
      <c r="AJ14" s="111">
        <f>I34</f>
        <v>-1.6160013897412506</v>
      </c>
      <c r="AK14" s="111">
        <f>I35</f>
        <v>-1.6734157334550082</v>
      </c>
    </row>
    <row r="15" spans="1:9" ht="18" customHeight="1">
      <c r="A15" s="139"/>
      <c r="B15" s="139"/>
      <c r="C15" s="4" t="s">
        <v>5</v>
      </c>
      <c r="D15" s="5"/>
      <c r="E15" s="162"/>
      <c r="F15" s="10">
        <v>60164</v>
      </c>
      <c r="G15" s="92">
        <f t="shared" si="0"/>
        <v>7.798931607035682</v>
      </c>
      <c r="H15" s="151">
        <v>50353</v>
      </c>
      <c r="I15" s="152">
        <f t="shared" si="1"/>
        <v>19.484439854626334</v>
      </c>
    </row>
    <row r="16" spans="1:9" ht="18" customHeight="1">
      <c r="A16" s="139"/>
      <c r="B16" s="139"/>
      <c r="C16" s="4" t="s">
        <v>26</v>
      </c>
      <c r="D16" s="5"/>
      <c r="E16" s="162"/>
      <c r="F16" s="10">
        <v>20783</v>
      </c>
      <c r="G16" s="92">
        <f t="shared" si="0"/>
        <v>2.694056172944329</v>
      </c>
      <c r="H16" s="151">
        <v>20733.7</v>
      </c>
      <c r="I16" s="152">
        <f t="shared" si="1"/>
        <v>0.2377771454202593</v>
      </c>
    </row>
    <row r="17" spans="1:9" ht="18" customHeight="1">
      <c r="A17" s="139"/>
      <c r="B17" s="139"/>
      <c r="C17" s="4" t="s">
        <v>6</v>
      </c>
      <c r="D17" s="5"/>
      <c r="E17" s="162"/>
      <c r="F17" s="10">
        <v>146026</v>
      </c>
      <c r="G17" s="92">
        <f t="shared" si="0"/>
        <v>18.92904040371306</v>
      </c>
      <c r="H17" s="151">
        <v>140556.7</v>
      </c>
      <c r="I17" s="152">
        <f t="shared" si="1"/>
        <v>3.8911698979842146</v>
      </c>
    </row>
    <row r="18" spans="1:9" ht="18" customHeight="1">
      <c r="A18" s="139"/>
      <c r="B18" s="139"/>
      <c r="C18" s="4" t="s">
        <v>27</v>
      </c>
      <c r="D18" s="5"/>
      <c r="E18" s="162"/>
      <c r="F18" s="10">
        <v>37654</v>
      </c>
      <c r="G18" s="92">
        <f t="shared" si="0"/>
        <v>4.881008090075819</v>
      </c>
      <c r="H18" s="151">
        <v>36331.8</v>
      </c>
      <c r="I18" s="152">
        <f t="shared" si="1"/>
        <v>3.6392361512504134</v>
      </c>
    </row>
    <row r="19" spans="1:9" ht="18" customHeight="1">
      <c r="A19" s="139"/>
      <c r="B19" s="139"/>
      <c r="C19" s="4" t="s">
        <v>28</v>
      </c>
      <c r="D19" s="5"/>
      <c r="E19" s="162"/>
      <c r="F19" s="10">
        <v>5653</v>
      </c>
      <c r="G19" s="92">
        <f t="shared" si="0"/>
        <v>0.7327863901099115</v>
      </c>
      <c r="H19" s="151">
        <v>5207.7</v>
      </c>
      <c r="I19" s="152">
        <f t="shared" si="1"/>
        <v>8.550799777252927</v>
      </c>
    </row>
    <row r="20" spans="1:9" ht="18" customHeight="1">
      <c r="A20" s="139"/>
      <c r="B20" s="139"/>
      <c r="C20" s="4" t="s">
        <v>7</v>
      </c>
      <c r="D20" s="5"/>
      <c r="E20" s="162"/>
      <c r="F20" s="10">
        <v>102305</v>
      </c>
      <c r="G20" s="92">
        <f t="shared" si="0"/>
        <v>13.261579982344685</v>
      </c>
      <c r="H20" s="151">
        <v>95877</v>
      </c>
      <c r="I20" s="152">
        <f t="shared" si="1"/>
        <v>6.704423375783564</v>
      </c>
    </row>
    <row r="21" spans="1:9" ht="18" customHeight="1">
      <c r="A21" s="139"/>
      <c r="B21" s="139"/>
      <c r="C21" s="163" t="s">
        <v>8</v>
      </c>
      <c r="D21" s="164"/>
      <c r="E21" s="165"/>
      <c r="F21" s="12">
        <v>142405</v>
      </c>
      <c r="G21" s="166">
        <f t="shared" si="0"/>
        <v>18.459657860180776</v>
      </c>
      <c r="H21" s="167">
        <v>125616</v>
      </c>
      <c r="I21" s="168">
        <f t="shared" si="1"/>
        <v>13.365335626034902</v>
      </c>
    </row>
    <row r="22" spans="1:9" ht="18" customHeight="1">
      <c r="A22" s="139"/>
      <c r="B22" s="169"/>
      <c r="C22" s="170" t="s">
        <v>9</v>
      </c>
      <c r="D22" s="171"/>
      <c r="E22" s="172"/>
      <c r="F22" s="173">
        <f>SUM(F9,F14:F21)</f>
        <v>771439</v>
      </c>
      <c r="G22" s="174">
        <f t="shared" si="0"/>
        <v>100</v>
      </c>
      <c r="H22" s="173">
        <f>SUM(H9,H14:H21)</f>
        <v>731815.9</v>
      </c>
      <c r="I22" s="175">
        <f aca="true" t="shared" si="2" ref="I22:I40">(F22/H22-1)*100</f>
        <v>5.414353527984295</v>
      </c>
    </row>
    <row r="23" spans="1:9" ht="18" customHeight="1">
      <c r="A23" s="139"/>
      <c r="B23" s="129" t="s">
        <v>82</v>
      </c>
      <c r="C23" s="176" t="s">
        <v>10</v>
      </c>
      <c r="D23" s="116"/>
      <c r="E23" s="117"/>
      <c r="F23" s="9">
        <f>SUM(F24:F26)</f>
        <v>466762</v>
      </c>
      <c r="G23" s="133">
        <f aca="true" t="shared" si="3" ref="G23:G37">F23/$F$40*100</f>
        <v>60.50536724225765</v>
      </c>
      <c r="H23" s="9">
        <f>SUM(H24:H26)</f>
        <v>403334.30000000005</v>
      </c>
      <c r="I23" s="177">
        <f t="shared" si="2"/>
        <v>15.72583834303205</v>
      </c>
    </row>
    <row r="24" spans="1:9" ht="18" customHeight="1">
      <c r="A24" s="139"/>
      <c r="B24" s="139"/>
      <c r="C24" s="140"/>
      <c r="D24" s="178" t="s">
        <v>11</v>
      </c>
      <c r="E24" s="179"/>
      <c r="F24" s="10">
        <v>169952</v>
      </c>
      <c r="G24" s="92">
        <f t="shared" si="3"/>
        <v>22.030516994862847</v>
      </c>
      <c r="H24" s="10">
        <v>112433.8</v>
      </c>
      <c r="I24" s="152">
        <f t="shared" si="2"/>
        <v>51.15739217210482</v>
      </c>
    </row>
    <row r="25" spans="1:9" ht="18" customHeight="1">
      <c r="A25" s="139"/>
      <c r="B25" s="139"/>
      <c r="C25" s="140"/>
      <c r="D25" s="178" t="s">
        <v>29</v>
      </c>
      <c r="E25" s="179"/>
      <c r="F25" s="10">
        <v>206770</v>
      </c>
      <c r="G25" s="92">
        <f t="shared" si="3"/>
        <v>26.803156179555348</v>
      </c>
      <c r="H25" s="10">
        <v>201186.9</v>
      </c>
      <c r="I25" s="152">
        <f t="shared" si="2"/>
        <v>2.775081280142988</v>
      </c>
    </row>
    <row r="26" spans="1:9" ht="18" customHeight="1">
      <c r="A26" s="139"/>
      <c r="B26" s="139"/>
      <c r="C26" s="156"/>
      <c r="D26" s="178" t="s">
        <v>12</v>
      </c>
      <c r="E26" s="179"/>
      <c r="F26" s="10">
        <v>90040</v>
      </c>
      <c r="G26" s="92">
        <f t="shared" si="3"/>
        <v>11.671694067839452</v>
      </c>
      <c r="H26" s="10">
        <v>89713.6</v>
      </c>
      <c r="I26" s="152">
        <f t="shared" si="2"/>
        <v>0.36382443687466015</v>
      </c>
    </row>
    <row r="27" spans="1:9" ht="18" customHeight="1">
      <c r="A27" s="139"/>
      <c r="B27" s="139"/>
      <c r="C27" s="140" t="s">
        <v>13</v>
      </c>
      <c r="D27" s="180"/>
      <c r="E27" s="181"/>
      <c r="F27" s="9">
        <f>SUM(F28:F33)+200</f>
        <v>235583</v>
      </c>
      <c r="G27" s="133">
        <f t="shared" si="3"/>
        <v>30.538124206839427</v>
      </c>
      <c r="H27" s="9">
        <f>258052+200</f>
        <v>258252</v>
      </c>
      <c r="I27" s="177">
        <f t="shared" si="2"/>
        <v>-8.777860384430713</v>
      </c>
    </row>
    <row r="28" spans="1:9" ht="18" customHeight="1">
      <c r="A28" s="139"/>
      <c r="B28" s="139"/>
      <c r="C28" s="140"/>
      <c r="D28" s="178" t="s">
        <v>14</v>
      </c>
      <c r="E28" s="179"/>
      <c r="F28" s="10">
        <v>54564</v>
      </c>
      <c r="G28" s="92">
        <f t="shared" si="3"/>
        <v>7.073015494420168</v>
      </c>
      <c r="H28" s="10">
        <v>55878.3</v>
      </c>
      <c r="I28" s="152">
        <f t="shared" si="2"/>
        <v>-2.352075850553803</v>
      </c>
    </row>
    <row r="29" spans="1:9" ht="18" customHeight="1">
      <c r="A29" s="139"/>
      <c r="B29" s="139"/>
      <c r="C29" s="140"/>
      <c r="D29" s="178" t="s">
        <v>30</v>
      </c>
      <c r="E29" s="179"/>
      <c r="F29" s="10">
        <v>8406</v>
      </c>
      <c r="G29" s="92">
        <f t="shared" si="3"/>
        <v>1.0896519361867887</v>
      </c>
      <c r="H29" s="10">
        <v>8578.7</v>
      </c>
      <c r="I29" s="152">
        <f t="shared" si="2"/>
        <v>-2.0131255318404984</v>
      </c>
    </row>
    <row r="30" spans="1:9" ht="18" customHeight="1">
      <c r="A30" s="139"/>
      <c r="B30" s="139"/>
      <c r="C30" s="140"/>
      <c r="D30" s="178" t="s">
        <v>31</v>
      </c>
      <c r="E30" s="179"/>
      <c r="F30" s="10">
        <v>54125</v>
      </c>
      <c r="G30" s="92">
        <f t="shared" si="3"/>
        <v>7.016108856306202</v>
      </c>
      <c r="H30" s="10">
        <v>63018</v>
      </c>
      <c r="I30" s="152">
        <f t="shared" si="2"/>
        <v>-14.11184106128408</v>
      </c>
    </row>
    <row r="31" spans="1:9" ht="18" customHeight="1">
      <c r="A31" s="139"/>
      <c r="B31" s="139"/>
      <c r="C31" s="140"/>
      <c r="D31" s="178" t="s">
        <v>32</v>
      </c>
      <c r="E31" s="179"/>
      <c r="F31" s="10">
        <v>59001</v>
      </c>
      <c r="G31" s="92">
        <f t="shared" si="3"/>
        <v>7.648174385790711</v>
      </c>
      <c r="H31" s="10">
        <v>60377</v>
      </c>
      <c r="I31" s="152">
        <f t="shared" si="2"/>
        <v>-2.2790135316428484</v>
      </c>
    </row>
    <row r="32" spans="1:9" ht="18" customHeight="1">
      <c r="A32" s="139"/>
      <c r="B32" s="139"/>
      <c r="C32" s="140"/>
      <c r="D32" s="178" t="s">
        <v>15</v>
      </c>
      <c r="E32" s="179"/>
      <c r="F32" s="10">
        <v>4897</v>
      </c>
      <c r="G32" s="92">
        <f t="shared" si="3"/>
        <v>0.6347877149068171</v>
      </c>
      <c r="H32" s="10">
        <v>2392</v>
      </c>
      <c r="I32" s="152">
        <f t="shared" si="2"/>
        <v>104.72408026755855</v>
      </c>
    </row>
    <row r="33" spans="1:9" ht="18" customHeight="1">
      <c r="A33" s="139"/>
      <c r="B33" s="139"/>
      <c r="C33" s="156"/>
      <c r="D33" s="178" t="s">
        <v>33</v>
      </c>
      <c r="E33" s="179"/>
      <c r="F33" s="10">
        <v>54390</v>
      </c>
      <c r="G33" s="92">
        <f t="shared" si="3"/>
        <v>7.050460243778186</v>
      </c>
      <c r="H33" s="10">
        <v>67808.4</v>
      </c>
      <c r="I33" s="152">
        <f t="shared" si="2"/>
        <v>-19.78869874528819</v>
      </c>
    </row>
    <row r="34" spans="1:9" ht="18" customHeight="1">
      <c r="A34" s="139"/>
      <c r="B34" s="139"/>
      <c r="C34" s="140" t="s">
        <v>16</v>
      </c>
      <c r="D34" s="180"/>
      <c r="E34" s="181"/>
      <c r="F34" s="9">
        <f>SUM(F35,F38:F39)</f>
        <v>69094</v>
      </c>
      <c r="G34" s="133">
        <f t="shared" si="3"/>
        <v>8.956508550902923</v>
      </c>
      <c r="H34" s="9">
        <v>70228.9</v>
      </c>
      <c r="I34" s="177">
        <f t="shared" si="2"/>
        <v>-1.6160013897412506</v>
      </c>
    </row>
    <row r="35" spans="1:9" ht="18" customHeight="1">
      <c r="A35" s="139"/>
      <c r="B35" s="139"/>
      <c r="C35" s="140"/>
      <c r="D35" s="182" t="s">
        <v>17</v>
      </c>
      <c r="E35" s="183"/>
      <c r="F35" s="11">
        <f>SUM(F36:F37)</f>
        <v>68741</v>
      </c>
      <c r="G35" s="143">
        <f t="shared" si="3"/>
        <v>8.910749910232694</v>
      </c>
      <c r="H35" s="11">
        <v>69910.9</v>
      </c>
      <c r="I35" s="145">
        <f t="shared" si="2"/>
        <v>-1.6734157334550082</v>
      </c>
    </row>
    <row r="36" spans="1:9" ht="18" customHeight="1">
      <c r="A36" s="139"/>
      <c r="B36" s="139"/>
      <c r="C36" s="140"/>
      <c r="D36" s="184"/>
      <c r="E36" s="185" t="s">
        <v>103</v>
      </c>
      <c r="F36" s="10">
        <v>30188</v>
      </c>
      <c r="G36" s="92">
        <f t="shared" si="3"/>
        <v>3.9132063585066352</v>
      </c>
      <c r="H36" s="10">
        <v>33632.9</v>
      </c>
      <c r="I36" s="152">
        <f>(F36/H36-1)*100</f>
        <v>-10.242649310645236</v>
      </c>
    </row>
    <row r="37" spans="1:9" ht="18" customHeight="1">
      <c r="A37" s="139"/>
      <c r="B37" s="139"/>
      <c r="C37" s="140"/>
      <c r="D37" s="186"/>
      <c r="E37" s="150" t="s">
        <v>34</v>
      </c>
      <c r="F37" s="10">
        <v>38553</v>
      </c>
      <c r="G37" s="92">
        <f t="shared" si="3"/>
        <v>4.99754355172606</v>
      </c>
      <c r="H37" s="10">
        <v>36277.9</v>
      </c>
      <c r="I37" s="152">
        <f t="shared" si="2"/>
        <v>6.271311183943951</v>
      </c>
    </row>
    <row r="38" spans="1:9" ht="18" customHeight="1">
      <c r="A38" s="139"/>
      <c r="B38" s="139"/>
      <c r="C38" s="140"/>
      <c r="D38" s="187" t="s">
        <v>35</v>
      </c>
      <c r="E38" s="162"/>
      <c r="F38" s="10">
        <v>353</v>
      </c>
      <c r="G38" s="143">
        <f>F38/$F$40*100</f>
        <v>0.045758640670227974</v>
      </c>
      <c r="H38" s="10">
        <v>318</v>
      </c>
      <c r="I38" s="152">
        <f t="shared" si="2"/>
        <v>11.00628930817611</v>
      </c>
    </row>
    <row r="39" spans="1:9" ht="18" customHeight="1">
      <c r="A39" s="139"/>
      <c r="B39" s="139"/>
      <c r="C39" s="122"/>
      <c r="D39" s="188" t="s">
        <v>36</v>
      </c>
      <c r="E39" s="165"/>
      <c r="F39" s="12">
        <v>0</v>
      </c>
      <c r="G39" s="166">
        <f>F39/$F$40*100</f>
        <v>0</v>
      </c>
      <c r="H39" s="12">
        <v>0</v>
      </c>
      <c r="I39" s="168" t="e">
        <f t="shared" si="2"/>
        <v>#DIV/0!</v>
      </c>
    </row>
    <row r="40" spans="1:9" ht="18" customHeight="1">
      <c r="A40" s="169"/>
      <c r="B40" s="169"/>
      <c r="C40" s="122" t="s">
        <v>18</v>
      </c>
      <c r="D40" s="123"/>
      <c r="E40" s="124"/>
      <c r="F40" s="173">
        <f>SUM(F23,F27,F34)</f>
        <v>771439</v>
      </c>
      <c r="G40" s="189">
        <f>F40/$F$40*100</f>
        <v>100</v>
      </c>
      <c r="H40" s="173">
        <f>SUM(H23,H27,H34)</f>
        <v>731815.2000000001</v>
      </c>
      <c r="I40" s="175">
        <f t="shared" si="2"/>
        <v>5.414454359515886</v>
      </c>
    </row>
    <row r="41" spans="1:2" ht="18" customHeight="1">
      <c r="A41" s="190" t="s">
        <v>19</v>
      </c>
      <c r="B41" s="190"/>
    </row>
    <row r="42" spans="1:2" ht="18" customHeight="1">
      <c r="A42" s="191" t="s">
        <v>20</v>
      </c>
      <c r="B42" s="190"/>
    </row>
    <row r="52" ht="13.5">
      <c r="J52" s="180"/>
    </row>
    <row r="53" ht="13.5">
      <c r="J53" s="180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11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80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92" t="s">
        <v>0</v>
      </c>
      <c r="B1" s="193"/>
      <c r="C1" s="193"/>
      <c r="D1" s="194" t="s">
        <v>270</v>
      </c>
      <c r="E1" s="195"/>
      <c r="F1" s="195"/>
      <c r="G1" s="195"/>
    </row>
    <row r="2" ht="15" customHeight="1"/>
    <row r="3" spans="1:4" ht="15" customHeight="1">
      <c r="A3" s="196" t="s">
        <v>43</v>
      </c>
      <c r="B3" s="196"/>
      <c r="C3" s="196"/>
      <c r="D3" s="196"/>
    </row>
    <row r="4" spans="1:4" ht="15" customHeight="1">
      <c r="A4" s="196"/>
      <c r="B4" s="196"/>
      <c r="C4" s="196"/>
      <c r="D4" s="196"/>
    </row>
    <row r="5" spans="1:15" ht="15.75" customHeight="1">
      <c r="A5" s="171" t="s">
        <v>259</v>
      </c>
      <c r="B5" s="171"/>
      <c r="C5" s="171"/>
      <c r="D5" s="171"/>
      <c r="K5" s="197"/>
      <c r="O5" s="197" t="s">
        <v>44</v>
      </c>
    </row>
    <row r="6" spans="1:15" ht="15.75" customHeight="1">
      <c r="A6" s="198" t="s">
        <v>45</v>
      </c>
      <c r="B6" s="199"/>
      <c r="C6" s="199"/>
      <c r="D6" s="199"/>
      <c r="E6" s="200"/>
      <c r="F6" s="201" t="s">
        <v>271</v>
      </c>
      <c r="G6" s="202"/>
      <c r="H6" s="203" t="s">
        <v>272</v>
      </c>
      <c r="I6" s="204"/>
      <c r="J6" s="201" t="s">
        <v>273</v>
      </c>
      <c r="K6" s="202"/>
      <c r="L6" s="205" t="s">
        <v>274</v>
      </c>
      <c r="M6" s="206"/>
      <c r="N6" s="207"/>
      <c r="O6" s="208"/>
    </row>
    <row r="7" spans="1:15" ht="15.75" customHeight="1">
      <c r="A7" s="209"/>
      <c r="B7" s="210"/>
      <c r="C7" s="210"/>
      <c r="D7" s="210"/>
      <c r="E7" s="211"/>
      <c r="F7" s="212" t="s">
        <v>261</v>
      </c>
      <c r="G7" s="213" t="s">
        <v>1</v>
      </c>
      <c r="H7" s="212" t="s">
        <v>261</v>
      </c>
      <c r="I7" s="213" t="s">
        <v>1</v>
      </c>
      <c r="J7" s="212" t="s">
        <v>260</v>
      </c>
      <c r="K7" s="213" t="s">
        <v>1</v>
      </c>
      <c r="L7" s="214" t="s">
        <v>260</v>
      </c>
      <c r="M7" s="215" t="s">
        <v>1</v>
      </c>
      <c r="N7" s="212" t="s">
        <v>260</v>
      </c>
      <c r="O7" s="216" t="s">
        <v>1</v>
      </c>
    </row>
    <row r="8" spans="1:25" ht="15.75" customHeight="1">
      <c r="A8" s="217" t="s">
        <v>84</v>
      </c>
      <c r="B8" s="130" t="s">
        <v>46</v>
      </c>
      <c r="C8" s="131"/>
      <c r="D8" s="131"/>
      <c r="E8" s="218" t="s">
        <v>37</v>
      </c>
      <c r="F8" s="219">
        <f>SUM(F9:F10)</f>
        <v>34907</v>
      </c>
      <c r="G8" s="22">
        <v>33576</v>
      </c>
      <c r="H8" s="219">
        <v>52487</v>
      </c>
      <c r="I8" s="22">
        <v>52370</v>
      </c>
      <c r="J8" s="219">
        <v>22200</v>
      </c>
      <c r="K8" s="45">
        <v>21775</v>
      </c>
      <c r="L8" s="219">
        <v>33471</v>
      </c>
      <c r="M8" s="45">
        <v>35167</v>
      </c>
      <c r="N8" s="33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5.75" customHeight="1">
      <c r="A9" s="222"/>
      <c r="B9" s="180"/>
      <c r="C9" s="187" t="s">
        <v>47</v>
      </c>
      <c r="D9" s="5"/>
      <c r="E9" s="223" t="s">
        <v>38</v>
      </c>
      <c r="F9" s="6">
        <v>34907</v>
      </c>
      <c r="G9" s="23">
        <v>33576</v>
      </c>
      <c r="H9" s="6">
        <v>52487</v>
      </c>
      <c r="I9" s="23">
        <v>52370</v>
      </c>
      <c r="J9" s="6">
        <v>22200</v>
      </c>
      <c r="K9" s="7">
        <v>21775</v>
      </c>
      <c r="L9" s="6">
        <v>33471</v>
      </c>
      <c r="M9" s="7">
        <v>35167</v>
      </c>
      <c r="N9" s="34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ht="15.75" customHeight="1">
      <c r="A10" s="222"/>
      <c r="B10" s="156"/>
      <c r="C10" s="187" t="s">
        <v>48</v>
      </c>
      <c r="D10" s="5"/>
      <c r="E10" s="223" t="s">
        <v>39</v>
      </c>
      <c r="F10" s="6">
        <v>0</v>
      </c>
      <c r="G10" s="23">
        <v>0</v>
      </c>
      <c r="H10" s="6">
        <v>0</v>
      </c>
      <c r="I10" s="23">
        <v>0</v>
      </c>
      <c r="J10" s="6">
        <v>0</v>
      </c>
      <c r="K10" s="46">
        <v>0</v>
      </c>
      <c r="L10" s="6">
        <v>0</v>
      </c>
      <c r="M10" s="7">
        <v>0</v>
      </c>
      <c r="N10" s="34"/>
      <c r="O10" s="224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15.75" customHeight="1">
      <c r="A11" s="222"/>
      <c r="B11" s="225" t="s">
        <v>49</v>
      </c>
      <c r="C11" s="226"/>
      <c r="D11" s="226"/>
      <c r="E11" s="227" t="s">
        <v>40</v>
      </c>
      <c r="F11" s="228">
        <f>SUM(F12:F13)</f>
        <v>30512</v>
      </c>
      <c r="G11" s="24">
        <v>28917</v>
      </c>
      <c r="H11" s="228">
        <v>48050</v>
      </c>
      <c r="I11" s="24">
        <v>48061</v>
      </c>
      <c r="J11" s="228">
        <v>21511</v>
      </c>
      <c r="K11" s="47">
        <v>21144</v>
      </c>
      <c r="L11" s="228">
        <v>35292</v>
      </c>
      <c r="M11" s="47">
        <v>35598</v>
      </c>
      <c r="N11" s="36"/>
      <c r="O11" s="229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5.75" customHeight="1">
      <c r="A12" s="222"/>
      <c r="B12" s="140"/>
      <c r="C12" s="187" t="s">
        <v>50</v>
      </c>
      <c r="D12" s="5"/>
      <c r="E12" s="223" t="s">
        <v>41</v>
      </c>
      <c r="F12" s="6">
        <v>30512</v>
      </c>
      <c r="G12" s="23">
        <v>28917</v>
      </c>
      <c r="H12" s="6">
        <v>48050</v>
      </c>
      <c r="I12" s="24">
        <v>48061</v>
      </c>
      <c r="J12" s="6">
        <v>21511</v>
      </c>
      <c r="K12" s="47">
        <v>21144</v>
      </c>
      <c r="L12" s="6">
        <v>35292</v>
      </c>
      <c r="M12" s="7">
        <v>35598</v>
      </c>
      <c r="N12" s="34"/>
      <c r="O12" s="224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5.75" customHeight="1">
      <c r="A13" s="222"/>
      <c r="B13" s="180"/>
      <c r="C13" s="141" t="s">
        <v>51</v>
      </c>
      <c r="D13" s="230"/>
      <c r="E13" s="231" t="s">
        <v>42</v>
      </c>
      <c r="F13" s="232">
        <v>0</v>
      </c>
      <c r="G13" s="25">
        <v>0</v>
      </c>
      <c r="H13" s="232">
        <v>0</v>
      </c>
      <c r="I13" s="44">
        <v>0</v>
      </c>
      <c r="J13" s="232">
        <v>0</v>
      </c>
      <c r="K13" s="46">
        <v>0</v>
      </c>
      <c r="L13" s="232">
        <v>0</v>
      </c>
      <c r="M13" s="48">
        <v>0</v>
      </c>
      <c r="N13" s="38"/>
      <c r="O13" s="233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15.75" customHeight="1">
      <c r="A14" s="222"/>
      <c r="B14" s="4" t="s">
        <v>52</v>
      </c>
      <c r="C14" s="5"/>
      <c r="D14" s="5"/>
      <c r="E14" s="223" t="s">
        <v>88</v>
      </c>
      <c r="F14" s="6">
        <f aca="true" t="shared" si="0" ref="F14:I15">F9-F12</f>
        <v>4395</v>
      </c>
      <c r="G14" s="23">
        <f t="shared" si="0"/>
        <v>4659</v>
      </c>
      <c r="H14" s="6">
        <v>4437</v>
      </c>
      <c r="I14" s="23">
        <f t="shared" si="0"/>
        <v>4309</v>
      </c>
      <c r="J14" s="6">
        <f aca="true" t="shared" si="1" ref="J14:L15">J9-J12</f>
        <v>689</v>
      </c>
      <c r="K14" s="7">
        <f t="shared" si="1"/>
        <v>631</v>
      </c>
      <c r="L14" s="6">
        <f t="shared" si="1"/>
        <v>-1821</v>
      </c>
      <c r="M14" s="7">
        <v>-431</v>
      </c>
      <c r="N14" s="6">
        <f>N9-N12</f>
        <v>0</v>
      </c>
      <c r="O14" s="7">
        <f>O9-O12</f>
        <v>0</v>
      </c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5.75" customHeight="1">
      <c r="A15" s="222"/>
      <c r="B15" s="4" t="s">
        <v>53</v>
      </c>
      <c r="C15" s="5"/>
      <c r="D15" s="5"/>
      <c r="E15" s="223" t="s">
        <v>89</v>
      </c>
      <c r="F15" s="6">
        <f t="shared" si="0"/>
        <v>0</v>
      </c>
      <c r="G15" s="23">
        <f t="shared" si="0"/>
        <v>0</v>
      </c>
      <c r="H15" s="6">
        <v>0</v>
      </c>
      <c r="I15" s="23">
        <f t="shared" si="0"/>
        <v>0</v>
      </c>
      <c r="J15" s="6">
        <f t="shared" si="1"/>
        <v>0</v>
      </c>
      <c r="K15" s="7">
        <f t="shared" si="1"/>
        <v>0</v>
      </c>
      <c r="L15" s="6">
        <f t="shared" si="1"/>
        <v>0</v>
      </c>
      <c r="M15" s="7">
        <v>0</v>
      </c>
      <c r="N15" s="6">
        <f>N10-N13</f>
        <v>0</v>
      </c>
      <c r="O15" s="7">
        <f>O10-O13</f>
        <v>0</v>
      </c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15.75" customHeight="1">
      <c r="A16" s="222"/>
      <c r="B16" s="4" t="s">
        <v>54</v>
      </c>
      <c r="C16" s="5"/>
      <c r="D16" s="5"/>
      <c r="E16" s="223" t="s">
        <v>90</v>
      </c>
      <c r="F16" s="232">
        <f>F8-F11</f>
        <v>4395</v>
      </c>
      <c r="G16" s="25">
        <f>G8-G11</f>
        <v>4659</v>
      </c>
      <c r="H16" s="232">
        <v>4437</v>
      </c>
      <c r="I16" s="25">
        <f>I8-I11</f>
        <v>4309</v>
      </c>
      <c r="J16" s="232">
        <f>J8-J11</f>
        <v>689</v>
      </c>
      <c r="K16" s="48">
        <f>K8-K11</f>
        <v>631</v>
      </c>
      <c r="L16" s="232">
        <f>L8-L11</f>
        <v>-1821</v>
      </c>
      <c r="M16" s="48">
        <v>-431</v>
      </c>
      <c r="N16" s="232">
        <f>N8-N11</f>
        <v>0</v>
      </c>
      <c r="O16" s="48">
        <f>O8-O11</f>
        <v>0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5.75" customHeight="1">
      <c r="A17" s="222"/>
      <c r="B17" s="4" t="s">
        <v>55</v>
      </c>
      <c r="C17" s="5"/>
      <c r="D17" s="5"/>
      <c r="E17" s="234"/>
      <c r="F17" s="6">
        <v>0</v>
      </c>
      <c r="G17" s="23">
        <v>0</v>
      </c>
      <c r="H17" s="6">
        <v>0</v>
      </c>
      <c r="I17" s="44">
        <v>0</v>
      </c>
      <c r="J17" s="6"/>
      <c r="K17" s="7">
        <v>0</v>
      </c>
      <c r="L17" s="6">
        <v>310801</v>
      </c>
      <c r="M17" s="7">
        <v>311274</v>
      </c>
      <c r="N17" s="35"/>
      <c r="O17" s="235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15.75" customHeight="1">
      <c r="A18" s="236"/>
      <c r="B18" s="170" t="s">
        <v>56</v>
      </c>
      <c r="C18" s="171"/>
      <c r="D18" s="171"/>
      <c r="E18" s="237"/>
      <c r="F18" s="18">
        <v>0</v>
      </c>
      <c r="G18" s="26">
        <v>0</v>
      </c>
      <c r="H18" s="18">
        <v>0</v>
      </c>
      <c r="I18" s="26">
        <v>0</v>
      </c>
      <c r="J18" s="18"/>
      <c r="K18" s="26">
        <v>0</v>
      </c>
      <c r="L18" s="18">
        <v>30919</v>
      </c>
      <c r="M18" s="26">
        <v>30918</v>
      </c>
      <c r="N18" s="30"/>
      <c r="O18" s="238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ht="15.75" customHeight="1">
      <c r="A19" s="222" t="s">
        <v>85</v>
      </c>
      <c r="B19" s="225" t="s">
        <v>57</v>
      </c>
      <c r="C19" s="239"/>
      <c r="D19" s="239"/>
      <c r="E19" s="240"/>
      <c r="F19" s="40">
        <v>17725</v>
      </c>
      <c r="G19" s="27">
        <v>15549</v>
      </c>
      <c r="H19" s="40">
        <v>21321</v>
      </c>
      <c r="I19" s="27">
        <v>21397</v>
      </c>
      <c r="J19" s="40">
        <v>631</v>
      </c>
      <c r="K19" s="49">
        <v>1001</v>
      </c>
      <c r="L19" s="40">
        <v>37021</v>
      </c>
      <c r="M19" s="49">
        <v>28391</v>
      </c>
      <c r="N19" s="37"/>
      <c r="O19" s="24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ht="15.75" customHeight="1">
      <c r="A20" s="222"/>
      <c r="B20" s="242"/>
      <c r="C20" s="187" t="s">
        <v>58</v>
      </c>
      <c r="D20" s="5"/>
      <c r="E20" s="223"/>
      <c r="F20" s="6">
        <v>14439</v>
      </c>
      <c r="G20" s="23">
        <v>12646</v>
      </c>
      <c r="H20" s="6">
        <v>14767</v>
      </c>
      <c r="I20" s="23">
        <v>13938</v>
      </c>
      <c r="J20" s="6">
        <v>498</v>
      </c>
      <c r="K20" s="7">
        <v>775</v>
      </c>
      <c r="L20" s="6">
        <v>26184</v>
      </c>
      <c r="M20" s="7">
        <v>17954</v>
      </c>
      <c r="N20" s="34"/>
      <c r="O20" s="224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ht="15.75" customHeight="1">
      <c r="A21" s="222"/>
      <c r="B21" s="243" t="s">
        <v>59</v>
      </c>
      <c r="C21" s="226"/>
      <c r="D21" s="226"/>
      <c r="E21" s="227" t="s">
        <v>91</v>
      </c>
      <c r="F21" s="228">
        <v>17725</v>
      </c>
      <c r="G21" s="24">
        <v>15549</v>
      </c>
      <c r="H21" s="228">
        <v>21321</v>
      </c>
      <c r="I21" s="24">
        <v>21397</v>
      </c>
      <c r="J21" s="228">
        <v>631</v>
      </c>
      <c r="K21" s="47">
        <v>1001</v>
      </c>
      <c r="L21" s="228">
        <v>37021</v>
      </c>
      <c r="M21" s="47">
        <v>28391</v>
      </c>
      <c r="N21" s="36"/>
      <c r="O21" s="229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.75" customHeight="1">
      <c r="A22" s="222"/>
      <c r="B22" s="225" t="s">
        <v>60</v>
      </c>
      <c r="C22" s="239"/>
      <c r="D22" s="239"/>
      <c r="E22" s="240" t="s">
        <v>92</v>
      </c>
      <c r="F22" s="40">
        <v>31743</v>
      </c>
      <c r="G22" s="27">
        <v>29699</v>
      </c>
      <c r="H22" s="40">
        <v>46358</v>
      </c>
      <c r="I22" s="27">
        <v>42795</v>
      </c>
      <c r="J22" s="40">
        <v>5128</v>
      </c>
      <c r="K22" s="49">
        <v>4288</v>
      </c>
      <c r="L22" s="40">
        <v>44584</v>
      </c>
      <c r="M22" s="49">
        <v>38071</v>
      </c>
      <c r="N22" s="37"/>
      <c r="O22" s="24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.75" customHeight="1">
      <c r="A23" s="222"/>
      <c r="B23" s="140" t="s">
        <v>61</v>
      </c>
      <c r="C23" s="141" t="s">
        <v>62</v>
      </c>
      <c r="D23" s="230"/>
      <c r="E23" s="231"/>
      <c r="F23" s="232">
        <v>13877</v>
      </c>
      <c r="G23" s="25">
        <v>11229</v>
      </c>
      <c r="H23" s="232">
        <v>27405</v>
      </c>
      <c r="I23" s="25">
        <v>23877</v>
      </c>
      <c r="J23" s="232">
        <v>1387</v>
      </c>
      <c r="K23" s="48">
        <v>1249</v>
      </c>
      <c r="L23" s="232">
        <v>32967</v>
      </c>
      <c r="M23" s="48">
        <v>25167</v>
      </c>
      <c r="N23" s="38"/>
      <c r="O23" s="233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.75" customHeight="1">
      <c r="A24" s="222"/>
      <c r="B24" s="4" t="s">
        <v>93</v>
      </c>
      <c r="C24" s="5"/>
      <c r="D24" s="5"/>
      <c r="E24" s="223" t="s">
        <v>94</v>
      </c>
      <c r="F24" s="6">
        <f aca="true" t="shared" si="2" ref="F24:L24">F21-F22</f>
        <v>-14018</v>
      </c>
      <c r="G24" s="23">
        <f t="shared" si="2"/>
        <v>-14150</v>
      </c>
      <c r="H24" s="6">
        <f t="shared" si="2"/>
        <v>-25037</v>
      </c>
      <c r="I24" s="23">
        <f t="shared" si="2"/>
        <v>-21398</v>
      </c>
      <c r="J24" s="6">
        <f t="shared" si="2"/>
        <v>-4497</v>
      </c>
      <c r="K24" s="7">
        <f t="shared" si="2"/>
        <v>-3287</v>
      </c>
      <c r="L24" s="6">
        <f t="shared" si="2"/>
        <v>-7563</v>
      </c>
      <c r="M24" s="7">
        <v>-9680</v>
      </c>
      <c r="N24" s="6">
        <f>N21-N22</f>
        <v>0</v>
      </c>
      <c r="O24" s="7">
        <f>O21-O22</f>
        <v>0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.75" customHeight="1">
      <c r="A25" s="222"/>
      <c r="B25" s="244" t="s">
        <v>63</v>
      </c>
      <c r="C25" s="230"/>
      <c r="D25" s="230"/>
      <c r="E25" s="245" t="s">
        <v>95</v>
      </c>
      <c r="F25" s="246">
        <v>14018</v>
      </c>
      <c r="G25" s="84">
        <v>14150</v>
      </c>
      <c r="H25" s="246">
        <v>25037</v>
      </c>
      <c r="I25" s="84">
        <v>21398</v>
      </c>
      <c r="J25" s="246">
        <v>4497</v>
      </c>
      <c r="K25" s="82">
        <v>3287</v>
      </c>
      <c r="L25" s="246">
        <v>497</v>
      </c>
      <c r="M25" s="82">
        <v>489</v>
      </c>
      <c r="N25" s="246"/>
      <c r="O25" s="82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pans="1:25" ht="15.75" customHeight="1">
      <c r="A26" s="222"/>
      <c r="B26" s="243" t="s">
        <v>64</v>
      </c>
      <c r="C26" s="226"/>
      <c r="D26" s="226"/>
      <c r="E26" s="247"/>
      <c r="F26" s="248"/>
      <c r="G26" s="85"/>
      <c r="H26" s="248"/>
      <c r="I26" s="85"/>
      <c r="J26" s="248"/>
      <c r="K26" s="83"/>
      <c r="L26" s="248"/>
      <c r="M26" s="83"/>
      <c r="N26" s="249"/>
      <c r="O26" s="250"/>
      <c r="P26" s="221"/>
      <c r="Q26" s="221"/>
      <c r="R26" s="221"/>
      <c r="S26" s="221"/>
      <c r="T26" s="221"/>
      <c r="U26" s="221"/>
      <c r="V26" s="221"/>
      <c r="W26" s="221"/>
      <c r="X26" s="221"/>
      <c r="Y26" s="221"/>
    </row>
    <row r="27" spans="1:25" ht="15.75" customHeight="1">
      <c r="A27" s="236"/>
      <c r="B27" s="170" t="s">
        <v>96</v>
      </c>
      <c r="C27" s="171"/>
      <c r="D27" s="171"/>
      <c r="E27" s="251" t="s">
        <v>97</v>
      </c>
      <c r="F27" s="39">
        <f>F24+F25</f>
        <v>0</v>
      </c>
      <c r="G27" s="28">
        <f>G24+G25</f>
        <v>0</v>
      </c>
      <c r="H27" s="39">
        <f>H24+H25</f>
        <v>0</v>
      </c>
      <c r="I27" s="28">
        <f>I24+I25</f>
        <v>0</v>
      </c>
      <c r="J27" s="39">
        <f aca="true" t="shared" si="3" ref="J27:O27">J24+J25</f>
        <v>0</v>
      </c>
      <c r="K27" s="50">
        <f t="shared" si="3"/>
        <v>0</v>
      </c>
      <c r="L27" s="39">
        <f t="shared" si="3"/>
        <v>-7066</v>
      </c>
      <c r="M27" s="50">
        <f t="shared" si="3"/>
        <v>-9191</v>
      </c>
      <c r="N27" s="39">
        <f t="shared" si="3"/>
        <v>0</v>
      </c>
      <c r="O27" s="50">
        <f t="shared" si="3"/>
        <v>0</v>
      </c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15.75" customHeight="1">
      <c r="A28" s="252"/>
      <c r="F28" s="221"/>
      <c r="G28" s="221"/>
      <c r="H28" s="221"/>
      <c r="I28" s="221"/>
      <c r="J28" s="221"/>
      <c r="K28" s="221"/>
      <c r="L28" s="253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</row>
    <row r="29" spans="1:25" ht="15.75" customHeight="1">
      <c r="A29" s="171"/>
      <c r="F29" s="221"/>
      <c r="G29" s="221"/>
      <c r="H29" s="221"/>
      <c r="I29" s="221"/>
      <c r="J29" s="254"/>
      <c r="K29" s="254"/>
      <c r="L29" s="253"/>
      <c r="M29" s="221"/>
      <c r="N29" s="221"/>
      <c r="O29" s="254" t="s">
        <v>101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54"/>
    </row>
    <row r="30" spans="1:25" ht="15.75" customHeight="1">
      <c r="A30" s="255" t="s">
        <v>65</v>
      </c>
      <c r="B30" s="256"/>
      <c r="C30" s="256"/>
      <c r="D30" s="256"/>
      <c r="E30" s="257"/>
      <c r="F30" s="203" t="s">
        <v>275</v>
      </c>
      <c r="G30" s="202"/>
      <c r="H30" s="203" t="s">
        <v>276</v>
      </c>
      <c r="I30" s="202"/>
      <c r="J30" s="258" t="s">
        <v>277</v>
      </c>
      <c r="K30" s="259"/>
      <c r="L30" s="201" t="s">
        <v>278</v>
      </c>
      <c r="M30" s="202"/>
      <c r="N30" s="258" t="s">
        <v>279</v>
      </c>
      <c r="O30" s="259"/>
      <c r="P30" s="260"/>
      <c r="Q30" s="253"/>
      <c r="R30" s="260"/>
      <c r="S30" s="253"/>
      <c r="T30" s="260"/>
      <c r="U30" s="253"/>
      <c r="V30" s="260"/>
      <c r="W30" s="253"/>
      <c r="X30" s="260"/>
      <c r="Y30" s="253"/>
    </row>
    <row r="31" spans="1:25" ht="15.75" customHeight="1">
      <c r="A31" s="261"/>
      <c r="B31" s="262"/>
      <c r="C31" s="262"/>
      <c r="D31" s="262"/>
      <c r="E31" s="263"/>
      <c r="F31" s="212" t="s">
        <v>261</v>
      </c>
      <c r="G31" s="264" t="s">
        <v>1</v>
      </c>
      <c r="H31" s="212" t="s">
        <v>260</v>
      </c>
      <c r="I31" s="264" t="s">
        <v>1</v>
      </c>
      <c r="J31" s="212" t="s">
        <v>260</v>
      </c>
      <c r="K31" s="265" t="s">
        <v>1</v>
      </c>
      <c r="L31" s="212" t="s">
        <v>260</v>
      </c>
      <c r="M31" s="264" t="s">
        <v>1</v>
      </c>
      <c r="N31" s="212" t="s">
        <v>260</v>
      </c>
      <c r="O31" s="266" t="s">
        <v>1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</row>
    <row r="32" spans="1:25" ht="15.75" customHeight="1">
      <c r="A32" s="217" t="s">
        <v>86</v>
      </c>
      <c r="B32" s="130" t="s">
        <v>46</v>
      </c>
      <c r="C32" s="131"/>
      <c r="D32" s="131"/>
      <c r="E32" s="268" t="s">
        <v>37</v>
      </c>
      <c r="F32" s="269">
        <v>0</v>
      </c>
      <c r="G32" s="37">
        <f>G36</f>
        <v>392</v>
      </c>
      <c r="H32" s="269">
        <v>0</v>
      </c>
      <c r="I32" s="33">
        <v>389</v>
      </c>
      <c r="J32" s="269">
        <v>0</v>
      </c>
      <c r="K32" s="33">
        <v>453</v>
      </c>
      <c r="L32" s="37">
        <v>2391</v>
      </c>
      <c r="M32" s="37">
        <v>2419</v>
      </c>
      <c r="N32" s="33">
        <v>578</v>
      </c>
      <c r="O32" s="33">
        <v>655</v>
      </c>
      <c r="P32" s="270"/>
      <c r="Q32" s="270"/>
      <c r="R32" s="270"/>
      <c r="S32" s="270"/>
      <c r="T32" s="271"/>
      <c r="U32" s="271"/>
      <c r="V32" s="270"/>
      <c r="W32" s="270"/>
      <c r="X32" s="271"/>
      <c r="Y32" s="271"/>
    </row>
    <row r="33" spans="1:25" ht="15.75" customHeight="1">
      <c r="A33" s="272"/>
      <c r="B33" s="180"/>
      <c r="C33" s="141" t="s">
        <v>66</v>
      </c>
      <c r="D33" s="230"/>
      <c r="E33" s="273"/>
      <c r="F33" s="274">
        <v>0</v>
      </c>
      <c r="G33" s="38">
        <v>85</v>
      </c>
      <c r="H33" s="274">
        <v>0</v>
      </c>
      <c r="I33" s="38">
        <v>107</v>
      </c>
      <c r="J33" s="274">
        <v>0</v>
      </c>
      <c r="K33" s="38">
        <v>124</v>
      </c>
      <c r="L33" s="38">
        <v>2133</v>
      </c>
      <c r="M33" s="38">
        <v>2207</v>
      </c>
      <c r="N33" s="38">
        <v>155</v>
      </c>
      <c r="O33" s="38">
        <v>162</v>
      </c>
      <c r="P33" s="270"/>
      <c r="Q33" s="270"/>
      <c r="R33" s="270"/>
      <c r="S33" s="270"/>
      <c r="T33" s="271"/>
      <c r="U33" s="271"/>
      <c r="V33" s="270"/>
      <c r="W33" s="270"/>
      <c r="X33" s="271"/>
      <c r="Y33" s="271"/>
    </row>
    <row r="34" spans="1:25" ht="15.75" customHeight="1">
      <c r="A34" s="272"/>
      <c r="B34" s="180"/>
      <c r="C34" s="186"/>
      <c r="D34" s="187" t="s">
        <v>67</v>
      </c>
      <c r="E34" s="275"/>
      <c r="F34" s="75">
        <v>0</v>
      </c>
      <c r="G34" s="34">
        <v>85</v>
      </c>
      <c r="H34" s="75">
        <v>0</v>
      </c>
      <c r="I34" s="34">
        <v>106</v>
      </c>
      <c r="J34" s="75">
        <v>0</v>
      </c>
      <c r="K34" s="34">
        <v>123</v>
      </c>
      <c r="L34" s="34">
        <v>1677</v>
      </c>
      <c r="M34" s="34">
        <v>1751</v>
      </c>
      <c r="N34" s="34">
        <v>102</v>
      </c>
      <c r="O34" s="34">
        <v>101</v>
      </c>
      <c r="P34" s="270"/>
      <c r="Q34" s="270"/>
      <c r="R34" s="270"/>
      <c r="S34" s="270"/>
      <c r="T34" s="271"/>
      <c r="U34" s="271"/>
      <c r="V34" s="270"/>
      <c r="W34" s="270"/>
      <c r="X34" s="271"/>
      <c r="Y34" s="271"/>
    </row>
    <row r="35" spans="1:25" ht="15.75" customHeight="1">
      <c r="A35" s="272"/>
      <c r="B35" s="156"/>
      <c r="C35" s="157" t="s">
        <v>68</v>
      </c>
      <c r="D35" s="226"/>
      <c r="E35" s="276"/>
      <c r="F35" s="74">
        <v>0</v>
      </c>
      <c r="G35" s="36">
        <f>G32-G33</f>
        <v>307</v>
      </c>
      <c r="H35" s="74">
        <v>0</v>
      </c>
      <c r="I35" s="36">
        <f>I32-I33</f>
        <v>282</v>
      </c>
      <c r="J35" s="74">
        <v>0</v>
      </c>
      <c r="K35" s="51">
        <v>329</v>
      </c>
      <c r="L35" s="36">
        <v>258</v>
      </c>
      <c r="M35" s="36">
        <v>212</v>
      </c>
      <c r="N35" s="36">
        <v>423</v>
      </c>
      <c r="O35" s="36">
        <v>493</v>
      </c>
      <c r="P35" s="270"/>
      <c r="Q35" s="270"/>
      <c r="R35" s="270"/>
      <c r="S35" s="270"/>
      <c r="T35" s="271"/>
      <c r="U35" s="271"/>
      <c r="V35" s="270"/>
      <c r="W35" s="270"/>
      <c r="X35" s="271"/>
      <c r="Y35" s="271"/>
    </row>
    <row r="36" spans="1:25" ht="15.75" customHeight="1">
      <c r="A36" s="272"/>
      <c r="B36" s="225" t="s">
        <v>49</v>
      </c>
      <c r="C36" s="239"/>
      <c r="D36" s="239"/>
      <c r="E36" s="268" t="s">
        <v>38</v>
      </c>
      <c r="F36" s="277">
        <v>0</v>
      </c>
      <c r="G36" s="40">
        <f>SUM(G37:G38)</f>
        <v>392</v>
      </c>
      <c r="H36" s="277">
        <v>0</v>
      </c>
      <c r="I36" s="37">
        <v>389</v>
      </c>
      <c r="J36" s="277">
        <v>0</v>
      </c>
      <c r="K36" s="37">
        <v>500</v>
      </c>
      <c r="L36" s="37">
        <v>2384</v>
      </c>
      <c r="M36" s="37">
        <v>2019</v>
      </c>
      <c r="N36" s="37">
        <v>578</v>
      </c>
      <c r="O36" s="37">
        <v>655</v>
      </c>
      <c r="P36" s="270"/>
      <c r="Q36" s="270"/>
      <c r="R36" s="270"/>
      <c r="S36" s="270"/>
      <c r="T36" s="270"/>
      <c r="U36" s="270"/>
      <c r="V36" s="270"/>
      <c r="W36" s="270"/>
      <c r="X36" s="271"/>
      <c r="Y36" s="271"/>
    </row>
    <row r="37" spans="1:25" ht="15.75" customHeight="1">
      <c r="A37" s="272"/>
      <c r="B37" s="180"/>
      <c r="C37" s="187" t="s">
        <v>69</v>
      </c>
      <c r="D37" s="5"/>
      <c r="E37" s="275"/>
      <c r="F37" s="75">
        <v>0</v>
      </c>
      <c r="G37" s="6">
        <v>268</v>
      </c>
      <c r="H37" s="75">
        <v>0</v>
      </c>
      <c r="I37" s="34">
        <f>316</f>
        <v>316</v>
      </c>
      <c r="J37" s="75">
        <v>0</v>
      </c>
      <c r="K37" s="34">
        <v>388</v>
      </c>
      <c r="L37" s="34">
        <v>2306</v>
      </c>
      <c r="M37" s="34">
        <v>1935</v>
      </c>
      <c r="N37" s="34">
        <v>556</v>
      </c>
      <c r="O37" s="34">
        <v>628</v>
      </c>
      <c r="P37" s="270"/>
      <c r="Q37" s="270"/>
      <c r="R37" s="270"/>
      <c r="S37" s="270"/>
      <c r="T37" s="270"/>
      <c r="U37" s="270"/>
      <c r="V37" s="270"/>
      <c r="W37" s="270"/>
      <c r="X37" s="271"/>
      <c r="Y37" s="271"/>
    </row>
    <row r="38" spans="1:25" ht="15.75" customHeight="1">
      <c r="A38" s="272"/>
      <c r="B38" s="156"/>
      <c r="C38" s="187" t="s">
        <v>70</v>
      </c>
      <c r="D38" s="5"/>
      <c r="E38" s="275"/>
      <c r="F38" s="75">
        <v>0</v>
      </c>
      <c r="G38" s="6">
        <v>124</v>
      </c>
      <c r="H38" s="75">
        <v>0</v>
      </c>
      <c r="I38" s="34">
        <v>72</v>
      </c>
      <c r="J38" s="75">
        <v>0</v>
      </c>
      <c r="K38" s="34">
        <v>112</v>
      </c>
      <c r="L38" s="34">
        <v>78</v>
      </c>
      <c r="M38" s="34">
        <v>84</v>
      </c>
      <c r="N38" s="34">
        <v>22</v>
      </c>
      <c r="O38" s="34">
        <v>27</v>
      </c>
      <c r="P38" s="270"/>
      <c r="Q38" s="270"/>
      <c r="R38" s="271"/>
      <c r="S38" s="271"/>
      <c r="T38" s="270"/>
      <c r="U38" s="270"/>
      <c r="V38" s="270"/>
      <c r="W38" s="270"/>
      <c r="X38" s="271"/>
      <c r="Y38" s="271"/>
    </row>
    <row r="39" spans="1:25" ht="15.75" customHeight="1">
      <c r="A39" s="278"/>
      <c r="B39" s="122" t="s">
        <v>71</v>
      </c>
      <c r="C39" s="123"/>
      <c r="D39" s="123"/>
      <c r="E39" s="279" t="s">
        <v>98</v>
      </c>
      <c r="F39" s="280">
        <f>F32-F36</f>
        <v>0</v>
      </c>
      <c r="G39" s="39">
        <f aca="true" t="shared" si="4" ref="G39:O39">G32-G36</f>
        <v>0</v>
      </c>
      <c r="H39" s="280">
        <f>H32-H36</f>
        <v>0</v>
      </c>
      <c r="I39" s="39">
        <f t="shared" si="4"/>
        <v>0</v>
      </c>
      <c r="J39" s="280">
        <f t="shared" si="4"/>
        <v>0</v>
      </c>
      <c r="K39" s="39">
        <f t="shared" si="4"/>
        <v>-47</v>
      </c>
      <c r="L39" s="39">
        <f t="shared" si="4"/>
        <v>7</v>
      </c>
      <c r="M39" s="39">
        <f t="shared" si="4"/>
        <v>400</v>
      </c>
      <c r="N39" s="39">
        <f t="shared" si="4"/>
        <v>0</v>
      </c>
      <c r="O39" s="39">
        <f t="shared" si="4"/>
        <v>0</v>
      </c>
      <c r="P39" s="270"/>
      <c r="Q39" s="270"/>
      <c r="R39" s="270"/>
      <c r="S39" s="270"/>
      <c r="T39" s="270"/>
      <c r="U39" s="270"/>
      <c r="V39" s="270"/>
      <c r="W39" s="270"/>
      <c r="X39" s="271"/>
      <c r="Y39" s="271"/>
    </row>
    <row r="40" spans="1:25" ht="15.75" customHeight="1">
      <c r="A40" s="217" t="s">
        <v>87</v>
      </c>
      <c r="B40" s="225" t="s">
        <v>72</v>
      </c>
      <c r="C40" s="239"/>
      <c r="D40" s="239"/>
      <c r="E40" s="268" t="s">
        <v>40</v>
      </c>
      <c r="F40" s="277">
        <v>0</v>
      </c>
      <c r="G40" s="40">
        <f>G42</f>
        <v>972</v>
      </c>
      <c r="H40" s="277">
        <v>0</v>
      </c>
      <c r="I40" s="37">
        <f>I42</f>
        <v>3711</v>
      </c>
      <c r="J40" s="277">
        <v>0</v>
      </c>
      <c r="K40" s="37">
        <v>175</v>
      </c>
      <c r="L40" s="37">
        <v>2248</v>
      </c>
      <c r="M40" s="37">
        <v>1452</v>
      </c>
      <c r="N40" s="37">
        <v>394</v>
      </c>
      <c r="O40" s="37">
        <v>205</v>
      </c>
      <c r="P40" s="270"/>
      <c r="Q40" s="270"/>
      <c r="R40" s="270"/>
      <c r="S40" s="270"/>
      <c r="T40" s="271"/>
      <c r="U40" s="271"/>
      <c r="V40" s="271"/>
      <c r="W40" s="271"/>
      <c r="X40" s="270"/>
      <c r="Y40" s="270"/>
    </row>
    <row r="41" spans="1:25" ht="15.75" customHeight="1">
      <c r="A41" s="281"/>
      <c r="B41" s="156"/>
      <c r="C41" s="187" t="s">
        <v>73</v>
      </c>
      <c r="D41" s="5"/>
      <c r="E41" s="275"/>
      <c r="F41" s="282">
        <v>0</v>
      </c>
      <c r="G41" s="41">
        <v>560</v>
      </c>
      <c r="H41" s="282">
        <v>0</v>
      </c>
      <c r="I41" s="51">
        <v>1325</v>
      </c>
      <c r="J41" s="282">
        <v>0</v>
      </c>
      <c r="K41" s="14">
        <v>0</v>
      </c>
      <c r="L41" s="34">
        <v>1651</v>
      </c>
      <c r="M41" s="34">
        <v>927</v>
      </c>
      <c r="N41" s="34">
        <v>46</v>
      </c>
      <c r="O41" s="34">
        <v>47</v>
      </c>
      <c r="P41" s="271"/>
      <c r="Q41" s="271"/>
      <c r="R41" s="271"/>
      <c r="S41" s="271"/>
      <c r="T41" s="271"/>
      <c r="U41" s="271"/>
      <c r="V41" s="271"/>
      <c r="W41" s="271"/>
      <c r="X41" s="270"/>
      <c r="Y41" s="270"/>
    </row>
    <row r="42" spans="1:25" ht="15.75" customHeight="1">
      <c r="A42" s="281"/>
      <c r="B42" s="225" t="s">
        <v>60</v>
      </c>
      <c r="C42" s="239"/>
      <c r="D42" s="239"/>
      <c r="E42" s="268" t="s">
        <v>41</v>
      </c>
      <c r="F42" s="277">
        <v>0</v>
      </c>
      <c r="G42" s="40">
        <v>972</v>
      </c>
      <c r="H42" s="277">
        <v>0</v>
      </c>
      <c r="I42" s="37">
        <v>3711</v>
      </c>
      <c r="J42" s="277">
        <v>0</v>
      </c>
      <c r="K42" s="37">
        <v>128</v>
      </c>
      <c r="L42" s="37">
        <v>2882</v>
      </c>
      <c r="M42" s="37">
        <v>2241</v>
      </c>
      <c r="N42" s="37">
        <v>394</v>
      </c>
      <c r="O42" s="37">
        <v>205</v>
      </c>
      <c r="P42" s="270"/>
      <c r="Q42" s="270"/>
      <c r="R42" s="270"/>
      <c r="S42" s="270"/>
      <c r="T42" s="271"/>
      <c r="U42" s="271"/>
      <c r="V42" s="270"/>
      <c r="W42" s="270"/>
      <c r="X42" s="270"/>
      <c r="Y42" s="270"/>
    </row>
    <row r="43" spans="1:25" ht="15.75" customHeight="1">
      <c r="A43" s="281"/>
      <c r="B43" s="156"/>
      <c r="C43" s="187" t="s">
        <v>74</v>
      </c>
      <c r="D43" s="5"/>
      <c r="E43" s="275"/>
      <c r="F43" s="75">
        <v>0</v>
      </c>
      <c r="G43" s="6">
        <v>252</v>
      </c>
      <c r="H43" s="75">
        <v>0</v>
      </c>
      <c r="I43" s="34">
        <v>72</v>
      </c>
      <c r="J43" s="75">
        <v>0</v>
      </c>
      <c r="K43" s="51">
        <v>96</v>
      </c>
      <c r="L43" s="34">
        <v>175</v>
      </c>
      <c r="M43" s="34">
        <v>167</v>
      </c>
      <c r="N43" s="34">
        <v>99</v>
      </c>
      <c r="O43" s="34">
        <v>98</v>
      </c>
      <c r="P43" s="270"/>
      <c r="Q43" s="270"/>
      <c r="R43" s="271"/>
      <c r="S43" s="270"/>
      <c r="T43" s="271"/>
      <c r="U43" s="271"/>
      <c r="V43" s="270"/>
      <c r="W43" s="270"/>
      <c r="X43" s="271"/>
      <c r="Y43" s="271"/>
    </row>
    <row r="44" spans="1:25" ht="15.75" customHeight="1">
      <c r="A44" s="283"/>
      <c r="B44" s="170" t="s">
        <v>71</v>
      </c>
      <c r="C44" s="171"/>
      <c r="D44" s="171"/>
      <c r="E44" s="279" t="s">
        <v>99</v>
      </c>
      <c r="F44" s="284">
        <f>F40-F42</f>
        <v>0</v>
      </c>
      <c r="G44" s="18">
        <f aca="true" t="shared" si="5" ref="G44:O44">G40-G42</f>
        <v>0</v>
      </c>
      <c r="H44" s="284">
        <f>H40-H42</f>
        <v>0</v>
      </c>
      <c r="I44" s="18">
        <f t="shared" si="5"/>
        <v>0</v>
      </c>
      <c r="J44" s="284">
        <f t="shared" si="5"/>
        <v>0</v>
      </c>
      <c r="K44" s="18">
        <f t="shared" si="5"/>
        <v>47</v>
      </c>
      <c r="L44" s="18">
        <f t="shared" si="5"/>
        <v>-634</v>
      </c>
      <c r="M44" s="18">
        <f t="shared" si="5"/>
        <v>-789</v>
      </c>
      <c r="N44" s="18">
        <f t="shared" si="5"/>
        <v>0</v>
      </c>
      <c r="O44" s="18">
        <f t="shared" si="5"/>
        <v>0</v>
      </c>
      <c r="P44" s="271"/>
      <c r="Q44" s="271"/>
      <c r="R44" s="270"/>
      <c r="S44" s="270"/>
      <c r="T44" s="271"/>
      <c r="U44" s="271"/>
      <c r="V44" s="270"/>
      <c r="W44" s="270"/>
      <c r="X44" s="270"/>
      <c r="Y44" s="270"/>
    </row>
    <row r="45" spans="1:25" ht="15.75" customHeight="1">
      <c r="A45" s="285" t="s">
        <v>79</v>
      </c>
      <c r="B45" s="286" t="s">
        <v>75</v>
      </c>
      <c r="C45" s="287"/>
      <c r="D45" s="287"/>
      <c r="E45" s="288" t="s">
        <v>100</v>
      </c>
      <c r="F45" s="289">
        <f aca="true" t="shared" si="6" ref="F45:O45">F39+F44</f>
        <v>0</v>
      </c>
      <c r="G45" s="42">
        <f t="shared" si="6"/>
        <v>0</v>
      </c>
      <c r="H45" s="289">
        <f t="shared" si="6"/>
        <v>0</v>
      </c>
      <c r="I45" s="42">
        <f t="shared" si="6"/>
        <v>0</v>
      </c>
      <c r="J45" s="289">
        <f t="shared" si="6"/>
        <v>0</v>
      </c>
      <c r="K45" s="42">
        <f t="shared" si="6"/>
        <v>0</v>
      </c>
      <c r="L45" s="42">
        <f t="shared" si="6"/>
        <v>-627</v>
      </c>
      <c r="M45" s="42">
        <f t="shared" si="6"/>
        <v>-389</v>
      </c>
      <c r="N45" s="42">
        <f t="shared" si="6"/>
        <v>0</v>
      </c>
      <c r="O45" s="42">
        <f t="shared" si="6"/>
        <v>0</v>
      </c>
      <c r="P45" s="270"/>
      <c r="Q45" s="270"/>
      <c r="R45" s="270"/>
      <c r="S45" s="270"/>
      <c r="T45" s="270"/>
      <c r="U45" s="270"/>
      <c r="V45" s="270"/>
      <c r="W45" s="270"/>
      <c r="X45" s="270"/>
      <c r="Y45" s="270"/>
    </row>
    <row r="46" spans="1:25" ht="15.75" customHeight="1">
      <c r="A46" s="290"/>
      <c r="B46" s="4" t="s">
        <v>76</v>
      </c>
      <c r="C46" s="5"/>
      <c r="D46" s="5"/>
      <c r="E46" s="5"/>
      <c r="F46" s="282">
        <v>0</v>
      </c>
      <c r="G46" s="41"/>
      <c r="H46" s="282">
        <v>0</v>
      </c>
      <c r="I46" s="51"/>
      <c r="J46" s="282">
        <v>0</v>
      </c>
      <c r="K46" s="51">
        <v>8</v>
      </c>
      <c r="L46" s="34"/>
      <c r="M46" s="34">
        <v>0</v>
      </c>
      <c r="N46" s="51"/>
      <c r="O46" s="51">
        <v>0</v>
      </c>
      <c r="P46" s="271"/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.75" customHeight="1">
      <c r="A47" s="290"/>
      <c r="B47" s="4" t="s">
        <v>77</v>
      </c>
      <c r="C47" s="5"/>
      <c r="D47" s="5"/>
      <c r="E47" s="5"/>
      <c r="F47" s="75">
        <v>0</v>
      </c>
      <c r="G47" s="6"/>
      <c r="H47" s="75">
        <v>0</v>
      </c>
      <c r="I47" s="34"/>
      <c r="J47" s="75">
        <v>0</v>
      </c>
      <c r="K47" s="34">
        <v>0</v>
      </c>
      <c r="L47" s="34"/>
      <c r="M47" s="34">
        <v>0</v>
      </c>
      <c r="N47" s="34"/>
      <c r="O47" s="34">
        <v>0</v>
      </c>
      <c r="P47" s="270"/>
      <c r="Q47" s="270"/>
      <c r="R47" s="270"/>
      <c r="S47" s="270"/>
      <c r="T47" s="270"/>
      <c r="U47" s="270"/>
      <c r="V47" s="270"/>
      <c r="W47" s="270"/>
      <c r="X47" s="270"/>
      <c r="Y47" s="270"/>
    </row>
    <row r="48" spans="1:25" ht="15.75" customHeight="1">
      <c r="A48" s="291"/>
      <c r="B48" s="170" t="s">
        <v>78</v>
      </c>
      <c r="C48" s="171"/>
      <c r="D48" s="171"/>
      <c r="E48" s="171"/>
      <c r="F48" s="80">
        <v>0</v>
      </c>
      <c r="G48" s="43"/>
      <c r="H48" s="80">
        <v>0</v>
      </c>
      <c r="I48" s="43"/>
      <c r="J48" s="80">
        <v>0</v>
      </c>
      <c r="K48" s="43">
        <v>0</v>
      </c>
      <c r="L48" s="43"/>
      <c r="M48" s="43">
        <v>0</v>
      </c>
      <c r="N48" s="43"/>
      <c r="O48" s="43">
        <v>0</v>
      </c>
      <c r="P48" s="270"/>
      <c r="Q48" s="270"/>
      <c r="R48" s="270"/>
      <c r="S48" s="270"/>
      <c r="T48" s="270"/>
      <c r="U48" s="270"/>
      <c r="V48" s="270"/>
      <c r="W48" s="270"/>
      <c r="X48" s="270"/>
      <c r="Y48" s="270"/>
    </row>
    <row r="49" spans="1:16" ht="15.75" customHeight="1">
      <c r="A49" s="252" t="s">
        <v>83</v>
      </c>
      <c r="O49" s="180"/>
      <c r="P49" s="180"/>
    </row>
    <row r="50" spans="1:16" ht="15.75" customHeight="1">
      <c r="A50" s="252"/>
      <c r="O50" s="180"/>
      <c r="P50" s="180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80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92" t="s">
        <v>0</v>
      </c>
      <c r="B1" s="193"/>
      <c r="C1" s="193"/>
      <c r="D1" s="194" t="s">
        <v>288</v>
      </c>
      <c r="E1" s="195"/>
      <c r="F1" s="195"/>
      <c r="G1" s="195"/>
    </row>
    <row r="2" ht="15" customHeight="1"/>
    <row r="3" spans="1:4" ht="15" customHeight="1">
      <c r="A3" s="196" t="s">
        <v>43</v>
      </c>
      <c r="B3" s="196"/>
      <c r="C3" s="196"/>
      <c r="D3" s="196"/>
    </row>
    <row r="4" spans="1:4" ht="15" customHeight="1">
      <c r="A4" s="196"/>
      <c r="B4" s="196"/>
      <c r="C4" s="196"/>
      <c r="D4" s="196"/>
    </row>
    <row r="5" spans="1:15" ht="15.75" customHeight="1">
      <c r="A5" s="171" t="s">
        <v>259</v>
      </c>
      <c r="B5" s="171"/>
      <c r="C5" s="171"/>
      <c r="D5" s="171"/>
      <c r="K5" s="197"/>
      <c r="O5" s="197" t="s">
        <v>44</v>
      </c>
    </row>
    <row r="6" spans="1:15" ht="15.75" customHeight="1">
      <c r="A6" s="198" t="s">
        <v>45</v>
      </c>
      <c r="B6" s="199"/>
      <c r="C6" s="199"/>
      <c r="D6" s="199"/>
      <c r="E6" s="200"/>
      <c r="F6" s="207"/>
      <c r="G6" s="208"/>
      <c r="H6" s="207"/>
      <c r="I6" s="208"/>
      <c r="J6" s="207"/>
      <c r="K6" s="208"/>
      <c r="L6" s="207"/>
      <c r="M6" s="208"/>
      <c r="N6" s="207"/>
      <c r="O6" s="208"/>
    </row>
    <row r="7" spans="1:15" ht="15.75" customHeight="1">
      <c r="A7" s="209"/>
      <c r="B7" s="210"/>
      <c r="C7" s="210"/>
      <c r="D7" s="210"/>
      <c r="E7" s="211"/>
      <c r="F7" s="212" t="s">
        <v>281</v>
      </c>
      <c r="G7" s="213" t="s">
        <v>1</v>
      </c>
      <c r="H7" s="212" t="s">
        <v>282</v>
      </c>
      <c r="I7" s="213" t="s">
        <v>1</v>
      </c>
      <c r="J7" s="212" t="s">
        <v>260</v>
      </c>
      <c r="K7" s="213" t="s">
        <v>1</v>
      </c>
      <c r="L7" s="212" t="s">
        <v>260</v>
      </c>
      <c r="M7" s="213" t="s">
        <v>1</v>
      </c>
      <c r="N7" s="212" t="s">
        <v>260</v>
      </c>
      <c r="O7" s="216" t="s">
        <v>1</v>
      </c>
    </row>
    <row r="8" spans="1:25" ht="15.75" customHeight="1">
      <c r="A8" s="217" t="s">
        <v>84</v>
      </c>
      <c r="B8" s="130" t="s">
        <v>46</v>
      </c>
      <c r="C8" s="131"/>
      <c r="D8" s="131"/>
      <c r="E8" s="218" t="s">
        <v>37</v>
      </c>
      <c r="F8" s="33"/>
      <c r="G8" s="292"/>
      <c r="H8" s="33"/>
      <c r="I8" s="293"/>
      <c r="J8" s="33"/>
      <c r="K8" s="220"/>
      <c r="L8" s="33"/>
      <c r="M8" s="293"/>
      <c r="N8" s="33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5.75" customHeight="1">
      <c r="A9" s="222"/>
      <c r="B9" s="180"/>
      <c r="C9" s="187" t="s">
        <v>47</v>
      </c>
      <c r="D9" s="5"/>
      <c r="E9" s="223" t="s">
        <v>38</v>
      </c>
      <c r="F9" s="34"/>
      <c r="G9" s="294"/>
      <c r="H9" s="34"/>
      <c r="I9" s="295"/>
      <c r="J9" s="34"/>
      <c r="K9" s="224"/>
      <c r="L9" s="34"/>
      <c r="M9" s="295"/>
      <c r="N9" s="34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ht="15.75" customHeight="1">
      <c r="A10" s="222"/>
      <c r="B10" s="156"/>
      <c r="C10" s="187" t="s">
        <v>48</v>
      </c>
      <c r="D10" s="5"/>
      <c r="E10" s="223" t="s">
        <v>39</v>
      </c>
      <c r="F10" s="34"/>
      <c r="G10" s="294"/>
      <c r="H10" s="34"/>
      <c r="I10" s="295"/>
      <c r="J10" s="35"/>
      <c r="K10" s="296"/>
      <c r="L10" s="34"/>
      <c r="M10" s="295"/>
      <c r="N10" s="34"/>
      <c r="O10" s="224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15.75" customHeight="1">
      <c r="A11" s="222"/>
      <c r="B11" s="225" t="s">
        <v>49</v>
      </c>
      <c r="C11" s="226"/>
      <c r="D11" s="226"/>
      <c r="E11" s="227" t="s">
        <v>40</v>
      </c>
      <c r="F11" s="36"/>
      <c r="G11" s="297"/>
      <c r="H11" s="36"/>
      <c r="I11" s="298"/>
      <c r="J11" s="36"/>
      <c r="K11" s="229"/>
      <c r="L11" s="36"/>
      <c r="M11" s="298"/>
      <c r="N11" s="36"/>
      <c r="O11" s="229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5.75" customHeight="1">
      <c r="A12" s="222"/>
      <c r="B12" s="140"/>
      <c r="C12" s="187" t="s">
        <v>50</v>
      </c>
      <c r="D12" s="5"/>
      <c r="E12" s="223" t="s">
        <v>41</v>
      </c>
      <c r="F12" s="34"/>
      <c r="G12" s="294"/>
      <c r="H12" s="36"/>
      <c r="I12" s="295"/>
      <c r="J12" s="36"/>
      <c r="K12" s="224"/>
      <c r="L12" s="34"/>
      <c r="M12" s="295"/>
      <c r="N12" s="34"/>
      <c r="O12" s="224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5.75" customHeight="1">
      <c r="A13" s="222"/>
      <c r="B13" s="180"/>
      <c r="C13" s="141" t="s">
        <v>51</v>
      </c>
      <c r="D13" s="230"/>
      <c r="E13" s="231" t="s">
        <v>42</v>
      </c>
      <c r="F13" s="232"/>
      <c r="G13" s="48"/>
      <c r="H13" s="35"/>
      <c r="I13" s="296"/>
      <c r="J13" s="35"/>
      <c r="K13" s="296"/>
      <c r="L13" s="38"/>
      <c r="M13" s="299"/>
      <c r="N13" s="38"/>
      <c r="O13" s="233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15.75" customHeight="1">
      <c r="A14" s="222"/>
      <c r="B14" s="4" t="s">
        <v>52</v>
      </c>
      <c r="C14" s="5"/>
      <c r="D14" s="5"/>
      <c r="E14" s="223" t="s">
        <v>283</v>
      </c>
      <c r="F14" s="6">
        <f aca="true" t="shared" si="0" ref="F14:O15">F9-F12</f>
        <v>0</v>
      </c>
      <c r="G14" s="7">
        <f t="shared" si="0"/>
        <v>0</v>
      </c>
      <c r="H14" s="6">
        <f t="shared" si="0"/>
        <v>0</v>
      </c>
      <c r="I14" s="7">
        <f t="shared" si="0"/>
        <v>0</v>
      </c>
      <c r="J14" s="6">
        <f t="shared" si="0"/>
        <v>0</v>
      </c>
      <c r="K14" s="7">
        <f t="shared" si="0"/>
        <v>0</v>
      </c>
      <c r="L14" s="6">
        <f t="shared" si="0"/>
        <v>0</v>
      </c>
      <c r="M14" s="7">
        <f t="shared" si="0"/>
        <v>0</v>
      </c>
      <c r="N14" s="6">
        <f t="shared" si="0"/>
        <v>0</v>
      </c>
      <c r="O14" s="7">
        <f t="shared" si="0"/>
        <v>0</v>
      </c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5.75" customHeight="1">
      <c r="A15" s="222"/>
      <c r="B15" s="4" t="s">
        <v>53</v>
      </c>
      <c r="C15" s="5"/>
      <c r="D15" s="5"/>
      <c r="E15" s="223" t="s">
        <v>89</v>
      </c>
      <c r="F15" s="6">
        <f t="shared" si="0"/>
        <v>0</v>
      </c>
      <c r="G15" s="7">
        <f t="shared" si="0"/>
        <v>0</v>
      </c>
      <c r="H15" s="6">
        <f t="shared" si="0"/>
        <v>0</v>
      </c>
      <c r="I15" s="7">
        <f t="shared" si="0"/>
        <v>0</v>
      </c>
      <c r="J15" s="6">
        <f t="shared" si="0"/>
        <v>0</v>
      </c>
      <c r="K15" s="7">
        <f t="shared" si="0"/>
        <v>0</v>
      </c>
      <c r="L15" s="6">
        <f t="shared" si="0"/>
        <v>0</v>
      </c>
      <c r="M15" s="7">
        <f t="shared" si="0"/>
        <v>0</v>
      </c>
      <c r="N15" s="6">
        <f t="shared" si="0"/>
        <v>0</v>
      </c>
      <c r="O15" s="7">
        <f t="shared" si="0"/>
        <v>0</v>
      </c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15.75" customHeight="1">
      <c r="A16" s="222"/>
      <c r="B16" s="4" t="s">
        <v>54</v>
      </c>
      <c r="C16" s="5"/>
      <c r="D16" s="5"/>
      <c r="E16" s="223" t="s">
        <v>90</v>
      </c>
      <c r="F16" s="232">
        <f aca="true" t="shared" si="1" ref="F16:O16">F8-F11</f>
        <v>0</v>
      </c>
      <c r="G16" s="48">
        <f t="shared" si="1"/>
        <v>0</v>
      </c>
      <c r="H16" s="232">
        <f t="shared" si="1"/>
        <v>0</v>
      </c>
      <c r="I16" s="48">
        <f t="shared" si="1"/>
        <v>0</v>
      </c>
      <c r="J16" s="232">
        <f t="shared" si="1"/>
        <v>0</v>
      </c>
      <c r="K16" s="48">
        <f t="shared" si="1"/>
        <v>0</v>
      </c>
      <c r="L16" s="232">
        <f t="shared" si="1"/>
        <v>0</v>
      </c>
      <c r="M16" s="48">
        <f t="shared" si="1"/>
        <v>0</v>
      </c>
      <c r="N16" s="232">
        <f t="shared" si="1"/>
        <v>0</v>
      </c>
      <c r="O16" s="48">
        <f t="shared" si="1"/>
        <v>0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5.75" customHeight="1">
      <c r="A17" s="222"/>
      <c r="B17" s="4" t="s">
        <v>55</v>
      </c>
      <c r="C17" s="5"/>
      <c r="D17" s="5"/>
      <c r="E17" s="234"/>
      <c r="F17" s="6"/>
      <c r="G17" s="7"/>
      <c r="H17" s="35"/>
      <c r="I17" s="296"/>
      <c r="J17" s="34"/>
      <c r="K17" s="224"/>
      <c r="L17" s="34"/>
      <c r="M17" s="295"/>
      <c r="N17" s="35"/>
      <c r="O17" s="235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15.75" customHeight="1">
      <c r="A18" s="236"/>
      <c r="B18" s="170" t="s">
        <v>56</v>
      </c>
      <c r="C18" s="171"/>
      <c r="D18" s="171"/>
      <c r="E18" s="237"/>
      <c r="F18" s="18"/>
      <c r="G18" s="26"/>
      <c r="H18" s="30"/>
      <c r="I18" s="300"/>
      <c r="J18" s="30"/>
      <c r="K18" s="300"/>
      <c r="L18" s="30"/>
      <c r="M18" s="300"/>
      <c r="N18" s="30"/>
      <c r="O18" s="238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ht="15.75" customHeight="1">
      <c r="A19" s="222" t="s">
        <v>85</v>
      </c>
      <c r="B19" s="225" t="s">
        <v>57</v>
      </c>
      <c r="C19" s="239"/>
      <c r="D19" s="239"/>
      <c r="E19" s="240"/>
      <c r="F19" s="40"/>
      <c r="G19" s="49"/>
      <c r="H19" s="37"/>
      <c r="I19" s="301"/>
      <c r="J19" s="37"/>
      <c r="K19" s="241"/>
      <c r="L19" s="37"/>
      <c r="M19" s="301"/>
      <c r="N19" s="37"/>
      <c r="O19" s="24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ht="15.75" customHeight="1">
      <c r="A20" s="222"/>
      <c r="B20" s="242"/>
      <c r="C20" s="187" t="s">
        <v>58</v>
      </c>
      <c r="D20" s="5"/>
      <c r="E20" s="223"/>
      <c r="F20" s="6"/>
      <c r="G20" s="7"/>
      <c r="H20" s="34"/>
      <c r="I20" s="295"/>
      <c r="J20" s="34"/>
      <c r="K20" s="296"/>
      <c r="L20" s="34"/>
      <c r="M20" s="295"/>
      <c r="N20" s="34"/>
      <c r="O20" s="224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ht="15.75" customHeight="1">
      <c r="A21" s="222"/>
      <c r="B21" s="243" t="s">
        <v>59</v>
      </c>
      <c r="C21" s="226"/>
      <c r="D21" s="226"/>
      <c r="E21" s="227" t="s">
        <v>91</v>
      </c>
      <c r="F21" s="228"/>
      <c r="G21" s="47"/>
      <c r="H21" s="36"/>
      <c r="I21" s="298"/>
      <c r="J21" s="36"/>
      <c r="K21" s="229"/>
      <c r="L21" s="36"/>
      <c r="M21" s="298"/>
      <c r="N21" s="36"/>
      <c r="O21" s="229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.75" customHeight="1">
      <c r="A22" s="222"/>
      <c r="B22" s="225" t="s">
        <v>60</v>
      </c>
      <c r="C22" s="239"/>
      <c r="D22" s="239"/>
      <c r="E22" s="240" t="s">
        <v>92</v>
      </c>
      <c r="F22" s="40"/>
      <c r="G22" s="49"/>
      <c r="H22" s="37"/>
      <c r="I22" s="301"/>
      <c r="J22" s="37"/>
      <c r="K22" s="241"/>
      <c r="L22" s="37"/>
      <c r="M22" s="301"/>
      <c r="N22" s="37"/>
      <c r="O22" s="24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.75" customHeight="1">
      <c r="A23" s="222"/>
      <c r="B23" s="140" t="s">
        <v>61</v>
      </c>
      <c r="C23" s="141" t="s">
        <v>62</v>
      </c>
      <c r="D23" s="230"/>
      <c r="E23" s="231"/>
      <c r="F23" s="232"/>
      <c r="G23" s="48"/>
      <c r="H23" s="38"/>
      <c r="I23" s="299"/>
      <c r="J23" s="38"/>
      <c r="K23" s="233"/>
      <c r="L23" s="38"/>
      <c r="M23" s="299"/>
      <c r="N23" s="38"/>
      <c r="O23" s="233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.75" customHeight="1">
      <c r="A24" s="222"/>
      <c r="B24" s="4" t="s">
        <v>93</v>
      </c>
      <c r="C24" s="5"/>
      <c r="D24" s="5"/>
      <c r="E24" s="223" t="s">
        <v>94</v>
      </c>
      <c r="F24" s="6">
        <f aca="true" t="shared" si="2" ref="F24:O24">F21-F22</f>
        <v>0</v>
      </c>
      <c r="G24" s="7">
        <f t="shared" si="2"/>
        <v>0</v>
      </c>
      <c r="H24" s="6">
        <f t="shared" si="2"/>
        <v>0</v>
      </c>
      <c r="I24" s="7">
        <f t="shared" si="2"/>
        <v>0</v>
      </c>
      <c r="J24" s="6">
        <f t="shared" si="2"/>
        <v>0</v>
      </c>
      <c r="K24" s="7">
        <f t="shared" si="2"/>
        <v>0</v>
      </c>
      <c r="L24" s="6">
        <f t="shared" si="2"/>
        <v>0</v>
      </c>
      <c r="M24" s="7">
        <f t="shared" si="2"/>
        <v>0</v>
      </c>
      <c r="N24" s="6">
        <f t="shared" si="2"/>
        <v>0</v>
      </c>
      <c r="O24" s="7">
        <f t="shared" si="2"/>
        <v>0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.75" customHeight="1">
      <c r="A25" s="222"/>
      <c r="B25" s="244" t="s">
        <v>63</v>
      </c>
      <c r="C25" s="230"/>
      <c r="D25" s="230"/>
      <c r="E25" s="245" t="s">
        <v>284</v>
      </c>
      <c r="F25" s="302"/>
      <c r="G25" s="82"/>
      <c r="H25" s="246"/>
      <c r="I25" s="82"/>
      <c r="J25" s="246"/>
      <c r="K25" s="82"/>
      <c r="L25" s="246"/>
      <c r="M25" s="82"/>
      <c r="N25" s="246"/>
      <c r="O25" s="82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pans="1:25" ht="15.75" customHeight="1">
      <c r="A26" s="222"/>
      <c r="B26" s="243" t="s">
        <v>64</v>
      </c>
      <c r="C26" s="226"/>
      <c r="D26" s="226"/>
      <c r="E26" s="247"/>
      <c r="F26" s="303"/>
      <c r="G26" s="250"/>
      <c r="H26" s="249"/>
      <c r="I26" s="250"/>
      <c r="J26" s="249"/>
      <c r="K26" s="250"/>
      <c r="L26" s="249"/>
      <c r="M26" s="250"/>
      <c r="N26" s="249"/>
      <c r="O26" s="250"/>
      <c r="P26" s="221"/>
      <c r="Q26" s="221"/>
      <c r="R26" s="221"/>
      <c r="S26" s="221"/>
      <c r="T26" s="221"/>
      <c r="U26" s="221"/>
      <c r="V26" s="221"/>
      <c r="W26" s="221"/>
      <c r="X26" s="221"/>
      <c r="Y26" s="221"/>
    </row>
    <row r="27" spans="1:25" ht="15.75" customHeight="1">
      <c r="A27" s="236"/>
      <c r="B27" s="170" t="s">
        <v>285</v>
      </c>
      <c r="C27" s="171"/>
      <c r="D27" s="171"/>
      <c r="E27" s="251" t="s">
        <v>286</v>
      </c>
      <c r="F27" s="39">
        <f aca="true" t="shared" si="3" ref="F27:O27">F24+F25</f>
        <v>0</v>
      </c>
      <c r="G27" s="50">
        <f t="shared" si="3"/>
        <v>0</v>
      </c>
      <c r="H27" s="39">
        <f t="shared" si="3"/>
        <v>0</v>
      </c>
      <c r="I27" s="50">
        <f t="shared" si="3"/>
        <v>0</v>
      </c>
      <c r="J27" s="39">
        <f t="shared" si="3"/>
        <v>0</v>
      </c>
      <c r="K27" s="50">
        <f t="shared" si="3"/>
        <v>0</v>
      </c>
      <c r="L27" s="39">
        <f t="shared" si="3"/>
        <v>0</v>
      </c>
      <c r="M27" s="50">
        <f t="shared" si="3"/>
        <v>0</v>
      </c>
      <c r="N27" s="39">
        <f t="shared" si="3"/>
        <v>0</v>
      </c>
      <c r="O27" s="50">
        <f t="shared" si="3"/>
        <v>0</v>
      </c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15.75" customHeight="1">
      <c r="A28" s="252"/>
      <c r="F28" s="221"/>
      <c r="G28" s="221"/>
      <c r="H28" s="221"/>
      <c r="I28" s="221"/>
      <c r="J28" s="221"/>
      <c r="K28" s="221"/>
      <c r="L28" s="253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</row>
    <row r="29" spans="1:25" ht="15.75" customHeight="1">
      <c r="A29" s="171"/>
      <c r="F29" s="221"/>
      <c r="G29" s="221"/>
      <c r="H29" s="221"/>
      <c r="I29" s="221"/>
      <c r="J29" s="254"/>
      <c r="K29" s="254"/>
      <c r="L29" s="253"/>
      <c r="M29" s="221"/>
      <c r="N29" s="221"/>
      <c r="O29" s="254" t="s">
        <v>287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54"/>
    </row>
    <row r="30" spans="1:25" ht="15.75" customHeight="1">
      <c r="A30" s="255" t="s">
        <v>65</v>
      </c>
      <c r="B30" s="256"/>
      <c r="C30" s="256"/>
      <c r="D30" s="256"/>
      <c r="E30" s="257"/>
      <c r="F30" s="201" t="s">
        <v>289</v>
      </c>
      <c r="G30" s="202"/>
      <c r="H30" s="201" t="s">
        <v>290</v>
      </c>
      <c r="I30" s="202"/>
      <c r="J30" s="201"/>
      <c r="K30" s="202"/>
      <c r="L30" s="201"/>
      <c r="M30" s="202"/>
      <c r="N30" s="201"/>
      <c r="O30" s="202"/>
      <c r="P30" s="260"/>
      <c r="Q30" s="253"/>
      <c r="R30" s="260"/>
      <c r="S30" s="253"/>
      <c r="T30" s="260"/>
      <c r="U30" s="253"/>
      <c r="V30" s="260"/>
      <c r="W30" s="253"/>
      <c r="X30" s="260"/>
      <c r="Y30" s="253"/>
    </row>
    <row r="31" spans="1:25" ht="15.75" customHeight="1">
      <c r="A31" s="261"/>
      <c r="B31" s="262"/>
      <c r="C31" s="262"/>
      <c r="D31" s="262"/>
      <c r="E31" s="263"/>
      <c r="F31" s="212" t="s">
        <v>260</v>
      </c>
      <c r="G31" s="264" t="s">
        <v>1</v>
      </c>
      <c r="H31" s="212" t="s">
        <v>260</v>
      </c>
      <c r="I31" s="264" t="s">
        <v>1</v>
      </c>
      <c r="J31" s="212" t="s">
        <v>260</v>
      </c>
      <c r="K31" s="265" t="s">
        <v>1</v>
      </c>
      <c r="L31" s="212" t="s">
        <v>260</v>
      </c>
      <c r="M31" s="264" t="s">
        <v>1</v>
      </c>
      <c r="N31" s="212" t="s">
        <v>260</v>
      </c>
      <c r="O31" s="266" t="s">
        <v>1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</row>
    <row r="32" spans="1:25" ht="15.75" customHeight="1">
      <c r="A32" s="217" t="s">
        <v>86</v>
      </c>
      <c r="B32" s="130" t="s">
        <v>46</v>
      </c>
      <c r="C32" s="131"/>
      <c r="D32" s="131"/>
      <c r="E32" s="268" t="s">
        <v>37</v>
      </c>
      <c r="F32" s="37">
        <v>43</v>
      </c>
      <c r="G32" s="37">
        <v>33</v>
      </c>
      <c r="H32" s="33">
        <v>642</v>
      </c>
      <c r="I32" s="13">
        <v>587</v>
      </c>
      <c r="J32" s="33"/>
      <c r="K32" s="220"/>
      <c r="L32" s="37"/>
      <c r="M32" s="270"/>
      <c r="N32" s="33"/>
      <c r="O32" s="45"/>
      <c r="P32" s="270"/>
      <c r="Q32" s="270"/>
      <c r="R32" s="270"/>
      <c r="S32" s="270"/>
      <c r="T32" s="271"/>
      <c r="U32" s="271"/>
      <c r="V32" s="270"/>
      <c r="W32" s="270"/>
      <c r="X32" s="271"/>
      <c r="Y32" s="271"/>
    </row>
    <row r="33" spans="1:25" ht="15.75" customHeight="1">
      <c r="A33" s="272"/>
      <c r="B33" s="180"/>
      <c r="C33" s="141" t="s">
        <v>66</v>
      </c>
      <c r="D33" s="230"/>
      <c r="E33" s="273"/>
      <c r="F33" s="38">
        <v>5</v>
      </c>
      <c r="G33" s="38">
        <v>8</v>
      </c>
      <c r="H33" s="38">
        <v>628</v>
      </c>
      <c r="I33" s="32">
        <v>549</v>
      </c>
      <c r="J33" s="38"/>
      <c r="K33" s="233"/>
      <c r="L33" s="38"/>
      <c r="M33" s="304"/>
      <c r="N33" s="38"/>
      <c r="O33" s="48"/>
      <c r="P33" s="270"/>
      <c r="Q33" s="270"/>
      <c r="R33" s="270"/>
      <c r="S33" s="270"/>
      <c r="T33" s="271"/>
      <c r="U33" s="271"/>
      <c r="V33" s="270"/>
      <c r="W33" s="270"/>
      <c r="X33" s="271"/>
      <c r="Y33" s="271"/>
    </row>
    <row r="34" spans="1:25" ht="15.75" customHeight="1">
      <c r="A34" s="272"/>
      <c r="B34" s="180"/>
      <c r="C34" s="186"/>
      <c r="D34" s="187" t="s">
        <v>67</v>
      </c>
      <c r="E34" s="275"/>
      <c r="F34" s="34">
        <v>4</v>
      </c>
      <c r="G34" s="34">
        <v>8</v>
      </c>
      <c r="H34" s="34">
        <v>628</v>
      </c>
      <c r="I34" s="14">
        <v>549</v>
      </c>
      <c r="J34" s="34"/>
      <c r="K34" s="224"/>
      <c r="L34" s="34"/>
      <c r="M34" s="294"/>
      <c r="N34" s="34"/>
      <c r="O34" s="7"/>
      <c r="P34" s="270"/>
      <c r="Q34" s="270"/>
      <c r="R34" s="270"/>
      <c r="S34" s="270"/>
      <c r="T34" s="271"/>
      <c r="U34" s="271"/>
      <c r="V34" s="270"/>
      <c r="W34" s="270"/>
      <c r="X34" s="271"/>
      <c r="Y34" s="271"/>
    </row>
    <row r="35" spans="1:25" ht="15.75" customHeight="1">
      <c r="A35" s="272"/>
      <c r="B35" s="156"/>
      <c r="C35" s="157" t="s">
        <v>68</v>
      </c>
      <c r="D35" s="226"/>
      <c r="E35" s="276"/>
      <c r="F35" s="36">
        <v>39</v>
      </c>
      <c r="G35" s="36">
        <v>26</v>
      </c>
      <c r="H35" s="36">
        <v>14</v>
      </c>
      <c r="I35" s="15">
        <v>37</v>
      </c>
      <c r="J35" s="51"/>
      <c r="K35" s="305"/>
      <c r="L35" s="36"/>
      <c r="M35" s="297"/>
      <c r="N35" s="36"/>
      <c r="O35" s="47"/>
      <c r="P35" s="270"/>
      <c r="Q35" s="270"/>
      <c r="R35" s="270"/>
      <c r="S35" s="270"/>
      <c r="T35" s="271"/>
      <c r="U35" s="271"/>
      <c r="V35" s="270"/>
      <c r="W35" s="270"/>
      <c r="X35" s="271"/>
      <c r="Y35" s="271"/>
    </row>
    <row r="36" spans="1:25" ht="15.75" customHeight="1">
      <c r="A36" s="272"/>
      <c r="B36" s="225" t="s">
        <v>49</v>
      </c>
      <c r="C36" s="239"/>
      <c r="D36" s="239"/>
      <c r="E36" s="268" t="s">
        <v>38</v>
      </c>
      <c r="F36" s="40">
        <v>42</v>
      </c>
      <c r="G36" s="40">
        <v>32</v>
      </c>
      <c r="H36" s="37">
        <v>460</v>
      </c>
      <c r="I36" s="31">
        <v>403</v>
      </c>
      <c r="J36" s="37"/>
      <c r="K36" s="241"/>
      <c r="L36" s="37"/>
      <c r="M36" s="270"/>
      <c r="N36" s="37"/>
      <c r="O36" s="49"/>
      <c r="P36" s="270"/>
      <c r="Q36" s="270"/>
      <c r="R36" s="270"/>
      <c r="S36" s="270"/>
      <c r="T36" s="270"/>
      <c r="U36" s="270"/>
      <c r="V36" s="270"/>
      <c r="W36" s="270"/>
      <c r="X36" s="271"/>
      <c r="Y36" s="271"/>
    </row>
    <row r="37" spans="1:25" ht="15.75" customHeight="1">
      <c r="A37" s="272"/>
      <c r="B37" s="180"/>
      <c r="C37" s="187" t="s">
        <v>69</v>
      </c>
      <c r="D37" s="5"/>
      <c r="E37" s="275"/>
      <c r="F37" s="6">
        <v>37</v>
      </c>
      <c r="G37" s="6">
        <v>27</v>
      </c>
      <c r="H37" s="34">
        <v>430</v>
      </c>
      <c r="I37" s="14">
        <v>354</v>
      </c>
      <c r="J37" s="34"/>
      <c r="K37" s="224"/>
      <c r="L37" s="34"/>
      <c r="M37" s="294"/>
      <c r="N37" s="34"/>
      <c r="O37" s="7"/>
      <c r="P37" s="270"/>
      <c r="Q37" s="270"/>
      <c r="R37" s="270"/>
      <c r="S37" s="270"/>
      <c r="T37" s="270"/>
      <c r="U37" s="270"/>
      <c r="V37" s="270"/>
      <c r="W37" s="270"/>
      <c r="X37" s="271"/>
      <c r="Y37" s="271"/>
    </row>
    <row r="38" spans="1:25" ht="15.75" customHeight="1">
      <c r="A38" s="272"/>
      <c r="B38" s="156"/>
      <c r="C38" s="187" t="s">
        <v>70</v>
      </c>
      <c r="D38" s="5"/>
      <c r="E38" s="275"/>
      <c r="F38" s="6">
        <v>5</v>
      </c>
      <c r="G38" s="6">
        <v>5</v>
      </c>
      <c r="H38" s="34">
        <v>30</v>
      </c>
      <c r="I38" s="14">
        <v>48</v>
      </c>
      <c r="J38" s="34"/>
      <c r="K38" s="305"/>
      <c r="L38" s="34"/>
      <c r="M38" s="294"/>
      <c r="N38" s="34"/>
      <c r="O38" s="7"/>
      <c r="P38" s="270"/>
      <c r="Q38" s="270"/>
      <c r="R38" s="271"/>
      <c r="S38" s="271"/>
      <c r="T38" s="270"/>
      <c r="U38" s="270"/>
      <c r="V38" s="270"/>
      <c r="W38" s="270"/>
      <c r="X38" s="271"/>
      <c r="Y38" s="271"/>
    </row>
    <row r="39" spans="1:25" ht="15.75" customHeight="1">
      <c r="A39" s="278"/>
      <c r="B39" s="122" t="s">
        <v>71</v>
      </c>
      <c r="C39" s="123"/>
      <c r="D39" s="123"/>
      <c r="E39" s="279" t="s">
        <v>98</v>
      </c>
      <c r="F39" s="39">
        <f>F32-F36</f>
        <v>1</v>
      </c>
      <c r="G39" s="39">
        <f>G32-G36</f>
        <v>1</v>
      </c>
      <c r="H39" s="39">
        <v>182</v>
      </c>
      <c r="I39" s="21">
        <f>I32-I36</f>
        <v>184</v>
      </c>
      <c r="J39" s="39">
        <f aca="true" t="shared" si="4" ref="J39:O39">J32-J36</f>
        <v>0</v>
      </c>
      <c r="K39" s="50">
        <f t="shared" si="4"/>
        <v>0</v>
      </c>
      <c r="L39" s="39">
        <f t="shared" si="4"/>
        <v>0</v>
      </c>
      <c r="M39" s="50">
        <f t="shared" si="4"/>
        <v>0</v>
      </c>
      <c r="N39" s="39">
        <f t="shared" si="4"/>
        <v>0</v>
      </c>
      <c r="O39" s="50">
        <f t="shared" si="4"/>
        <v>0</v>
      </c>
      <c r="P39" s="270"/>
      <c r="Q39" s="270"/>
      <c r="R39" s="270"/>
      <c r="S39" s="270"/>
      <c r="T39" s="270"/>
      <c r="U39" s="270"/>
      <c r="V39" s="270"/>
      <c r="W39" s="270"/>
      <c r="X39" s="271"/>
      <c r="Y39" s="271"/>
    </row>
    <row r="40" spans="1:25" ht="15.75" customHeight="1">
      <c r="A40" s="217" t="s">
        <v>87</v>
      </c>
      <c r="B40" s="225" t="s">
        <v>72</v>
      </c>
      <c r="C40" s="239"/>
      <c r="D40" s="239"/>
      <c r="E40" s="268" t="s">
        <v>40</v>
      </c>
      <c r="F40" s="40">
        <v>16</v>
      </c>
      <c r="G40" s="40">
        <v>16</v>
      </c>
      <c r="H40" s="37">
        <v>250</v>
      </c>
      <c r="I40" s="31">
        <v>745</v>
      </c>
      <c r="J40" s="37"/>
      <c r="K40" s="241"/>
      <c r="L40" s="37"/>
      <c r="M40" s="270"/>
      <c r="N40" s="37"/>
      <c r="O40" s="49"/>
      <c r="P40" s="270"/>
      <c r="Q40" s="270"/>
      <c r="R40" s="270"/>
      <c r="S40" s="270"/>
      <c r="T40" s="271"/>
      <c r="U40" s="271"/>
      <c r="V40" s="271"/>
      <c r="W40" s="271"/>
      <c r="X40" s="270"/>
      <c r="Y40" s="270"/>
    </row>
    <row r="41" spans="1:25" ht="15.75" customHeight="1">
      <c r="A41" s="281"/>
      <c r="B41" s="156"/>
      <c r="C41" s="187" t="s">
        <v>73</v>
      </c>
      <c r="D41" s="5"/>
      <c r="E41" s="275"/>
      <c r="F41" s="41"/>
      <c r="G41" s="41">
        <v>16</v>
      </c>
      <c r="H41" s="51"/>
      <c r="I41" s="51"/>
      <c r="J41" s="34"/>
      <c r="K41" s="224"/>
      <c r="L41" s="34"/>
      <c r="M41" s="294"/>
      <c r="N41" s="34"/>
      <c r="O41" s="7"/>
      <c r="P41" s="271"/>
      <c r="Q41" s="271"/>
      <c r="R41" s="271"/>
      <c r="S41" s="271"/>
      <c r="T41" s="271"/>
      <c r="U41" s="271"/>
      <c r="V41" s="271"/>
      <c r="W41" s="271"/>
      <c r="X41" s="270"/>
      <c r="Y41" s="270"/>
    </row>
    <row r="42" spans="1:25" ht="15.75" customHeight="1">
      <c r="A42" s="281"/>
      <c r="B42" s="225" t="s">
        <v>60</v>
      </c>
      <c r="C42" s="239"/>
      <c r="D42" s="239"/>
      <c r="E42" s="268" t="s">
        <v>41</v>
      </c>
      <c r="F42" s="40">
        <v>17</v>
      </c>
      <c r="G42" s="40">
        <v>17</v>
      </c>
      <c r="H42" s="37">
        <v>432</v>
      </c>
      <c r="I42" s="31">
        <v>929</v>
      </c>
      <c r="J42" s="37"/>
      <c r="K42" s="241"/>
      <c r="L42" s="37"/>
      <c r="M42" s="270"/>
      <c r="N42" s="37"/>
      <c r="O42" s="49"/>
      <c r="P42" s="270"/>
      <c r="Q42" s="270"/>
      <c r="R42" s="270"/>
      <c r="S42" s="270"/>
      <c r="T42" s="271"/>
      <c r="U42" s="271"/>
      <c r="V42" s="270"/>
      <c r="W42" s="270"/>
      <c r="X42" s="270"/>
      <c r="Y42" s="270"/>
    </row>
    <row r="43" spans="1:25" ht="15.75" customHeight="1">
      <c r="A43" s="281"/>
      <c r="B43" s="156"/>
      <c r="C43" s="187" t="s">
        <v>74</v>
      </c>
      <c r="D43" s="5"/>
      <c r="E43" s="275"/>
      <c r="F43" s="6">
        <v>17</v>
      </c>
      <c r="G43" s="6">
        <v>17</v>
      </c>
      <c r="H43" s="34">
        <v>432</v>
      </c>
      <c r="I43" s="14">
        <v>929</v>
      </c>
      <c r="J43" s="51"/>
      <c r="K43" s="305"/>
      <c r="L43" s="34"/>
      <c r="M43" s="294"/>
      <c r="N43" s="34"/>
      <c r="O43" s="7"/>
      <c r="P43" s="270"/>
      <c r="Q43" s="270"/>
      <c r="R43" s="271"/>
      <c r="S43" s="270"/>
      <c r="T43" s="271"/>
      <c r="U43" s="271"/>
      <c r="V43" s="270"/>
      <c r="W43" s="270"/>
      <c r="X43" s="271"/>
      <c r="Y43" s="271"/>
    </row>
    <row r="44" spans="1:25" ht="15.75" customHeight="1">
      <c r="A44" s="283"/>
      <c r="B44" s="170" t="s">
        <v>71</v>
      </c>
      <c r="C44" s="171"/>
      <c r="D44" s="171"/>
      <c r="E44" s="279" t="s">
        <v>99</v>
      </c>
      <c r="F44" s="18">
        <f>F40-F42</f>
        <v>-1</v>
      </c>
      <c r="G44" s="18">
        <f>G40-G42</f>
        <v>-1</v>
      </c>
      <c r="H44" s="18">
        <v>-182</v>
      </c>
      <c r="I44" s="18">
        <f>I40-I42</f>
        <v>-184</v>
      </c>
      <c r="J44" s="18">
        <f aca="true" t="shared" si="5" ref="J44:O44">J40-J42</f>
        <v>0</v>
      </c>
      <c r="K44" s="26">
        <f t="shared" si="5"/>
        <v>0</v>
      </c>
      <c r="L44" s="18">
        <f t="shared" si="5"/>
        <v>0</v>
      </c>
      <c r="M44" s="26">
        <f t="shared" si="5"/>
        <v>0</v>
      </c>
      <c r="N44" s="18">
        <f t="shared" si="5"/>
        <v>0</v>
      </c>
      <c r="O44" s="26">
        <f t="shared" si="5"/>
        <v>0</v>
      </c>
      <c r="P44" s="271"/>
      <c r="Q44" s="271"/>
      <c r="R44" s="270"/>
      <c r="S44" s="270"/>
      <c r="T44" s="271"/>
      <c r="U44" s="271"/>
      <c r="V44" s="270"/>
      <c r="W44" s="270"/>
      <c r="X44" s="270"/>
      <c r="Y44" s="270"/>
    </row>
    <row r="45" spans="1:25" ht="15.75" customHeight="1">
      <c r="A45" s="285" t="s">
        <v>79</v>
      </c>
      <c r="B45" s="286" t="s">
        <v>75</v>
      </c>
      <c r="C45" s="287"/>
      <c r="D45" s="287"/>
      <c r="E45" s="288" t="s">
        <v>100</v>
      </c>
      <c r="F45" s="42">
        <f>F39+F44</f>
        <v>0</v>
      </c>
      <c r="G45" s="42">
        <f>G39+G44</f>
        <v>0</v>
      </c>
      <c r="H45" s="42">
        <v>0</v>
      </c>
      <c r="I45" s="52">
        <f>I39+I44</f>
        <v>0</v>
      </c>
      <c r="J45" s="42">
        <f aca="true" t="shared" si="6" ref="J45:O45">J39+J44</f>
        <v>0</v>
      </c>
      <c r="K45" s="306">
        <f t="shared" si="6"/>
        <v>0</v>
      </c>
      <c r="L45" s="42">
        <f t="shared" si="6"/>
        <v>0</v>
      </c>
      <c r="M45" s="306">
        <f t="shared" si="6"/>
        <v>0</v>
      </c>
      <c r="N45" s="42">
        <f t="shared" si="6"/>
        <v>0</v>
      </c>
      <c r="O45" s="306">
        <f t="shared" si="6"/>
        <v>0</v>
      </c>
      <c r="P45" s="270"/>
      <c r="Q45" s="270"/>
      <c r="R45" s="270"/>
      <c r="S45" s="270"/>
      <c r="T45" s="270"/>
      <c r="U45" s="270"/>
      <c r="V45" s="270"/>
      <c r="W45" s="270"/>
      <c r="X45" s="270"/>
      <c r="Y45" s="270"/>
    </row>
    <row r="46" spans="1:25" ht="15.75" customHeight="1">
      <c r="A46" s="290"/>
      <c r="B46" s="4" t="s">
        <v>76</v>
      </c>
      <c r="C46" s="5"/>
      <c r="D46" s="5"/>
      <c r="E46" s="5"/>
      <c r="F46" s="41"/>
      <c r="G46" s="41"/>
      <c r="H46" s="51"/>
      <c r="I46" s="51"/>
      <c r="J46" s="51"/>
      <c r="K46" s="305"/>
      <c r="L46" s="34"/>
      <c r="M46" s="294"/>
      <c r="N46" s="51"/>
      <c r="O46" s="235"/>
      <c r="P46" s="271"/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.75" customHeight="1">
      <c r="A47" s="290"/>
      <c r="B47" s="4" t="s">
        <v>77</v>
      </c>
      <c r="C47" s="5"/>
      <c r="D47" s="5"/>
      <c r="E47" s="5"/>
      <c r="F47" s="6"/>
      <c r="G47" s="6"/>
      <c r="H47" s="34"/>
      <c r="I47" s="14"/>
      <c r="J47" s="34"/>
      <c r="K47" s="224"/>
      <c r="L47" s="34"/>
      <c r="M47" s="294"/>
      <c r="N47" s="34"/>
      <c r="O47" s="7"/>
      <c r="P47" s="270"/>
      <c r="Q47" s="270"/>
      <c r="R47" s="270"/>
      <c r="S47" s="270"/>
      <c r="T47" s="270"/>
      <c r="U47" s="270"/>
      <c r="V47" s="270"/>
      <c r="W47" s="270"/>
      <c r="X47" s="270"/>
      <c r="Y47" s="270"/>
    </row>
    <row r="48" spans="1:25" ht="15.75" customHeight="1">
      <c r="A48" s="291"/>
      <c r="B48" s="170" t="s">
        <v>78</v>
      </c>
      <c r="C48" s="171"/>
      <c r="D48" s="171"/>
      <c r="E48" s="171"/>
      <c r="F48" s="43"/>
      <c r="G48" s="43"/>
      <c r="H48" s="43"/>
      <c r="I48" s="53"/>
      <c r="J48" s="43"/>
      <c r="K48" s="307"/>
      <c r="L48" s="43"/>
      <c r="M48" s="308"/>
      <c r="N48" s="43"/>
      <c r="O48" s="50"/>
      <c r="P48" s="270"/>
      <c r="Q48" s="270"/>
      <c r="R48" s="270"/>
      <c r="S48" s="270"/>
      <c r="T48" s="270"/>
      <c r="U48" s="270"/>
      <c r="V48" s="270"/>
      <c r="W48" s="270"/>
      <c r="X48" s="270"/>
      <c r="Y48" s="270"/>
    </row>
    <row r="49" spans="1:16" ht="15.75" customHeight="1">
      <c r="A49" s="252" t="s">
        <v>83</v>
      </c>
      <c r="O49" s="180"/>
      <c r="P49" s="180"/>
    </row>
    <row r="50" spans="1:16" ht="15.75" customHeight="1">
      <c r="A50" s="252"/>
      <c r="O50" s="180"/>
      <c r="P50" s="180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IV16384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25" width="10.59765625" style="8" customWidth="1"/>
    <col min="26" max="27" width="9" style="8" customWidth="1"/>
    <col min="28" max="28" width="11.3984375" style="8" customWidth="1"/>
    <col min="29" max="29" width="12.69921875" style="8" customWidth="1"/>
    <col min="30" max="30" width="13.8984375" style="8" customWidth="1"/>
    <col min="31" max="31" width="14.69921875" style="8" customWidth="1"/>
    <col min="32" max="39" width="11.09765625" style="8" customWidth="1"/>
    <col min="40" max="16384" width="9" style="8" customWidth="1"/>
  </cols>
  <sheetData>
    <row r="1" spans="1:28" ht="33.75" customHeight="1">
      <c r="A1" s="93" t="s">
        <v>0</v>
      </c>
      <c r="B1" s="93"/>
      <c r="C1" s="93"/>
      <c r="D1" s="93"/>
      <c r="E1" s="94" t="s">
        <v>280</v>
      </c>
      <c r="F1" s="95"/>
      <c r="AA1" s="96" t="s">
        <v>129</v>
      </c>
      <c r="AB1" s="96"/>
    </row>
    <row r="2" spans="27:37" ht="13.5">
      <c r="AA2" s="97" t="s">
        <v>106</v>
      </c>
      <c r="AB2" s="97"/>
      <c r="AC2" s="98" t="s">
        <v>107</v>
      </c>
      <c r="AD2" s="99" t="s">
        <v>108</v>
      </c>
      <c r="AE2" s="100"/>
      <c r="AF2" s="101"/>
      <c r="AG2" s="97" t="s">
        <v>109</v>
      </c>
      <c r="AH2" s="97" t="s">
        <v>110</v>
      </c>
      <c r="AI2" s="97" t="s">
        <v>111</v>
      </c>
      <c r="AJ2" s="97" t="s">
        <v>112</v>
      </c>
      <c r="AK2" s="97" t="s">
        <v>113</v>
      </c>
    </row>
    <row r="3" spans="1:37" ht="14.25">
      <c r="A3" s="102" t="s">
        <v>130</v>
      </c>
      <c r="AA3" s="97"/>
      <c r="AB3" s="97"/>
      <c r="AC3" s="103"/>
      <c r="AD3" s="104"/>
      <c r="AE3" s="105" t="s">
        <v>126</v>
      </c>
      <c r="AF3" s="105" t="s">
        <v>127</v>
      </c>
      <c r="AG3" s="97"/>
      <c r="AH3" s="97"/>
      <c r="AI3" s="97"/>
      <c r="AJ3" s="97"/>
      <c r="AK3" s="97"/>
    </row>
    <row r="4" spans="27:38" ht="13.5">
      <c r="AA4" s="106" t="str">
        <f>E1</f>
        <v>京都市</v>
      </c>
      <c r="AB4" s="106" t="s">
        <v>131</v>
      </c>
      <c r="AC4" s="107">
        <f>SUM(F22)</f>
        <v>732272</v>
      </c>
      <c r="AD4" s="107">
        <f>F9</f>
        <v>252960</v>
      </c>
      <c r="AE4" s="107">
        <f>F10</f>
        <v>110487</v>
      </c>
      <c r="AF4" s="107">
        <f>F13</f>
        <v>101437</v>
      </c>
      <c r="AG4" s="107">
        <f>F14</f>
        <v>3437</v>
      </c>
      <c r="AH4" s="107">
        <f>F15</f>
        <v>50321</v>
      </c>
      <c r="AI4" s="107">
        <f>F17</f>
        <v>128738</v>
      </c>
      <c r="AJ4" s="107">
        <f>F20</f>
        <v>87601</v>
      </c>
      <c r="AK4" s="107">
        <f>F21</f>
        <v>148742</v>
      </c>
      <c r="AL4" s="108"/>
    </row>
    <row r="5" spans="1:37" ht="14.25">
      <c r="A5" s="109" t="s">
        <v>262</v>
      </c>
      <c r="E5" s="112"/>
      <c r="AA5" s="106" t="str">
        <f>E1</f>
        <v>京都市</v>
      </c>
      <c r="AB5" s="106" t="s">
        <v>115</v>
      </c>
      <c r="AC5" s="111"/>
      <c r="AD5" s="111">
        <f>G9</f>
        <v>34.54454082635961</v>
      </c>
      <c r="AE5" s="111">
        <f>G10</f>
        <v>15.088245897699215</v>
      </c>
      <c r="AF5" s="111">
        <f>G13</f>
        <v>13.852366333821312</v>
      </c>
      <c r="AG5" s="111">
        <f>G14</f>
        <v>0.46936111171805006</v>
      </c>
      <c r="AH5" s="111">
        <f>G15</f>
        <v>6.871900058994472</v>
      </c>
      <c r="AI5" s="111">
        <f>G17</f>
        <v>17.580625778399284</v>
      </c>
      <c r="AJ5" s="111">
        <f>G20</f>
        <v>11.962904494504773</v>
      </c>
      <c r="AK5" s="111">
        <f>G21</f>
        <v>20.31239757904167</v>
      </c>
    </row>
    <row r="6" spans="1:37" ht="14.25">
      <c r="A6" s="112"/>
      <c r="G6" s="113" t="s">
        <v>132</v>
      </c>
      <c r="H6" s="114"/>
      <c r="I6" s="114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AA6" s="106" t="str">
        <f>E1</f>
        <v>京都市</v>
      </c>
      <c r="AB6" s="106" t="s">
        <v>116</v>
      </c>
      <c r="AC6" s="111">
        <f>SUM(I22)</f>
        <v>0.7644520573769853</v>
      </c>
      <c r="AD6" s="111">
        <f>I9</f>
        <v>0.3335726383176141</v>
      </c>
      <c r="AE6" s="111">
        <f>I10</f>
        <v>0.3410179681504699</v>
      </c>
      <c r="AF6" s="111">
        <f>I13</f>
        <v>0.5667955183794593</v>
      </c>
      <c r="AG6" s="111">
        <f>I14</f>
        <v>5.087751482908343</v>
      </c>
      <c r="AH6" s="111">
        <f>I15</f>
        <v>-5.6409890998006755</v>
      </c>
      <c r="AI6" s="111">
        <f>I17</f>
        <v>2.151369511381329</v>
      </c>
      <c r="AJ6" s="111">
        <f>I20</f>
        <v>0.3068714002725237</v>
      </c>
      <c r="AK6" s="111">
        <f>I21</f>
        <v>-1.1420945311856112</v>
      </c>
    </row>
    <row r="7" spans="1:25" ht="27" customHeight="1">
      <c r="A7" s="115"/>
      <c r="B7" s="116"/>
      <c r="C7" s="116"/>
      <c r="D7" s="116"/>
      <c r="E7" s="117"/>
      <c r="F7" s="118" t="s">
        <v>263</v>
      </c>
      <c r="G7" s="119"/>
      <c r="H7" s="310" t="s">
        <v>1</v>
      </c>
      <c r="I7" s="311" t="s">
        <v>21</v>
      </c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</row>
    <row r="8" spans="1:25" ht="16.5" customHeight="1">
      <c r="A8" s="122"/>
      <c r="B8" s="123"/>
      <c r="C8" s="123"/>
      <c r="D8" s="123"/>
      <c r="E8" s="124"/>
      <c r="F8" s="125" t="s">
        <v>133</v>
      </c>
      <c r="G8" s="126" t="s">
        <v>2</v>
      </c>
      <c r="H8" s="313"/>
      <c r="I8" s="128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</row>
    <row r="9" spans="1:29" ht="18" customHeight="1">
      <c r="A9" s="129" t="s">
        <v>80</v>
      </c>
      <c r="B9" s="129" t="s">
        <v>81</v>
      </c>
      <c r="C9" s="130" t="s">
        <v>3</v>
      </c>
      <c r="D9" s="131"/>
      <c r="E9" s="132"/>
      <c r="F9" s="9">
        <v>252960</v>
      </c>
      <c r="G9" s="133">
        <f aca="true" t="shared" si="0" ref="G9:G22">F9/$F$22*100</f>
        <v>34.54454082635961</v>
      </c>
      <c r="H9" s="9">
        <v>252119</v>
      </c>
      <c r="I9" s="315">
        <f aca="true" t="shared" si="1" ref="I9:I40">(F9/H9-1)*100</f>
        <v>0.3335726383176141</v>
      </c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AA9" s="136" t="s">
        <v>129</v>
      </c>
      <c r="AB9" s="137"/>
      <c r="AC9" s="138" t="s">
        <v>117</v>
      </c>
    </row>
    <row r="10" spans="1:37" ht="18" customHeight="1">
      <c r="A10" s="139"/>
      <c r="B10" s="139"/>
      <c r="C10" s="140"/>
      <c r="D10" s="141" t="s">
        <v>22</v>
      </c>
      <c r="E10" s="142"/>
      <c r="F10" s="11">
        <v>110487</v>
      </c>
      <c r="G10" s="143">
        <f t="shared" si="0"/>
        <v>15.088245897699215</v>
      </c>
      <c r="H10" s="11">
        <v>110111.5</v>
      </c>
      <c r="I10" s="317">
        <f t="shared" si="1"/>
        <v>0.3410179681504699</v>
      </c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AA10" s="97" t="s">
        <v>106</v>
      </c>
      <c r="AB10" s="97"/>
      <c r="AC10" s="138"/>
      <c r="AD10" s="99" t="s">
        <v>118</v>
      </c>
      <c r="AE10" s="100"/>
      <c r="AF10" s="101"/>
      <c r="AG10" s="99" t="s">
        <v>119</v>
      </c>
      <c r="AH10" s="146"/>
      <c r="AI10" s="147"/>
      <c r="AJ10" s="99" t="s">
        <v>120</v>
      </c>
      <c r="AK10" s="147"/>
    </row>
    <row r="11" spans="1:37" ht="18" customHeight="1">
      <c r="A11" s="139"/>
      <c r="B11" s="139"/>
      <c r="C11" s="148"/>
      <c r="D11" s="149"/>
      <c r="E11" s="150" t="s">
        <v>23</v>
      </c>
      <c r="F11" s="10">
        <v>79920</v>
      </c>
      <c r="G11" s="92">
        <f t="shared" si="0"/>
        <v>10.913977319902987</v>
      </c>
      <c r="H11" s="10">
        <v>77996.8</v>
      </c>
      <c r="I11" s="318">
        <f t="shared" si="1"/>
        <v>2.465742184294739</v>
      </c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AA11" s="97"/>
      <c r="AB11" s="97"/>
      <c r="AC11" s="136"/>
      <c r="AD11" s="104"/>
      <c r="AE11" s="105" t="s">
        <v>121</v>
      </c>
      <c r="AF11" s="105" t="s">
        <v>122</v>
      </c>
      <c r="AG11" s="104"/>
      <c r="AH11" s="105" t="s">
        <v>123</v>
      </c>
      <c r="AI11" s="105" t="s">
        <v>124</v>
      </c>
      <c r="AJ11" s="104"/>
      <c r="AK11" s="153" t="s">
        <v>125</v>
      </c>
    </row>
    <row r="12" spans="1:38" ht="18" customHeight="1">
      <c r="A12" s="139"/>
      <c r="B12" s="139"/>
      <c r="C12" s="148"/>
      <c r="D12" s="154"/>
      <c r="E12" s="150" t="s">
        <v>24</v>
      </c>
      <c r="F12" s="10">
        <v>23384</v>
      </c>
      <c r="G12" s="92">
        <f t="shared" si="0"/>
        <v>3.1933489195271703</v>
      </c>
      <c r="H12" s="10">
        <v>25017.7</v>
      </c>
      <c r="I12" s="318">
        <f t="shared" si="1"/>
        <v>-6.530176634942464</v>
      </c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AA12" s="106" t="str">
        <f>E1</f>
        <v>京都市</v>
      </c>
      <c r="AB12" s="106" t="s">
        <v>131</v>
      </c>
      <c r="AC12" s="107">
        <f>F40</f>
        <v>727054</v>
      </c>
      <c r="AD12" s="107">
        <f>F23</f>
        <v>396417</v>
      </c>
      <c r="AE12" s="107">
        <f>F24</f>
        <v>111071</v>
      </c>
      <c r="AF12" s="107">
        <f>F26</f>
        <v>86598</v>
      </c>
      <c r="AG12" s="107">
        <f>F27</f>
        <v>262549</v>
      </c>
      <c r="AH12" s="107">
        <f>F28</f>
        <v>54866</v>
      </c>
      <c r="AI12" s="107">
        <f>F32</f>
        <v>6476</v>
      </c>
      <c r="AJ12" s="107">
        <f>F34</f>
        <v>68088</v>
      </c>
      <c r="AK12" s="107">
        <f>F35</f>
        <v>66218</v>
      </c>
      <c r="AL12" s="155"/>
    </row>
    <row r="13" spans="1:37" ht="18" customHeight="1">
      <c r="A13" s="139"/>
      <c r="B13" s="139"/>
      <c r="C13" s="156"/>
      <c r="D13" s="157" t="s">
        <v>25</v>
      </c>
      <c r="E13" s="158"/>
      <c r="F13" s="54">
        <v>101437</v>
      </c>
      <c r="G13" s="159">
        <f t="shared" si="0"/>
        <v>13.852366333821312</v>
      </c>
      <c r="H13" s="54">
        <v>100865.3</v>
      </c>
      <c r="I13" s="319">
        <f t="shared" si="1"/>
        <v>0.5667955183794593</v>
      </c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AA13" s="106" t="str">
        <f>E1</f>
        <v>京都市</v>
      </c>
      <c r="AB13" s="106" t="s">
        <v>115</v>
      </c>
      <c r="AC13" s="111"/>
      <c r="AD13" s="111">
        <f>G23</f>
        <v>54.52373551345568</v>
      </c>
      <c r="AE13" s="111">
        <f>G24</f>
        <v>15.276857014747186</v>
      </c>
      <c r="AF13" s="111">
        <f>G26</f>
        <v>11.91080717525796</v>
      </c>
      <c r="AG13" s="111">
        <f>G27</f>
        <v>36.11134798790736</v>
      </c>
      <c r="AH13" s="111">
        <f>G28</f>
        <v>7.546344563127361</v>
      </c>
      <c r="AI13" s="111">
        <f>G32</f>
        <v>0.8907178834034336</v>
      </c>
      <c r="AJ13" s="111">
        <f>G34</f>
        <v>9.364916498636964</v>
      </c>
      <c r="AK13" s="111">
        <f>G35</f>
        <v>9.107714145029117</v>
      </c>
    </row>
    <row r="14" spans="1:37" ht="18" customHeight="1">
      <c r="A14" s="139"/>
      <c r="B14" s="139"/>
      <c r="C14" s="4" t="s">
        <v>4</v>
      </c>
      <c r="D14" s="5"/>
      <c r="E14" s="162"/>
      <c r="F14" s="10">
        <v>3437</v>
      </c>
      <c r="G14" s="92">
        <f t="shared" si="0"/>
        <v>0.46936111171805006</v>
      </c>
      <c r="H14" s="10">
        <v>3270.6</v>
      </c>
      <c r="I14" s="318">
        <f t="shared" si="1"/>
        <v>5.087751482908343</v>
      </c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AA14" s="106" t="str">
        <f>E1</f>
        <v>京都市</v>
      </c>
      <c r="AB14" s="106" t="s">
        <v>116</v>
      </c>
      <c r="AC14" s="111">
        <f>I40</f>
        <v>1.3904945452618556</v>
      </c>
      <c r="AD14" s="111">
        <f>I23</f>
        <v>1.269415419012332</v>
      </c>
      <c r="AE14" s="111">
        <f>I24</f>
        <v>0.34683355151592377</v>
      </c>
      <c r="AF14" s="111">
        <f>I26</f>
        <v>0.7129150433215159</v>
      </c>
      <c r="AG14" s="111">
        <f>I27</f>
        <v>-0.8177139368736541</v>
      </c>
      <c r="AH14" s="111">
        <f>I28</f>
        <v>4.596719461326693</v>
      </c>
      <c r="AI14" s="111">
        <f>I32</f>
        <v>220.2927939067214</v>
      </c>
      <c r="AJ14" s="111">
        <f>I34</f>
        <v>11.763498928949545</v>
      </c>
      <c r="AK14" s="111">
        <f>I35</f>
        <v>11.82318501368702</v>
      </c>
    </row>
    <row r="15" spans="1:25" ht="18" customHeight="1">
      <c r="A15" s="139"/>
      <c r="B15" s="139"/>
      <c r="C15" s="4" t="s">
        <v>5</v>
      </c>
      <c r="D15" s="5"/>
      <c r="E15" s="162"/>
      <c r="F15" s="10">
        <v>50321</v>
      </c>
      <c r="G15" s="92">
        <f t="shared" si="0"/>
        <v>6.871900058994472</v>
      </c>
      <c r="H15" s="10">
        <v>53329.3</v>
      </c>
      <c r="I15" s="318">
        <f t="shared" si="1"/>
        <v>-5.6409890998006755</v>
      </c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</row>
    <row r="16" spans="1:25" ht="18" customHeight="1">
      <c r="A16" s="139"/>
      <c r="B16" s="139"/>
      <c r="C16" s="4" t="s">
        <v>26</v>
      </c>
      <c r="D16" s="5"/>
      <c r="E16" s="162"/>
      <c r="F16" s="10">
        <v>19571</v>
      </c>
      <c r="G16" s="92">
        <f t="shared" si="0"/>
        <v>2.672640767365132</v>
      </c>
      <c r="H16" s="10">
        <v>20132.1</v>
      </c>
      <c r="I16" s="318">
        <f t="shared" si="1"/>
        <v>-2.7870912622130706</v>
      </c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</row>
    <row r="17" spans="1:25" ht="18" customHeight="1">
      <c r="A17" s="139"/>
      <c r="B17" s="139"/>
      <c r="C17" s="4" t="s">
        <v>6</v>
      </c>
      <c r="D17" s="5"/>
      <c r="E17" s="162"/>
      <c r="F17" s="10">
        <v>128738</v>
      </c>
      <c r="G17" s="92">
        <f t="shared" si="0"/>
        <v>17.580625778399284</v>
      </c>
      <c r="H17" s="10">
        <v>126026.7</v>
      </c>
      <c r="I17" s="318">
        <f t="shared" si="1"/>
        <v>2.151369511381329</v>
      </c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</row>
    <row r="18" spans="1:25" ht="18" customHeight="1">
      <c r="A18" s="139"/>
      <c r="B18" s="139"/>
      <c r="C18" s="4" t="s">
        <v>27</v>
      </c>
      <c r="D18" s="5"/>
      <c r="E18" s="162"/>
      <c r="F18" s="10">
        <v>36788</v>
      </c>
      <c r="G18" s="92">
        <f t="shared" si="0"/>
        <v>5.023816286844233</v>
      </c>
      <c r="H18" s="10">
        <v>31432.6</v>
      </c>
      <c r="I18" s="318">
        <f t="shared" si="1"/>
        <v>17.037725164319852</v>
      </c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</row>
    <row r="19" spans="1:25" ht="18" customHeight="1">
      <c r="A19" s="139"/>
      <c r="B19" s="139"/>
      <c r="C19" s="4" t="s">
        <v>28</v>
      </c>
      <c r="D19" s="5"/>
      <c r="E19" s="162"/>
      <c r="F19" s="10">
        <v>4114</v>
      </c>
      <c r="G19" s="92">
        <f t="shared" si="0"/>
        <v>0.5618130967727839</v>
      </c>
      <c r="H19" s="10">
        <v>2612.9</v>
      </c>
      <c r="I19" s="318">
        <f t="shared" si="1"/>
        <v>57.449577098243324</v>
      </c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</row>
    <row r="20" spans="1:25" ht="18" customHeight="1">
      <c r="A20" s="139"/>
      <c r="B20" s="139"/>
      <c r="C20" s="4" t="s">
        <v>7</v>
      </c>
      <c r="D20" s="5"/>
      <c r="E20" s="162"/>
      <c r="F20" s="10">
        <v>87601</v>
      </c>
      <c r="G20" s="92">
        <f t="shared" si="0"/>
        <v>11.962904494504773</v>
      </c>
      <c r="H20" s="10">
        <v>87333</v>
      </c>
      <c r="I20" s="318">
        <f t="shared" si="1"/>
        <v>0.3068714002725237</v>
      </c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</row>
    <row r="21" spans="1:25" ht="18" customHeight="1">
      <c r="A21" s="139"/>
      <c r="B21" s="139"/>
      <c r="C21" s="163" t="s">
        <v>8</v>
      </c>
      <c r="D21" s="164"/>
      <c r="E21" s="165"/>
      <c r="F21" s="12">
        <v>148742</v>
      </c>
      <c r="G21" s="166">
        <f t="shared" si="0"/>
        <v>20.31239757904167</v>
      </c>
      <c r="H21" s="12">
        <v>150460.4</v>
      </c>
      <c r="I21" s="320">
        <f t="shared" si="1"/>
        <v>-1.1420945311856112</v>
      </c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</row>
    <row r="22" spans="1:25" ht="18" customHeight="1">
      <c r="A22" s="139"/>
      <c r="B22" s="169"/>
      <c r="C22" s="170" t="s">
        <v>9</v>
      </c>
      <c r="D22" s="171"/>
      <c r="E22" s="172"/>
      <c r="F22" s="55">
        <f>SUM(F9,F14:F21)</f>
        <v>732272</v>
      </c>
      <c r="G22" s="174">
        <f t="shared" si="0"/>
        <v>100</v>
      </c>
      <c r="H22" s="55">
        <f>SUM(H9,H14:H21)</f>
        <v>726716.6</v>
      </c>
      <c r="I22" s="321">
        <f t="shared" si="1"/>
        <v>0.7644520573769853</v>
      </c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</row>
    <row r="23" spans="1:25" ht="18" customHeight="1">
      <c r="A23" s="139"/>
      <c r="B23" s="129" t="s">
        <v>82</v>
      </c>
      <c r="C23" s="176" t="s">
        <v>10</v>
      </c>
      <c r="D23" s="116"/>
      <c r="E23" s="117"/>
      <c r="F23" s="9">
        <f>SUM(F24:F26)</f>
        <v>396417</v>
      </c>
      <c r="G23" s="133">
        <f aca="true" t="shared" si="2" ref="G23:G40">F23/$F$40*100</f>
        <v>54.52373551345568</v>
      </c>
      <c r="H23" s="9">
        <v>391447.9</v>
      </c>
      <c r="I23" s="322">
        <f t="shared" si="1"/>
        <v>1.269415419012332</v>
      </c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</row>
    <row r="24" spans="1:25" ht="18" customHeight="1">
      <c r="A24" s="139"/>
      <c r="B24" s="139"/>
      <c r="C24" s="140"/>
      <c r="D24" s="178" t="s">
        <v>11</v>
      </c>
      <c r="E24" s="179"/>
      <c r="F24" s="10">
        <v>111071</v>
      </c>
      <c r="G24" s="92">
        <f t="shared" si="2"/>
        <v>15.276857014747186</v>
      </c>
      <c r="H24" s="10">
        <v>110687.1</v>
      </c>
      <c r="I24" s="318">
        <f t="shared" si="1"/>
        <v>0.34683355151592377</v>
      </c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</row>
    <row r="25" spans="1:25" ht="18" customHeight="1">
      <c r="A25" s="139"/>
      <c r="B25" s="139"/>
      <c r="C25" s="140"/>
      <c r="D25" s="178" t="s">
        <v>29</v>
      </c>
      <c r="E25" s="179"/>
      <c r="F25" s="10">
        <v>198748</v>
      </c>
      <c r="G25" s="92">
        <f t="shared" si="2"/>
        <v>27.33607132345053</v>
      </c>
      <c r="H25" s="10">
        <v>194775.8</v>
      </c>
      <c r="I25" s="318">
        <f t="shared" si="1"/>
        <v>2.0393703940633445</v>
      </c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</row>
    <row r="26" spans="1:25" ht="18" customHeight="1">
      <c r="A26" s="139"/>
      <c r="B26" s="139"/>
      <c r="C26" s="156"/>
      <c r="D26" s="178" t="s">
        <v>12</v>
      </c>
      <c r="E26" s="179"/>
      <c r="F26" s="10">
        <v>86598</v>
      </c>
      <c r="G26" s="92">
        <f t="shared" si="2"/>
        <v>11.91080717525796</v>
      </c>
      <c r="H26" s="10">
        <v>85985</v>
      </c>
      <c r="I26" s="318">
        <f t="shared" si="1"/>
        <v>0.7129150433215159</v>
      </c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</row>
    <row r="27" spans="1:25" ht="18" customHeight="1">
      <c r="A27" s="139"/>
      <c r="B27" s="139"/>
      <c r="C27" s="140" t="s">
        <v>13</v>
      </c>
      <c r="D27" s="180"/>
      <c r="E27" s="181"/>
      <c r="F27" s="9">
        <f>SUM(F28:F33)</f>
        <v>262549</v>
      </c>
      <c r="G27" s="133">
        <f t="shared" si="2"/>
        <v>36.11134798790736</v>
      </c>
      <c r="H27" s="9">
        <v>264713.6</v>
      </c>
      <c r="I27" s="322">
        <f t="shared" si="1"/>
        <v>-0.8177139368736541</v>
      </c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</row>
    <row r="28" spans="1:25" ht="18" customHeight="1">
      <c r="A28" s="139"/>
      <c r="B28" s="139"/>
      <c r="C28" s="140"/>
      <c r="D28" s="178" t="s">
        <v>14</v>
      </c>
      <c r="E28" s="179"/>
      <c r="F28" s="10">
        <v>54866</v>
      </c>
      <c r="G28" s="92">
        <f t="shared" si="2"/>
        <v>7.546344563127361</v>
      </c>
      <c r="H28" s="10">
        <v>52454.8</v>
      </c>
      <c r="I28" s="318">
        <f t="shared" si="1"/>
        <v>4.596719461326693</v>
      </c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</row>
    <row r="29" spans="1:25" ht="18" customHeight="1">
      <c r="A29" s="139"/>
      <c r="B29" s="139"/>
      <c r="C29" s="140"/>
      <c r="D29" s="178" t="s">
        <v>30</v>
      </c>
      <c r="E29" s="179"/>
      <c r="F29" s="10">
        <v>8198</v>
      </c>
      <c r="G29" s="92">
        <f t="shared" si="2"/>
        <v>1.1275641149075584</v>
      </c>
      <c r="H29" s="10">
        <v>8564.8</v>
      </c>
      <c r="I29" s="318">
        <f t="shared" si="1"/>
        <v>-4.282645245656635</v>
      </c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</row>
    <row r="30" spans="1:25" ht="18" customHeight="1">
      <c r="A30" s="139"/>
      <c r="B30" s="139"/>
      <c r="C30" s="140"/>
      <c r="D30" s="178" t="s">
        <v>31</v>
      </c>
      <c r="E30" s="179"/>
      <c r="F30" s="10">
        <v>55226</v>
      </c>
      <c r="G30" s="92">
        <f t="shared" si="2"/>
        <v>7.59585945473101</v>
      </c>
      <c r="H30" s="10">
        <v>55496.4</v>
      </c>
      <c r="I30" s="318">
        <f t="shared" si="1"/>
        <v>-0.4872388118869031</v>
      </c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</row>
    <row r="31" spans="1:25" ht="18" customHeight="1">
      <c r="A31" s="139"/>
      <c r="B31" s="139"/>
      <c r="C31" s="140"/>
      <c r="D31" s="178" t="s">
        <v>32</v>
      </c>
      <c r="E31" s="179"/>
      <c r="F31" s="10">
        <v>57228</v>
      </c>
      <c r="G31" s="92">
        <f t="shared" si="2"/>
        <v>7.871217268593529</v>
      </c>
      <c r="H31" s="10">
        <v>54415.1</v>
      </c>
      <c r="I31" s="318">
        <f t="shared" si="1"/>
        <v>5.169337187655643</v>
      </c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</row>
    <row r="32" spans="1:25" ht="18" customHeight="1">
      <c r="A32" s="139"/>
      <c r="B32" s="139"/>
      <c r="C32" s="140"/>
      <c r="D32" s="178" t="s">
        <v>15</v>
      </c>
      <c r="E32" s="179"/>
      <c r="F32" s="10">
        <v>6476</v>
      </c>
      <c r="G32" s="92">
        <f t="shared" si="2"/>
        <v>0.8907178834034336</v>
      </c>
      <c r="H32" s="10">
        <v>2021.9</v>
      </c>
      <c r="I32" s="318">
        <f t="shared" si="1"/>
        <v>220.2927939067214</v>
      </c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</row>
    <row r="33" spans="1:25" ht="18" customHeight="1">
      <c r="A33" s="139"/>
      <c r="B33" s="139"/>
      <c r="C33" s="156"/>
      <c r="D33" s="178" t="s">
        <v>33</v>
      </c>
      <c r="E33" s="179"/>
      <c r="F33" s="10">
        <v>80555</v>
      </c>
      <c r="G33" s="92">
        <f t="shared" si="2"/>
        <v>11.07964470314447</v>
      </c>
      <c r="H33" s="10">
        <v>91760.6</v>
      </c>
      <c r="I33" s="318">
        <f t="shared" si="1"/>
        <v>-12.211777167978422</v>
      </c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</row>
    <row r="34" spans="1:25" ht="18" customHeight="1">
      <c r="A34" s="139"/>
      <c r="B34" s="139"/>
      <c r="C34" s="140" t="s">
        <v>16</v>
      </c>
      <c r="D34" s="180"/>
      <c r="E34" s="181"/>
      <c r="F34" s="9">
        <f>SUM(F35,F38:F39)</f>
        <v>68088</v>
      </c>
      <c r="G34" s="133">
        <f t="shared" si="2"/>
        <v>9.364916498636964</v>
      </c>
      <c r="H34" s="9">
        <v>60921.5</v>
      </c>
      <c r="I34" s="322">
        <f t="shared" si="1"/>
        <v>11.763498928949545</v>
      </c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</row>
    <row r="35" spans="1:25" ht="18" customHeight="1">
      <c r="A35" s="139"/>
      <c r="B35" s="139"/>
      <c r="C35" s="140"/>
      <c r="D35" s="182" t="s">
        <v>17</v>
      </c>
      <c r="E35" s="183"/>
      <c r="F35" s="11">
        <f>SUM(F36:F37)</f>
        <v>66218</v>
      </c>
      <c r="G35" s="143">
        <f t="shared" si="2"/>
        <v>9.107714145029117</v>
      </c>
      <c r="H35" s="11">
        <v>59216.7</v>
      </c>
      <c r="I35" s="317">
        <f t="shared" si="1"/>
        <v>11.82318501368702</v>
      </c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</row>
    <row r="36" spans="1:25" ht="18" customHeight="1">
      <c r="A36" s="139"/>
      <c r="B36" s="139"/>
      <c r="C36" s="140"/>
      <c r="D36" s="184"/>
      <c r="E36" s="185" t="s">
        <v>103</v>
      </c>
      <c r="F36" s="10">
        <v>26834</v>
      </c>
      <c r="G36" s="92">
        <f t="shared" si="2"/>
        <v>3.6907850035898297</v>
      </c>
      <c r="H36" s="10">
        <v>23017.5</v>
      </c>
      <c r="I36" s="318">
        <f t="shared" si="1"/>
        <v>16.580862387314</v>
      </c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</row>
    <row r="37" spans="1:25" ht="18" customHeight="1">
      <c r="A37" s="139"/>
      <c r="B37" s="139"/>
      <c r="C37" s="140"/>
      <c r="D37" s="186"/>
      <c r="E37" s="150" t="s">
        <v>34</v>
      </c>
      <c r="F37" s="10">
        <v>39384</v>
      </c>
      <c r="G37" s="92">
        <f t="shared" si="2"/>
        <v>5.4169291414392875</v>
      </c>
      <c r="H37" s="10">
        <v>36199.2</v>
      </c>
      <c r="I37" s="318">
        <f t="shared" si="1"/>
        <v>8.797984485844989</v>
      </c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</row>
    <row r="38" spans="1:25" ht="18" customHeight="1">
      <c r="A38" s="139"/>
      <c r="B38" s="139"/>
      <c r="C38" s="140"/>
      <c r="D38" s="187" t="s">
        <v>35</v>
      </c>
      <c r="E38" s="162"/>
      <c r="F38" s="10">
        <v>1870</v>
      </c>
      <c r="G38" s="92">
        <f t="shared" si="2"/>
        <v>0.25720235360784754</v>
      </c>
      <c r="H38" s="10">
        <v>1704.8</v>
      </c>
      <c r="I38" s="318">
        <f t="shared" si="1"/>
        <v>9.690286250586588</v>
      </c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</row>
    <row r="39" spans="1:25" ht="18" customHeight="1">
      <c r="A39" s="139"/>
      <c r="B39" s="139"/>
      <c r="C39" s="122"/>
      <c r="D39" s="188" t="s">
        <v>36</v>
      </c>
      <c r="E39" s="165"/>
      <c r="F39" s="12">
        <v>0</v>
      </c>
      <c r="G39" s="166">
        <f t="shared" si="2"/>
        <v>0</v>
      </c>
      <c r="H39" s="12">
        <v>0</v>
      </c>
      <c r="I39" s="320" t="e">
        <f t="shared" si="1"/>
        <v>#DIV/0!</v>
      </c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</row>
    <row r="40" spans="1:25" ht="18" customHeight="1">
      <c r="A40" s="169"/>
      <c r="B40" s="169"/>
      <c r="C40" s="122" t="s">
        <v>18</v>
      </c>
      <c r="D40" s="123"/>
      <c r="E40" s="124"/>
      <c r="F40" s="55">
        <f>SUM(F23,F27,F34)</f>
        <v>727054</v>
      </c>
      <c r="G40" s="174">
        <f t="shared" si="2"/>
        <v>100</v>
      </c>
      <c r="H40" s="55">
        <f>SUM(H23,H27,H34)</f>
        <v>717083</v>
      </c>
      <c r="I40" s="321">
        <f t="shared" si="1"/>
        <v>1.3904945452618556</v>
      </c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</row>
    <row r="41" ht="18" customHeight="1">
      <c r="A41" s="190" t="s">
        <v>19</v>
      </c>
    </row>
    <row r="42" ht="18" customHeight="1">
      <c r="A42" s="191" t="s">
        <v>20</v>
      </c>
    </row>
    <row r="52" ht="13.5">
      <c r="Z52" s="180"/>
    </row>
    <row r="53" ht="13.5">
      <c r="Z53" s="180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F8" sqref="F8"/>
    </sheetView>
  </sheetViews>
  <sheetFormatPr defaultColWidth="8.796875" defaultRowHeight="14.25"/>
  <cols>
    <col min="1" max="1" width="5.3984375" style="8" customWidth="1"/>
    <col min="2" max="2" width="3.09765625" style="8" customWidth="1"/>
    <col min="3" max="3" width="34.69921875" style="8" customWidth="1"/>
    <col min="4" max="9" width="11.8984375" style="8" customWidth="1"/>
    <col min="10" max="10" width="4.59765625" style="8" customWidth="1"/>
    <col min="11" max="16384" width="9" style="8" customWidth="1"/>
  </cols>
  <sheetData>
    <row r="1" spans="1:5" ht="33.75" customHeight="1">
      <c r="A1" s="323" t="s">
        <v>0</v>
      </c>
      <c r="B1" s="323"/>
      <c r="C1" s="94" t="s">
        <v>280</v>
      </c>
      <c r="D1" s="324"/>
      <c r="E1" s="324"/>
    </row>
    <row r="4" ht="13.5">
      <c r="A4" s="109" t="s">
        <v>134</v>
      </c>
    </row>
    <row r="5" ht="13.5">
      <c r="I5" s="325" t="s">
        <v>135</v>
      </c>
    </row>
    <row r="6" spans="1:9" s="329" customFormat="1" ht="29.25" customHeight="1">
      <c r="A6" s="326" t="s">
        <v>136</v>
      </c>
      <c r="B6" s="327"/>
      <c r="C6" s="327"/>
      <c r="D6" s="328"/>
      <c r="E6" s="105" t="s">
        <v>253</v>
      </c>
      <c r="F6" s="105" t="s">
        <v>254</v>
      </c>
      <c r="G6" s="105" t="s">
        <v>255</v>
      </c>
      <c r="H6" s="105" t="s">
        <v>256</v>
      </c>
      <c r="I6" s="105" t="s">
        <v>265</v>
      </c>
    </row>
    <row r="7" spans="1:9" ht="27" customHeight="1">
      <c r="A7" s="129" t="s">
        <v>137</v>
      </c>
      <c r="B7" s="130" t="s">
        <v>138</v>
      </c>
      <c r="C7" s="131"/>
      <c r="D7" s="218" t="s">
        <v>139</v>
      </c>
      <c r="E7" s="56">
        <v>765828</v>
      </c>
      <c r="F7" s="56">
        <v>749497</v>
      </c>
      <c r="G7" s="56">
        <v>720508</v>
      </c>
      <c r="H7" s="56">
        <v>726716.7</v>
      </c>
      <c r="I7" s="56">
        <v>732272</v>
      </c>
    </row>
    <row r="8" spans="1:9" ht="27" customHeight="1">
      <c r="A8" s="139"/>
      <c r="B8" s="243"/>
      <c r="C8" s="187" t="s">
        <v>140</v>
      </c>
      <c r="D8" s="223" t="s">
        <v>38</v>
      </c>
      <c r="E8" s="1">
        <v>341299</v>
      </c>
      <c r="F8" s="1">
        <v>330902</v>
      </c>
      <c r="G8" s="1">
        <v>331145</v>
      </c>
      <c r="H8" s="1">
        <v>336945.8</v>
      </c>
      <c r="I8" s="1">
        <v>347030</v>
      </c>
    </row>
    <row r="9" spans="1:9" ht="27" customHeight="1">
      <c r="A9" s="139"/>
      <c r="B9" s="4" t="s">
        <v>141</v>
      </c>
      <c r="C9" s="5"/>
      <c r="D9" s="275"/>
      <c r="E9" s="57">
        <v>759489</v>
      </c>
      <c r="F9" s="57">
        <v>742770</v>
      </c>
      <c r="G9" s="57">
        <v>712640</v>
      </c>
      <c r="H9" s="57">
        <v>717083</v>
      </c>
      <c r="I9" s="57">
        <v>727054</v>
      </c>
    </row>
    <row r="10" spans="1:9" ht="27" customHeight="1">
      <c r="A10" s="139"/>
      <c r="B10" s="4" t="s">
        <v>142</v>
      </c>
      <c r="C10" s="5"/>
      <c r="D10" s="275"/>
      <c r="E10" s="57">
        <v>6339</v>
      </c>
      <c r="F10" s="57">
        <f>F7-F9</f>
        <v>6727</v>
      </c>
      <c r="G10" s="57">
        <f>G7-G9</f>
        <v>7868</v>
      </c>
      <c r="H10" s="57">
        <f>H7-H9</f>
        <v>9633.699999999953</v>
      </c>
      <c r="I10" s="57">
        <f>+I7-I9</f>
        <v>5218</v>
      </c>
    </row>
    <row r="11" spans="1:9" ht="27" customHeight="1">
      <c r="A11" s="139"/>
      <c r="B11" s="4" t="s">
        <v>143</v>
      </c>
      <c r="C11" s="5"/>
      <c r="D11" s="275"/>
      <c r="E11" s="57">
        <v>4891</v>
      </c>
      <c r="F11" s="57">
        <v>4812</v>
      </c>
      <c r="G11" s="57">
        <v>5877</v>
      </c>
      <c r="H11" s="57">
        <v>7525.7</v>
      </c>
      <c r="I11" s="57">
        <v>3322</v>
      </c>
    </row>
    <row r="12" spans="1:9" ht="27" customHeight="1">
      <c r="A12" s="139"/>
      <c r="B12" s="4" t="s">
        <v>144</v>
      </c>
      <c r="C12" s="5"/>
      <c r="D12" s="275"/>
      <c r="E12" s="57">
        <v>1448</v>
      </c>
      <c r="F12" s="57">
        <v>1914</v>
      </c>
      <c r="G12" s="57">
        <v>1991</v>
      </c>
      <c r="H12" s="57">
        <v>2018</v>
      </c>
      <c r="I12" s="57">
        <f>+I10-I11</f>
        <v>1896</v>
      </c>
    </row>
    <row r="13" spans="1:9" ht="27" customHeight="1">
      <c r="A13" s="139"/>
      <c r="B13" s="4" t="s">
        <v>145</v>
      </c>
      <c r="C13" s="5"/>
      <c r="D13" s="273"/>
      <c r="E13" s="58">
        <v>621</v>
      </c>
      <c r="F13" s="58">
        <v>466</v>
      </c>
      <c r="G13" s="58">
        <v>77</v>
      </c>
      <c r="H13" s="58">
        <v>116.9</v>
      </c>
      <c r="I13" s="58">
        <v>-212</v>
      </c>
    </row>
    <row r="14" spans="1:9" ht="27" customHeight="1">
      <c r="A14" s="139"/>
      <c r="B14" s="244" t="s">
        <v>146</v>
      </c>
      <c r="C14" s="230"/>
      <c r="D14" s="273"/>
      <c r="E14" s="58">
        <v>8</v>
      </c>
      <c r="F14" s="58">
        <v>45</v>
      </c>
      <c r="G14" s="58">
        <v>0</v>
      </c>
      <c r="H14" s="58">
        <v>0</v>
      </c>
      <c r="I14" s="58">
        <v>0</v>
      </c>
    </row>
    <row r="15" spans="1:9" ht="27" customHeight="1">
      <c r="A15" s="139"/>
      <c r="B15" s="163" t="s">
        <v>147</v>
      </c>
      <c r="C15" s="164"/>
      <c r="D15" s="330"/>
      <c r="E15" s="59">
        <v>629</v>
      </c>
      <c r="F15" s="59">
        <v>492</v>
      </c>
      <c r="G15" s="59">
        <v>-764</v>
      </c>
      <c r="H15" s="59">
        <v>-2468.6</v>
      </c>
      <c r="I15" s="59">
        <v>-396</v>
      </c>
    </row>
    <row r="16" spans="1:9" ht="27" customHeight="1">
      <c r="A16" s="139"/>
      <c r="B16" s="331" t="s">
        <v>148</v>
      </c>
      <c r="C16" s="332"/>
      <c r="D16" s="333" t="s">
        <v>39</v>
      </c>
      <c r="E16" s="60">
        <v>39336</v>
      </c>
      <c r="F16" s="60">
        <v>44911</v>
      </c>
      <c r="G16" s="60">
        <v>45555</v>
      </c>
      <c r="H16" s="60">
        <v>37597.8</v>
      </c>
      <c r="I16" s="60">
        <v>40723</v>
      </c>
    </row>
    <row r="17" spans="1:9" ht="27" customHeight="1">
      <c r="A17" s="139"/>
      <c r="B17" s="4" t="s">
        <v>149</v>
      </c>
      <c r="C17" s="5"/>
      <c r="D17" s="223" t="s">
        <v>40</v>
      </c>
      <c r="E17" s="57">
        <v>95203</v>
      </c>
      <c r="F17" s="57">
        <v>120933</v>
      </c>
      <c r="G17" s="57">
        <v>111463</v>
      </c>
      <c r="H17" s="57">
        <v>83084.3</v>
      </c>
      <c r="I17" s="57">
        <v>152663</v>
      </c>
    </row>
    <row r="18" spans="1:9" ht="27" customHeight="1">
      <c r="A18" s="139"/>
      <c r="B18" s="4" t="s">
        <v>150</v>
      </c>
      <c r="C18" s="5"/>
      <c r="D18" s="223" t="s">
        <v>41</v>
      </c>
      <c r="E18" s="57">
        <v>1220125</v>
      </c>
      <c r="F18" s="57">
        <v>1249752</v>
      </c>
      <c r="G18" s="57">
        <v>1264809</v>
      </c>
      <c r="H18" s="57">
        <v>1283784.7</v>
      </c>
      <c r="I18" s="57">
        <v>1300993</v>
      </c>
    </row>
    <row r="19" spans="1:9" ht="27" customHeight="1">
      <c r="A19" s="139"/>
      <c r="B19" s="4" t="s">
        <v>151</v>
      </c>
      <c r="C19" s="5"/>
      <c r="D19" s="223" t="s">
        <v>152</v>
      </c>
      <c r="E19" s="61">
        <f>E17+E18-E16</f>
        <v>1275992</v>
      </c>
      <c r="F19" s="61">
        <f>F17+F18-F16</f>
        <v>1325774</v>
      </c>
      <c r="G19" s="61">
        <f>G17+G18-G16</f>
        <v>1330717</v>
      </c>
      <c r="H19" s="61">
        <f>H17+H18-H16</f>
        <v>1329271.2</v>
      </c>
      <c r="I19" s="61">
        <f>I17+I18-I16</f>
        <v>1412933</v>
      </c>
    </row>
    <row r="20" spans="1:9" ht="27" customHeight="1">
      <c r="A20" s="139"/>
      <c r="B20" s="4" t="s">
        <v>153</v>
      </c>
      <c r="C20" s="5"/>
      <c r="D20" s="275" t="s">
        <v>154</v>
      </c>
      <c r="E20" s="62">
        <f>E18/E8</f>
        <v>3.574944550086581</v>
      </c>
      <c r="F20" s="62">
        <f>F18/F8</f>
        <v>3.7768040084375434</v>
      </c>
      <c r="G20" s="62">
        <f>G18/G8</f>
        <v>3.819502030832415</v>
      </c>
      <c r="H20" s="62">
        <f>H18/H8</f>
        <v>3.8100629240667194</v>
      </c>
      <c r="I20" s="62">
        <f>I18/I8</f>
        <v>3.748935250554707</v>
      </c>
    </row>
    <row r="21" spans="1:9" ht="27" customHeight="1">
      <c r="A21" s="139"/>
      <c r="B21" s="4" t="s">
        <v>155</v>
      </c>
      <c r="C21" s="5"/>
      <c r="D21" s="275" t="s">
        <v>156</v>
      </c>
      <c r="E21" s="62">
        <f>E19/E8</f>
        <v>3.7386338664924303</v>
      </c>
      <c r="F21" s="62">
        <f>F19/F8</f>
        <v>4.006545744661562</v>
      </c>
      <c r="G21" s="62">
        <f>G19/G8</f>
        <v>4.018532666958583</v>
      </c>
      <c r="H21" s="62">
        <f>H19/H8</f>
        <v>3.9450594131162933</v>
      </c>
      <c r="I21" s="62">
        <f>I19/I8</f>
        <v>4.071501022966314</v>
      </c>
    </row>
    <row r="22" spans="1:9" ht="27" customHeight="1">
      <c r="A22" s="139"/>
      <c r="B22" s="4" t="s">
        <v>157</v>
      </c>
      <c r="C22" s="5"/>
      <c r="D22" s="275" t="s">
        <v>158</v>
      </c>
      <c r="E22" s="61">
        <f>E18/E24*1000000</f>
        <v>827756.1625899329</v>
      </c>
      <c r="F22" s="61">
        <f>F18/F24*1000000</f>
        <v>847855.6866789008</v>
      </c>
      <c r="G22" s="61">
        <f>G18/G24*1000000</f>
        <v>858070.6437858501</v>
      </c>
      <c r="H22" s="61">
        <f>H18/H24*1000000</f>
        <v>870944.1220068996</v>
      </c>
      <c r="I22" s="61">
        <f>I18/I24*1000000</f>
        <v>881919.7347041011</v>
      </c>
    </row>
    <row r="23" spans="1:9" ht="27" customHeight="1">
      <c r="A23" s="139"/>
      <c r="B23" s="4" t="s">
        <v>159</v>
      </c>
      <c r="C23" s="5"/>
      <c r="D23" s="275" t="s">
        <v>160</v>
      </c>
      <c r="E23" s="61">
        <f>E19/E24*1000000</f>
        <v>865657.405114602</v>
      </c>
      <c r="F23" s="61">
        <f>F19/F24*1000000</f>
        <v>899430.4671255042</v>
      </c>
      <c r="G23" s="61">
        <f>G19/G24*1000000</f>
        <v>902783.8929725952</v>
      </c>
      <c r="H23" s="61">
        <f>H19/H24*1000000</f>
        <v>901803.0345688477</v>
      </c>
      <c r="I23" s="61">
        <f>I19/I24*1000000</f>
        <v>957801.8456015288</v>
      </c>
    </row>
    <row r="24" spans="1:9" ht="27" customHeight="1">
      <c r="A24" s="139"/>
      <c r="B24" s="334" t="s">
        <v>161</v>
      </c>
      <c r="C24" s="335"/>
      <c r="D24" s="336" t="s">
        <v>162</v>
      </c>
      <c r="E24" s="59">
        <v>1474015</v>
      </c>
      <c r="F24" s="59">
        <v>1474015</v>
      </c>
      <c r="G24" s="59">
        <v>1474015</v>
      </c>
      <c r="H24" s="59">
        <v>1474015</v>
      </c>
      <c r="I24" s="59">
        <v>1475183</v>
      </c>
    </row>
    <row r="25" spans="1:9" ht="27" customHeight="1">
      <c r="A25" s="139"/>
      <c r="B25" s="156" t="s">
        <v>163</v>
      </c>
      <c r="C25" s="337"/>
      <c r="D25" s="338"/>
      <c r="E25" s="63">
        <v>349448</v>
      </c>
      <c r="F25" s="63">
        <v>348674</v>
      </c>
      <c r="G25" s="63">
        <v>348875</v>
      </c>
      <c r="H25" s="63">
        <v>348859.4</v>
      </c>
      <c r="I25" s="63">
        <v>350679</v>
      </c>
    </row>
    <row r="26" spans="1:9" ht="27" customHeight="1">
      <c r="A26" s="139"/>
      <c r="B26" s="339" t="s">
        <v>164</v>
      </c>
      <c r="C26" s="340"/>
      <c r="D26" s="341"/>
      <c r="E26" s="64">
        <v>0.754</v>
      </c>
      <c r="F26" s="64">
        <v>0.755</v>
      </c>
      <c r="G26" s="64">
        <v>0.762</v>
      </c>
      <c r="H26" s="64">
        <v>0.775</v>
      </c>
      <c r="I26" s="64">
        <v>0.791</v>
      </c>
    </row>
    <row r="27" spans="1:9" ht="27" customHeight="1">
      <c r="A27" s="139"/>
      <c r="B27" s="339" t="s">
        <v>165</v>
      </c>
      <c r="C27" s="340"/>
      <c r="D27" s="341"/>
      <c r="E27" s="65">
        <v>0.41</v>
      </c>
      <c r="F27" s="65">
        <v>0.5</v>
      </c>
      <c r="G27" s="65">
        <v>0.6</v>
      </c>
      <c r="H27" s="65">
        <v>0.6</v>
      </c>
      <c r="I27" s="65">
        <v>0.54</v>
      </c>
    </row>
    <row r="28" spans="1:9" ht="27" customHeight="1">
      <c r="A28" s="139"/>
      <c r="B28" s="339" t="s">
        <v>166</v>
      </c>
      <c r="C28" s="340"/>
      <c r="D28" s="341"/>
      <c r="E28" s="65">
        <v>98.8</v>
      </c>
      <c r="F28" s="65">
        <v>100.3</v>
      </c>
      <c r="G28" s="65">
        <v>100.3</v>
      </c>
      <c r="H28" s="65">
        <v>99.8</v>
      </c>
      <c r="I28" s="65">
        <v>99</v>
      </c>
    </row>
    <row r="29" spans="1:9" ht="27" customHeight="1">
      <c r="A29" s="139"/>
      <c r="B29" s="342" t="s">
        <v>167</v>
      </c>
      <c r="C29" s="343"/>
      <c r="D29" s="344"/>
      <c r="E29" s="2">
        <v>56.9</v>
      </c>
      <c r="F29" s="2">
        <v>56.6</v>
      </c>
      <c r="G29" s="2">
        <v>55.4</v>
      </c>
      <c r="H29" s="2">
        <v>54.6</v>
      </c>
      <c r="I29" s="2">
        <v>52.5</v>
      </c>
    </row>
    <row r="30" spans="1:9" ht="27" customHeight="1">
      <c r="A30" s="139"/>
      <c r="B30" s="129" t="s">
        <v>168</v>
      </c>
      <c r="C30" s="286" t="s">
        <v>169</v>
      </c>
      <c r="D30" s="345"/>
      <c r="E30" s="66">
        <v>0</v>
      </c>
      <c r="F30" s="67">
        <v>0</v>
      </c>
      <c r="G30" s="346">
        <v>0</v>
      </c>
      <c r="H30" s="67">
        <v>0</v>
      </c>
      <c r="I30" s="67">
        <v>0</v>
      </c>
    </row>
    <row r="31" spans="1:9" ht="27" customHeight="1">
      <c r="A31" s="139"/>
      <c r="B31" s="139"/>
      <c r="C31" s="339" t="s">
        <v>170</v>
      </c>
      <c r="D31" s="341"/>
      <c r="E31" s="68">
        <v>0</v>
      </c>
      <c r="F31" s="65">
        <v>0</v>
      </c>
      <c r="G31" s="65">
        <v>0</v>
      </c>
      <c r="H31" s="65">
        <v>0</v>
      </c>
      <c r="I31" s="65">
        <v>0</v>
      </c>
    </row>
    <row r="32" spans="1:9" ht="27" customHeight="1">
      <c r="A32" s="139"/>
      <c r="B32" s="139"/>
      <c r="C32" s="339" t="s">
        <v>171</v>
      </c>
      <c r="D32" s="341"/>
      <c r="E32" s="65">
        <v>13.7</v>
      </c>
      <c r="F32" s="65">
        <v>13.8</v>
      </c>
      <c r="G32" s="65">
        <v>14</v>
      </c>
      <c r="H32" s="65">
        <v>15</v>
      </c>
      <c r="I32" s="65">
        <v>15.2</v>
      </c>
    </row>
    <row r="33" spans="1:9" ht="27" customHeight="1">
      <c r="A33" s="169"/>
      <c r="B33" s="169"/>
      <c r="C33" s="342" t="s">
        <v>172</v>
      </c>
      <c r="D33" s="344"/>
      <c r="E33" s="2">
        <v>237.2</v>
      </c>
      <c r="F33" s="2">
        <v>235.4</v>
      </c>
      <c r="G33" s="2">
        <v>230.2</v>
      </c>
      <c r="H33" s="2">
        <v>228.9</v>
      </c>
      <c r="I33" s="2">
        <v>229.6</v>
      </c>
    </row>
    <row r="34" spans="1:9" ht="27" customHeight="1">
      <c r="A34" s="8" t="s">
        <v>264</v>
      </c>
      <c r="B34" s="180"/>
      <c r="C34" s="180"/>
      <c r="D34" s="180"/>
      <c r="E34" s="347"/>
      <c r="F34" s="347"/>
      <c r="G34" s="347"/>
      <c r="H34" s="347"/>
      <c r="I34" s="3"/>
    </row>
    <row r="35" ht="27" customHeight="1">
      <c r="A35" s="252" t="s">
        <v>173</v>
      </c>
    </row>
    <row r="36" ht="13.5">
      <c r="A36" s="34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80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92" t="s">
        <v>0</v>
      </c>
      <c r="B1" s="193"/>
      <c r="C1" s="193"/>
      <c r="D1" s="194" t="s">
        <v>280</v>
      </c>
      <c r="E1" s="195"/>
      <c r="F1" s="195"/>
      <c r="G1" s="195"/>
    </row>
    <row r="2" ht="15" customHeight="1"/>
    <row r="3" spans="1:4" ht="15" customHeight="1">
      <c r="A3" s="196" t="s">
        <v>174</v>
      </c>
      <c r="B3" s="196"/>
      <c r="C3" s="196"/>
      <c r="D3" s="196"/>
    </row>
    <row r="4" spans="1:4" ht="15" customHeight="1">
      <c r="A4" s="196"/>
      <c r="B4" s="196"/>
      <c r="C4" s="196"/>
      <c r="D4" s="196"/>
    </row>
    <row r="5" spans="1:15" ht="15.75" customHeight="1">
      <c r="A5" s="171" t="s">
        <v>266</v>
      </c>
      <c r="B5" s="171"/>
      <c r="C5" s="171"/>
      <c r="D5" s="171"/>
      <c r="K5" s="197"/>
      <c r="O5" s="197" t="s">
        <v>44</v>
      </c>
    </row>
    <row r="6" spans="1:15" ht="15.75" customHeight="1">
      <c r="A6" s="198" t="s">
        <v>45</v>
      </c>
      <c r="B6" s="199"/>
      <c r="C6" s="199"/>
      <c r="D6" s="199"/>
      <c r="E6" s="200"/>
      <c r="F6" s="201" t="s">
        <v>271</v>
      </c>
      <c r="G6" s="202"/>
      <c r="H6" s="203" t="s">
        <v>272</v>
      </c>
      <c r="I6" s="204"/>
      <c r="J6" s="201" t="s">
        <v>273</v>
      </c>
      <c r="K6" s="202"/>
      <c r="L6" s="205" t="s">
        <v>274</v>
      </c>
      <c r="M6" s="206"/>
      <c r="N6" s="207"/>
      <c r="O6" s="208"/>
    </row>
    <row r="7" spans="1:15" ht="15.75" customHeight="1">
      <c r="A7" s="209"/>
      <c r="B7" s="210"/>
      <c r="C7" s="210"/>
      <c r="D7" s="210"/>
      <c r="E7" s="211"/>
      <c r="F7" s="212" t="s">
        <v>268</v>
      </c>
      <c r="G7" s="213" t="s">
        <v>1</v>
      </c>
      <c r="H7" s="212" t="s">
        <v>267</v>
      </c>
      <c r="I7" s="213" t="s">
        <v>1</v>
      </c>
      <c r="J7" s="212" t="s">
        <v>267</v>
      </c>
      <c r="K7" s="213" t="s">
        <v>1</v>
      </c>
      <c r="L7" s="212" t="s">
        <v>267</v>
      </c>
      <c r="M7" s="213" t="s">
        <v>1</v>
      </c>
      <c r="N7" s="212" t="s">
        <v>267</v>
      </c>
      <c r="O7" s="216" t="s">
        <v>1</v>
      </c>
    </row>
    <row r="8" spans="1:25" ht="15.75" customHeight="1">
      <c r="A8" s="217" t="s">
        <v>84</v>
      </c>
      <c r="B8" s="130" t="s">
        <v>46</v>
      </c>
      <c r="C8" s="131"/>
      <c r="D8" s="131"/>
      <c r="E8" s="218" t="s">
        <v>37</v>
      </c>
      <c r="F8" s="33">
        <v>34106</v>
      </c>
      <c r="G8" s="13">
        <v>34004</v>
      </c>
      <c r="H8" s="33">
        <v>52949</v>
      </c>
      <c r="I8" s="13">
        <v>53164</v>
      </c>
      <c r="J8" s="33">
        <v>20778</v>
      </c>
      <c r="K8" s="33">
        <v>20051</v>
      </c>
      <c r="L8" s="33">
        <v>33267</v>
      </c>
      <c r="M8" s="33">
        <v>32088</v>
      </c>
      <c r="N8" s="33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5.75" customHeight="1">
      <c r="A9" s="222"/>
      <c r="B9" s="180"/>
      <c r="C9" s="187" t="s">
        <v>47</v>
      </c>
      <c r="D9" s="5"/>
      <c r="E9" s="223" t="s">
        <v>38</v>
      </c>
      <c r="F9" s="34">
        <v>34106</v>
      </c>
      <c r="G9" s="14">
        <v>34004</v>
      </c>
      <c r="H9" s="34">
        <v>52949</v>
      </c>
      <c r="I9" s="14">
        <v>52821</v>
      </c>
      <c r="J9" s="34">
        <v>20778</v>
      </c>
      <c r="K9" s="34">
        <v>20051</v>
      </c>
      <c r="L9" s="34">
        <v>33267</v>
      </c>
      <c r="M9" s="34">
        <v>31988</v>
      </c>
      <c r="N9" s="34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ht="15.75" customHeight="1">
      <c r="A10" s="222"/>
      <c r="B10" s="156"/>
      <c r="C10" s="187" t="s">
        <v>48</v>
      </c>
      <c r="D10" s="5"/>
      <c r="E10" s="223" t="s">
        <v>39</v>
      </c>
      <c r="F10" s="34">
        <v>0</v>
      </c>
      <c r="G10" s="14">
        <v>0</v>
      </c>
      <c r="H10" s="34">
        <v>0</v>
      </c>
      <c r="I10" s="14">
        <v>343</v>
      </c>
      <c r="J10" s="34">
        <v>0</v>
      </c>
      <c r="K10" s="35">
        <v>0</v>
      </c>
      <c r="L10" s="34">
        <v>0</v>
      </c>
      <c r="M10" s="34">
        <v>100</v>
      </c>
      <c r="N10" s="34"/>
      <c r="O10" s="224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15.75" customHeight="1">
      <c r="A11" s="222"/>
      <c r="B11" s="225" t="s">
        <v>49</v>
      </c>
      <c r="C11" s="226"/>
      <c r="D11" s="226"/>
      <c r="E11" s="227" t="s">
        <v>40</v>
      </c>
      <c r="F11" s="36">
        <v>28537</v>
      </c>
      <c r="G11" s="15">
        <v>34549</v>
      </c>
      <c r="H11" s="36">
        <v>48217</v>
      </c>
      <c r="I11" s="15">
        <v>52035</v>
      </c>
      <c r="J11" s="36">
        <v>18397</v>
      </c>
      <c r="K11" s="36">
        <f>17645+3907</f>
        <v>21552</v>
      </c>
      <c r="L11" s="36">
        <v>32419</v>
      </c>
      <c r="M11" s="36">
        <v>36583</v>
      </c>
      <c r="N11" s="36"/>
      <c r="O11" s="229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5.75" customHeight="1">
      <c r="A12" s="222"/>
      <c r="B12" s="140"/>
      <c r="C12" s="187" t="s">
        <v>50</v>
      </c>
      <c r="D12" s="5"/>
      <c r="E12" s="223" t="s">
        <v>41</v>
      </c>
      <c r="F12" s="36">
        <v>28537</v>
      </c>
      <c r="G12" s="14">
        <v>28488</v>
      </c>
      <c r="H12" s="36">
        <v>48217</v>
      </c>
      <c r="I12" s="15">
        <v>48168</v>
      </c>
      <c r="J12" s="36">
        <v>18397</v>
      </c>
      <c r="K12" s="36">
        <v>17645</v>
      </c>
      <c r="L12" s="36">
        <v>32419</v>
      </c>
      <c r="M12" s="34">
        <v>32850</v>
      </c>
      <c r="N12" s="34"/>
      <c r="O12" s="224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5.75" customHeight="1">
      <c r="A13" s="222"/>
      <c r="B13" s="180"/>
      <c r="C13" s="141" t="s">
        <v>51</v>
      </c>
      <c r="D13" s="230"/>
      <c r="E13" s="231" t="s">
        <v>42</v>
      </c>
      <c r="F13" s="35">
        <v>0</v>
      </c>
      <c r="G13" s="32">
        <v>6061</v>
      </c>
      <c r="H13" s="35">
        <v>0</v>
      </c>
      <c r="I13" s="29">
        <v>3867</v>
      </c>
      <c r="J13" s="35">
        <v>0</v>
      </c>
      <c r="K13" s="35">
        <v>3907</v>
      </c>
      <c r="L13" s="35">
        <v>0</v>
      </c>
      <c r="M13" s="38">
        <v>3733</v>
      </c>
      <c r="N13" s="38"/>
      <c r="O13" s="233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15.75" customHeight="1">
      <c r="A14" s="222"/>
      <c r="B14" s="4" t="s">
        <v>52</v>
      </c>
      <c r="C14" s="5"/>
      <c r="D14" s="5"/>
      <c r="E14" s="223" t="s">
        <v>175</v>
      </c>
      <c r="F14" s="6">
        <f aca="true" t="shared" si="0" ref="F14:H15">F9-F12</f>
        <v>5569</v>
      </c>
      <c r="G14" s="17">
        <f t="shared" si="0"/>
        <v>5516</v>
      </c>
      <c r="H14" s="6">
        <f t="shared" si="0"/>
        <v>4732</v>
      </c>
      <c r="I14" s="17">
        <f aca="true" t="shared" si="1" ref="I14:O15">I9-I12</f>
        <v>4653</v>
      </c>
      <c r="J14" s="6">
        <f t="shared" si="1"/>
        <v>2381</v>
      </c>
      <c r="K14" s="6">
        <f t="shared" si="1"/>
        <v>2406</v>
      </c>
      <c r="L14" s="6">
        <f t="shared" si="1"/>
        <v>848</v>
      </c>
      <c r="M14" s="6">
        <v>-862</v>
      </c>
      <c r="N14" s="6">
        <f t="shared" si="1"/>
        <v>0</v>
      </c>
      <c r="O14" s="7">
        <f t="shared" si="1"/>
        <v>0</v>
      </c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5.75" customHeight="1">
      <c r="A15" s="222"/>
      <c r="B15" s="4" t="s">
        <v>53</v>
      </c>
      <c r="C15" s="5"/>
      <c r="D15" s="5"/>
      <c r="E15" s="223" t="s">
        <v>176</v>
      </c>
      <c r="F15" s="6">
        <f t="shared" si="0"/>
        <v>0</v>
      </c>
      <c r="G15" s="17">
        <f t="shared" si="0"/>
        <v>-6061</v>
      </c>
      <c r="H15" s="6">
        <f t="shared" si="0"/>
        <v>0</v>
      </c>
      <c r="I15" s="17">
        <f t="shared" si="1"/>
        <v>-3524</v>
      </c>
      <c r="J15" s="6">
        <f t="shared" si="1"/>
        <v>0</v>
      </c>
      <c r="K15" s="6">
        <f t="shared" si="1"/>
        <v>-3907</v>
      </c>
      <c r="L15" s="6">
        <f t="shared" si="1"/>
        <v>0</v>
      </c>
      <c r="M15" s="6">
        <v>-3633</v>
      </c>
      <c r="N15" s="6">
        <f t="shared" si="1"/>
        <v>0</v>
      </c>
      <c r="O15" s="7">
        <f t="shared" si="1"/>
        <v>0</v>
      </c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15.75" customHeight="1">
      <c r="A16" s="222"/>
      <c r="B16" s="4" t="s">
        <v>54</v>
      </c>
      <c r="C16" s="5"/>
      <c r="D16" s="5"/>
      <c r="E16" s="223" t="s">
        <v>177</v>
      </c>
      <c r="F16" s="6">
        <f>F8-F11</f>
        <v>5569</v>
      </c>
      <c r="G16" s="17">
        <f>G8-G11</f>
        <v>-545</v>
      </c>
      <c r="H16" s="6">
        <f>H8-H11</f>
        <v>4732</v>
      </c>
      <c r="I16" s="17">
        <f aca="true" t="shared" si="2" ref="I16:O16">I8-I11</f>
        <v>1129</v>
      </c>
      <c r="J16" s="6">
        <f>J8-J11</f>
        <v>2381</v>
      </c>
      <c r="K16" s="6">
        <f>K8-K11</f>
        <v>-1501</v>
      </c>
      <c r="L16" s="6">
        <f>L8-L11</f>
        <v>848</v>
      </c>
      <c r="M16" s="6">
        <v>-4495</v>
      </c>
      <c r="N16" s="6">
        <f t="shared" si="2"/>
        <v>0</v>
      </c>
      <c r="O16" s="7">
        <f t="shared" si="2"/>
        <v>0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5.75" customHeight="1">
      <c r="A17" s="222"/>
      <c r="B17" s="4" t="s">
        <v>55</v>
      </c>
      <c r="C17" s="5"/>
      <c r="D17" s="5"/>
      <c r="E17" s="234"/>
      <c r="F17" s="35">
        <v>0</v>
      </c>
      <c r="G17" s="69">
        <v>0</v>
      </c>
      <c r="H17" s="35">
        <v>0</v>
      </c>
      <c r="I17" s="29">
        <v>0</v>
      </c>
      <c r="J17" s="35"/>
      <c r="K17" s="34">
        <v>0</v>
      </c>
      <c r="L17" s="35">
        <v>309322</v>
      </c>
      <c r="M17" s="34">
        <v>310899</v>
      </c>
      <c r="N17" s="35"/>
      <c r="O17" s="235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15.75" customHeight="1">
      <c r="A18" s="236"/>
      <c r="B18" s="170" t="s">
        <v>56</v>
      </c>
      <c r="C18" s="171"/>
      <c r="D18" s="171"/>
      <c r="E18" s="237"/>
      <c r="F18" s="30">
        <v>0</v>
      </c>
      <c r="G18" s="18">
        <v>0</v>
      </c>
      <c r="H18" s="30">
        <v>0</v>
      </c>
      <c r="I18" s="30">
        <v>0</v>
      </c>
      <c r="J18" s="30"/>
      <c r="K18" s="30">
        <v>0</v>
      </c>
      <c r="L18" s="30">
        <v>30918</v>
      </c>
      <c r="M18" s="30">
        <v>30917</v>
      </c>
      <c r="N18" s="30"/>
      <c r="O18" s="238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ht="15.75" customHeight="1">
      <c r="A19" s="222" t="s">
        <v>85</v>
      </c>
      <c r="B19" s="225" t="s">
        <v>57</v>
      </c>
      <c r="C19" s="239"/>
      <c r="D19" s="239"/>
      <c r="E19" s="240"/>
      <c r="F19" s="37">
        <v>14703</v>
      </c>
      <c r="G19" s="19">
        <v>11953</v>
      </c>
      <c r="H19" s="37">
        <v>22060</v>
      </c>
      <c r="I19" s="31">
        <v>20903</v>
      </c>
      <c r="J19" s="37">
        <v>1258</v>
      </c>
      <c r="K19" s="37">
        <v>1885</v>
      </c>
      <c r="L19" s="37">
        <v>28600</v>
      </c>
      <c r="M19" s="37">
        <v>24222</v>
      </c>
      <c r="N19" s="37"/>
      <c r="O19" s="24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ht="15.75" customHeight="1">
      <c r="A20" s="222"/>
      <c r="B20" s="242"/>
      <c r="C20" s="187" t="s">
        <v>58</v>
      </c>
      <c r="D20" s="5"/>
      <c r="E20" s="223"/>
      <c r="F20" s="34">
        <v>12121</v>
      </c>
      <c r="G20" s="17">
        <v>10010</v>
      </c>
      <c r="H20" s="34">
        <v>14988</v>
      </c>
      <c r="I20" s="14">
        <v>13921</v>
      </c>
      <c r="J20" s="34">
        <v>1017</v>
      </c>
      <c r="K20" s="34">
        <v>1665</v>
      </c>
      <c r="L20" s="34">
        <v>17554</v>
      </c>
      <c r="M20" s="34">
        <v>13721</v>
      </c>
      <c r="N20" s="34"/>
      <c r="O20" s="224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ht="15.75" customHeight="1">
      <c r="A21" s="222"/>
      <c r="B21" s="243" t="s">
        <v>59</v>
      </c>
      <c r="C21" s="226"/>
      <c r="D21" s="226"/>
      <c r="E21" s="227" t="s">
        <v>178</v>
      </c>
      <c r="F21" s="36">
        <v>14703</v>
      </c>
      <c r="G21" s="20">
        <v>11953</v>
      </c>
      <c r="H21" s="36">
        <v>22060</v>
      </c>
      <c r="I21" s="15">
        <v>20903</v>
      </c>
      <c r="J21" s="36">
        <v>1258</v>
      </c>
      <c r="K21" s="36">
        <v>1885</v>
      </c>
      <c r="L21" s="36">
        <v>28600</v>
      </c>
      <c r="M21" s="36">
        <v>24222</v>
      </c>
      <c r="N21" s="36"/>
      <c r="O21" s="229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.75" customHeight="1">
      <c r="A22" s="222"/>
      <c r="B22" s="225" t="s">
        <v>60</v>
      </c>
      <c r="C22" s="239"/>
      <c r="D22" s="239"/>
      <c r="E22" s="240" t="s">
        <v>179</v>
      </c>
      <c r="F22" s="37">
        <v>30268</v>
      </c>
      <c r="G22" s="19">
        <v>25265</v>
      </c>
      <c r="H22" s="37">
        <v>46198</v>
      </c>
      <c r="I22" s="31">
        <v>43726</v>
      </c>
      <c r="J22" s="37">
        <v>2804</v>
      </c>
      <c r="K22" s="37">
        <v>3495</v>
      </c>
      <c r="L22" s="37">
        <v>39289</v>
      </c>
      <c r="M22" s="37">
        <v>32410</v>
      </c>
      <c r="N22" s="37"/>
      <c r="O22" s="24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.75" customHeight="1">
      <c r="A23" s="222"/>
      <c r="B23" s="140" t="s">
        <v>61</v>
      </c>
      <c r="C23" s="141" t="s">
        <v>62</v>
      </c>
      <c r="D23" s="230"/>
      <c r="E23" s="231"/>
      <c r="F23" s="38">
        <v>13836</v>
      </c>
      <c r="G23" s="16">
        <v>10738</v>
      </c>
      <c r="H23" s="38">
        <v>26115</v>
      </c>
      <c r="I23" s="32">
        <v>23406</v>
      </c>
      <c r="J23" s="38">
        <v>951</v>
      </c>
      <c r="K23" s="38">
        <v>835</v>
      </c>
      <c r="L23" s="38">
        <v>26436</v>
      </c>
      <c r="M23" s="38">
        <v>21672</v>
      </c>
      <c r="N23" s="38"/>
      <c r="O23" s="233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.75" customHeight="1">
      <c r="A24" s="222"/>
      <c r="B24" s="4" t="s">
        <v>180</v>
      </c>
      <c r="C24" s="5"/>
      <c r="D24" s="5"/>
      <c r="E24" s="223" t="s">
        <v>181</v>
      </c>
      <c r="F24" s="6">
        <f>F21-F22</f>
        <v>-15565</v>
      </c>
      <c r="G24" s="17">
        <f>G21-G22</f>
        <v>-13312</v>
      </c>
      <c r="H24" s="6">
        <f>H21-H22</f>
        <v>-24138</v>
      </c>
      <c r="I24" s="17">
        <f aca="true" t="shared" si="3" ref="I24:O24">I21-I22</f>
        <v>-22823</v>
      </c>
      <c r="J24" s="6">
        <f>J21-J22</f>
        <v>-1546</v>
      </c>
      <c r="K24" s="6">
        <f>K21-K22</f>
        <v>-1610</v>
      </c>
      <c r="L24" s="6">
        <f>L21-L22</f>
        <v>-10689</v>
      </c>
      <c r="M24" s="6">
        <v>-8188</v>
      </c>
      <c r="N24" s="6">
        <f t="shared" si="3"/>
        <v>0</v>
      </c>
      <c r="O24" s="7">
        <f t="shared" si="3"/>
        <v>0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.75" customHeight="1">
      <c r="A25" s="222"/>
      <c r="B25" s="244" t="s">
        <v>63</v>
      </c>
      <c r="C25" s="230"/>
      <c r="D25" s="230"/>
      <c r="E25" s="245" t="s">
        <v>182</v>
      </c>
      <c r="F25" s="246">
        <v>15565</v>
      </c>
      <c r="G25" s="90">
        <v>13312</v>
      </c>
      <c r="H25" s="246">
        <v>24138</v>
      </c>
      <c r="I25" s="86">
        <v>22823</v>
      </c>
      <c r="J25" s="88">
        <v>1546</v>
      </c>
      <c r="K25" s="88">
        <v>1610</v>
      </c>
      <c r="L25" s="88">
        <v>0</v>
      </c>
      <c r="M25" s="88">
        <v>0</v>
      </c>
      <c r="N25" s="246"/>
      <c r="O25" s="82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pans="1:25" ht="15.75" customHeight="1">
      <c r="A26" s="222"/>
      <c r="B26" s="243" t="s">
        <v>64</v>
      </c>
      <c r="C26" s="226"/>
      <c r="D26" s="226"/>
      <c r="E26" s="247"/>
      <c r="F26" s="249"/>
      <c r="G26" s="91"/>
      <c r="H26" s="249"/>
      <c r="I26" s="87"/>
      <c r="J26" s="89"/>
      <c r="K26" s="89"/>
      <c r="L26" s="89"/>
      <c r="M26" s="89"/>
      <c r="N26" s="249"/>
      <c r="O26" s="250"/>
      <c r="P26" s="221"/>
      <c r="Q26" s="221"/>
      <c r="R26" s="221"/>
      <c r="S26" s="221"/>
      <c r="T26" s="221"/>
      <c r="U26" s="221"/>
      <c r="V26" s="221"/>
      <c r="W26" s="221"/>
      <c r="X26" s="221"/>
      <c r="Y26" s="221"/>
    </row>
    <row r="27" spans="1:25" ht="15.75" customHeight="1">
      <c r="A27" s="236"/>
      <c r="B27" s="170" t="s">
        <v>183</v>
      </c>
      <c r="C27" s="171"/>
      <c r="D27" s="171"/>
      <c r="E27" s="251" t="s">
        <v>184</v>
      </c>
      <c r="F27" s="39">
        <f>F24+F25</f>
        <v>0</v>
      </c>
      <c r="G27" s="21">
        <f>G24+G25</f>
        <v>0</v>
      </c>
      <c r="H27" s="39">
        <f>H24+H25</f>
        <v>0</v>
      </c>
      <c r="I27" s="21">
        <f aca="true" t="shared" si="4" ref="I27:O27">I24+I25</f>
        <v>0</v>
      </c>
      <c r="J27" s="39">
        <f>J24+J25</f>
        <v>0</v>
      </c>
      <c r="K27" s="39">
        <f>K24+K25</f>
        <v>0</v>
      </c>
      <c r="L27" s="39">
        <f>L24+L25</f>
        <v>-10689</v>
      </c>
      <c r="M27" s="39">
        <f>M24+M25</f>
        <v>-8188</v>
      </c>
      <c r="N27" s="39">
        <f t="shared" si="4"/>
        <v>0</v>
      </c>
      <c r="O27" s="50">
        <f t="shared" si="4"/>
        <v>0</v>
      </c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15.75" customHeight="1">
      <c r="A28" s="252"/>
      <c r="F28" s="221"/>
      <c r="G28" s="221"/>
      <c r="H28" s="221"/>
      <c r="I28" s="221"/>
      <c r="J28" s="221"/>
      <c r="K28" s="221"/>
      <c r="L28" s="253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</row>
    <row r="29" spans="1:25" ht="15.75" customHeight="1">
      <c r="A29" s="171"/>
      <c r="F29" s="221"/>
      <c r="G29" s="221"/>
      <c r="H29" s="221"/>
      <c r="I29" s="221"/>
      <c r="J29" s="254"/>
      <c r="K29" s="254"/>
      <c r="L29" s="253"/>
      <c r="M29" s="221"/>
      <c r="N29" s="221"/>
      <c r="O29" s="254" t="s">
        <v>185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54"/>
    </row>
    <row r="30" spans="1:25" ht="15.75" customHeight="1">
      <c r="A30" s="255" t="s">
        <v>65</v>
      </c>
      <c r="B30" s="256"/>
      <c r="C30" s="256"/>
      <c r="D30" s="256"/>
      <c r="E30" s="257"/>
      <c r="F30" s="203" t="s">
        <v>275</v>
      </c>
      <c r="G30" s="202"/>
      <c r="H30" s="203" t="s">
        <v>276</v>
      </c>
      <c r="I30" s="202"/>
      <c r="J30" s="258" t="s">
        <v>277</v>
      </c>
      <c r="K30" s="259"/>
      <c r="L30" s="201" t="s">
        <v>278</v>
      </c>
      <c r="M30" s="202"/>
      <c r="N30" s="258" t="s">
        <v>279</v>
      </c>
      <c r="O30" s="259"/>
      <c r="P30" s="260"/>
      <c r="Q30" s="253"/>
      <c r="R30" s="260"/>
      <c r="S30" s="253"/>
      <c r="T30" s="260"/>
      <c r="U30" s="253"/>
      <c r="V30" s="260"/>
      <c r="W30" s="253"/>
      <c r="X30" s="260"/>
      <c r="Y30" s="253"/>
    </row>
    <row r="31" spans="1:25" ht="15.75" customHeight="1">
      <c r="A31" s="261"/>
      <c r="B31" s="262"/>
      <c r="C31" s="262"/>
      <c r="D31" s="262"/>
      <c r="E31" s="263"/>
      <c r="F31" s="212" t="s">
        <v>267</v>
      </c>
      <c r="G31" s="213" t="s">
        <v>1</v>
      </c>
      <c r="H31" s="212" t="s">
        <v>267</v>
      </c>
      <c r="I31" s="213" t="s">
        <v>1</v>
      </c>
      <c r="J31" s="212" t="s">
        <v>267</v>
      </c>
      <c r="K31" s="213" t="s">
        <v>1</v>
      </c>
      <c r="L31" s="212" t="s">
        <v>267</v>
      </c>
      <c r="M31" s="213" t="s">
        <v>1</v>
      </c>
      <c r="N31" s="212" t="s">
        <v>267</v>
      </c>
      <c r="O31" s="215" t="s">
        <v>1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</row>
    <row r="32" spans="1:25" ht="15.75" customHeight="1">
      <c r="A32" s="217" t="s">
        <v>86</v>
      </c>
      <c r="B32" s="130" t="s">
        <v>46</v>
      </c>
      <c r="C32" s="131"/>
      <c r="D32" s="131"/>
      <c r="E32" s="268" t="s">
        <v>37</v>
      </c>
      <c r="F32" s="37">
        <v>372</v>
      </c>
      <c r="G32" s="37">
        <f>G36</f>
        <v>344</v>
      </c>
      <c r="H32" s="37">
        <v>270</v>
      </c>
      <c r="I32" s="33">
        <v>241</v>
      </c>
      <c r="J32" s="37">
        <v>505</v>
      </c>
      <c r="K32" s="33">
        <v>498</v>
      </c>
      <c r="L32" s="37">
        <v>2333</v>
      </c>
      <c r="M32" s="37">
        <v>2374</v>
      </c>
      <c r="N32" s="37">
        <v>525</v>
      </c>
      <c r="O32" s="33">
        <v>574</v>
      </c>
      <c r="P32" s="270"/>
      <c r="Q32" s="270"/>
      <c r="R32" s="270"/>
      <c r="S32" s="270"/>
      <c r="T32" s="271"/>
      <c r="U32" s="271"/>
      <c r="V32" s="270"/>
      <c r="W32" s="270"/>
      <c r="X32" s="271"/>
      <c r="Y32" s="271"/>
    </row>
    <row r="33" spans="1:25" ht="15.75" customHeight="1">
      <c r="A33" s="272"/>
      <c r="B33" s="180"/>
      <c r="C33" s="141" t="s">
        <v>66</v>
      </c>
      <c r="D33" s="230"/>
      <c r="E33" s="273"/>
      <c r="F33" s="38">
        <v>95</v>
      </c>
      <c r="G33" s="38">
        <v>91</v>
      </c>
      <c r="H33" s="38">
        <v>143</v>
      </c>
      <c r="I33" s="38">
        <v>146</v>
      </c>
      <c r="J33" s="38">
        <v>126</v>
      </c>
      <c r="K33" s="38">
        <v>107</v>
      </c>
      <c r="L33" s="38">
        <v>2161</v>
      </c>
      <c r="M33" s="38">
        <v>2206</v>
      </c>
      <c r="N33" s="38">
        <v>163</v>
      </c>
      <c r="O33" s="38">
        <v>160</v>
      </c>
      <c r="P33" s="270"/>
      <c r="Q33" s="270"/>
      <c r="R33" s="270"/>
      <c r="S33" s="270"/>
      <c r="T33" s="271"/>
      <c r="U33" s="271"/>
      <c r="V33" s="270"/>
      <c r="W33" s="270"/>
      <c r="X33" s="271"/>
      <c r="Y33" s="271"/>
    </row>
    <row r="34" spans="1:25" ht="15.75" customHeight="1">
      <c r="A34" s="272"/>
      <c r="B34" s="180"/>
      <c r="C34" s="186"/>
      <c r="D34" s="187" t="s">
        <v>67</v>
      </c>
      <c r="E34" s="275"/>
      <c r="F34" s="34">
        <v>88</v>
      </c>
      <c r="G34" s="34">
        <v>88</v>
      </c>
      <c r="H34" s="34">
        <v>142</v>
      </c>
      <c r="I34" s="34">
        <v>143</v>
      </c>
      <c r="J34" s="34">
        <v>126</v>
      </c>
      <c r="K34" s="34">
        <v>107</v>
      </c>
      <c r="L34" s="34">
        <v>1741</v>
      </c>
      <c r="M34" s="34">
        <v>1750</v>
      </c>
      <c r="N34" s="34">
        <v>107</v>
      </c>
      <c r="O34" s="34">
        <v>112</v>
      </c>
      <c r="P34" s="270"/>
      <c r="Q34" s="270"/>
      <c r="R34" s="270"/>
      <c r="S34" s="270"/>
      <c r="T34" s="271"/>
      <c r="U34" s="271"/>
      <c r="V34" s="270"/>
      <c r="W34" s="270"/>
      <c r="X34" s="271"/>
      <c r="Y34" s="271"/>
    </row>
    <row r="35" spans="1:25" ht="15.75" customHeight="1">
      <c r="A35" s="272"/>
      <c r="B35" s="156"/>
      <c r="C35" s="157" t="s">
        <v>68</v>
      </c>
      <c r="D35" s="226"/>
      <c r="E35" s="276"/>
      <c r="F35" s="36">
        <v>277</v>
      </c>
      <c r="G35" s="36">
        <f>G32-G33</f>
        <v>253</v>
      </c>
      <c r="H35" s="36">
        <v>127</v>
      </c>
      <c r="I35" s="36">
        <f>I32-I33</f>
        <v>95</v>
      </c>
      <c r="J35" s="36">
        <v>379</v>
      </c>
      <c r="K35" s="51">
        <v>391</v>
      </c>
      <c r="L35" s="36">
        <v>172</v>
      </c>
      <c r="M35" s="36">
        <v>168</v>
      </c>
      <c r="N35" s="36">
        <v>362</v>
      </c>
      <c r="O35" s="36">
        <v>415</v>
      </c>
      <c r="P35" s="270"/>
      <c r="Q35" s="270"/>
      <c r="R35" s="270"/>
      <c r="S35" s="270"/>
      <c r="T35" s="271"/>
      <c r="U35" s="271"/>
      <c r="V35" s="270"/>
      <c r="W35" s="270"/>
      <c r="X35" s="271"/>
      <c r="Y35" s="271"/>
    </row>
    <row r="36" spans="1:25" ht="15.75" customHeight="1">
      <c r="A36" s="272"/>
      <c r="B36" s="225" t="s">
        <v>49</v>
      </c>
      <c r="C36" s="239"/>
      <c r="D36" s="239"/>
      <c r="E36" s="268" t="s">
        <v>38</v>
      </c>
      <c r="F36" s="37">
        <v>372</v>
      </c>
      <c r="G36" s="37">
        <f>SUM(G37:G38)</f>
        <v>344</v>
      </c>
      <c r="H36" s="37">
        <v>250</v>
      </c>
      <c r="I36" s="37">
        <v>217</v>
      </c>
      <c r="J36" s="37">
        <v>417</v>
      </c>
      <c r="K36" s="37">
        <v>376</v>
      </c>
      <c r="L36" s="37">
        <v>1496</v>
      </c>
      <c r="M36" s="37">
        <v>1541</v>
      </c>
      <c r="N36" s="37">
        <v>525</v>
      </c>
      <c r="O36" s="37">
        <v>574</v>
      </c>
      <c r="P36" s="270"/>
      <c r="Q36" s="270"/>
      <c r="R36" s="270"/>
      <c r="S36" s="270"/>
      <c r="T36" s="270"/>
      <c r="U36" s="270"/>
      <c r="V36" s="270"/>
      <c r="W36" s="270"/>
      <c r="X36" s="271"/>
      <c r="Y36" s="271"/>
    </row>
    <row r="37" spans="1:25" ht="15.75" customHeight="1">
      <c r="A37" s="272"/>
      <c r="B37" s="180"/>
      <c r="C37" s="187" t="s">
        <v>69</v>
      </c>
      <c r="D37" s="5"/>
      <c r="E37" s="275"/>
      <c r="F37" s="34">
        <v>253</v>
      </c>
      <c r="G37" s="34">
        <v>225</v>
      </c>
      <c r="H37" s="34">
        <v>201</v>
      </c>
      <c r="I37" s="34">
        <v>170</v>
      </c>
      <c r="J37" s="34">
        <v>304</v>
      </c>
      <c r="K37" s="34">
        <v>266</v>
      </c>
      <c r="L37" s="34">
        <v>1382</v>
      </c>
      <c r="M37" s="34">
        <v>1458</v>
      </c>
      <c r="N37" s="34">
        <v>502</v>
      </c>
      <c r="O37" s="34">
        <v>548</v>
      </c>
      <c r="P37" s="270"/>
      <c r="Q37" s="270"/>
      <c r="R37" s="270"/>
      <c r="S37" s="270"/>
      <c r="T37" s="270"/>
      <c r="U37" s="270"/>
      <c r="V37" s="270"/>
      <c r="W37" s="270"/>
      <c r="X37" s="271"/>
      <c r="Y37" s="271"/>
    </row>
    <row r="38" spans="1:25" ht="15.75" customHeight="1">
      <c r="A38" s="272"/>
      <c r="B38" s="156"/>
      <c r="C38" s="187" t="s">
        <v>70</v>
      </c>
      <c r="D38" s="5"/>
      <c r="E38" s="275"/>
      <c r="F38" s="6">
        <v>119</v>
      </c>
      <c r="G38" s="6">
        <v>119</v>
      </c>
      <c r="H38" s="6">
        <v>49</v>
      </c>
      <c r="I38" s="34">
        <v>46</v>
      </c>
      <c r="J38" s="6">
        <v>113</v>
      </c>
      <c r="K38" s="34">
        <v>110</v>
      </c>
      <c r="L38" s="6">
        <v>114</v>
      </c>
      <c r="M38" s="34">
        <v>83</v>
      </c>
      <c r="N38" s="6">
        <v>23</v>
      </c>
      <c r="O38" s="34">
        <v>26</v>
      </c>
      <c r="P38" s="270"/>
      <c r="Q38" s="270"/>
      <c r="R38" s="271"/>
      <c r="S38" s="271"/>
      <c r="T38" s="270"/>
      <c r="U38" s="270"/>
      <c r="V38" s="270"/>
      <c r="W38" s="270"/>
      <c r="X38" s="271"/>
      <c r="Y38" s="271"/>
    </row>
    <row r="39" spans="1:25" ht="15.75" customHeight="1">
      <c r="A39" s="278"/>
      <c r="B39" s="122" t="s">
        <v>71</v>
      </c>
      <c r="C39" s="123"/>
      <c r="D39" s="123"/>
      <c r="E39" s="279" t="s">
        <v>186</v>
      </c>
      <c r="F39" s="39">
        <f>F32-F36</f>
        <v>0</v>
      </c>
      <c r="G39" s="39">
        <f>G32-G36</f>
        <v>0</v>
      </c>
      <c r="H39" s="39">
        <f>H32-H36</f>
        <v>20</v>
      </c>
      <c r="I39" s="39">
        <f aca="true" t="shared" si="5" ref="I39:O39">I32-I36</f>
        <v>24</v>
      </c>
      <c r="J39" s="39">
        <f t="shared" si="5"/>
        <v>88</v>
      </c>
      <c r="K39" s="39">
        <f t="shared" si="5"/>
        <v>122</v>
      </c>
      <c r="L39" s="39">
        <f t="shared" si="5"/>
        <v>837</v>
      </c>
      <c r="M39" s="39">
        <f t="shared" si="5"/>
        <v>833</v>
      </c>
      <c r="N39" s="39" t="s">
        <v>299</v>
      </c>
      <c r="O39" s="39">
        <f t="shared" si="5"/>
        <v>0</v>
      </c>
      <c r="P39" s="270"/>
      <c r="Q39" s="270"/>
      <c r="R39" s="270"/>
      <c r="S39" s="270"/>
      <c r="T39" s="270"/>
      <c r="U39" s="270"/>
      <c r="V39" s="270"/>
      <c r="W39" s="270"/>
      <c r="X39" s="271"/>
      <c r="Y39" s="271"/>
    </row>
    <row r="40" spans="1:25" ht="15.75" customHeight="1">
      <c r="A40" s="217" t="s">
        <v>87</v>
      </c>
      <c r="B40" s="225" t="s">
        <v>72</v>
      </c>
      <c r="C40" s="239"/>
      <c r="D40" s="239"/>
      <c r="E40" s="268" t="s">
        <v>40</v>
      </c>
      <c r="F40" s="40">
        <v>593</v>
      </c>
      <c r="G40" s="40">
        <v>954</v>
      </c>
      <c r="H40" s="40">
        <v>2413</v>
      </c>
      <c r="I40" s="37">
        <v>1926</v>
      </c>
      <c r="J40" s="40">
        <v>97</v>
      </c>
      <c r="K40" s="37">
        <v>812</v>
      </c>
      <c r="L40" s="40">
        <v>0</v>
      </c>
      <c r="M40" s="37">
        <v>0</v>
      </c>
      <c r="N40" s="40">
        <v>408</v>
      </c>
      <c r="O40" s="37">
        <v>269</v>
      </c>
      <c r="P40" s="270"/>
      <c r="Q40" s="270"/>
      <c r="R40" s="270"/>
      <c r="S40" s="270"/>
      <c r="T40" s="271"/>
      <c r="U40" s="271"/>
      <c r="V40" s="271"/>
      <c r="W40" s="271"/>
      <c r="X40" s="270"/>
      <c r="Y40" s="270"/>
    </row>
    <row r="41" spans="1:25" ht="15.75" customHeight="1">
      <c r="A41" s="281"/>
      <c r="B41" s="156"/>
      <c r="C41" s="187" t="s">
        <v>73</v>
      </c>
      <c r="D41" s="5"/>
      <c r="E41" s="275"/>
      <c r="F41" s="41">
        <v>272</v>
      </c>
      <c r="G41" s="41">
        <v>463</v>
      </c>
      <c r="H41" s="41">
        <v>802</v>
      </c>
      <c r="I41" s="51">
        <v>593</v>
      </c>
      <c r="J41" s="41">
        <v>0</v>
      </c>
      <c r="K41" s="34">
        <v>528</v>
      </c>
      <c r="L41" s="41">
        <v>0</v>
      </c>
      <c r="M41" s="34">
        <v>0</v>
      </c>
      <c r="N41" s="41">
        <v>163</v>
      </c>
      <c r="O41" s="34">
        <v>75</v>
      </c>
      <c r="P41" s="271"/>
      <c r="Q41" s="271"/>
      <c r="R41" s="271"/>
      <c r="S41" s="271"/>
      <c r="T41" s="271"/>
      <c r="U41" s="271"/>
      <c r="V41" s="271"/>
      <c r="W41" s="271"/>
      <c r="X41" s="270"/>
      <c r="Y41" s="270"/>
    </row>
    <row r="42" spans="1:25" ht="15.75" customHeight="1">
      <c r="A42" s="281"/>
      <c r="B42" s="225" t="s">
        <v>60</v>
      </c>
      <c r="C42" s="239"/>
      <c r="D42" s="239"/>
      <c r="E42" s="268" t="s">
        <v>41</v>
      </c>
      <c r="F42" s="40">
        <v>593</v>
      </c>
      <c r="G42" s="40">
        <v>979</v>
      </c>
      <c r="H42" s="40">
        <v>2419</v>
      </c>
      <c r="I42" s="37">
        <v>1996</v>
      </c>
      <c r="J42" s="40">
        <v>161</v>
      </c>
      <c r="K42" s="37">
        <v>873</v>
      </c>
      <c r="L42" s="40">
        <v>599</v>
      </c>
      <c r="M42" s="37">
        <v>636</v>
      </c>
      <c r="N42" s="40">
        <v>375</v>
      </c>
      <c r="O42" s="37">
        <v>269</v>
      </c>
      <c r="P42" s="270"/>
      <c r="Q42" s="270"/>
      <c r="R42" s="270"/>
      <c r="S42" s="270"/>
      <c r="T42" s="271"/>
      <c r="U42" s="271"/>
      <c r="V42" s="270"/>
      <c r="W42" s="270"/>
      <c r="X42" s="270"/>
      <c r="Y42" s="270"/>
    </row>
    <row r="43" spans="1:25" ht="15.75" customHeight="1">
      <c r="A43" s="281"/>
      <c r="B43" s="156"/>
      <c r="C43" s="187" t="s">
        <v>74</v>
      </c>
      <c r="D43" s="5"/>
      <c r="E43" s="275"/>
      <c r="F43" s="6">
        <v>245</v>
      </c>
      <c r="G43" s="6">
        <v>236</v>
      </c>
      <c r="H43" s="6">
        <v>53</v>
      </c>
      <c r="I43" s="34">
        <v>52</v>
      </c>
      <c r="J43" s="6">
        <v>153</v>
      </c>
      <c r="K43" s="51">
        <v>167</v>
      </c>
      <c r="L43" s="6">
        <v>160</v>
      </c>
      <c r="M43" s="34">
        <v>163</v>
      </c>
      <c r="N43" s="6">
        <v>119</v>
      </c>
      <c r="O43" s="34">
        <v>133</v>
      </c>
      <c r="P43" s="270"/>
      <c r="Q43" s="270"/>
      <c r="R43" s="271"/>
      <c r="S43" s="270"/>
      <c r="T43" s="271"/>
      <c r="U43" s="271"/>
      <c r="V43" s="270"/>
      <c r="W43" s="270"/>
      <c r="X43" s="271"/>
      <c r="Y43" s="271"/>
    </row>
    <row r="44" spans="1:25" ht="15.75" customHeight="1">
      <c r="A44" s="283"/>
      <c r="B44" s="170" t="s">
        <v>71</v>
      </c>
      <c r="C44" s="171"/>
      <c r="D44" s="171"/>
      <c r="E44" s="279" t="s">
        <v>187</v>
      </c>
      <c r="F44" s="18">
        <f>F40-F42</f>
        <v>0</v>
      </c>
      <c r="G44" s="18">
        <f>G40-G42</f>
        <v>-25</v>
      </c>
      <c r="H44" s="18">
        <f>H40-H42</f>
        <v>-6</v>
      </c>
      <c r="I44" s="18">
        <f aca="true" t="shared" si="6" ref="I44:O44">I40-I42</f>
        <v>-70</v>
      </c>
      <c r="J44" s="18">
        <f t="shared" si="6"/>
        <v>-64</v>
      </c>
      <c r="K44" s="18">
        <f t="shared" si="6"/>
        <v>-61</v>
      </c>
      <c r="L44" s="18">
        <f t="shared" si="6"/>
        <v>-599</v>
      </c>
      <c r="M44" s="18">
        <f t="shared" si="6"/>
        <v>-636</v>
      </c>
      <c r="N44" s="18">
        <v>33</v>
      </c>
      <c r="O44" s="18">
        <f t="shared" si="6"/>
        <v>0</v>
      </c>
      <c r="P44" s="271"/>
      <c r="Q44" s="271"/>
      <c r="R44" s="270"/>
      <c r="S44" s="270"/>
      <c r="T44" s="271"/>
      <c r="U44" s="271"/>
      <c r="V44" s="270"/>
      <c r="W44" s="270"/>
      <c r="X44" s="270"/>
      <c r="Y44" s="270"/>
    </row>
    <row r="45" spans="1:25" ht="15.75" customHeight="1">
      <c r="A45" s="285" t="s">
        <v>79</v>
      </c>
      <c r="B45" s="286" t="s">
        <v>75</v>
      </c>
      <c r="C45" s="287"/>
      <c r="D45" s="287"/>
      <c r="E45" s="288" t="s">
        <v>188</v>
      </c>
      <c r="F45" s="42">
        <f>F39+F44</f>
        <v>0</v>
      </c>
      <c r="G45" s="42">
        <f>G39+G44</f>
        <v>-25</v>
      </c>
      <c r="H45" s="42">
        <f>H39+H44</f>
        <v>14</v>
      </c>
      <c r="I45" s="42">
        <f aca="true" t="shared" si="7" ref="I45:O45">I39+I44</f>
        <v>-46</v>
      </c>
      <c r="J45" s="42">
        <f t="shared" si="7"/>
        <v>24</v>
      </c>
      <c r="K45" s="42">
        <f t="shared" si="7"/>
        <v>61</v>
      </c>
      <c r="L45" s="42">
        <f t="shared" si="7"/>
        <v>238</v>
      </c>
      <c r="M45" s="42">
        <f t="shared" si="7"/>
        <v>197</v>
      </c>
      <c r="N45" s="42">
        <v>33</v>
      </c>
      <c r="O45" s="42">
        <f t="shared" si="7"/>
        <v>0</v>
      </c>
      <c r="P45" s="270"/>
      <c r="Q45" s="270"/>
      <c r="R45" s="270"/>
      <c r="S45" s="270"/>
      <c r="T45" s="270"/>
      <c r="U45" s="270"/>
      <c r="V45" s="270"/>
      <c r="W45" s="270"/>
      <c r="X45" s="270"/>
      <c r="Y45" s="270"/>
    </row>
    <row r="46" spans="1:25" ht="15.75" customHeight="1">
      <c r="A46" s="290"/>
      <c r="B46" s="4" t="s">
        <v>76</v>
      </c>
      <c r="C46" s="5"/>
      <c r="D46" s="5"/>
      <c r="E46" s="5"/>
      <c r="F46" s="41">
        <v>0</v>
      </c>
      <c r="G46" s="41"/>
      <c r="H46" s="41"/>
      <c r="I46" s="51"/>
      <c r="J46" s="41">
        <v>24</v>
      </c>
      <c r="K46" s="51">
        <v>67</v>
      </c>
      <c r="L46" s="41">
        <v>0</v>
      </c>
      <c r="M46" s="34">
        <v>0</v>
      </c>
      <c r="N46" s="41"/>
      <c r="O46" s="51">
        <v>0</v>
      </c>
      <c r="P46" s="271"/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.75" customHeight="1">
      <c r="A47" s="290"/>
      <c r="B47" s="4" t="s">
        <v>77</v>
      </c>
      <c r="C47" s="5"/>
      <c r="D47" s="5"/>
      <c r="E47" s="5"/>
      <c r="F47" s="34">
        <v>3</v>
      </c>
      <c r="G47" s="34">
        <v>3</v>
      </c>
      <c r="H47" s="34">
        <v>16</v>
      </c>
      <c r="I47" s="34">
        <v>2</v>
      </c>
      <c r="J47" s="34">
        <v>0</v>
      </c>
      <c r="K47" s="34">
        <v>0</v>
      </c>
      <c r="L47" s="34">
        <v>1018</v>
      </c>
      <c r="M47" s="34">
        <v>780</v>
      </c>
      <c r="N47" s="34"/>
      <c r="O47" s="34">
        <v>0</v>
      </c>
      <c r="P47" s="270"/>
      <c r="Q47" s="270"/>
      <c r="R47" s="270"/>
      <c r="S47" s="270"/>
      <c r="T47" s="270"/>
      <c r="U47" s="270"/>
      <c r="V47" s="270"/>
      <c r="W47" s="270"/>
      <c r="X47" s="270"/>
      <c r="Y47" s="270"/>
    </row>
    <row r="48" spans="1:25" ht="15.75" customHeight="1">
      <c r="A48" s="291"/>
      <c r="B48" s="170" t="s">
        <v>78</v>
      </c>
      <c r="C48" s="171"/>
      <c r="D48" s="171"/>
      <c r="E48" s="171"/>
      <c r="F48" s="43">
        <v>0</v>
      </c>
      <c r="G48" s="43"/>
      <c r="H48" s="43"/>
      <c r="I48" s="43"/>
      <c r="J48" s="43">
        <v>0</v>
      </c>
      <c r="K48" s="43">
        <v>0</v>
      </c>
      <c r="L48" s="43">
        <v>1018</v>
      </c>
      <c r="M48" s="43">
        <v>780</v>
      </c>
      <c r="N48" s="43"/>
      <c r="O48" s="43">
        <v>0</v>
      </c>
      <c r="P48" s="270"/>
      <c r="Q48" s="270"/>
      <c r="R48" s="270"/>
      <c r="S48" s="270"/>
      <c r="T48" s="270"/>
      <c r="U48" s="270"/>
      <c r="V48" s="270"/>
      <c r="W48" s="270"/>
      <c r="X48" s="270"/>
      <c r="Y48" s="270"/>
    </row>
    <row r="49" spans="1:15" ht="15.75" customHeight="1">
      <c r="A49" s="252" t="s">
        <v>189</v>
      </c>
      <c r="O49" s="116"/>
    </row>
    <row r="50" spans="1:15" ht="15.75" customHeight="1">
      <c r="A50" s="252"/>
      <c r="O50" s="180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20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80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92" t="s">
        <v>0</v>
      </c>
      <c r="B1" s="193"/>
      <c r="C1" s="193"/>
      <c r="D1" s="194" t="s">
        <v>280</v>
      </c>
      <c r="E1" s="195"/>
      <c r="F1" s="195"/>
      <c r="G1" s="195"/>
    </row>
    <row r="2" ht="15" customHeight="1"/>
    <row r="3" spans="1:4" ht="15" customHeight="1">
      <c r="A3" s="196" t="s">
        <v>174</v>
      </c>
      <c r="B3" s="196"/>
      <c r="C3" s="196"/>
      <c r="D3" s="196"/>
    </row>
    <row r="4" spans="1:4" ht="15" customHeight="1">
      <c r="A4" s="196"/>
      <c r="B4" s="196"/>
      <c r="C4" s="196"/>
      <c r="D4" s="196"/>
    </row>
    <row r="5" spans="1:15" ht="15.75" customHeight="1">
      <c r="A5" s="171" t="s">
        <v>266</v>
      </c>
      <c r="B5" s="171"/>
      <c r="C5" s="171"/>
      <c r="D5" s="171"/>
      <c r="K5" s="197"/>
      <c r="O5" s="197" t="s">
        <v>44</v>
      </c>
    </row>
    <row r="6" spans="1:15" ht="15.75" customHeight="1">
      <c r="A6" s="198" t="s">
        <v>45</v>
      </c>
      <c r="B6" s="199"/>
      <c r="C6" s="199"/>
      <c r="D6" s="199"/>
      <c r="E6" s="200"/>
      <c r="F6" s="207"/>
      <c r="G6" s="208"/>
      <c r="H6" s="207"/>
      <c r="I6" s="208"/>
      <c r="J6" s="207"/>
      <c r="K6" s="208"/>
      <c r="L6" s="207"/>
      <c r="M6" s="208"/>
      <c r="N6" s="207"/>
      <c r="O6" s="208"/>
    </row>
    <row r="7" spans="1:15" ht="15.75" customHeight="1">
      <c r="A7" s="209"/>
      <c r="B7" s="210"/>
      <c r="C7" s="210"/>
      <c r="D7" s="210"/>
      <c r="E7" s="211"/>
      <c r="F7" s="212" t="s">
        <v>268</v>
      </c>
      <c r="G7" s="213" t="s">
        <v>1</v>
      </c>
      <c r="H7" s="212" t="s">
        <v>267</v>
      </c>
      <c r="I7" s="213" t="s">
        <v>1</v>
      </c>
      <c r="J7" s="212" t="s">
        <v>267</v>
      </c>
      <c r="K7" s="213" t="s">
        <v>1</v>
      </c>
      <c r="L7" s="212" t="s">
        <v>267</v>
      </c>
      <c r="M7" s="213" t="s">
        <v>1</v>
      </c>
      <c r="N7" s="212" t="s">
        <v>267</v>
      </c>
      <c r="O7" s="216" t="s">
        <v>1</v>
      </c>
    </row>
    <row r="8" spans="1:25" ht="15.75" customHeight="1">
      <c r="A8" s="217" t="s">
        <v>84</v>
      </c>
      <c r="B8" s="130" t="s">
        <v>46</v>
      </c>
      <c r="C8" s="131"/>
      <c r="D8" s="131"/>
      <c r="E8" s="218" t="s">
        <v>37</v>
      </c>
      <c r="F8" s="33"/>
      <c r="G8" s="292"/>
      <c r="H8" s="33"/>
      <c r="I8" s="293"/>
      <c r="J8" s="33"/>
      <c r="K8" s="220"/>
      <c r="L8" s="33"/>
      <c r="M8" s="293"/>
      <c r="N8" s="33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5.75" customHeight="1">
      <c r="A9" s="222"/>
      <c r="B9" s="180"/>
      <c r="C9" s="187" t="s">
        <v>47</v>
      </c>
      <c r="D9" s="5"/>
      <c r="E9" s="223" t="s">
        <v>38</v>
      </c>
      <c r="F9" s="34"/>
      <c r="G9" s="294"/>
      <c r="H9" s="34"/>
      <c r="I9" s="295"/>
      <c r="J9" s="34"/>
      <c r="K9" s="224"/>
      <c r="L9" s="34"/>
      <c r="M9" s="295"/>
      <c r="N9" s="34"/>
      <c r="O9" s="224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ht="15.75" customHeight="1">
      <c r="A10" s="222"/>
      <c r="B10" s="156"/>
      <c r="C10" s="187" t="s">
        <v>48</v>
      </c>
      <c r="D10" s="5"/>
      <c r="E10" s="223" t="s">
        <v>39</v>
      </c>
      <c r="F10" s="34"/>
      <c r="G10" s="294"/>
      <c r="H10" s="34"/>
      <c r="I10" s="295"/>
      <c r="J10" s="35"/>
      <c r="K10" s="296"/>
      <c r="L10" s="34"/>
      <c r="M10" s="295"/>
      <c r="N10" s="34"/>
      <c r="O10" s="224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15.75" customHeight="1">
      <c r="A11" s="222"/>
      <c r="B11" s="225" t="s">
        <v>49</v>
      </c>
      <c r="C11" s="226"/>
      <c r="D11" s="226"/>
      <c r="E11" s="227" t="s">
        <v>40</v>
      </c>
      <c r="F11" s="36"/>
      <c r="G11" s="297"/>
      <c r="H11" s="36"/>
      <c r="I11" s="298"/>
      <c r="J11" s="36"/>
      <c r="K11" s="229"/>
      <c r="L11" s="36"/>
      <c r="M11" s="298"/>
      <c r="N11" s="36"/>
      <c r="O11" s="229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5.75" customHeight="1">
      <c r="A12" s="222"/>
      <c r="B12" s="140"/>
      <c r="C12" s="187" t="s">
        <v>50</v>
      </c>
      <c r="D12" s="5"/>
      <c r="E12" s="223" t="s">
        <v>41</v>
      </c>
      <c r="F12" s="34"/>
      <c r="G12" s="294"/>
      <c r="H12" s="36"/>
      <c r="I12" s="295"/>
      <c r="J12" s="36"/>
      <c r="K12" s="224"/>
      <c r="L12" s="34"/>
      <c r="M12" s="295"/>
      <c r="N12" s="34"/>
      <c r="O12" s="224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5.75" customHeight="1">
      <c r="A13" s="222"/>
      <c r="B13" s="180"/>
      <c r="C13" s="141" t="s">
        <v>51</v>
      </c>
      <c r="D13" s="230"/>
      <c r="E13" s="231" t="s">
        <v>42</v>
      </c>
      <c r="F13" s="38"/>
      <c r="G13" s="304"/>
      <c r="H13" s="35"/>
      <c r="I13" s="296"/>
      <c r="J13" s="35"/>
      <c r="K13" s="296"/>
      <c r="L13" s="38"/>
      <c r="M13" s="299"/>
      <c r="N13" s="38"/>
      <c r="O13" s="233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15.75" customHeight="1">
      <c r="A14" s="222"/>
      <c r="B14" s="4" t="s">
        <v>52</v>
      </c>
      <c r="C14" s="5"/>
      <c r="D14" s="5"/>
      <c r="E14" s="223" t="s">
        <v>88</v>
      </c>
      <c r="F14" s="6">
        <f>F9-F12</f>
        <v>0</v>
      </c>
      <c r="G14" s="7">
        <f aca="true" t="shared" si="0" ref="F14:O15">G9-G12</f>
        <v>0</v>
      </c>
      <c r="H14" s="6">
        <f t="shared" si="0"/>
        <v>0</v>
      </c>
      <c r="I14" s="7">
        <f t="shared" si="0"/>
        <v>0</v>
      </c>
      <c r="J14" s="6">
        <f t="shared" si="0"/>
        <v>0</v>
      </c>
      <c r="K14" s="7">
        <f t="shared" si="0"/>
        <v>0</v>
      </c>
      <c r="L14" s="6">
        <f t="shared" si="0"/>
        <v>0</v>
      </c>
      <c r="M14" s="7">
        <f t="shared" si="0"/>
        <v>0</v>
      </c>
      <c r="N14" s="6">
        <f t="shared" si="0"/>
        <v>0</v>
      </c>
      <c r="O14" s="7">
        <f t="shared" si="0"/>
        <v>0</v>
      </c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5.75" customHeight="1">
      <c r="A15" s="222"/>
      <c r="B15" s="4" t="s">
        <v>53</v>
      </c>
      <c r="C15" s="5"/>
      <c r="D15" s="5"/>
      <c r="E15" s="223" t="s">
        <v>89</v>
      </c>
      <c r="F15" s="6">
        <f t="shared" si="0"/>
        <v>0</v>
      </c>
      <c r="G15" s="7">
        <f t="shared" si="0"/>
        <v>0</v>
      </c>
      <c r="H15" s="6">
        <f t="shared" si="0"/>
        <v>0</v>
      </c>
      <c r="I15" s="7">
        <f t="shared" si="0"/>
        <v>0</v>
      </c>
      <c r="J15" s="6">
        <f t="shared" si="0"/>
        <v>0</v>
      </c>
      <c r="K15" s="7">
        <f t="shared" si="0"/>
        <v>0</v>
      </c>
      <c r="L15" s="6">
        <f t="shared" si="0"/>
        <v>0</v>
      </c>
      <c r="M15" s="7">
        <f t="shared" si="0"/>
        <v>0</v>
      </c>
      <c r="N15" s="6">
        <f t="shared" si="0"/>
        <v>0</v>
      </c>
      <c r="O15" s="7">
        <f t="shared" si="0"/>
        <v>0</v>
      </c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15.75" customHeight="1">
      <c r="A16" s="222"/>
      <c r="B16" s="4" t="s">
        <v>54</v>
      </c>
      <c r="C16" s="5"/>
      <c r="D16" s="5"/>
      <c r="E16" s="223" t="s">
        <v>90</v>
      </c>
      <c r="F16" s="6">
        <f aca="true" t="shared" si="1" ref="F16:O16">F8-F11</f>
        <v>0</v>
      </c>
      <c r="G16" s="7">
        <f t="shared" si="1"/>
        <v>0</v>
      </c>
      <c r="H16" s="6">
        <f t="shared" si="1"/>
        <v>0</v>
      </c>
      <c r="I16" s="7">
        <f t="shared" si="1"/>
        <v>0</v>
      </c>
      <c r="J16" s="6">
        <f t="shared" si="1"/>
        <v>0</v>
      </c>
      <c r="K16" s="7">
        <f t="shared" si="1"/>
        <v>0</v>
      </c>
      <c r="L16" s="6">
        <f t="shared" si="1"/>
        <v>0</v>
      </c>
      <c r="M16" s="7">
        <f t="shared" si="1"/>
        <v>0</v>
      </c>
      <c r="N16" s="6">
        <f t="shared" si="1"/>
        <v>0</v>
      </c>
      <c r="O16" s="7">
        <f t="shared" si="1"/>
        <v>0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5.75" customHeight="1">
      <c r="A17" s="222"/>
      <c r="B17" s="4" t="s">
        <v>55</v>
      </c>
      <c r="C17" s="5"/>
      <c r="D17" s="5"/>
      <c r="E17" s="234"/>
      <c r="F17" s="349"/>
      <c r="G17" s="46"/>
      <c r="H17" s="35"/>
      <c r="I17" s="296"/>
      <c r="J17" s="34"/>
      <c r="K17" s="224"/>
      <c r="L17" s="34"/>
      <c r="M17" s="295"/>
      <c r="N17" s="35"/>
      <c r="O17" s="235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15.75" customHeight="1">
      <c r="A18" s="236"/>
      <c r="B18" s="170" t="s">
        <v>56</v>
      </c>
      <c r="C18" s="171"/>
      <c r="D18" s="171"/>
      <c r="E18" s="237"/>
      <c r="F18" s="18"/>
      <c r="G18" s="26"/>
      <c r="H18" s="30"/>
      <c r="I18" s="300"/>
      <c r="J18" s="30"/>
      <c r="K18" s="300"/>
      <c r="L18" s="30"/>
      <c r="M18" s="300"/>
      <c r="N18" s="30"/>
      <c r="O18" s="238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ht="15.75" customHeight="1">
      <c r="A19" s="222" t="s">
        <v>85</v>
      </c>
      <c r="B19" s="225" t="s">
        <v>57</v>
      </c>
      <c r="C19" s="239"/>
      <c r="D19" s="239"/>
      <c r="E19" s="240"/>
      <c r="F19" s="40"/>
      <c r="G19" s="49"/>
      <c r="H19" s="37"/>
      <c r="I19" s="301"/>
      <c r="J19" s="37"/>
      <c r="K19" s="241"/>
      <c r="L19" s="37"/>
      <c r="M19" s="301"/>
      <c r="N19" s="37"/>
      <c r="O19" s="24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ht="15.75" customHeight="1">
      <c r="A20" s="222"/>
      <c r="B20" s="242"/>
      <c r="C20" s="187" t="s">
        <v>58</v>
      </c>
      <c r="D20" s="5"/>
      <c r="E20" s="223"/>
      <c r="F20" s="6"/>
      <c r="G20" s="7"/>
      <c r="H20" s="34"/>
      <c r="I20" s="295"/>
      <c r="J20" s="34"/>
      <c r="K20" s="296"/>
      <c r="L20" s="34"/>
      <c r="M20" s="295"/>
      <c r="N20" s="34"/>
      <c r="O20" s="224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ht="15.75" customHeight="1">
      <c r="A21" s="222"/>
      <c r="B21" s="243" t="s">
        <v>59</v>
      </c>
      <c r="C21" s="226"/>
      <c r="D21" s="226"/>
      <c r="E21" s="227" t="s">
        <v>91</v>
      </c>
      <c r="F21" s="228"/>
      <c r="G21" s="47"/>
      <c r="H21" s="36"/>
      <c r="I21" s="298"/>
      <c r="J21" s="36"/>
      <c r="K21" s="229"/>
      <c r="L21" s="36"/>
      <c r="M21" s="298"/>
      <c r="N21" s="36"/>
      <c r="O21" s="229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.75" customHeight="1">
      <c r="A22" s="222"/>
      <c r="B22" s="225" t="s">
        <v>60</v>
      </c>
      <c r="C22" s="239"/>
      <c r="D22" s="239"/>
      <c r="E22" s="240" t="s">
        <v>92</v>
      </c>
      <c r="F22" s="40"/>
      <c r="G22" s="49"/>
      <c r="H22" s="37"/>
      <c r="I22" s="301"/>
      <c r="J22" s="37"/>
      <c r="K22" s="241"/>
      <c r="L22" s="37"/>
      <c r="M22" s="301"/>
      <c r="N22" s="37"/>
      <c r="O22" s="24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.75" customHeight="1">
      <c r="A23" s="222"/>
      <c r="B23" s="140" t="s">
        <v>61</v>
      </c>
      <c r="C23" s="141" t="s">
        <v>62</v>
      </c>
      <c r="D23" s="230"/>
      <c r="E23" s="231"/>
      <c r="F23" s="232"/>
      <c r="G23" s="48"/>
      <c r="H23" s="38"/>
      <c r="I23" s="299"/>
      <c r="J23" s="38"/>
      <c r="K23" s="233"/>
      <c r="L23" s="38"/>
      <c r="M23" s="299"/>
      <c r="N23" s="38"/>
      <c r="O23" s="233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.75" customHeight="1">
      <c r="A24" s="222"/>
      <c r="B24" s="4" t="s">
        <v>93</v>
      </c>
      <c r="C24" s="5"/>
      <c r="D24" s="5"/>
      <c r="E24" s="223" t="s">
        <v>94</v>
      </c>
      <c r="F24" s="6">
        <f>F21-F22</f>
        <v>0</v>
      </c>
      <c r="G24" s="7">
        <f aca="true" t="shared" si="2" ref="G24:O24">G21-G22</f>
        <v>0</v>
      </c>
      <c r="H24" s="6">
        <f t="shared" si="2"/>
        <v>0</v>
      </c>
      <c r="I24" s="7">
        <f t="shared" si="2"/>
        <v>0</v>
      </c>
      <c r="J24" s="6">
        <f t="shared" si="2"/>
        <v>0</v>
      </c>
      <c r="K24" s="7">
        <f t="shared" si="2"/>
        <v>0</v>
      </c>
      <c r="L24" s="6">
        <f t="shared" si="2"/>
        <v>0</v>
      </c>
      <c r="M24" s="7">
        <f t="shared" si="2"/>
        <v>0</v>
      </c>
      <c r="N24" s="6">
        <f t="shared" si="2"/>
        <v>0</v>
      </c>
      <c r="O24" s="7">
        <f t="shared" si="2"/>
        <v>0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.75" customHeight="1">
      <c r="A25" s="222"/>
      <c r="B25" s="244" t="s">
        <v>63</v>
      </c>
      <c r="C25" s="230"/>
      <c r="D25" s="230"/>
      <c r="E25" s="245" t="s">
        <v>95</v>
      </c>
      <c r="F25" s="302"/>
      <c r="G25" s="82"/>
      <c r="H25" s="246"/>
      <c r="I25" s="82"/>
      <c r="J25" s="246"/>
      <c r="K25" s="82"/>
      <c r="L25" s="246"/>
      <c r="M25" s="82"/>
      <c r="N25" s="246"/>
      <c r="O25" s="82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pans="1:25" ht="15.75" customHeight="1">
      <c r="A26" s="222"/>
      <c r="B26" s="243" t="s">
        <v>64</v>
      </c>
      <c r="C26" s="226"/>
      <c r="D26" s="226"/>
      <c r="E26" s="247"/>
      <c r="F26" s="303"/>
      <c r="G26" s="250"/>
      <c r="H26" s="249"/>
      <c r="I26" s="250"/>
      <c r="J26" s="249"/>
      <c r="K26" s="250"/>
      <c r="L26" s="249"/>
      <c r="M26" s="250"/>
      <c r="N26" s="249"/>
      <c r="O26" s="250"/>
      <c r="P26" s="221"/>
      <c r="Q26" s="221"/>
      <c r="R26" s="221"/>
      <c r="S26" s="221"/>
      <c r="T26" s="221"/>
      <c r="U26" s="221"/>
      <c r="V26" s="221"/>
      <c r="W26" s="221"/>
      <c r="X26" s="221"/>
      <c r="Y26" s="221"/>
    </row>
    <row r="27" spans="1:25" ht="15.75" customHeight="1">
      <c r="A27" s="236"/>
      <c r="B27" s="170" t="s">
        <v>96</v>
      </c>
      <c r="C27" s="171"/>
      <c r="D27" s="171"/>
      <c r="E27" s="251" t="s">
        <v>97</v>
      </c>
      <c r="F27" s="39">
        <f aca="true" t="shared" si="3" ref="F27:O27">F24+F25</f>
        <v>0</v>
      </c>
      <c r="G27" s="50">
        <f t="shared" si="3"/>
        <v>0</v>
      </c>
      <c r="H27" s="39">
        <f t="shared" si="3"/>
        <v>0</v>
      </c>
      <c r="I27" s="50">
        <f t="shared" si="3"/>
        <v>0</v>
      </c>
      <c r="J27" s="39">
        <f t="shared" si="3"/>
        <v>0</v>
      </c>
      <c r="K27" s="50">
        <f t="shared" si="3"/>
        <v>0</v>
      </c>
      <c r="L27" s="39">
        <f t="shared" si="3"/>
        <v>0</v>
      </c>
      <c r="M27" s="50">
        <f t="shared" si="3"/>
        <v>0</v>
      </c>
      <c r="N27" s="39">
        <f t="shared" si="3"/>
        <v>0</v>
      </c>
      <c r="O27" s="50">
        <f t="shared" si="3"/>
        <v>0</v>
      </c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15.75" customHeight="1">
      <c r="A28" s="252"/>
      <c r="F28" s="221"/>
      <c r="G28" s="221"/>
      <c r="H28" s="221"/>
      <c r="I28" s="221"/>
      <c r="J28" s="221"/>
      <c r="K28" s="221"/>
      <c r="L28" s="253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</row>
    <row r="29" spans="1:25" ht="15.75" customHeight="1">
      <c r="A29" s="171"/>
      <c r="F29" s="221"/>
      <c r="G29" s="221"/>
      <c r="H29" s="221"/>
      <c r="I29" s="221"/>
      <c r="J29" s="254"/>
      <c r="K29" s="254"/>
      <c r="L29" s="253"/>
      <c r="M29" s="221"/>
      <c r="N29" s="221"/>
      <c r="O29" s="254" t="s">
        <v>101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54"/>
    </row>
    <row r="30" spans="1:25" ht="15.75" customHeight="1">
      <c r="A30" s="255" t="s">
        <v>65</v>
      </c>
      <c r="B30" s="256"/>
      <c r="C30" s="256"/>
      <c r="D30" s="256"/>
      <c r="E30" s="257"/>
      <c r="F30" s="201" t="s">
        <v>289</v>
      </c>
      <c r="G30" s="202"/>
      <c r="H30" s="201" t="s">
        <v>290</v>
      </c>
      <c r="I30" s="202"/>
      <c r="J30" s="201"/>
      <c r="K30" s="202"/>
      <c r="L30" s="201"/>
      <c r="M30" s="202"/>
      <c r="N30" s="201"/>
      <c r="O30" s="202"/>
      <c r="P30" s="260"/>
      <c r="Q30" s="253"/>
      <c r="R30" s="260"/>
      <c r="S30" s="253"/>
      <c r="T30" s="260"/>
      <c r="U30" s="253"/>
      <c r="V30" s="260"/>
      <c r="W30" s="253"/>
      <c r="X30" s="260"/>
      <c r="Y30" s="253"/>
    </row>
    <row r="31" spans="1:25" ht="15.75" customHeight="1">
      <c r="A31" s="261"/>
      <c r="B31" s="262"/>
      <c r="C31" s="262"/>
      <c r="D31" s="262"/>
      <c r="E31" s="263"/>
      <c r="F31" s="212" t="s">
        <v>267</v>
      </c>
      <c r="G31" s="213" t="s">
        <v>1</v>
      </c>
      <c r="H31" s="350" t="s">
        <v>267</v>
      </c>
      <c r="I31" s="213" t="s">
        <v>1</v>
      </c>
      <c r="J31" s="212" t="s">
        <v>267</v>
      </c>
      <c r="K31" s="213" t="s">
        <v>1</v>
      </c>
      <c r="L31" s="212" t="s">
        <v>267</v>
      </c>
      <c r="M31" s="213" t="s">
        <v>1</v>
      </c>
      <c r="N31" s="212" t="s">
        <v>267</v>
      </c>
      <c r="O31" s="215" t="s">
        <v>1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</row>
    <row r="32" spans="1:25" ht="15.75" customHeight="1">
      <c r="A32" s="217" t="s">
        <v>86</v>
      </c>
      <c r="B32" s="130" t="s">
        <v>46</v>
      </c>
      <c r="C32" s="131"/>
      <c r="D32" s="131"/>
      <c r="E32" s="268" t="s">
        <v>37</v>
      </c>
      <c r="F32" s="37">
        <v>32</v>
      </c>
      <c r="G32" s="37">
        <v>32</v>
      </c>
      <c r="H32" s="33">
        <v>618</v>
      </c>
      <c r="I32" s="13">
        <v>632</v>
      </c>
      <c r="J32" s="33"/>
      <c r="K32" s="220"/>
      <c r="L32" s="37"/>
      <c r="M32" s="270"/>
      <c r="N32" s="33"/>
      <c r="O32" s="45"/>
      <c r="P32" s="270"/>
      <c r="Q32" s="270"/>
      <c r="R32" s="270"/>
      <c r="S32" s="270"/>
      <c r="T32" s="271"/>
      <c r="U32" s="271"/>
      <c r="V32" s="270"/>
      <c r="W32" s="270"/>
      <c r="X32" s="271"/>
      <c r="Y32" s="271"/>
    </row>
    <row r="33" spans="1:25" ht="15.75" customHeight="1">
      <c r="A33" s="272"/>
      <c r="B33" s="180"/>
      <c r="C33" s="141" t="s">
        <v>66</v>
      </c>
      <c r="D33" s="230"/>
      <c r="E33" s="273"/>
      <c r="F33" s="38">
        <v>8</v>
      </c>
      <c r="G33" s="38">
        <v>8</v>
      </c>
      <c r="H33" s="38">
        <v>552</v>
      </c>
      <c r="I33" s="32">
        <v>525</v>
      </c>
      <c r="J33" s="38"/>
      <c r="K33" s="233"/>
      <c r="L33" s="38"/>
      <c r="M33" s="304"/>
      <c r="N33" s="38"/>
      <c r="O33" s="48"/>
      <c r="P33" s="270"/>
      <c r="Q33" s="270"/>
      <c r="R33" s="270"/>
      <c r="S33" s="270"/>
      <c r="T33" s="271"/>
      <c r="U33" s="271"/>
      <c r="V33" s="270"/>
      <c r="W33" s="270"/>
      <c r="X33" s="271"/>
      <c r="Y33" s="271"/>
    </row>
    <row r="34" spans="1:25" ht="15.75" customHeight="1">
      <c r="A34" s="272"/>
      <c r="B34" s="180"/>
      <c r="C34" s="186"/>
      <c r="D34" s="187" t="s">
        <v>67</v>
      </c>
      <c r="E34" s="275"/>
      <c r="F34" s="34">
        <v>8</v>
      </c>
      <c r="G34" s="34">
        <v>8</v>
      </c>
      <c r="H34" s="34">
        <v>552</v>
      </c>
      <c r="I34" s="14">
        <v>525</v>
      </c>
      <c r="J34" s="34"/>
      <c r="K34" s="224"/>
      <c r="L34" s="34"/>
      <c r="M34" s="294"/>
      <c r="N34" s="34"/>
      <c r="O34" s="7"/>
      <c r="P34" s="270"/>
      <c r="Q34" s="270"/>
      <c r="R34" s="270"/>
      <c r="S34" s="270"/>
      <c r="T34" s="271"/>
      <c r="U34" s="271"/>
      <c r="V34" s="270"/>
      <c r="W34" s="270"/>
      <c r="X34" s="271"/>
      <c r="Y34" s="271"/>
    </row>
    <row r="35" spans="1:25" ht="15.75" customHeight="1">
      <c r="A35" s="272"/>
      <c r="B35" s="156"/>
      <c r="C35" s="157" t="s">
        <v>68</v>
      </c>
      <c r="D35" s="226"/>
      <c r="E35" s="276"/>
      <c r="F35" s="36">
        <v>24</v>
      </c>
      <c r="G35" s="36">
        <v>24</v>
      </c>
      <c r="H35" s="36">
        <v>65</v>
      </c>
      <c r="I35" s="15">
        <v>107</v>
      </c>
      <c r="J35" s="51"/>
      <c r="K35" s="305"/>
      <c r="L35" s="36"/>
      <c r="M35" s="297"/>
      <c r="N35" s="36"/>
      <c r="O35" s="47"/>
      <c r="P35" s="270"/>
      <c r="Q35" s="270"/>
      <c r="R35" s="270"/>
      <c r="S35" s="270"/>
      <c r="T35" s="271"/>
      <c r="U35" s="271"/>
      <c r="V35" s="270"/>
      <c r="W35" s="270"/>
      <c r="X35" s="271"/>
      <c r="Y35" s="271"/>
    </row>
    <row r="36" spans="1:25" ht="15.75" customHeight="1">
      <c r="A36" s="272"/>
      <c r="B36" s="225" t="s">
        <v>49</v>
      </c>
      <c r="C36" s="239"/>
      <c r="D36" s="239"/>
      <c r="E36" s="268" t="s">
        <v>38</v>
      </c>
      <c r="F36" s="37">
        <v>29</v>
      </c>
      <c r="G36" s="37">
        <v>28</v>
      </c>
      <c r="H36" s="37">
        <v>412</v>
      </c>
      <c r="I36" s="31">
        <v>592</v>
      </c>
      <c r="J36" s="37"/>
      <c r="K36" s="241"/>
      <c r="L36" s="37"/>
      <c r="M36" s="270"/>
      <c r="N36" s="37"/>
      <c r="O36" s="49"/>
      <c r="P36" s="270"/>
      <c r="Q36" s="270"/>
      <c r="R36" s="270"/>
      <c r="S36" s="270"/>
      <c r="T36" s="270"/>
      <c r="U36" s="270"/>
      <c r="V36" s="270"/>
      <c r="W36" s="270"/>
      <c r="X36" s="271"/>
      <c r="Y36" s="271"/>
    </row>
    <row r="37" spans="1:25" ht="15.75" customHeight="1">
      <c r="A37" s="272"/>
      <c r="B37" s="180"/>
      <c r="C37" s="187" t="s">
        <v>69</v>
      </c>
      <c r="D37" s="5"/>
      <c r="E37" s="275"/>
      <c r="F37" s="34">
        <v>24</v>
      </c>
      <c r="G37" s="34">
        <v>23</v>
      </c>
      <c r="H37" s="34">
        <v>347</v>
      </c>
      <c r="I37" s="14">
        <v>485</v>
      </c>
      <c r="J37" s="34"/>
      <c r="K37" s="224"/>
      <c r="L37" s="34"/>
      <c r="M37" s="294"/>
      <c r="N37" s="34"/>
      <c r="O37" s="7"/>
      <c r="P37" s="270"/>
      <c r="Q37" s="270"/>
      <c r="R37" s="270"/>
      <c r="S37" s="270"/>
      <c r="T37" s="270"/>
      <c r="U37" s="270"/>
      <c r="V37" s="270"/>
      <c r="W37" s="270"/>
      <c r="X37" s="271"/>
      <c r="Y37" s="271"/>
    </row>
    <row r="38" spans="1:25" ht="15.75" customHeight="1">
      <c r="A38" s="272"/>
      <c r="B38" s="156"/>
      <c r="C38" s="187" t="s">
        <v>70</v>
      </c>
      <c r="D38" s="5"/>
      <c r="E38" s="275"/>
      <c r="F38" s="6">
        <v>5</v>
      </c>
      <c r="G38" s="6">
        <v>5</v>
      </c>
      <c r="H38" s="34">
        <v>65</v>
      </c>
      <c r="I38" s="14">
        <v>107</v>
      </c>
      <c r="J38" s="34"/>
      <c r="K38" s="305"/>
      <c r="L38" s="34"/>
      <c r="M38" s="294"/>
      <c r="N38" s="34"/>
      <c r="O38" s="7"/>
      <c r="P38" s="270"/>
      <c r="Q38" s="270"/>
      <c r="R38" s="271"/>
      <c r="S38" s="271"/>
      <c r="T38" s="270"/>
      <c r="U38" s="270"/>
      <c r="V38" s="270"/>
      <c r="W38" s="270"/>
      <c r="X38" s="271"/>
      <c r="Y38" s="271"/>
    </row>
    <row r="39" spans="1:25" ht="15.75" customHeight="1">
      <c r="A39" s="278"/>
      <c r="B39" s="122" t="s">
        <v>71</v>
      </c>
      <c r="C39" s="123"/>
      <c r="D39" s="123"/>
      <c r="E39" s="279" t="s">
        <v>98</v>
      </c>
      <c r="F39" s="39">
        <f>F32-F36</f>
        <v>3</v>
      </c>
      <c r="G39" s="39">
        <f>G32-G36</f>
        <v>4</v>
      </c>
      <c r="H39" s="39">
        <f>H32-H36</f>
        <v>206</v>
      </c>
      <c r="I39" s="21">
        <f>I32-I36</f>
        <v>40</v>
      </c>
      <c r="J39" s="39">
        <f aca="true" t="shared" si="4" ref="J39:O39">J32-J36</f>
        <v>0</v>
      </c>
      <c r="K39" s="50">
        <f t="shared" si="4"/>
        <v>0</v>
      </c>
      <c r="L39" s="39">
        <f t="shared" si="4"/>
        <v>0</v>
      </c>
      <c r="M39" s="50">
        <f t="shared" si="4"/>
        <v>0</v>
      </c>
      <c r="N39" s="39">
        <f t="shared" si="4"/>
        <v>0</v>
      </c>
      <c r="O39" s="50">
        <f t="shared" si="4"/>
        <v>0</v>
      </c>
      <c r="P39" s="270"/>
      <c r="Q39" s="270"/>
      <c r="R39" s="270"/>
      <c r="S39" s="270"/>
      <c r="T39" s="270"/>
      <c r="U39" s="270"/>
      <c r="V39" s="270"/>
      <c r="W39" s="270"/>
      <c r="X39" s="271"/>
      <c r="Y39" s="271"/>
    </row>
    <row r="40" spans="1:25" ht="15.75" customHeight="1">
      <c r="A40" s="217" t="s">
        <v>87</v>
      </c>
      <c r="B40" s="225" t="s">
        <v>72</v>
      </c>
      <c r="C40" s="239"/>
      <c r="D40" s="239"/>
      <c r="E40" s="268" t="s">
        <v>40</v>
      </c>
      <c r="F40" s="40">
        <v>16</v>
      </c>
      <c r="G40" s="40">
        <v>39</v>
      </c>
      <c r="H40" s="37">
        <v>945</v>
      </c>
      <c r="I40" s="31">
        <v>1329</v>
      </c>
      <c r="J40" s="37"/>
      <c r="K40" s="241"/>
      <c r="L40" s="37"/>
      <c r="M40" s="270"/>
      <c r="N40" s="37"/>
      <c r="O40" s="49"/>
      <c r="P40" s="270"/>
      <c r="Q40" s="270"/>
      <c r="R40" s="270"/>
      <c r="S40" s="270"/>
      <c r="T40" s="271"/>
      <c r="U40" s="271"/>
      <c r="V40" s="271"/>
      <c r="W40" s="271"/>
      <c r="X40" s="270"/>
      <c r="Y40" s="270"/>
    </row>
    <row r="41" spans="1:25" ht="15.75" customHeight="1">
      <c r="A41" s="281"/>
      <c r="B41" s="156"/>
      <c r="C41" s="187" t="s">
        <v>73</v>
      </c>
      <c r="D41" s="5"/>
      <c r="E41" s="275"/>
      <c r="F41" s="41">
        <v>2</v>
      </c>
      <c r="G41" s="41" t="s">
        <v>291</v>
      </c>
      <c r="H41" s="51"/>
      <c r="I41" s="51"/>
      <c r="J41" s="34"/>
      <c r="K41" s="224"/>
      <c r="L41" s="34"/>
      <c r="M41" s="294"/>
      <c r="N41" s="34"/>
      <c r="O41" s="7"/>
      <c r="P41" s="271"/>
      <c r="Q41" s="271"/>
      <c r="R41" s="271"/>
      <c r="S41" s="271"/>
      <c r="T41" s="271"/>
      <c r="U41" s="271"/>
      <c r="V41" s="271"/>
      <c r="W41" s="271"/>
      <c r="X41" s="270"/>
      <c r="Y41" s="270"/>
    </row>
    <row r="42" spans="1:25" ht="15.75" customHeight="1">
      <c r="A42" s="281"/>
      <c r="B42" s="225" t="s">
        <v>60</v>
      </c>
      <c r="C42" s="239"/>
      <c r="D42" s="239"/>
      <c r="E42" s="268" t="s">
        <v>41</v>
      </c>
      <c r="F42" s="40">
        <v>19</v>
      </c>
      <c r="G42" s="40">
        <v>43</v>
      </c>
      <c r="H42" s="37">
        <v>1148</v>
      </c>
      <c r="I42" s="31">
        <v>1390</v>
      </c>
      <c r="J42" s="37"/>
      <c r="K42" s="241"/>
      <c r="L42" s="37"/>
      <c r="M42" s="270"/>
      <c r="N42" s="37"/>
      <c r="O42" s="49"/>
      <c r="P42" s="270"/>
      <c r="Q42" s="270"/>
      <c r="R42" s="270"/>
      <c r="S42" s="270"/>
      <c r="T42" s="271"/>
      <c r="U42" s="271"/>
      <c r="V42" s="270"/>
      <c r="W42" s="270"/>
      <c r="X42" s="270"/>
      <c r="Y42" s="270"/>
    </row>
    <row r="43" spans="1:25" ht="15.75" customHeight="1">
      <c r="A43" s="281"/>
      <c r="B43" s="156"/>
      <c r="C43" s="187" t="s">
        <v>74</v>
      </c>
      <c r="D43" s="5"/>
      <c r="E43" s="275"/>
      <c r="F43" s="6">
        <v>19</v>
      </c>
      <c r="G43" s="6">
        <v>43</v>
      </c>
      <c r="H43" s="34">
        <v>1148</v>
      </c>
      <c r="I43" s="14">
        <v>1390</v>
      </c>
      <c r="J43" s="51"/>
      <c r="K43" s="305"/>
      <c r="L43" s="34"/>
      <c r="M43" s="294"/>
      <c r="N43" s="34"/>
      <c r="O43" s="7"/>
      <c r="P43" s="270"/>
      <c r="Q43" s="270"/>
      <c r="R43" s="271"/>
      <c r="S43" s="270"/>
      <c r="T43" s="271"/>
      <c r="U43" s="271"/>
      <c r="V43" s="270"/>
      <c r="W43" s="270"/>
      <c r="X43" s="271"/>
      <c r="Y43" s="271"/>
    </row>
    <row r="44" spans="1:25" ht="15.75" customHeight="1">
      <c r="A44" s="283"/>
      <c r="B44" s="170" t="s">
        <v>71</v>
      </c>
      <c r="C44" s="171"/>
      <c r="D44" s="171"/>
      <c r="E44" s="279" t="s">
        <v>99</v>
      </c>
      <c r="F44" s="18">
        <f>F40-F42</f>
        <v>-3</v>
      </c>
      <c r="G44" s="18">
        <f>G40-G42</f>
        <v>-4</v>
      </c>
      <c r="H44" s="18">
        <f>H40-H42</f>
        <v>-203</v>
      </c>
      <c r="I44" s="18">
        <f>I40-I42</f>
        <v>-61</v>
      </c>
      <c r="J44" s="18">
        <f aca="true" t="shared" si="5" ref="J44:O44">J40-J42</f>
        <v>0</v>
      </c>
      <c r="K44" s="26">
        <f t="shared" si="5"/>
        <v>0</v>
      </c>
      <c r="L44" s="18">
        <f t="shared" si="5"/>
        <v>0</v>
      </c>
      <c r="M44" s="26">
        <f t="shared" si="5"/>
        <v>0</v>
      </c>
      <c r="N44" s="18">
        <f t="shared" si="5"/>
        <v>0</v>
      </c>
      <c r="O44" s="26">
        <f t="shared" si="5"/>
        <v>0</v>
      </c>
      <c r="P44" s="271"/>
      <c r="Q44" s="271"/>
      <c r="R44" s="270"/>
      <c r="S44" s="270"/>
      <c r="T44" s="271"/>
      <c r="U44" s="271"/>
      <c r="V44" s="270"/>
      <c r="W44" s="270"/>
      <c r="X44" s="270"/>
      <c r="Y44" s="270"/>
    </row>
    <row r="45" spans="1:25" ht="15.75" customHeight="1">
      <c r="A45" s="285" t="s">
        <v>79</v>
      </c>
      <c r="B45" s="286" t="s">
        <v>75</v>
      </c>
      <c r="C45" s="287"/>
      <c r="D45" s="287"/>
      <c r="E45" s="288" t="s">
        <v>100</v>
      </c>
      <c r="F45" s="42">
        <f>F39+F44</f>
        <v>0</v>
      </c>
      <c r="G45" s="70">
        <f>G39+G44</f>
        <v>0</v>
      </c>
      <c r="H45" s="42">
        <f>H39+H44</f>
        <v>3</v>
      </c>
      <c r="I45" s="52">
        <f>I39+I44</f>
        <v>-21</v>
      </c>
      <c r="J45" s="42">
        <f aca="true" t="shared" si="6" ref="J45:O45">J39+J44</f>
        <v>0</v>
      </c>
      <c r="K45" s="306">
        <f t="shared" si="6"/>
        <v>0</v>
      </c>
      <c r="L45" s="42">
        <f t="shared" si="6"/>
        <v>0</v>
      </c>
      <c r="M45" s="306">
        <f t="shared" si="6"/>
        <v>0</v>
      </c>
      <c r="N45" s="42">
        <f t="shared" si="6"/>
        <v>0</v>
      </c>
      <c r="O45" s="306">
        <f t="shared" si="6"/>
        <v>0</v>
      </c>
      <c r="P45" s="270"/>
      <c r="Q45" s="270"/>
      <c r="R45" s="270"/>
      <c r="S45" s="270"/>
      <c r="T45" s="270"/>
      <c r="U45" s="270"/>
      <c r="V45" s="270"/>
      <c r="W45" s="270"/>
      <c r="X45" s="270"/>
      <c r="Y45" s="270"/>
    </row>
    <row r="46" spans="1:25" ht="15.75" customHeight="1">
      <c r="A46" s="290"/>
      <c r="B46" s="4" t="s">
        <v>76</v>
      </c>
      <c r="C46" s="5"/>
      <c r="D46" s="5"/>
      <c r="E46" s="5"/>
      <c r="F46" s="41"/>
      <c r="G46" s="41" t="s">
        <v>291</v>
      </c>
      <c r="H46" s="51"/>
      <c r="I46" s="51"/>
      <c r="J46" s="51"/>
      <c r="K46" s="305"/>
      <c r="L46" s="34"/>
      <c r="M46" s="294"/>
      <c r="N46" s="51"/>
      <c r="O46" s="235"/>
      <c r="P46" s="271"/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.75" customHeight="1">
      <c r="A47" s="290"/>
      <c r="B47" s="4" t="s">
        <v>77</v>
      </c>
      <c r="C47" s="5"/>
      <c r="D47" s="5"/>
      <c r="E47" s="5"/>
      <c r="F47" s="34"/>
      <c r="G47" s="71" t="s">
        <v>291</v>
      </c>
      <c r="H47" s="34"/>
      <c r="I47" s="14"/>
      <c r="J47" s="34"/>
      <c r="K47" s="224"/>
      <c r="L47" s="34"/>
      <c r="M47" s="294"/>
      <c r="N47" s="34"/>
      <c r="O47" s="7"/>
      <c r="P47" s="270"/>
      <c r="Q47" s="270"/>
      <c r="R47" s="270"/>
      <c r="S47" s="270"/>
      <c r="T47" s="270"/>
      <c r="U47" s="270"/>
      <c r="V47" s="270"/>
      <c r="W47" s="270"/>
      <c r="X47" s="270"/>
      <c r="Y47" s="270"/>
    </row>
    <row r="48" spans="1:25" ht="15.75" customHeight="1">
      <c r="A48" s="291"/>
      <c r="B48" s="170" t="s">
        <v>78</v>
      </c>
      <c r="C48" s="171"/>
      <c r="D48" s="171"/>
      <c r="E48" s="171"/>
      <c r="F48" s="43"/>
      <c r="G48" s="72" t="s">
        <v>291</v>
      </c>
      <c r="H48" s="43"/>
      <c r="I48" s="53"/>
      <c r="J48" s="43"/>
      <c r="K48" s="307"/>
      <c r="L48" s="43"/>
      <c r="M48" s="308"/>
      <c r="N48" s="43"/>
      <c r="O48" s="50"/>
      <c r="P48" s="270"/>
      <c r="Q48" s="270"/>
      <c r="R48" s="270"/>
      <c r="S48" s="270"/>
      <c r="T48" s="270"/>
      <c r="U48" s="270"/>
      <c r="V48" s="270"/>
      <c r="W48" s="270"/>
      <c r="X48" s="270"/>
      <c r="Y48" s="270"/>
    </row>
    <row r="49" spans="1:15" ht="15.75" customHeight="1">
      <c r="A49" s="252" t="s">
        <v>83</v>
      </c>
      <c r="O49" s="116"/>
    </row>
    <row r="50" spans="1:15" ht="15.75" customHeight="1">
      <c r="A50" s="252"/>
      <c r="O50" s="180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F4" sqref="F4"/>
    </sheetView>
  </sheetViews>
  <sheetFormatPr defaultColWidth="8.796875" defaultRowHeight="14.25"/>
  <cols>
    <col min="1" max="2" width="3.59765625" style="8" customWidth="1"/>
    <col min="3" max="3" width="21.3984375" style="8" customWidth="1"/>
    <col min="4" max="4" width="20" style="8" customWidth="1"/>
    <col min="5" max="14" width="12.59765625" style="8" customWidth="1"/>
    <col min="15" max="16384" width="9" style="8" customWidth="1"/>
  </cols>
  <sheetData>
    <row r="1" spans="1:4" ht="33.75" customHeight="1">
      <c r="A1" s="323" t="s">
        <v>0</v>
      </c>
      <c r="B1" s="323"/>
      <c r="C1" s="351" t="s">
        <v>280</v>
      </c>
      <c r="D1" s="352"/>
    </row>
    <row r="3" spans="1:10" ht="15" customHeight="1">
      <c r="A3" s="196" t="s">
        <v>190</v>
      </c>
      <c r="B3" s="196"/>
      <c r="C3" s="196"/>
      <c r="D3" s="196"/>
      <c r="E3" s="196"/>
      <c r="F3" s="196"/>
      <c r="I3" s="196"/>
      <c r="J3" s="196"/>
    </row>
    <row r="4" spans="1:10" ht="15" customHeight="1">
      <c r="A4" s="196"/>
      <c r="B4" s="196"/>
      <c r="C4" s="196"/>
      <c r="D4" s="196"/>
      <c r="E4" s="196"/>
      <c r="F4" s="196"/>
      <c r="I4" s="196"/>
      <c r="J4" s="196"/>
    </row>
    <row r="5" spans="1:14" ht="15" customHeight="1">
      <c r="A5" s="353"/>
      <c r="B5" s="353" t="s">
        <v>269</v>
      </c>
      <c r="C5" s="353"/>
      <c r="D5" s="353"/>
      <c r="H5" s="197"/>
      <c r="L5" s="197"/>
      <c r="N5" s="197" t="s">
        <v>191</v>
      </c>
    </row>
    <row r="6" spans="1:14" ht="15" customHeight="1">
      <c r="A6" s="354"/>
      <c r="B6" s="355"/>
      <c r="C6" s="355"/>
      <c r="D6" s="355"/>
      <c r="E6" s="356" t="s">
        <v>292</v>
      </c>
      <c r="F6" s="357"/>
      <c r="G6" s="356" t="s">
        <v>293</v>
      </c>
      <c r="H6" s="357"/>
      <c r="I6" s="356" t="s">
        <v>294</v>
      </c>
      <c r="J6" s="357"/>
      <c r="K6" s="356" t="s">
        <v>295</v>
      </c>
      <c r="L6" s="357"/>
      <c r="M6" s="356" t="s">
        <v>296</v>
      </c>
      <c r="N6" s="357"/>
    </row>
    <row r="7" spans="1:14" ht="15" customHeight="1">
      <c r="A7" s="358"/>
      <c r="B7" s="359"/>
      <c r="C7" s="359"/>
      <c r="D7" s="359"/>
      <c r="E7" s="360" t="s">
        <v>297</v>
      </c>
      <c r="F7" s="149" t="s">
        <v>1</v>
      </c>
      <c r="G7" s="360" t="s">
        <v>267</v>
      </c>
      <c r="H7" s="149" t="s">
        <v>1</v>
      </c>
      <c r="I7" s="360" t="s">
        <v>267</v>
      </c>
      <c r="J7" s="149" t="s">
        <v>1</v>
      </c>
      <c r="K7" s="360" t="s">
        <v>267</v>
      </c>
      <c r="L7" s="149" t="s">
        <v>1</v>
      </c>
      <c r="M7" s="360" t="s">
        <v>267</v>
      </c>
      <c r="N7" s="361" t="s">
        <v>1</v>
      </c>
    </row>
    <row r="8" spans="1:14" ht="18" customHeight="1">
      <c r="A8" s="362" t="s">
        <v>192</v>
      </c>
      <c r="B8" s="363" t="s">
        <v>193</v>
      </c>
      <c r="C8" s="364"/>
      <c r="D8" s="364"/>
      <c r="E8" s="73">
        <v>1</v>
      </c>
      <c r="F8" s="73">
        <v>1</v>
      </c>
      <c r="G8" s="73">
        <v>1</v>
      </c>
      <c r="H8" s="73">
        <v>1</v>
      </c>
      <c r="I8" s="73">
        <v>9</v>
      </c>
      <c r="J8" s="73">
        <v>9</v>
      </c>
      <c r="K8" s="73">
        <v>33</v>
      </c>
      <c r="L8" s="73">
        <v>33</v>
      </c>
      <c r="M8" s="73">
        <v>2</v>
      </c>
      <c r="N8" s="73">
        <v>2</v>
      </c>
    </row>
    <row r="9" spans="1:14" ht="18" customHeight="1">
      <c r="A9" s="139"/>
      <c r="B9" s="362" t="s">
        <v>194</v>
      </c>
      <c r="C9" s="331" t="s">
        <v>195</v>
      </c>
      <c r="D9" s="332"/>
      <c r="E9" s="74">
        <v>20</v>
      </c>
      <c r="F9" s="74">
        <v>20</v>
      </c>
      <c r="G9" s="74">
        <v>10</v>
      </c>
      <c r="H9" s="74">
        <v>10</v>
      </c>
      <c r="I9" s="74">
        <v>90</v>
      </c>
      <c r="J9" s="74">
        <v>90</v>
      </c>
      <c r="K9" s="74">
        <v>3495</v>
      </c>
      <c r="L9" s="74">
        <v>3495</v>
      </c>
      <c r="M9" s="74">
        <v>40</v>
      </c>
      <c r="N9" s="74">
        <v>40</v>
      </c>
    </row>
    <row r="10" spans="1:14" ht="18" customHeight="1">
      <c r="A10" s="139"/>
      <c r="B10" s="139"/>
      <c r="C10" s="4" t="s">
        <v>196</v>
      </c>
      <c r="D10" s="5"/>
      <c r="E10" s="75">
        <v>20</v>
      </c>
      <c r="F10" s="75">
        <v>20</v>
      </c>
      <c r="G10" s="75">
        <v>10</v>
      </c>
      <c r="H10" s="75">
        <v>10</v>
      </c>
      <c r="I10" s="75">
        <v>54</v>
      </c>
      <c r="J10" s="75">
        <v>54</v>
      </c>
      <c r="K10" s="75">
        <v>2040</v>
      </c>
      <c r="L10" s="75">
        <v>2040</v>
      </c>
      <c r="M10" s="75">
        <v>22</v>
      </c>
      <c r="N10" s="75">
        <v>22</v>
      </c>
    </row>
    <row r="11" spans="1:14" ht="18" customHeight="1">
      <c r="A11" s="139"/>
      <c r="B11" s="139"/>
      <c r="C11" s="4" t="s">
        <v>197</v>
      </c>
      <c r="D11" s="5"/>
      <c r="E11" s="71" t="s">
        <v>298</v>
      </c>
      <c r="F11" s="71" t="s">
        <v>298</v>
      </c>
      <c r="G11" s="75">
        <v>0</v>
      </c>
      <c r="H11" s="75">
        <v>0</v>
      </c>
      <c r="I11" s="75">
        <v>5</v>
      </c>
      <c r="J11" s="75">
        <v>5</v>
      </c>
      <c r="K11" s="75">
        <v>0</v>
      </c>
      <c r="L11" s="75">
        <v>0</v>
      </c>
      <c r="M11" s="75">
        <v>0</v>
      </c>
      <c r="N11" s="75">
        <v>0</v>
      </c>
    </row>
    <row r="12" spans="1:14" ht="18" customHeight="1">
      <c r="A12" s="139"/>
      <c r="B12" s="139"/>
      <c r="C12" s="4" t="s">
        <v>198</v>
      </c>
      <c r="D12" s="5"/>
      <c r="E12" s="71" t="s">
        <v>298</v>
      </c>
      <c r="F12" s="71" t="s">
        <v>298</v>
      </c>
      <c r="G12" s="75">
        <v>0</v>
      </c>
      <c r="H12" s="75">
        <v>0</v>
      </c>
      <c r="I12" s="75">
        <v>26</v>
      </c>
      <c r="J12" s="75">
        <v>26</v>
      </c>
      <c r="K12" s="75">
        <v>1455</v>
      </c>
      <c r="L12" s="75">
        <v>1455</v>
      </c>
      <c r="M12" s="75">
        <v>0</v>
      </c>
      <c r="N12" s="75">
        <v>0</v>
      </c>
    </row>
    <row r="13" spans="1:14" ht="18" customHeight="1">
      <c r="A13" s="139"/>
      <c r="B13" s="139"/>
      <c r="C13" s="4" t="s">
        <v>199</v>
      </c>
      <c r="D13" s="5"/>
      <c r="E13" s="71" t="s">
        <v>298</v>
      </c>
      <c r="F13" s="71" t="s">
        <v>298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</row>
    <row r="14" spans="1:14" ht="18" customHeight="1">
      <c r="A14" s="169"/>
      <c r="B14" s="169"/>
      <c r="C14" s="170" t="s">
        <v>79</v>
      </c>
      <c r="D14" s="171"/>
      <c r="E14" s="72" t="s">
        <v>298</v>
      </c>
      <c r="F14" s="72" t="s">
        <v>298</v>
      </c>
      <c r="G14" s="80">
        <v>0</v>
      </c>
      <c r="H14" s="80">
        <v>0</v>
      </c>
      <c r="I14" s="80">
        <v>5</v>
      </c>
      <c r="J14" s="80">
        <v>5</v>
      </c>
      <c r="K14" s="80">
        <v>0</v>
      </c>
      <c r="L14" s="80">
        <v>0</v>
      </c>
      <c r="M14" s="80">
        <v>18</v>
      </c>
      <c r="N14" s="80">
        <v>18</v>
      </c>
    </row>
    <row r="15" spans="1:14" ht="18" customHeight="1">
      <c r="A15" s="129" t="s">
        <v>200</v>
      </c>
      <c r="B15" s="362" t="s">
        <v>201</v>
      </c>
      <c r="C15" s="331" t="s">
        <v>202</v>
      </c>
      <c r="D15" s="332"/>
      <c r="E15" s="76">
        <v>13868</v>
      </c>
      <c r="F15" s="76">
        <v>15798</v>
      </c>
      <c r="G15" s="76">
        <v>3507</v>
      </c>
      <c r="H15" s="76">
        <v>3344</v>
      </c>
      <c r="I15" s="76">
        <v>638</v>
      </c>
      <c r="J15" s="76">
        <v>650</v>
      </c>
      <c r="K15" s="76">
        <v>1081</v>
      </c>
      <c r="L15" s="76">
        <v>966</v>
      </c>
      <c r="M15" s="76">
        <v>169</v>
      </c>
      <c r="N15" s="76">
        <v>190</v>
      </c>
    </row>
    <row r="16" spans="1:14" ht="18" customHeight="1">
      <c r="A16" s="139"/>
      <c r="B16" s="139"/>
      <c r="C16" s="4" t="s">
        <v>203</v>
      </c>
      <c r="D16" s="5"/>
      <c r="E16" s="34">
        <v>10</v>
      </c>
      <c r="F16" s="34">
        <v>20</v>
      </c>
      <c r="G16" s="34">
        <v>15015</v>
      </c>
      <c r="H16" s="34">
        <v>15822</v>
      </c>
      <c r="I16" s="34">
        <v>22</v>
      </c>
      <c r="J16" s="34">
        <v>20</v>
      </c>
      <c r="K16" s="34">
        <v>12297</v>
      </c>
      <c r="L16" s="34">
        <v>12825</v>
      </c>
      <c r="M16" s="34">
        <v>51</v>
      </c>
      <c r="N16" s="34">
        <v>31</v>
      </c>
    </row>
    <row r="17" spans="1:14" ht="18" customHeight="1">
      <c r="A17" s="139"/>
      <c r="B17" s="139"/>
      <c r="C17" s="4" t="s">
        <v>204</v>
      </c>
      <c r="D17" s="5"/>
      <c r="E17" s="71" t="s">
        <v>298</v>
      </c>
      <c r="F17" s="71" t="s">
        <v>298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8" customHeight="1">
      <c r="A18" s="139"/>
      <c r="B18" s="169"/>
      <c r="C18" s="170" t="s">
        <v>205</v>
      </c>
      <c r="D18" s="171"/>
      <c r="E18" s="39">
        <v>18878</v>
      </c>
      <c r="F18" s="39">
        <v>15817</v>
      </c>
      <c r="G18" s="39">
        <v>18523</v>
      </c>
      <c r="H18" s="39">
        <v>19166</v>
      </c>
      <c r="I18" s="39">
        <v>659</v>
      </c>
      <c r="J18" s="39">
        <v>670</v>
      </c>
      <c r="K18" s="39">
        <v>13378</v>
      </c>
      <c r="L18" s="39">
        <v>13791</v>
      </c>
      <c r="M18" s="39">
        <v>220</v>
      </c>
      <c r="N18" s="39">
        <v>221</v>
      </c>
    </row>
    <row r="19" spans="1:14" ht="18" customHeight="1">
      <c r="A19" s="139"/>
      <c r="B19" s="362" t="s">
        <v>206</v>
      </c>
      <c r="C19" s="331" t="s">
        <v>207</v>
      </c>
      <c r="D19" s="332"/>
      <c r="E19" s="42">
        <v>19</v>
      </c>
      <c r="F19" s="42">
        <v>2041</v>
      </c>
      <c r="G19" s="42">
        <v>3667</v>
      </c>
      <c r="H19" s="42">
        <v>4171</v>
      </c>
      <c r="I19" s="42">
        <v>175</v>
      </c>
      <c r="J19" s="42">
        <v>205</v>
      </c>
      <c r="K19" s="42">
        <v>885</v>
      </c>
      <c r="L19" s="42">
        <v>975</v>
      </c>
      <c r="M19" s="42">
        <v>24</v>
      </c>
      <c r="N19" s="42">
        <v>30</v>
      </c>
    </row>
    <row r="20" spans="1:14" ht="18" customHeight="1">
      <c r="A20" s="139"/>
      <c r="B20" s="139"/>
      <c r="C20" s="4" t="s">
        <v>208</v>
      </c>
      <c r="D20" s="5"/>
      <c r="E20" s="6">
        <v>13000</v>
      </c>
      <c r="F20" s="6">
        <v>13000</v>
      </c>
      <c r="G20" s="6">
        <v>9650</v>
      </c>
      <c r="H20" s="6">
        <v>9966</v>
      </c>
      <c r="I20" s="6">
        <v>20</v>
      </c>
      <c r="J20" s="6">
        <v>18</v>
      </c>
      <c r="K20" s="6">
        <v>9876</v>
      </c>
      <c r="L20" s="6">
        <v>10298</v>
      </c>
      <c r="M20" s="6">
        <v>1</v>
      </c>
      <c r="N20" s="6">
        <v>0</v>
      </c>
    </row>
    <row r="21" spans="1:14" ht="18" customHeight="1">
      <c r="A21" s="139"/>
      <c r="B21" s="139"/>
      <c r="C21" s="4" t="s">
        <v>209</v>
      </c>
      <c r="D21" s="5"/>
      <c r="E21" s="7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/>
      <c r="N21" s="6">
        <v>0</v>
      </c>
    </row>
    <row r="22" spans="1:14" ht="18" customHeight="1">
      <c r="A22" s="139"/>
      <c r="B22" s="169"/>
      <c r="C22" s="122" t="s">
        <v>210</v>
      </c>
      <c r="D22" s="123"/>
      <c r="E22" s="39">
        <v>13019</v>
      </c>
      <c r="F22" s="39">
        <v>15041</v>
      </c>
      <c r="G22" s="39">
        <v>13316</v>
      </c>
      <c r="H22" s="39">
        <v>14137</v>
      </c>
      <c r="I22" s="39">
        <v>195</v>
      </c>
      <c r="J22" s="39">
        <v>224</v>
      </c>
      <c r="K22" s="39">
        <v>10760</v>
      </c>
      <c r="L22" s="39">
        <v>11273</v>
      </c>
      <c r="M22" s="39">
        <v>25</v>
      </c>
      <c r="N22" s="39">
        <v>31</v>
      </c>
    </row>
    <row r="23" spans="1:14" ht="18" customHeight="1">
      <c r="A23" s="139"/>
      <c r="B23" s="362" t="s">
        <v>211</v>
      </c>
      <c r="C23" s="331" t="s">
        <v>212</v>
      </c>
      <c r="D23" s="332"/>
      <c r="E23" s="42">
        <v>20</v>
      </c>
      <c r="F23" s="42">
        <v>20</v>
      </c>
      <c r="G23" s="42">
        <v>10</v>
      </c>
      <c r="H23" s="42">
        <v>10</v>
      </c>
      <c r="I23" s="42">
        <v>90</v>
      </c>
      <c r="J23" s="42">
        <v>90</v>
      </c>
      <c r="K23" s="42">
        <v>3495</v>
      </c>
      <c r="L23" s="42">
        <v>3495</v>
      </c>
      <c r="M23" s="42">
        <v>40</v>
      </c>
      <c r="N23" s="42">
        <v>40</v>
      </c>
    </row>
    <row r="24" spans="1:14" ht="18" customHeight="1">
      <c r="A24" s="139"/>
      <c r="B24" s="139"/>
      <c r="C24" s="4" t="s">
        <v>213</v>
      </c>
      <c r="D24" s="5"/>
      <c r="E24" s="77">
        <v>0</v>
      </c>
      <c r="F24" s="77" t="s">
        <v>298</v>
      </c>
      <c r="G24" s="6">
        <v>5196</v>
      </c>
      <c r="H24" s="6">
        <v>5018</v>
      </c>
      <c r="I24" s="6">
        <v>374</v>
      </c>
      <c r="J24" s="6">
        <v>357</v>
      </c>
      <c r="K24" s="6">
        <v>-877</v>
      </c>
      <c r="L24" s="6">
        <v>-977</v>
      </c>
      <c r="M24" s="6">
        <v>183</v>
      </c>
      <c r="N24" s="6">
        <v>179</v>
      </c>
    </row>
    <row r="25" spans="1:14" ht="18" customHeight="1">
      <c r="A25" s="139"/>
      <c r="B25" s="139"/>
      <c r="C25" s="4" t="s">
        <v>214</v>
      </c>
      <c r="D25" s="5"/>
      <c r="E25" s="6">
        <v>839</v>
      </c>
      <c r="F25" s="6">
        <v>756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/>
      <c r="N25" s="6">
        <v>0</v>
      </c>
    </row>
    <row r="26" spans="1:14" ht="18" customHeight="1">
      <c r="A26" s="139"/>
      <c r="B26" s="169"/>
      <c r="C26" s="163" t="s">
        <v>215</v>
      </c>
      <c r="D26" s="164"/>
      <c r="E26" s="78">
        <v>859</v>
      </c>
      <c r="F26" s="78">
        <v>776</v>
      </c>
      <c r="G26" s="78">
        <v>5206</v>
      </c>
      <c r="H26" s="78">
        <v>5028</v>
      </c>
      <c r="I26" s="81">
        <v>464</v>
      </c>
      <c r="J26" s="81">
        <v>447</v>
      </c>
      <c r="K26" s="78">
        <v>2618</v>
      </c>
      <c r="L26" s="78">
        <v>2518</v>
      </c>
      <c r="M26" s="78">
        <v>195</v>
      </c>
      <c r="N26" s="78">
        <v>190</v>
      </c>
    </row>
    <row r="27" spans="1:14" ht="18" customHeight="1">
      <c r="A27" s="169"/>
      <c r="B27" s="170" t="s">
        <v>216</v>
      </c>
      <c r="C27" s="171"/>
      <c r="D27" s="171"/>
      <c r="E27" s="79">
        <v>13878</v>
      </c>
      <c r="F27" s="79">
        <v>15817</v>
      </c>
      <c r="G27" s="39">
        <v>18523</v>
      </c>
      <c r="H27" s="39">
        <v>19166</v>
      </c>
      <c r="I27" s="79">
        <v>659</v>
      </c>
      <c r="J27" s="79">
        <v>670</v>
      </c>
      <c r="K27" s="39">
        <v>13378</v>
      </c>
      <c r="L27" s="39">
        <v>13791</v>
      </c>
      <c r="M27" s="39">
        <v>220</v>
      </c>
      <c r="N27" s="39">
        <v>221</v>
      </c>
    </row>
    <row r="28" spans="1:14" ht="18" customHeight="1">
      <c r="A28" s="362" t="s">
        <v>217</v>
      </c>
      <c r="B28" s="362" t="s">
        <v>218</v>
      </c>
      <c r="C28" s="331" t="s">
        <v>219</v>
      </c>
      <c r="D28" s="365" t="s">
        <v>37</v>
      </c>
      <c r="E28" s="42">
        <v>1457</v>
      </c>
      <c r="F28" s="42">
        <v>1703</v>
      </c>
      <c r="G28" s="42">
        <v>8077</v>
      </c>
      <c r="H28" s="42">
        <v>8460</v>
      </c>
      <c r="I28" s="42">
        <v>852</v>
      </c>
      <c r="J28" s="42">
        <v>840</v>
      </c>
      <c r="K28" s="42">
        <v>1245</v>
      </c>
      <c r="L28" s="42">
        <v>1147</v>
      </c>
      <c r="M28" s="42">
        <v>261</v>
      </c>
      <c r="N28" s="42">
        <v>279</v>
      </c>
    </row>
    <row r="29" spans="1:14" ht="18" customHeight="1">
      <c r="A29" s="139"/>
      <c r="B29" s="139"/>
      <c r="C29" s="4" t="s">
        <v>220</v>
      </c>
      <c r="D29" s="366" t="s">
        <v>38</v>
      </c>
      <c r="E29" s="6">
        <v>1367</v>
      </c>
      <c r="F29" s="6">
        <v>1505</v>
      </c>
      <c r="G29" s="6">
        <v>7657</v>
      </c>
      <c r="H29" s="6">
        <v>8116</v>
      </c>
      <c r="I29" s="6">
        <v>345</v>
      </c>
      <c r="J29" s="6">
        <v>326</v>
      </c>
      <c r="K29" s="6">
        <v>123</v>
      </c>
      <c r="L29" s="6">
        <v>111</v>
      </c>
      <c r="M29" s="6">
        <v>224</v>
      </c>
      <c r="N29" s="6">
        <v>247</v>
      </c>
    </row>
    <row r="30" spans="1:14" ht="18" customHeight="1">
      <c r="A30" s="139"/>
      <c r="B30" s="139"/>
      <c r="C30" s="4" t="s">
        <v>221</v>
      </c>
      <c r="D30" s="366" t="s">
        <v>222</v>
      </c>
      <c r="E30" s="6">
        <v>5</v>
      </c>
      <c r="F30" s="6">
        <v>5</v>
      </c>
      <c r="G30" s="34">
        <v>197</v>
      </c>
      <c r="H30" s="34">
        <v>172</v>
      </c>
      <c r="I30" s="6">
        <v>486</v>
      </c>
      <c r="J30" s="6">
        <v>482</v>
      </c>
      <c r="K30" s="6">
        <v>1287</v>
      </c>
      <c r="L30" s="6">
        <v>1328</v>
      </c>
      <c r="M30" s="6">
        <v>34</v>
      </c>
      <c r="N30" s="6">
        <v>36</v>
      </c>
    </row>
    <row r="31" spans="1:15" ht="18" customHeight="1">
      <c r="A31" s="139"/>
      <c r="B31" s="139"/>
      <c r="C31" s="122" t="s">
        <v>223</v>
      </c>
      <c r="D31" s="367" t="s">
        <v>224</v>
      </c>
      <c r="E31" s="39">
        <f>E28-E29-E30</f>
        <v>85</v>
      </c>
      <c r="F31" s="39">
        <f>F28-F29-F30</f>
        <v>193</v>
      </c>
      <c r="G31" s="39">
        <f>G28-G29-G30-1</f>
        <v>222</v>
      </c>
      <c r="H31" s="39">
        <f>H28-H29-H30</f>
        <v>172</v>
      </c>
      <c r="I31" s="39">
        <f>I28-I29-I30-1</f>
        <v>20</v>
      </c>
      <c r="J31" s="39">
        <f>J28-J29-J30+1</f>
        <v>33</v>
      </c>
      <c r="K31" s="39">
        <f>K28-K29-K30-1</f>
        <v>-166</v>
      </c>
      <c r="L31" s="39">
        <f>L28-L29-L30-1</f>
        <v>-293</v>
      </c>
      <c r="M31" s="39">
        <f>M28-M29-M30</f>
        <v>3</v>
      </c>
      <c r="N31" s="39">
        <f>N28-N29-N30+1</f>
        <v>-3</v>
      </c>
      <c r="O31" s="140"/>
    </row>
    <row r="32" spans="1:14" ht="18" customHeight="1">
      <c r="A32" s="139"/>
      <c r="B32" s="139"/>
      <c r="C32" s="331" t="s">
        <v>225</v>
      </c>
      <c r="D32" s="365" t="s">
        <v>226</v>
      </c>
      <c r="E32" s="42">
        <v>1</v>
      </c>
      <c r="F32" s="42">
        <v>1</v>
      </c>
      <c r="G32" s="42">
        <v>44</v>
      </c>
      <c r="H32" s="42">
        <v>51</v>
      </c>
      <c r="I32" s="42">
        <v>6</v>
      </c>
      <c r="J32" s="42">
        <v>6</v>
      </c>
      <c r="K32" s="42">
        <v>346</v>
      </c>
      <c r="L32" s="42">
        <v>421</v>
      </c>
      <c r="M32" s="42">
        <v>1</v>
      </c>
      <c r="N32" s="42">
        <v>1</v>
      </c>
    </row>
    <row r="33" spans="1:14" ht="18" customHeight="1">
      <c r="A33" s="139"/>
      <c r="B33" s="139"/>
      <c r="C33" s="4" t="s">
        <v>227</v>
      </c>
      <c r="D33" s="366" t="s">
        <v>228</v>
      </c>
      <c r="E33" s="77">
        <v>0</v>
      </c>
      <c r="F33" s="6">
        <v>0</v>
      </c>
      <c r="G33" s="6">
        <v>58</v>
      </c>
      <c r="H33" s="6">
        <v>53</v>
      </c>
      <c r="I33" s="6">
        <v>0</v>
      </c>
      <c r="J33" s="6">
        <v>0</v>
      </c>
      <c r="K33" s="6">
        <v>27</v>
      </c>
      <c r="L33" s="6">
        <v>31</v>
      </c>
      <c r="M33" s="6">
        <v>0</v>
      </c>
      <c r="N33" s="6">
        <v>0</v>
      </c>
    </row>
    <row r="34" spans="1:14" ht="18" customHeight="1">
      <c r="A34" s="139"/>
      <c r="B34" s="169"/>
      <c r="C34" s="122" t="s">
        <v>229</v>
      </c>
      <c r="D34" s="367" t="s">
        <v>230</v>
      </c>
      <c r="E34" s="39">
        <f aca="true" t="shared" si="0" ref="E34:K34">E31+E32-E33</f>
        <v>86</v>
      </c>
      <c r="F34" s="39">
        <f t="shared" si="0"/>
        <v>194</v>
      </c>
      <c r="G34" s="39">
        <f>G31+G32-G33+1</f>
        <v>209</v>
      </c>
      <c r="H34" s="39">
        <f>H31+H32-H33</f>
        <v>170</v>
      </c>
      <c r="I34" s="39">
        <f t="shared" si="0"/>
        <v>26</v>
      </c>
      <c r="J34" s="39">
        <f>J31+J32-J33-1</f>
        <v>38</v>
      </c>
      <c r="K34" s="39">
        <f t="shared" si="0"/>
        <v>153</v>
      </c>
      <c r="L34" s="39">
        <f>L31+L32-L33</f>
        <v>97</v>
      </c>
      <c r="M34" s="39">
        <f>M31+M32-M33+1</f>
        <v>5</v>
      </c>
      <c r="N34" s="39">
        <f>N31+N32-N33</f>
        <v>-2</v>
      </c>
    </row>
    <row r="35" spans="1:14" ht="18" customHeight="1">
      <c r="A35" s="139"/>
      <c r="B35" s="362" t="s">
        <v>231</v>
      </c>
      <c r="C35" s="331" t="s">
        <v>232</v>
      </c>
      <c r="D35" s="365" t="s">
        <v>233</v>
      </c>
      <c r="E35" s="42">
        <v>0</v>
      </c>
      <c r="F35" s="42">
        <v>0</v>
      </c>
      <c r="G35" s="42">
        <v>171</v>
      </c>
      <c r="H35" s="42">
        <v>118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</row>
    <row r="36" spans="1:14" ht="18" customHeight="1">
      <c r="A36" s="139"/>
      <c r="B36" s="139"/>
      <c r="C36" s="4" t="s">
        <v>234</v>
      </c>
      <c r="D36" s="366" t="s">
        <v>235</v>
      </c>
      <c r="E36" s="6">
        <v>3</v>
      </c>
      <c r="F36" s="6">
        <v>1534</v>
      </c>
      <c r="G36" s="6">
        <v>202</v>
      </c>
      <c r="H36" s="6">
        <v>6</v>
      </c>
      <c r="I36" s="6">
        <v>0</v>
      </c>
      <c r="J36" s="6">
        <v>0</v>
      </c>
      <c r="K36" s="6">
        <v>0</v>
      </c>
      <c r="L36" s="6">
        <v>4</v>
      </c>
      <c r="M36" s="6">
        <v>0</v>
      </c>
      <c r="N36" s="6">
        <v>0</v>
      </c>
    </row>
    <row r="37" spans="1:14" ht="18" customHeight="1">
      <c r="A37" s="139"/>
      <c r="B37" s="139"/>
      <c r="C37" s="4" t="s">
        <v>236</v>
      </c>
      <c r="D37" s="366" t="s">
        <v>237</v>
      </c>
      <c r="E37" s="6">
        <f aca="true" t="shared" si="1" ref="E37:N37">E34+E35-E36</f>
        <v>83</v>
      </c>
      <c r="F37" s="6">
        <f t="shared" si="1"/>
        <v>-1340</v>
      </c>
      <c r="G37" s="6">
        <f t="shared" si="1"/>
        <v>178</v>
      </c>
      <c r="H37" s="6">
        <f>H34+H35-H36+1</f>
        <v>283</v>
      </c>
      <c r="I37" s="6">
        <f t="shared" si="1"/>
        <v>26</v>
      </c>
      <c r="J37" s="6">
        <f t="shared" si="1"/>
        <v>38</v>
      </c>
      <c r="K37" s="6">
        <f t="shared" si="1"/>
        <v>153</v>
      </c>
      <c r="L37" s="6">
        <f t="shared" si="1"/>
        <v>93</v>
      </c>
      <c r="M37" s="6">
        <f t="shared" si="1"/>
        <v>5</v>
      </c>
      <c r="N37" s="6">
        <f t="shared" si="1"/>
        <v>-2</v>
      </c>
    </row>
    <row r="38" spans="1:14" ht="18" customHeight="1">
      <c r="A38" s="139"/>
      <c r="B38" s="139"/>
      <c r="C38" s="4" t="s">
        <v>238</v>
      </c>
      <c r="D38" s="366" t="s">
        <v>239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18" customHeight="1">
      <c r="A39" s="139"/>
      <c r="B39" s="139"/>
      <c r="C39" s="4" t="s">
        <v>240</v>
      </c>
      <c r="D39" s="366" t="s">
        <v>241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18" customHeight="1">
      <c r="A40" s="139"/>
      <c r="B40" s="139"/>
      <c r="C40" s="4" t="s">
        <v>242</v>
      </c>
      <c r="D40" s="366" t="s">
        <v>243</v>
      </c>
      <c r="E40" s="6">
        <v>0</v>
      </c>
      <c r="F40" s="6">
        <v>0</v>
      </c>
      <c r="G40" s="6">
        <v>0</v>
      </c>
      <c r="H40" s="6">
        <v>0</v>
      </c>
      <c r="I40" s="6">
        <v>8</v>
      </c>
      <c r="J40" s="6">
        <v>13</v>
      </c>
      <c r="K40" s="6">
        <v>53</v>
      </c>
      <c r="L40" s="6">
        <v>36</v>
      </c>
      <c r="M40" s="6">
        <v>0</v>
      </c>
      <c r="N40" s="6">
        <v>0</v>
      </c>
    </row>
    <row r="41" spans="1:14" ht="18" customHeight="1">
      <c r="A41" s="139"/>
      <c r="B41" s="139"/>
      <c r="C41" s="339" t="s">
        <v>244</v>
      </c>
      <c r="D41" s="366" t="s">
        <v>245</v>
      </c>
      <c r="E41" s="6">
        <f aca="true" t="shared" si="2" ref="E41:K41">E34+E35-E36-E40</f>
        <v>83</v>
      </c>
      <c r="F41" s="6">
        <f t="shared" si="2"/>
        <v>-1340</v>
      </c>
      <c r="G41" s="6">
        <f t="shared" si="2"/>
        <v>178</v>
      </c>
      <c r="H41" s="6">
        <f>H34+H35-H36-H40+1</f>
        <v>283</v>
      </c>
      <c r="I41" s="6">
        <f t="shared" si="2"/>
        <v>18</v>
      </c>
      <c r="J41" s="6">
        <f t="shared" si="2"/>
        <v>25</v>
      </c>
      <c r="K41" s="6">
        <f t="shared" si="2"/>
        <v>100</v>
      </c>
      <c r="L41" s="6">
        <f>L34+L35-L36-L40-1</f>
        <v>56</v>
      </c>
      <c r="M41" s="6">
        <f>M34+M35-M36-M40-1</f>
        <v>4</v>
      </c>
      <c r="N41" s="6">
        <f>N34+N35-N36-N40</f>
        <v>-2</v>
      </c>
    </row>
    <row r="42" spans="1:14" ht="18" customHeight="1">
      <c r="A42" s="139"/>
      <c r="B42" s="139"/>
      <c r="C42" s="368" t="s">
        <v>246</v>
      </c>
      <c r="D42" s="369"/>
      <c r="E42" s="34">
        <f aca="true" t="shared" si="3" ref="E42:K42">E37+E38-E39-E40</f>
        <v>83</v>
      </c>
      <c r="F42" s="34">
        <f t="shared" si="3"/>
        <v>-1340</v>
      </c>
      <c r="G42" s="34">
        <f t="shared" si="3"/>
        <v>178</v>
      </c>
      <c r="H42" s="34">
        <f t="shared" si="3"/>
        <v>283</v>
      </c>
      <c r="I42" s="34">
        <f t="shared" si="3"/>
        <v>18</v>
      </c>
      <c r="J42" s="34">
        <f t="shared" si="3"/>
        <v>25</v>
      </c>
      <c r="K42" s="34">
        <f t="shared" si="3"/>
        <v>100</v>
      </c>
      <c r="L42" s="34">
        <f>L37+L38-L39-L40-1</f>
        <v>56</v>
      </c>
      <c r="M42" s="34">
        <f>M37+M38-M39-M40-1</f>
        <v>4</v>
      </c>
      <c r="N42" s="34">
        <f>N37+N38-N39-N40</f>
        <v>-2</v>
      </c>
    </row>
    <row r="43" spans="1:14" ht="18" customHeight="1">
      <c r="A43" s="139"/>
      <c r="B43" s="139"/>
      <c r="C43" s="4" t="s">
        <v>247</v>
      </c>
      <c r="D43" s="366" t="s">
        <v>248</v>
      </c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" customHeight="1">
      <c r="A44" s="169"/>
      <c r="B44" s="169"/>
      <c r="C44" s="122" t="s">
        <v>249</v>
      </c>
      <c r="D44" s="279" t="s">
        <v>250</v>
      </c>
      <c r="E44" s="39">
        <f aca="true" t="shared" si="4" ref="E44:N44">E41+E43</f>
        <v>83</v>
      </c>
      <c r="F44" s="39">
        <f t="shared" si="4"/>
        <v>-1340</v>
      </c>
      <c r="G44" s="39">
        <f t="shared" si="4"/>
        <v>178</v>
      </c>
      <c r="H44" s="39">
        <f t="shared" si="4"/>
        <v>283</v>
      </c>
      <c r="I44" s="39">
        <f t="shared" si="4"/>
        <v>18</v>
      </c>
      <c r="J44" s="39">
        <f>J41+J43</f>
        <v>25</v>
      </c>
      <c r="K44" s="39">
        <f t="shared" si="4"/>
        <v>100</v>
      </c>
      <c r="L44" s="39">
        <f t="shared" si="4"/>
        <v>56</v>
      </c>
      <c r="M44" s="39">
        <f t="shared" si="4"/>
        <v>4</v>
      </c>
      <c r="N44" s="39">
        <f t="shared" si="4"/>
        <v>-2</v>
      </c>
    </row>
    <row r="45" ht="13.5" customHeight="1">
      <c r="A45" s="252" t="s">
        <v>251</v>
      </c>
    </row>
    <row r="46" ht="13.5" customHeight="1">
      <c r="A46" s="252" t="s">
        <v>252</v>
      </c>
    </row>
    <row r="47" ht="13.5">
      <c r="A47" s="370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2017-09-06T00:44:49Z</cp:lastPrinted>
  <dcterms:created xsi:type="dcterms:W3CDTF">1999-07-06T05:17:05Z</dcterms:created>
  <dcterms:modified xsi:type="dcterms:W3CDTF">2017-10-31T02:45:09Z</dcterms:modified>
  <cp:category/>
  <cp:version/>
  <cp:contentType/>
  <cp:contentStatus/>
</cp:coreProperties>
</file>