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'2.公営企業会計予算'!$A$1:$Q$50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'4.公営企業会計決算'!$A$1:$Q$51</definedName>
    <definedName name="_xlnm.Print_Area" localSheetId="5">'5.三セク決算'!$A$1:$AF$46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<sst xmlns="http://schemas.openxmlformats.org/spreadsheetml/2006/main" count="556" uniqueCount="319">
  <si>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</si>
  <si>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</si>
  <si>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</si>
  <si>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</si>
  <si>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</si>
  <si>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</si>
  <si>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</si>
  <si>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</si>
  <si>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</si>
  <si>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</si>
  <si>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</si>
  <si>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</si>
  <si>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</si>
  <si>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</si>
  <si>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</si>
  <si>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</si>
  <si>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</si>
  <si>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</si>
  <si>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</si>
  <si>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</si>
  <si>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</si>
  <si>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</si>
  <si>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</si>
  <si>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</si>
  <si>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</si>
  <si>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</si>
  <si>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</si>
  <si>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</si>
  <si>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</si>
  <si>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</si>
  <si>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</si>
  <si>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</si>
  <si>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</si>
  <si>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</si>
  <si>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</si>
  <si>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</si>
  <si>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</si>
  <si>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</si>
  <si>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</si>
  <si>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</si>
  <si>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</si>
  <si>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</si>
  <si>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</si>
  <si>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</si>
  <si>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</si>
  <si>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</si>
  <si>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</si>
  <si>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</si>
  <si>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</si>
  <si>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</si>
  <si>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</si>
  <si>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</si>
  <si>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</si>
  <si>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</si>
  <si>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</si>
  <si>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</si>
  <si>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</si>
  <si>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</si>
  <si>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</si>
  <si>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</si>
  <si>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</si>
  <si>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</si>
  <si>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</si>
  <si>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</si>
  <si>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</si>
  <si>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</si>
  <si>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</si>
  <si>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</si>
  <si>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</si>
  <si>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</si>
  <si>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</si>
  <si>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</si>
  <si>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</si>
  <si>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</si>
  <si>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</si>
  <si>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</si>
  <si>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</si>
  <si>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</si>
  <si>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</si>
  <si>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</si>
  <si>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</si>
  <si>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</si>
  <si>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</si>
  <si>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損益収支</t>
  </si>
  <si>
    <t>資本収支</t>
  </si>
  <si>
    <t>収益的収支</t>
  </si>
  <si>
    <t>資本的収支</t>
  </si>
  <si>
    <t>(c-f)</t>
  </si>
  <si>
    <t>(a-d)</t>
  </si>
  <si>
    <t>予算額</t>
  </si>
  <si>
    <t>うち補助事業(国直轄事業負担金を含む)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</si>
  <si>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</si>
  <si>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</si>
  <si>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</si>
  <si>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</si>
  <si>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</si>
  <si>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</si>
  <si>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</si>
  <si>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</si>
  <si>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</si>
  <si>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</si>
  <si>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</si>
  <si>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</si>
  <si>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</si>
  <si>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</si>
  <si>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</si>
  <si>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</si>
  <si>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</si>
  <si>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</si>
  <si>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</si>
  <si>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</si>
  <si>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</si>
  <si>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</si>
  <si>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</si>
  <si>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平成14年度</t>
  </si>
  <si>
    <t>決算額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</si>
  <si>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</si>
  <si>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</si>
  <si>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</si>
  <si>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</si>
  <si>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</si>
  <si>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</si>
  <si>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</si>
  <si>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</si>
  <si>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</si>
  <si>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</si>
  <si>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</si>
  <si>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</si>
  <si>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</si>
  <si>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</si>
  <si>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</si>
  <si>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</si>
  <si>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</si>
  <si>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</si>
  <si>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</si>
  <si>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</si>
  <si>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</si>
  <si>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</si>
  <si>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</si>
  <si>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</si>
  <si>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</si>
  <si>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うち一般財源総額</t>
  </si>
  <si>
    <t>歳出総額</t>
  </si>
  <si>
    <t>歳入歳出差引</t>
  </si>
  <si>
    <t>翌年度への繰越財源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</si>
  <si>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</si>
  <si>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</si>
  <si>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</si>
  <si>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</si>
  <si>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</si>
  <si>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</si>
  <si>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</si>
  <si>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</si>
  <si>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</si>
  <si>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</si>
  <si>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</si>
  <si>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</si>
  <si>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</si>
  <si>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</si>
  <si>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</si>
  <si>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</si>
  <si>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</si>
  <si>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</si>
  <si>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</si>
  <si>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</si>
  <si>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</si>
  <si>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</si>
  <si>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</si>
  <si>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</si>
  <si>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</si>
  <si>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</si>
  <si>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</si>
  <si>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</si>
  <si>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</si>
  <si>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</si>
  <si>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</si>
  <si>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</si>
  <si>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</si>
  <si>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</si>
  <si>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</si>
  <si>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</si>
  <si>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</si>
  <si>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</si>
  <si>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</si>
  <si>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</si>
  <si>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</si>
  <si>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</si>
  <si>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</si>
  <si>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</si>
  <si>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</si>
  <si>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</si>
  <si>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</si>
  <si>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</si>
  <si>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</si>
  <si>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</si>
  <si>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</si>
  <si>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</si>
  <si>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</si>
  <si>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</si>
  <si>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</si>
  <si>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</si>
  <si>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</si>
  <si>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</si>
  <si>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</si>
  <si>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</si>
  <si>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営業外収益</t>
  </si>
  <si>
    <t>営業外費用</t>
  </si>
  <si>
    <t xml:space="preserve">経常利益      </t>
  </si>
  <si>
    <t>特別損失</t>
  </si>
  <si>
    <t>特別利益</t>
  </si>
  <si>
    <t>特別損失</t>
  </si>
  <si>
    <t>特定準備金計上前利益</t>
  </si>
  <si>
    <t>特定準備金取崩</t>
  </si>
  <si>
    <t>特定準備金繰入</t>
  </si>
  <si>
    <t>法人税等</t>
  </si>
  <si>
    <t xml:space="preserve">当期利益  </t>
  </si>
  <si>
    <t>（注１）住宅供給公社については（n=j+k-l-m）</t>
  </si>
  <si>
    <t>前期繰越利益</t>
  </si>
  <si>
    <t xml:space="preserve">当期未処分利益    </t>
  </si>
  <si>
    <t>（注１）住宅供給公社については14年度から新公社会計基準を適用しているため、一般管理費、特定準備金計上前利益、特定準備金取崩・繰入額を計上している。</t>
  </si>
  <si>
    <t>23年度</t>
  </si>
  <si>
    <t>24年度</t>
  </si>
  <si>
    <t>25年度</t>
  </si>
  <si>
    <t>26年度</t>
  </si>
  <si>
    <t>（1）平成29年度普通会計予算の状況</t>
  </si>
  <si>
    <t>(平成29年度予算ﾍﾞｰｽ）</t>
  </si>
  <si>
    <t>29年度</t>
  </si>
  <si>
    <t>（注1）平成23年度～26年度は平成22年国勢調査、平成27年度は平成27年度国勢調査を基に計上している。</t>
  </si>
  <si>
    <t>27年度</t>
  </si>
  <si>
    <t>27年度</t>
  </si>
  <si>
    <t>大阪市住宅供給公社</t>
  </si>
  <si>
    <t>（株）大阪市開発公社</t>
  </si>
  <si>
    <t>（株）湊町開発センター</t>
  </si>
  <si>
    <t>大阪地下街（株）</t>
  </si>
  <si>
    <t>クリスタ長堀（株）</t>
  </si>
  <si>
    <t>大阪港埠頭ターミナル（株）</t>
  </si>
  <si>
    <t>大阪港木材倉庫（株）</t>
  </si>
  <si>
    <t>（株）大阪港トランスポートシステム</t>
  </si>
  <si>
    <t>（株）大阪城ホール</t>
  </si>
  <si>
    <t>大阪港埠頭（株）</t>
  </si>
  <si>
    <t>（株）大阪水道総合サービス</t>
  </si>
  <si>
    <t>アジア太平洋トレードセンター（株）</t>
  </si>
  <si>
    <t>大阪シティバス㈱（旧大阪運輸振興㈱）</t>
  </si>
  <si>
    <t>（株）大阪メトロサービス</t>
  </si>
  <si>
    <t>1.普通会計の状況</t>
  </si>
  <si>
    <t>（単位：百万円、％）</t>
  </si>
  <si>
    <t>平成29年度</t>
  </si>
  <si>
    <t>３.普通会計の状況</t>
  </si>
  <si>
    <t>（1）平成27年度普通会計決算の状況</t>
  </si>
  <si>
    <t>（単位：百万円、％）</t>
  </si>
  <si>
    <t>平成27年度</t>
  </si>
  <si>
    <t>(a)</t>
  </si>
  <si>
    <t>実質収支</t>
  </si>
  <si>
    <t>（注）原則として表示単位未満を四捨五入して端数調整していないため、合計等と一致しない場合がある。</t>
  </si>
  <si>
    <t>大阪市</t>
  </si>
  <si>
    <t>上水道</t>
  </si>
  <si>
    <t>工業用水道</t>
  </si>
  <si>
    <t>交通</t>
  </si>
  <si>
    <t>下水道</t>
  </si>
  <si>
    <t>港営</t>
  </si>
  <si>
    <t>中央卸売市場</t>
  </si>
  <si>
    <t>29年度</t>
  </si>
  <si>
    <t>(b-e)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</si>
  <si>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</si>
  <si>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</si>
  <si>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</si>
  <si>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</si>
  <si>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</si>
  <si>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</si>
  <si>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</si>
  <si>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</si>
  <si>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食肉市場</t>
  </si>
  <si>
    <t>駐車場</t>
  </si>
  <si>
    <t>介護サービス</t>
  </si>
  <si>
    <t>(c=a-b)</t>
  </si>
  <si>
    <t>-</t>
  </si>
  <si>
    <t>(f=d-e)</t>
  </si>
  <si>
    <t>(g=c+f)</t>
  </si>
  <si>
    <t>（注）原則として表示単位未満を四捨五入して端数調整していないため、合計等と一致しない場合がある。</t>
  </si>
  <si>
    <t>市街地再開発事業は、再開発事業の概成に伴い、平成28年3月末で会計を廃止しました。</t>
  </si>
  <si>
    <t>４.公営企業会計の状況</t>
  </si>
  <si>
    <t>(平成27年度決算ﾍﾞｰｽ）</t>
  </si>
  <si>
    <t>上水道</t>
  </si>
  <si>
    <t>工業用水道</t>
  </si>
  <si>
    <t>交通</t>
  </si>
  <si>
    <t>下水道</t>
  </si>
  <si>
    <t>港営</t>
  </si>
  <si>
    <t>中央卸売市場</t>
  </si>
  <si>
    <t>27年度</t>
  </si>
  <si>
    <t>(c-f)</t>
  </si>
  <si>
    <t>食肉市場</t>
  </si>
  <si>
    <t>市街地再開発</t>
  </si>
  <si>
    <t>有料道路</t>
  </si>
  <si>
    <t>駐車場</t>
  </si>
  <si>
    <t>介護サービス</t>
  </si>
  <si>
    <t>有料道路事業は、料金徴収期間終了（平成26年6月9日）に伴い、平成26年3月末で会計を廃止しました。</t>
  </si>
  <si>
    <t>５.第三セクター(公社・株式会社形態の三セク)の状況</t>
  </si>
  <si>
    <t>(平成27年度決算額）</t>
  </si>
  <si>
    <t>27年度</t>
  </si>
  <si>
    <t>-</t>
  </si>
  <si>
    <t>-</t>
  </si>
  <si>
    <t>(c)</t>
  </si>
  <si>
    <t>(d=a-b-c)</t>
  </si>
  <si>
    <t>(e)</t>
  </si>
  <si>
    <t>(f)</t>
  </si>
  <si>
    <t>-</t>
  </si>
  <si>
    <t>(g=d+e-f)</t>
  </si>
  <si>
    <t>(h)</t>
  </si>
  <si>
    <t>(i)</t>
  </si>
  <si>
    <t>(j=g+h-i)</t>
  </si>
  <si>
    <t>(k)</t>
  </si>
  <si>
    <t>(l)</t>
  </si>
  <si>
    <t>(m)</t>
  </si>
  <si>
    <t>(ｎ=g+h-i-m)</t>
  </si>
  <si>
    <t>(o)</t>
  </si>
  <si>
    <t>(p=n+o)</t>
  </si>
  <si>
    <t>（注２）原則として表示単位未満を四捨五入して端数調整していないため、合計等と一致しない場合がある。</t>
  </si>
  <si>
    <t>大阪市</t>
  </si>
  <si>
    <t>大阪市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</si>
</sst>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thin"/>
      <right style="hair"/>
      <top style="hair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9" applyNumberFormat="1" applyFont="1" applyBorder="1" applyAlignment="1">
      <alignment vertical="center"/>
    </xf>
    <xf numFmtId="215" fontId="0" fillId="0" borderId="47" xfId="49" applyNumberFormat="1" applyFont="1" applyBorder="1" applyAlignment="1">
      <alignment vertical="center"/>
    </xf>
    <xf numFmtId="214" fontId="0" fillId="0" borderId="47" xfId="49" applyNumberFormat="1" applyFont="1" applyBorder="1" applyAlignment="1">
      <alignment vertical="center"/>
    </xf>
    <xf numFmtId="215" fontId="0" fillId="0" borderId="48" xfId="49" applyNumberFormat="1" applyFont="1" applyBorder="1" applyAlignment="1">
      <alignment vertical="center"/>
    </xf>
    <xf numFmtId="214" fontId="0" fillId="0" borderId="46" xfId="49" applyNumberFormat="1" applyFont="1" applyBorder="1" applyAlignment="1">
      <alignment vertical="center"/>
    </xf>
    <xf numFmtId="215" fontId="0" fillId="0" borderId="49" xfId="49" applyNumberFormat="1" applyFont="1" applyBorder="1" applyAlignment="1">
      <alignment vertical="center"/>
    </xf>
    <xf numFmtId="214" fontId="0" fillId="0" borderId="49" xfId="49" applyNumberFormat="1" applyFont="1" applyBorder="1" applyAlignment="1">
      <alignment vertical="center"/>
    </xf>
    <xf numFmtId="215" fontId="0" fillId="0" borderId="50" xfId="49" applyNumberFormat="1" applyFont="1" applyBorder="1" applyAlignment="1">
      <alignment vertical="center"/>
    </xf>
    <xf numFmtId="214" fontId="0" fillId="0" borderId="37" xfId="49" applyNumberFormat="1" applyFont="1" applyBorder="1" applyAlignment="1">
      <alignment vertical="center"/>
    </xf>
    <xf numFmtId="215" fontId="0" fillId="0" borderId="30" xfId="49" applyNumberFormat="1" applyFont="1" applyBorder="1" applyAlignment="1">
      <alignment vertical="center"/>
    </xf>
    <xf numFmtId="214" fontId="0" fillId="0" borderId="30" xfId="49" applyNumberFormat="1" applyFont="1" applyBorder="1" applyAlignment="1">
      <alignment vertical="center"/>
    </xf>
    <xf numFmtId="215" fontId="0" fillId="0" borderId="34" xfId="49" applyNumberFormat="1" applyFont="1" applyBorder="1" applyAlignment="1">
      <alignment vertical="center"/>
    </xf>
    <xf numFmtId="214" fontId="0" fillId="0" borderId="45" xfId="49" applyNumberFormat="1" applyFont="1" applyBorder="1" applyAlignment="1">
      <alignment vertical="center"/>
    </xf>
    <xf numFmtId="215" fontId="0" fillId="0" borderId="51" xfId="49" applyNumberFormat="1" applyFont="1" applyBorder="1" applyAlignment="1">
      <alignment vertical="center"/>
    </xf>
    <xf numFmtId="214" fontId="0" fillId="0" borderId="51" xfId="49" applyNumberFormat="1" applyFont="1" applyBorder="1" applyAlignment="1">
      <alignment vertical="center"/>
    </xf>
    <xf numFmtId="215" fontId="0" fillId="0" borderId="52" xfId="49" applyNumberFormat="1" applyFont="1" applyBorder="1" applyAlignment="1">
      <alignment vertical="center"/>
    </xf>
    <xf numFmtId="214" fontId="0" fillId="0" borderId="41" xfId="49" applyNumberFormat="1" applyFont="1" applyBorder="1" applyAlignment="1">
      <alignment vertical="center"/>
    </xf>
    <xf numFmtId="215" fontId="0" fillId="0" borderId="53" xfId="49" applyNumberFormat="1" applyFont="1" applyBorder="1" applyAlignment="1">
      <alignment vertical="center"/>
    </xf>
    <xf numFmtId="214" fontId="0" fillId="0" borderId="53" xfId="49" applyNumberFormat="1" applyFont="1" applyBorder="1" applyAlignment="1">
      <alignment vertical="center"/>
    </xf>
    <xf numFmtId="215" fontId="0" fillId="0" borderId="54" xfId="49" applyNumberFormat="1" applyFont="1" applyBorder="1" applyAlignment="1">
      <alignment vertical="center"/>
    </xf>
    <xf numFmtId="214" fontId="0" fillId="0" borderId="13" xfId="49" applyNumberFormat="1" applyFont="1" applyBorder="1" applyAlignment="1">
      <alignment vertical="center"/>
    </xf>
    <xf numFmtId="215" fontId="0" fillId="0" borderId="27" xfId="49" applyNumberFormat="1" applyFont="1" applyBorder="1" applyAlignment="1">
      <alignment vertical="center"/>
    </xf>
    <xf numFmtId="215" fontId="0" fillId="0" borderId="55" xfId="49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9" applyNumberFormat="1" applyBorder="1" applyAlignment="1">
      <alignment vertical="center"/>
    </xf>
    <xf numFmtId="214" fontId="0" fillId="0" borderId="11" xfId="49" applyNumberFormat="1" applyBorder="1" applyAlignment="1">
      <alignment vertical="center"/>
    </xf>
    <xf numFmtId="214" fontId="0" fillId="0" borderId="58" xfId="49" applyNumberFormat="1" applyBorder="1" applyAlignment="1">
      <alignment vertical="center"/>
    </xf>
    <xf numFmtId="214" fontId="0" fillId="0" borderId="48" xfId="49" applyNumberFormat="1" applyBorder="1" applyAlignment="1">
      <alignment vertical="center"/>
    </xf>
    <xf numFmtId="214" fontId="0" fillId="0" borderId="59" xfId="49" applyNumberFormat="1" applyBorder="1" applyAlignment="1">
      <alignment vertical="center"/>
    </xf>
    <xf numFmtId="214" fontId="0" fillId="0" borderId="37" xfId="49" applyNumberFormat="1" applyBorder="1" applyAlignment="1">
      <alignment vertical="center"/>
    </xf>
    <xf numFmtId="214" fontId="0" fillId="0" borderId="16" xfId="49" applyNumberFormat="1" applyBorder="1" applyAlignment="1">
      <alignment vertical="center"/>
    </xf>
    <xf numFmtId="214" fontId="0" fillId="0" borderId="34" xfId="49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9" applyNumberFormat="1" applyBorder="1" applyAlignment="1">
      <alignment vertical="center"/>
    </xf>
    <xf numFmtId="214" fontId="0" fillId="0" borderId="45" xfId="49" applyNumberFormat="1" applyBorder="1" applyAlignment="1">
      <alignment vertical="center"/>
    </xf>
    <xf numFmtId="214" fontId="0" fillId="0" borderId="18" xfId="49" applyNumberFormat="1" applyBorder="1" applyAlignment="1">
      <alignment vertical="center"/>
    </xf>
    <xf numFmtId="214" fontId="0" fillId="0" borderId="52" xfId="49" applyNumberFormat="1" applyBorder="1" applyAlignment="1">
      <alignment vertical="center"/>
    </xf>
    <xf numFmtId="214" fontId="0" fillId="0" borderId="60" xfId="49" applyNumberFormat="1" applyBorder="1" applyAlignment="1">
      <alignment vertical="center"/>
    </xf>
    <xf numFmtId="214" fontId="0" fillId="0" borderId="46" xfId="49" applyNumberFormat="1" applyBorder="1" applyAlignment="1">
      <alignment vertical="center"/>
    </xf>
    <xf numFmtId="214" fontId="0" fillId="0" borderId="33" xfId="49" applyNumberFormat="1" applyBorder="1" applyAlignment="1">
      <alignment vertical="center"/>
    </xf>
    <xf numFmtId="214" fontId="0" fillId="0" borderId="50" xfId="49" applyNumberFormat="1" applyBorder="1" applyAlignment="1">
      <alignment vertical="center"/>
    </xf>
    <xf numFmtId="214" fontId="0" fillId="0" borderId="34" xfId="49" applyNumberFormat="1" applyFont="1" applyBorder="1" applyAlignment="1" quotePrefix="1">
      <alignment horizontal="right" vertical="center"/>
    </xf>
    <xf numFmtId="214" fontId="0" fillId="0" borderId="61" xfId="49" applyNumberFormat="1" applyFont="1" applyBorder="1" applyAlignment="1" quotePrefix="1">
      <alignment horizontal="right" vertical="center"/>
    </xf>
    <xf numFmtId="214" fontId="0" fillId="0" borderId="13" xfId="49" applyNumberFormat="1" applyFont="1" applyBorder="1" applyAlignment="1" quotePrefix="1">
      <alignment horizontal="right" vertical="center"/>
    </xf>
    <xf numFmtId="214" fontId="0" fillId="0" borderId="62" xfId="49" applyNumberFormat="1" applyFont="1" applyBorder="1" applyAlignment="1" quotePrefix="1">
      <alignment horizontal="right" vertical="center"/>
    </xf>
    <xf numFmtId="214" fontId="0" fillId="0" borderId="63" xfId="49" applyNumberFormat="1" applyBorder="1" applyAlignment="1">
      <alignment vertical="center"/>
    </xf>
    <xf numFmtId="214" fontId="0" fillId="0" borderId="0" xfId="49" applyNumberFormat="1" applyBorder="1" applyAlignment="1">
      <alignment vertical="center"/>
    </xf>
    <xf numFmtId="214" fontId="0" fillId="0" borderId="31" xfId="49" applyNumberFormat="1" applyBorder="1" applyAlignment="1">
      <alignment vertical="center"/>
    </xf>
    <xf numFmtId="214" fontId="0" fillId="0" borderId="55" xfId="49" applyNumberFormat="1" applyBorder="1" applyAlignment="1">
      <alignment vertical="center"/>
    </xf>
    <xf numFmtId="214" fontId="0" fillId="0" borderId="64" xfId="49" applyNumberFormat="1" applyBorder="1" applyAlignment="1">
      <alignment vertical="center"/>
    </xf>
    <xf numFmtId="214" fontId="0" fillId="0" borderId="61" xfId="49" applyNumberFormat="1" applyBorder="1" applyAlignment="1">
      <alignment vertical="center"/>
    </xf>
    <xf numFmtId="214" fontId="0" fillId="0" borderId="13" xfId="49" applyNumberFormat="1" applyBorder="1" applyAlignment="1">
      <alignment vertical="center"/>
    </xf>
    <xf numFmtId="214" fontId="0" fillId="0" borderId="35" xfId="49" applyNumberFormat="1" applyBorder="1" applyAlignment="1">
      <alignment vertical="center"/>
    </xf>
    <xf numFmtId="214" fontId="0" fillId="0" borderId="20" xfId="49" applyNumberFormat="1" applyBorder="1" applyAlignment="1">
      <alignment vertical="center"/>
    </xf>
    <xf numFmtId="214" fontId="0" fillId="0" borderId="59" xfId="49" applyNumberFormat="1" applyFont="1" applyBorder="1" applyAlignment="1" quotePrefix="1">
      <alignment horizontal="right" vertical="center"/>
    </xf>
    <xf numFmtId="214" fontId="0" fillId="0" borderId="37" xfId="49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9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9" applyNumberFormat="1" applyBorder="1" applyAlignment="1">
      <alignment vertical="center"/>
    </xf>
    <xf numFmtId="214" fontId="0" fillId="0" borderId="66" xfId="49" applyNumberFormat="1" applyBorder="1" applyAlignment="1">
      <alignment vertical="center"/>
    </xf>
    <xf numFmtId="214" fontId="0" fillId="0" borderId="22" xfId="49" applyNumberFormat="1" applyBorder="1" applyAlignment="1">
      <alignment vertical="center"/>
    </xf>
    <xf numFmtId="214" fontId="0" fillId="0" borderId="67" xfId="49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9" applyNumberFormat="1" applyBorder="1" applyAlignment="1">
      <alignment vertical="center"/>
    </xf>
    <xf numFmtId="214" fontId="0" fillId="0" borderId="68" xfId="49" applyNumberFormat="1" applyBorder="1" applyAlignment="1">
      <alignment vertical="center"/>
    </xf>
    <xf numFmtId="214" fontId="0" fillId="0" borderId="39" xfId="49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9" applyNumberFormat="1" applyBorder="1" applyAlignment="1">
      <alignment vertical="center"/>
    </xf>
    <xf numFmtId="214" fontId="0" fillId="0" borderId="36" xfId="49" applyNumberFormat="1" applyBorder="1" applyAlignment="1">
      <alignment vertical="center"/>
    </xf>
    <xf numFmtId="214" fontId="0" fillId="0" borderId="12" xfId="49" applyNumberFormat="1" applyFont="1" applyBorder="1" applyAlignment="1" quotePrefix="1">
      <alignment horizontal="right" vertical="center"/>
    </xf>
    <xf numFmtId="214" fontId="0" fillId="0" borderId="14" xfId="49" applyNumberFormat="1" applyBorder="1" applyAlignment="1">
      <alignment vertical="center"/>
    </xf>
    <xf numFmtId="214" fontId="0" fillId="0" borderId="17" xfId="49" applyNumberFormat="1" applyBorder="1" applyAlignment="1">
      <alignment vertical="center"/>
    </xf>
    <xf numFmtId="214" fontId="0" fillId="0" borderId="12" xfId="49" applyNumberFormat="1" applyBorder="1" applyAlignment="1">
      <alignment vertical="center"/>
    </xf>
    <xf numFmtId="214" fontId="0" fillId="0" borderId="22" xfId="49" applyNumberFormat="1" applyFont="1" applyBorder="1" applyAlignment="1" quotePrefix="1">
      <alignment horizontal="right" vertical="center"/>
    </xf>
    <xf numFmtId="214" fontId="0" fillId="0" borderId="36" xfId="49" applyNumberFormat="1" applyFont="1" applyBorder="1" applyAlignment="1" quotePrefix="1">
      <alignment horizontal="right" vertical="center"/>
    </xf>
    <xf numFmtId="214" fontId="0" fillId="0" borderId="23" xfId="49" applyNumberFormat="1" applyBorder="1" applyAlignment="1">
      <alignment vertical="center"/>
    </xf>
    <xf numFmtId="214" fontId="0" fillId="0" borderId="66" xfId="49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9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9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6" xfId="0" applyNumberFormat="1" applyBorder="1" applyAlignment="1">
      <alignment vertical="center"/>
    </xf>
    <xf numFmtId="214" fontId="0" fillId="0" borderId="77" xfId="0" applyNumberFormat="1" applyBorder="1" applyAlignment="1">
      <alignment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9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9" applyNumberFormat="1" applyFill="1" applyBorder="1" applyAlignment="1">
      <alignment vertical="center"/>
    </xf>
    <xf numFmtId="214" fontId="0" fillId="0" borderId="66" xfId="49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5" fontId="0" fillId="0" borderId="80" xfId="49" applyNumberFormat="1" applyFont="1" applyBorder="1" applyAlignment="1">
      <alignment vertical="center"/>
    </xf>
    <xf numFmtId="215" fontId="0" fillId="0" borderId="81" xfId="49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9" applyNumberFormat="1" applyFont="1" applyBorder="1" applyAlignment="1">
      <alignment vertical="center"/>
    </xf>
    <xf numFmtId="214" fontId="0" fillId="0" borderId="33" xfId="49" applyNumberFormat="1" applyFont="1" applyBorder="1" applyAlignment="1">
      <alignment vertical="center"/>
    </xf>
    <xf numFmtId="214" fontId="0" fillId="0" borderId="16" xfId="49" applyNumberFormat="1" applyFont="1" applyBorder="1" applyAlignment="1">
      <alignment vertical="center"/>
    </xf>
    <xf numFmtId="214" fontId="0" fillId="0" borderId="18" xfId="49" applyNumberFormat="1" applyFont="1" applyBorder="1" applyAlignment="1">
      <alignment vertical="center"/>
    </xf>
    <xf numFmtId="214" fontId="0" fillId="0" borderId="38" xfId="49" applyNumberFormat="1" applyFont="1" applyBorder="1" applyAlignment="1">
      <alignment vertical="center"/>
    </xf>
    <xf numFmtId="215" fontId="0" fillId="0" borderId="21" xfId="49" applyNumberFormat="1" applyFont="1" applyBorder="1" applyAlignment="1">
      <alignment vertical="center"/>
    </xf>
    <xf numFmtId="215" fontId="0" fillId="0" borderId="64" xfId="49" applyNumberFormat="1" applyFont="1" applyBorder="1" applyAlignment="1">
      <alignment vertical="center"/>
    </xf>
    <xf numFmtId="215" fontId="0" fillId="0" borderId="66" xfId="49" applyNumberFormat="1" applyFont="1" applyBorder="1" applyAlignment="1">
      <alignment vertical="center"/>
    </xf>
    <xf numFmtId="215" fontId="0" fillId="0" borderId="65" xfId="49" applyNumberFormat="1" applyFont="1" applyBorder="1" applyAlignment="1">
      <alignment vertical="center"/>
    </xf>
    <xf numFmtId="215" fontId="0" fillId="0" borderId="62" xfId="49" applyNumberFormat="1" applyFont="1" applyBorder="1" applyAlignment="1">
      <alignment vertical="center"/>
    </xf>
    <xf numFmtId="215" fontId="0" fillId="0" borderId="22" xfId="49" applyNumberFormat="1" applyFont="1" applyBorder="1" applyAlignment="1">
      <alignment vertical="center"/>
    </xf>
    <xf numFmtId="215" fontId="0" fillId="0" borderId="68" xfId="49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23" xfId="0" applyNumberFormat="1" applyFont="1" applyFill="1" applyBorder="1" applyAlignment="1">
      <alignment horizontal="centerContinuous" vertical="center"/>
    </xf>
    <xf numFmtId="41" fontId="0" fillId="0" borderId="15" xfId="0" applyNumberFormat="1" applyFont="1" applyFill="1" applyBorder="1" applyAlignment="1">
      <alignment horizontal="centerContinuous" vertical="center"/>
    </xf>
    <xf numFmtId="41" fontId="0" fillId="0" borderId="79" xfId="0" applyNumberFormat="1" applyFont="1" applyFill="1" applyBorder="1" applyAlignment="1">
      <alignment horizontal="centerContinuous" vertical="center"/>
    </xf>
    <xf numFmtId="214" fontId="0" fillId="0" borderId="36" xfId="49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Continuous" vertical="center"/>
    </xf>
    <xf numFmtId="41" fontId="4" fillId="0" borderId="13" xfId="0" applyNumberFormat="1" applyFont="1" applyFill="1" applyBorder="1" applyAlignment="1">
      <alignment horizontal="distributed" vertical="center"/>
    </xf>
    <xf numFmtId="214" fontId="0" fillId="0" borderId="35" xfId="49" applyNumberFormat="1" applyFont="1" applyFill="1" applyBorder="1" applyAlignment="1">
      <alignment horizontal="center" vertical="center"/>
    </xf>
    <xf numFmtId="214" fontId="0" fillId="0" borderId="82" xfId="49" applyNumberFormat="1" applyFont="1" applyFill="1" applyBorder="1" applyAlignment="1">
      <alignment vertical="center"/>
    </xf>
    <xf numFmtId="214" fontId="0" fillId="0" borderId="23" xfId="49" applyNumberFormat="1" applyFont="1" applyFill="1" applyBorder="1" applyAlignment="1">
      <alignment vertical="center"/>
    </xf>
    <xf numFmtId="214" fontId="0" fillId="0" borderId="12" xfId="49" applyNumberFormat="1" applyFill="1" applyBorder="1" applyAlignment="1">
      <alignment vertical="center"/>
    </xf>
    <xf numFmtId="214" fontId="0" fillId="0" borderId="22" xfId="49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6" fillId="0" borderId="13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41" fontId="0" fillId="0" borderId="10" xfId="0" applyNumberFormat="1" applyFill="1" applyBorder="1" applyAlignment="1">
      <alignment horizontal="centerContinuous" vertical="center"/>
    </xf>
    <xf numFmtId="41" fontId="0" fillId="0" borderId="11" xfId="0" applyNumberFormat="1" applyFill="1" applyBorder="1" applyAlignment="1">
      <alignment horizontal="centerContinuous" vertical="center"/>
    </xf>
    <xf numFmtId="41" fontId="0" fillId="0" borderId="12" xfId="0" applyNumberFormat="1" applyFill="1" applyBorder="1" applyAlignment="1">
      <alignment horizontal="centerContinuous" vertical="center"/>
    </xf>
    <xf numFmtId="41" fontId="0" fillId="0" borderId="13" xfId="0" applyNumberFormat="1" applyFill="1" applyBorder="1" applyAlignment="1">
      <alignment horizontal="centerContinuous" vertical="center"/>
    </xf>
    <xf numFmtId="41" fontId="0" fillId="0" borderId="63" xfId="0" applyNumberFormat="1" applyFill="1" applyBorder="1" applyAlignment="1">
      <alignment horizontal="center" vertical="center"/>
    </xf>
    <xf numFmtId="41" fontId="0" fillId="0" borderId="31" xfId="0" applyNumberFormat="1" applyFill="1" applyBorder="1" applyAlignment="1">
      <alignment horizontal="center" vertical="center"/>
    </xf>
    <xf numFmtId="41" fontId="0" fillId="0" borderId="68" xfId="0" applyNumberFormat="1" applyFill="1" applyBorder="1" applyAlignment="1">
      <alignment horizontal="center" vertical="center"/>
    </xf>
    <xf numFmtId="41" fontId="0" fillId="0" borderId="71" xfId="0" applyNumberFormat="1" applyFont="1" applyFill="1" applyBorder="1" applyAlignment="1">
      <alignment vertical="center"/>
    </xf>
    <xf numFmtId="0" fontId="0" fillId="0" borderId="72" xfId="0" applyFill="1" applyBorder="1" applyAlignment="1">
      <alignment horizontal="distributed" vertical="center"/>
    </xf>
    <xf numFmtId="214" fontId="0" fillId="0" borderId="83" xfId="49" applyNumberFormat="1" applyFill="1" applyBorder="1" applyAlignment="1">
      <alignment horizontal="center" vertical="center"/>
    </xf>
    <xf numFmtId="214" fontId="0" fillId="0" borderId="84" xfId="49" applyNumberFormat="1" applyFill="1" applyBorder="1" applyAlignment="1">
      <alignment horizontal="center" vertical="center"/>
    </xf>
    <xf numFmtId="214" fontId="0" fillId="0" borderId="80" xfId="49" applyNumberFormat="1" applyFill="1" applyBorder="1" applyAlignment="1">
      <alignment horizontal="center" vertical="center"/>
    </xf>
    <xf numFmtId="41" fontId="0" fillId="0" borderId="23" xfId="0" applyNumberFormat="1" applyFill="1" applyBorder="1" applyAlignment="1">
      <alignment horizontal="left" vertical="center"/>
    </xf>
    <xf numFmtId="41" fontId="0" fillId="0" borderId="15" xfId="0" applyNumberFormat="1" applyFill="1" applyBorder="1" applyAlignment="1">
      <alignment horizontal="left" vertical="center"/>
    </xf>
    <xf numFmtId="214" fontId="0" fillId="0" borderId="19" xfId="49" applyNumberFormat="1" applyFill="1" applyBorder="1" applyAlignment="1">
      <alignment horizontal="center" vertical="center"/>
    </xf>
    <xf numFmtId="214" fontId="0" fillId="0" borderId="18" xfId="49" applyNumberFormat="1" applyFill="1" applyBorder="1" applyAlignment="1">
      <alignment horizontal="center" vertical="center"/>
    </xf>
    <xf numFmtId="214" fontId="0" fillId="0" borderId="65" xfId="49" applyNumberFormat="1" applyFill="1" applyBorder="1" applyAlignment="1">
      <alignment horizontal="center" vertical="center"/>
    </xf>
    <xf numFmtId="214" fontId="0" fillId="0" borderId="59" xfId="49" applyNumberFormat="1" applyFill="1" applyBorder="1" applyAlignment="1">
      <alignment horizontal="center" vertical="center"/>
    </xf>
    <xf numFmtId="214" fontId="0" fillId="0" borderId="16" xfId="49" applyNumberFormat="1" applyFill="1" applyBorder="1" applyAlignment="1">
      <alignment horizontal="center" vertical="center"/>
    </xf>
    <xf numFmtId="214" fontId="0" fillId="0" borderId="66" xfId="49" applyNumberFormat="1" applyFill="1" applyBorder="1" applyAlignment="1">
      <alignment horizontal="center" vertical="center"/>
    </xf>
    <xf numFmtId="214" fontId="0" fillId="0" borderId="59" xfId="49" applyNumberFormat="1" applyFon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horizontal="left" vertical="center"/>
    </xf>
    <xf numFmtId="214" fontId="0" fillId="0" borderId="61" xfId="49" applyNumberFormat="1" applyFill="1" applyBorder="1" applyAlignment="1">
      <alignment horizontal="center" vertical="center"/>
    </xf>
    <xf numFmtId="214" fontId="0" fillId="0" borderId="35" xfId="49" applyNumberFormat="1" applyFill="1" applyBorder="1" applyAlignment="1">
      <alignment horizontal="center" vertical="center"/>
    </xf>
    <xf numFmtId="214" fontId="0" fillId="0" borderId="22" xfId="49" applyNumberFormat="1" applyFill="1" applyBorder="1" applyAlignment="1">
      <alignment horizontal="center" vertical="center"/>
    </xf>
    <xf numFmtId="214" fontId="0" fillId="0" borderId="61" xfId="49" applyNumberFormat="1" applyFont="1" applyFill="1" applyBorder="1" applyAlignment="1">
      <alignment horizontal="center" vertical="center"/>
    </xf>
    <xf numFmtId="214" fontId="0" fillId="0" borderId="82" xfId="49" applyNumberFormat="1" applyFill="1" applyBorder="1" applyAlignment="1">
      <alignment vertical="center"/>
    </xf>
    <xf numFmtId="214" fontId="0" fillId="0" borderId="42" xfId="49" applyNumberFormat="1" applyFill="1" applyBorder="1" applyAlignment="1">
      <alignment vertical="center"/>
    </xf>
    <xf numFmtId="214" fontId="0" fillId="0" borderId="67" xfId="49" applyNumberFormat="1" applyFill="1" applyBorder="1" applyAlignment="1">
      <alignment vertical="center"/>
    </xf>
    <xf numFmtId="214" fontId="0" fillId="0" borderId="59" xfId="49" applyNumberFormat="1" applyFill="1" applyBorder="1" applyAlignment="1">
      <alignment vertical="center"/>
    </xf>
    <xf numFmtId="214" fontId="0" fillId="0" borderId="16" xfId="49" applyNumberFormat="1" applyFill="1" applyBorder="1" applyAlignment="1">
      <alignment vertical="center"/>
    </xf>
    <xf numFmtId="214" fontId="0" fillId="0" borderId="59" xfId="49" applyNumberFormat="1" applyFont="1" applyFill="1" applyBorder="1" applyAlignment="1">
      <alignment horizontal="right" vertical="center"/>
    </xf>
    <xf numFmtId="214" fontId="0" fillId="0" borderId="59" xfId="49" applyNumberFormat="1" applyFont="1" applyFill="1" applyBorder="1" applyAlignment="1">
      <alignment vertical="center"/>
    </xf>
    <xf numFmtId="214" fontId="0" fillId="0" borderId="62" xfId="49" applyNumberFormat="1" applyFill="1" applyBorder="1" applyAlignment="1">
      <alignment vertical="center"/>
    </xf>
    <xf numFmtId="214" fontId="0" fillId="0" borderId="23" xfId="49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40" xfId="0" applyNumberFormat="1" applyFill="1" applyBorder="1" applyAlignment="1">
      <alignment horizontal="left" vertical="center"/>
    </xf>
    <xf numFmtId="41" fontId="0" fillId="0" borderId="41" xfId="0" applyNumberFormat="1" applyFill="1" applyBorder="1" applyAlignment="1">
      <alignment horizontal="left" vertical="center"/>
    </xf>
    <xf numFmtId="214" fontId="0" fillId="0" borderId="40" xfId="49" applyNumberFormat="1" applyFill="1" applyBorder="1" applyAlignment="1">
      <alignment vertical="center"/>
    </xf>
    <xf numFmtId="214" fontId="0" fillId="0" borderId="35" xfId="49" applyNumberFormat="1" applyFill="1" applyBorder="1" applyAlignment="1">
      <alignment vertical="center"/>
    </xf>
    <xf numFmtId="214" fontId="0" fillId="0" borderId="71" xfId="49" applyNumberFormat="1" applyFill="1" applyBorder="1" applyAlignment="1">
      <alignment vertical="center"/>
    </xf>
    <xf numFmtId="41" fontId="0" fillId="0" borderId="15" xfId="0" applyNumberFormat="1" applyFill="1" applyBorder="1" applyAlignment="1" quotePrefix="1">
      <alignment horizontal="right" vertical="center"/>
    </xf>
    <xf numFmtId="41" fontId="0" fillId="0" borderId="37" xfId="0" applyNumberFormat="1" applyFill="1" applyBorder="1" applyAlignment="1" quotePrefix="1">
      <alignment horizontal="right" vertical="center"/>
    </xf>
    <xf numFmtId="41" fontId="0" fillId="0" borderId="13" xfId="0" applyNumberFormat="1" applyFill="1" applyBorder="1" applyAlignment="1" quotePrefix="1">
      <alignment horizontal="right" vertical="center"/>
    </xf>
    <xf numFmtId="214" fontId="0" fillId="0" borderId="38" xfId="49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36" xfId="0" applyNumberFormat="1" applyFill="1" applyBorder="1" applyAlignment="1">
      <alignment vertical="center"/>
    </xf>
    <xf numFmtId="214" fontId="0" fillId="0" borderId="37" xfId="49" applyNumberFormat="1" applyFill="1" applyBorder="1" applyAlignment="1">
      <alignment vertical="center"/>
    </xf>
    <xf numFmtId="214" fontId="0" fillId="0" borderId="85" xfId="49" applyNumberFormat="1" applyFill="1" applyBorder="1" applyAlignment="1">
      <alignment vertical="center"/>
    </xf>
    <xf numFmtId="214" fontId="0" fillId="0" borderId="86" xfId="49" applyNumberFormat="1" applyFill="1" applyBorder="1" applyAlignment="1">
      <alignment vertical="center"/>
    </xf>
    <xf numFmtId="41" fontId="0" fillId="0" borderId="13" xfId="0" applyNumberForma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 vertical="center"/>
    </xf>
    <xf numFmtId="41" fontId="4" fillId="0" borderId="13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87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88" xfId="0" applyNumberFormat="1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72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11" fillId="0" borderId="10" xfId="61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7" xfId="49" applyNumberFormat="1" applyFont="1" applyBorder="1" applyAlignment="1">
      <alignment vertical="center" textRotation="255"/>
    </xf>
    <xf numFmtId="217" fontId="10" fillId="0" borderId="88" xfId="49" applyNumberFormat="1" applyFont="1" applyBorder="1" applyAlignment="1">
      <alignment vertical="center" textRotation="255"/>
    </xf>
    <xf numFmtId="217" fontId="10" fillId="0" borderId="70" xfId="49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56" xfId="49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214" fontId="0" fillId="0" borderId="64" xfId="49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214" fontId="0" fillId="0" borderId="60" xfId="49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0" fontId="13" fillId="0" borderId="88" xfId="62" applyFont="1" applyBorder="1" applyAlignment="1">
      <alignment vertical="center" textRotation="255"/>
      <protection/>
    </xf>
    <xf numFmtId="0" fontId="13" fillId="0" borderId="70" xfId="62" applyFont="1" applyBorder="1" applyAlignment="1">
      <alignment vertical="center" textRotation="255"/>
      <protection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0" fontId="13" fillId="0" borderId="88" xfId="62" applyFont="1" applyBorder="1" applyAlignment="1">
      <alignment vertical="center"/>
      <protection/>
    </xf>
    <xf numFmtId="0" fontId="13" fillId="0" borderId="70" xfId="62" applyFont="1" applyBorder="1" applyAlignment="1">
      <alignment vertical="center"/>
      <protection/>
    </xf>
    <xf numFmtId="217" fontId="10" fillId="0" borderId="14" xfId="49" applyNumberFormat="1" applyFont="1" applyBorder="1" applyAlignment="1">
      <alignment vertical="center" textRotation="255"/>
    </xf>
    <xf numFmtId="0" fontId="13" fillId="0" borderId="14" xfId="62" applyFont="1" applyBorder="1" applyAlignment="1">
      <alignment vertical="center"/>
      <protection/>
    </xf>
    <xf numFmtId="0" fontId="13" fillId="0" borderId="12" xfId="62" applyFont="1" applyBorder="1" applyAlignment="1">
      <alignment vertical="center"/>
      <protection/>
    </xf>
    <xf numFmtId="0" fontId="0" fillId="0" borderId="23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41" fontId="0" fillId="0" borderId="23" xfId="0" applyNumberFormat="1" applyFont="1" applyFill="1" applyBorder="1" applyAlignment="1">
      <alignment horizontal="center" vertical="center"/>
    </xf>
    <xf numFmtId="41" fontId="0" fillId="0" borderId="79" xfId="0" applyNumberFormat="1" applyFont="1" applyFill="1" applyBorder="1" applyAlignment="1">
      <alignment horizontal="center" vertical="center"/>
    </xf>
    <xf numFmtId="41" fontId="0" fillId="0" borderId="23" xfId="0" applyNumberFormat="1" applyFont="1" applyFill="1" applyBorder="1" applyAlignment="1">
      <alignment horizontal="center" vertical="center" shrinkToFit="1"/>
    </xf>
    <xf numFmtId="41" fontId="0" fillId="0" borderId="79" xfId="0" applyNumberFormat="1" applyFont="1" applyFill="1" applyBorder="1" applyAlignment="1">
      <alignment horizontal="center" vertical="center" shrinkToFit="1"/>
    </xf>
    <xf numFmtId="41" fontId="14" fillId="0" borderId="23" xfId="0" applyNumberFormat="1" applyFont="1" applyFill="1" applyBorder="1" applyAlignment="1">
      <alignment horizontal="center" vertical="center"/>
    </xf>
    <xf numFmtId="41" fontId="14" fillId="0" borderId="79" xfId="0" applyNumberFormat="1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textRotation="255"/>
    </xf>
    <xf numFmtId="0" fontId="0" fillId="0" borderId="88" xfId="0" applyFill="1" applyBorder="1" applyAlignment="1">
      <alignment horizontal="center" vertical="center" textRotation="255"/>
    </xf>
    <xf numFmtId="0" fontId="0" fillId="0" borderId="70" xfId="0" applyFill="1" applyBorder="1" applyAlignment="1">
      <alignment horizontal="center" vertical="center" textRotation="255"/>
    </xf>
    <xf numFmtId="41" fontId="16" fillId="0" borderId="36" xfId="0" applyNumberFormat="1" applyFont="1" applyFill="1" applyBorder="1" applyAlignment="1">
      <alignment horizontal="right" vertical="center"/>
    </xf>
    <xf numFmtId="41" fontId="16" fillId="0" borderId="34" xfId="0" applyNumberFormat="1" applyFont="1" applyFill="1" applyBorder="1" applyAlignment="1">
      <alignment horizontal="right" vertical="center"/>
    </xf>
    <xf numFmtId="0" fontId="0" fillId="0" borderId="87" xfId="0" applyNumberForma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０決算ベース" xfId="61"/>
    <cellStyle name="標準_地方債公営企業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E1" sqref="E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22" t="s">
        <v>0</v>
      </c>
      <c r="B1" s="322"/>
      <c r="C1" s="322"/>
      <c r="D1" s="322"/>
      <c r="E1" s="76" t="s">
        <v>317</v>
      </c>
      <c r="F1" s="2"/>
      <c r="AA1" s="323" t="s">
        <v>91</v>
      </c>
      <c r="AB1" s="323"/>
    </row>
    <row r="2" spans="27:37" ht="13.5">
      <c r="AA2" s="324" t="s">
        <v>92</v>
      </c>
      <c r="AB2" s="324"/>
      <c r="AC2" s="325" t="s">
        <v>93</v>
      </c>
      <c r="AD2" s="327" t="s">
        <v>94</v>
      </c>
      <c r="AE2" s="328"/>
      <c r="AF2" s="329"/>
      <c r="AG2" s="324" t="s">
        <v>95</v>
      </c>
      <c r="AH2" s="324" t="s">
        <v>96</v>
      </c>
      <c r="AI2" s="324" t="s">
        <v>97</v>
      </c>
      <c r="AJ2" s="324" t="s">
        <v>98</v>
      </c>
      <c r="AK2" s="324" t="s">
        <v>99</v>
      </c>
    </row>
    <row r="3" spans="1:37" ht="14.25">
      <c r="A3" s="22" t="s">
        <v>244</v>
      </c>
      <c r="AA3" s="324"/>
      <c r="AB3" s="324"/>
      <c r="AC3" s="326"/>
      <c r="AD3" s="171"/>
      <c r="AE3" s="170" t="s">
        <v>112</v>
      </c>
      <c r="AF3" s="170" t="s">
        <v>113</v>
      </c>
      <c r="AG3" s="324"/>
      <c r="AH3" s="324"/>
      <c r="AI3" s="324"/>
      <c r="AJ3" s="324"/>
      <c r="AK3" s="324"/>
    </row>
    <row r="4" spans="27:38" ht="13.5">
      <c r="AA4" s="325" t="str">
        <f>E1</f>
        <v>大阪市</v>
      </c>
      <c r="AB4" s="172" t="s">
        <v>100</v>
      </c>
      <c r="AC4" s="173">
        <f>F22</f>
        <v>1753321</v>
      </c>
      <c r="AD4" s="173">
        <f>F9</f>
        <v>651793</v>
      </c>
      <c r="AE4" s="173">
        <f>F10</f>
        <v>258782</v>
      </c>
      <c r="AF4" s="173">
        <f>F13</f>
        <v>277933</v>
      </c>
      <c r="AG4" s="173">
        <f>F14</f>
        <v>5980</v>
      </c>
      <c r="AH4" s="173">
        <f>F15</f>
        <v>59500</v>
      </c>
      <c r="AI4" s="173">
        <f>F17</f>
        <v>419595</v>
      </c>
      <c r="AJ4" s="173">
        <f>F20</f>
        <v>136830</v>
      </c>
      <c r="AK4" s="173">
        <f>F21</f>
        <v>316771</v>
      </c>
      <c r="AL4" s="174"/>
    </row>
    <row r="5" spans="1:37" ht="13.5">
      <c r="A5" s="21" t="s">
        <v>224</v>
      </c>
      <c r="AA5" s="330"/>
      <c r="AB5" s="172" t="s">
        <v>101</v>
      </c>
      <c r="AC5" s="175"/>
      <c r="AD5" s="175">
        <f>G9</f>
        <v>37.17476719893277</v>
      </c>
      <c r="AE5" s="175">
        <f>G10</f>
        <v>14.759533479608129</v>
      </c>
      <c r="AF5" s="175">
        <f>G13</f>
        <v>15.851803520290922</v>
      </c>
      <c r="AG5" s="175">
        <f>G14</f>
        <v>0.34106703792403104</v>
      </c>
      <c r="AH5" s="175">
        <f>G15</f>
        <v>3.3935599927223823</v>
      </c>
      <c r="AI5" s="175">
        <f>G17</f>
        <v>23.931442103299965</v>
      </c>
      <c r="AJ5" s="175">
        <f>G20</f>
        <v>7.80404729082695</v>
      </c>
      <c r="AK5" s="175">
        <f>G21</f>
        <v>18.066914158901877</v>
      </c>
    </row>
    <row r="6" spans="1:37" ht="14.25">
      <c r="A6" s="3"/>
      <c r="G6" s="339" t="s">
        <v>245</v>
      </c>
      <c r="H6" s="340"/>
      <c r="I6" s="340"/>
      <c r="AA6" s="326"/>
      <c r="AB6" s="172" t="s">
        <v>102</v>
      </c>
      <c r="AC6" s="175">
        <f>I22</f>
        <v>6.773355516364443</v>
      </c>
      <c r="AD6" s="175">
        <f>I9</f>
        <v>0.5671815428387239</v>
      </c>
      <c r="AE6" s="175">
        <f>I10</f>
        <v>0.18699259385441813</v>
      </c>
      <c r="AF6" s="175">
        <f>I13</f>
        <v>1.0614005105194613</v>
      </c>
      <c r="AG6" s="175">
        <f>I14</f>
        <v>0.8431703204047292</v>
      </c>
      <c r="AH6" s="175">
        <f>I15</f>
        <v>60.810810810810814</v>
      </c>
      <c r="AI6" s="175">
        <f>I17</f>
        <v>8.46760538622011</v>
      </c>
      <c r="AJ6" s="175">
        <f>I20</f>
        <v>9.922155544308687</v>
      </c>
      <c r="AK6" s="175">
        <f>I21</f>
        <v>16.39359923572965</v>
      </c>
    </row>
    <row r="7" spans="1:9" ht="27" customHeight="1">
      <c r="A7" s="19"/>
      <c r="B7" s="5"/>
      <c r="C7" s="5"/>
      <c r="D7" s="5"/>
      <c r="E7" s="23"/>
      <c r="F7" s="62" t="s">
        <v>246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89</v>
      </c>
      <c r="G8" s="29" t="s">
        <v>2</v>
      </c>
      <c r="H8" s="65"/>
      <c r="I8" s="18"/>
    </row>
    <row r="9" spans="1:29" ht="18" customHeight="1">
      <c r="A9" s="331" t="s">
        <v>80</v>
      </c>
      <c r="B9" s="331" t="s">
        <v>81</v>
      </c>
      <c r="C9" s="47" t="s">
        <v>3</v>
      </c>
      <c r="D9" s="48"/>
      <c r="E9" s="49"/>
      <c r="F9" s="77">
        <v>651793</v>
      </c>
      <c r="G9" s="78">
        <f aca="true" t="shared" si="0" ref="G9:G22">F9/$F$22*100</f>
        <v>37.17476719893277</v>
      </c>
      <c r="H9" s="79">
        <v>648117</v>
      </c>
      <c r="I9" s="80">
        <f aca="true" t="shared" si="1" ref="I9:I40">(F9/H9-1)*100</f>
        <v>0.5671815428387239</v>
      </c>
      <c r="AA9" s="334" t="s">
        <v>91</v>
      </c>
      <c r="AB9" s="335"/>
      <c r="AC9" s="336" t="s">
        <v>103</v>
      </c>
    </row>
    <row r="10" spans="1:37" ht="18" customHeight="1">
      <c r="A10" s="332"/>
      <c r="B10" s="332"/>
      <c r="C10" s="8"/>
      <c r="D10" s="50" t="s">
        <v>22</v>
      </c>
      <c r="E10" s="30"/>
      <c r="F10" s="81">
        <v>258782</v>
      </c>
      <c r="G10" s="82">
        <f t="shared" si="0"/>
        <v>14.759533479608129</v>
      </c>
      <c r="H10" s="83">
        <v>258299</v>
      </c>
      <c r="I10" s="84">
        <f t="shared" si="1"/>
        <v>0.18699259385441813</v>
      </c>
      <c r="AA10" s="324" t="s">
        <v>92</v>
      </c>
      <c r="AB10" s="324"/>
      <c r="AC10" s="336"/>
      <c r="AD10" s="327" t="s">
        <v>104</v>
      </c>
      <c r="AE10" s="328"/>
      <c r="AF10" s="329"/>
      <c r="AG10" s="327" t="s">
        <v>105</v>
      </c>
      <c r="AH10" s="337"/>
      <c r="AI10" s="338"/>
      <c r="AJ10" s="327" t="s">
        <v>106</v>
      </c>
      <c r="AK10" s="338"/>
    </row>
    <row r="11" spans="1:37" ht="18" customHeight="1">
      <c r="A11" s="332"/>
      <c r="B11" s="332"/>
      <c r="C11" s="34"/>
      <c r="D11" s="35"/>
      <c r="E11" s="33" t="s">
        <v>23</v>
      </c>
      <c r="F11" s="85">
        <v>142083</v>
      </c>
      <c r="G11" s="86">
        <f t="shared" si="0"/>
        <v>8.103650158755869</v>
      </c>
      <c r="H11" s="87">
        <v>138431</v>
      </c>
      <c r="I11" s="88">
        <f t="shared" si="1"/>
        <v>2.6381374114179623</v>
      </c>
      <c r="AA11" s="324"/>
      <c r="AB11" s="324"/>
      <c r="AC11" s="334"/>
      <c r="AD11" s="171"/>
      <c r="AE11" s="170" t="s">
        <v>107</v>
      </c>
      <c r="AF11" s="170" t="s">
        <v>108</v>
      </c>
      <c r="AG11" s="171"/>
      <c r="AH11" s="170" t="s">
        <v>109</v>
      </c>
      <c r="AI11" s="170" t="s">
        <v>110</v>
      </c>
      <c r="AJ11" s="171"/>
      <c r="AK11" s="176" t="s">
        <v>111</v>
      </c>
    </row>
    <row r="12" spans="1:38" ht="18" customHeight="1">
      <c r="A12" s="332"/>
      <c r="B12" s="332"/>
      <c r="C12" s="34"/>
      <c r="D12" s="36"/>
      <c r="E12" s="33" t="s">
        <v>24</v>
      </c>
      <c r="F12" s="85">
        <v>94014</v>
      </c>
      <c r="G12" s="86">
        <f>F12/$F$22*100</f>
        <v>5.3620529269882695</v>
      </c>
      <c r="H12" s="87">
        <v>97764</v>
      </c>
      <c r="I12" s="88">
        <f t="shared" si="1"/>
        <v>-3.835767767276299</v>
      </c>
      <c r="AA12" s="325" t="str">
        <f>E1</f>
        <v>大阪市</v>
      </c>
      <c r="AB12" s="172" t="s">
        <v>100</v>
      </c>
      <c r="AC12" s="173">
        <f>F40</f>
        <v>1753321</v>
      </c>
      <c r="AD12" s="173">
        <f>F23</f>
        <v>1132593</v>
      </c>
      <c r="AE12" s="173">
        <f>F24</f>
        <v>308929</v>
      </c>
      <c r="AF12" s="173">
        <f>F26</f>
        <v>262940</v>
      </c>
      <c r="AG12" s="173">
        <f>F27</f>
        <v>487353</v>
      </c>
      <c r="AH12" s="173">
        <f>F28</f>
        <v>122347</v>
      </c>
      <c r="AI12" s="173">
        <f>F32</f>
        <v>3908</v>
      </c>
      <c r="AJ12" s="173">
        <f>F34</f>
        <v>133375</v>
      </c>
      <c r="AK12" s="173">
        <f>F35</f>
        <v>133375</v>
      </c>
      <c r="AL12" s="177"/>
    </row>
    <row r="13" spans="1:37" ht="18" customHeight="1">
      <c r="A13" s="332"/>
      <c r="B13" s="332"/>
      <c r="C13" s="11"/>
      <c r="D13" s="31" t="s">
        <v>25</v>
      </c>
      <c r="E13" s="32"/>
      <c r="F13" s="89">
        <v>277933</v>
      </c>
      <c r="G13" s="90">
        <f t="shared" si="0"/>
        <v>15.851803520290922</v>
      </c>
      <c r="H13" s="91">
        <v>275014</v>
      </c>
      <c r="I13" s="92">
        <f t="shared" si="1"/>
        <v>1.0614005105194613</v>
      </c>
      <c r="AA13" s="330"/>
      <c r="AB13" s="172" t="s">
        <v>101</v>
      </c>
      <c r="AC13" s="175"/>
      <c r="AD13" s="175">
        <f>G23</f>
        <v>64.59701332499867</v>
      </c>
      <c r="AE13" s="175">
        <f>G24</f>
        <v>17.619648655323243</v>
      </c>
      <c r="AF13" s="175">
        <f>G26</f>
        <v>14.996683436746608</v>
      </c>
      <c r="AG13" s="175">
        <f>G27</f>
        <v>27.795994002239176</v>
      </c>
      <c r="AH13" s="175">
        <f>G28</f>
        <v>6.978014864363115</v>
      </c>
      <c r="AI13" s="175">
        <f>G32</f>
        <v>0.22289130170687513</v>
      </c>
      <c r="AJ13" s="175">
        <f>G34</f>
        <v>7.606992672762147</v>
      </c>
      <c r="AK13" s="175">
        <f>G35</f>
        <v>7.606992672762147</v>
      </c>
    </row>
    <row r="14" spans="1:37" ht="18" customHeight="1">
      <c r="A14" s="332"/>
      <c r="B14" s="332"/>
      <c r="C14" s="52" t="s">
        <v>4</v>
      </c>
      <c r="D14" s="53"/>
      <c r="E14" s="54"/>
      <c r="F14" s="85">
        <v>5980</v>
      </c>
      <c r="G14" s="86">
        <f t="shared" si="0"/>
        <v>0.34106703792403104</v>
      </c>
      <c r="H14" s="87">
        <v>5930</v>
      </c>
      <c r="I14" s="88">
        <f t="shared" si="1"/>
        <v>0.8431703204047292</v>
      </c>
      <c r="AA14" s="326"/>
      <c r="AB14" s="172" t="s">
        <v>102</v>
      </c>
      <c r="AC14" s="175">
        <f>I40</f>
        <v>6.773355516364443</v>
      </c>
      <c r="AD14" s="175">
        <f>I23</f>
        <v>10.584266591159853</v>
      </c>
      <c r="AE14" s="175">
        <f>I24</f>
        <v>49.46562226340057</v>
      </c>
      <c r="AF14" s="175">
        <f>I26</f>
        <v>-1.0789742972371008</v>
      </c>
      <c r="AG14" s="175">
        <f>I27</f>
        <v>-0.6774313856162006</v>
      </c>
      <c r="AH14" s="175">
        <f>I28</f>
        <v>-2.1130028482734375</v>
      </c>
      <c r="AI14" s="175">
        <f>I32</f>
        <v>31.538202625378652</v>
      </c>
      <c r="AJ14" s="175">
        <f>I34</f>
        <v>4.830659676646043</v>
      </c>
      <c r="AK14" s="175">
        <f>I35</f>
        <v>4.830659676646043</v>
      </c>
    </row>
    <row r="15" spans="1:9" ht="18" customHeight="1">
      <c r="A15" s="332"/>
      <c r="B15" s="332"/>
      <c r="C15" s="52" t="s">
        <v>5</v>
      </c>
      <c r="D15" s="53"/>
      <c r="E15" s="54"/>
      <c r="F15" s="85">
        <v>59500</v>
      </c>
      <c r="G15" s="86">
        <f t="shared" si="0"/>
        <v>3.3935599927223823</v>
      </c>
      <c r="H15" s="87">
        <v>37000</v>
      </c>
      <c r="I15" s="88">
        <f t="shared" si="1"/>
        <v>60.810810810810814</v>
      </c>
    </row>
    <row r="16" spans="1:9" ht="18" customHeight="1">
      <c r="A16" s="332"/>
      <c r="B16" s="332"/>
      <c r="C16" s="52" t="s">
        <v>26</v>
      </c>
      <c r="D16" s="53"/>
      <c r="E16" s="54"/>
      <c r="F16" s="85">
        <v>69221</v>
      </c>
      <c r="G16" s="86">
        <f t="shared" si="0"/>
        <v>3.9479935505249752</v>
      </c>
      <c r="H16" s="87">
        <v>69493</v>
      </c>
      <c r="I16" s="88">
        <f t="shared" si="1"/>
        <v>-0.3914063286949765</v>
      </c>
    </row>
    <row r="17" spans="1:9" ht="18" customHeight="1">
      <c r="A17" s="332"/>
      <c r="B17" s="332"/>
      <c r="C17" s="52" t="s">
        <v>6</v>
      </c>
      <c r="D17" s="53"/>
      <c r="E17" s="54"/>
      <c r="F17" s="85">
        <v>419595</v>
      </c>
      <c r="G17" s="86">
        <f t="shared" si="0"/>
        <v>23.931442103299965</v>
      </c>
      <c r="H17" s="87">
        <v>386839</v>
      </c>
      <c r="I17" s="88">
        <f t="shared" si="1"/>
        <v>8.46760538622011</v>
      </c>
    </row>
    <row r="18" spans="1:9" ht="18" customHeight="1">
      <c r="A18" s="332"/>
      <c r="B18" s="332"/>
      <c r="C18" s="52" t="s">
        <v>27</v>
      </c>
      <c r="D18" s="53"/>
      <c r="E18" s="54"/>
      <c r="F18" s="85">
        <v>72684</v>
      </c>
      <c r="G18" s="86">
        <f t="shared" si="0"/>
        <v>4.14550444556359</v>
      </c>
      <c r="H18" s="87">
        <v>70592</v>
      </c>
      <c r="I18" s="88">
        <f t="shared" si="1"/>
        <v>2.9635086128739774</v>
      </c>
    </row>
    <row r="19" spans="1:9" ht="18" customHeight="1">
      <c r="A19" s="332"/>
      <c r="B19" s="332"/>
      <c r="C19" s="52" t="s">
        <v>28</v>
      </c>
      <c r="D19" s="53"/>
      <c r="E19" s="54"/>
      <c r="F19" s="85">
        <v>20947</v>
      </c>
      <c r="G19" s="86">
        <f t="shared" si="0"/>
        <v>1.1947042213034578</v>
      </c>
      <c r="H19" s="87">
        <v>27491</v>
      </c>
      <c r="I19" s="88">
        <f t="shared" si="1"/>
        <v>-23.80415408679204</v>
      </c>
    </row>
    <row r="20" spans="1:9" ht="18" customHeight="1">
      <c r="A20" s="332"/>
      <c r="B20" s="332"/>
      <c r="C20" s="52" t="s">
        <v>7</v>
      </c>
      <c r="D20" s="53"/>
      <c r="E20" s="54"/>
      <c r="F20" s="85">
        <v>136830</v>
      </c>
      <c r="G20" s="86">
        <f t="shared" si="0"/>
        <v>7.80404729082695</v>
      </c>
      <c r="H20" s="87">
        <v>124479</v>
      </c>
      <c r="I20" s="88">
        <f t="shared" si="1"/>
        <v>9.922155544308687</v>
      </c>
    </row>
    <row r="21" spans="1:9" ht="18" customHeight="1">
      <c r="A21" s="332"/>
      <c r="B21" s="332"/>
      <c r="C21" s="57" t="s">
        <v>8</v>
      </c>
      <c r="D21" s="58"/>
      <c r="E21" s="56"/>
      <c r="F21" s="93">
        <v>316771</v>
      </c>
      <c r="G21" s="94">
        <f t="shared" si="0"/>
        <v>18.066914158901877</v>
      </c>
      <c r="H21" s="95">
        <v>272155</v>
      </c>
      <c r="I21" s="96">
        <f t="shared" si="1"/>
        <v>16.39359923572965</v>
      </c>
    </row>
    <row r="22" spans="1:9" ht="18" customHeight="1">
      <c r="A22" s="332"/>
      <c r="B22" s="333"/>
      <c r="C22" s="59" t="s">
        <v>9</v>
      </c>
      <c r="D22" s="37"/>
      <c r="E22" s="60"/>
      <c r="F22" s="97">
        <f>SUM(F9,F14:F21)</f>
        <v>1753321</v>
      </c>
      <c r="G22" s="98">
        <f t="shared" si="0"/>
        <v>100</v>
      </c>
      <c r="H22" s="97">
        <v>1642096</v>
      </c>
      <c r="I22" s="235">
        <f t="shared" si="1"/>
        <v>6.773355516364443</v>
      </c>
    </row>
    <row r="23" spans="1:9" ht="18" customHeight="1">
      <c r="A23" s="332"/>
      <c r="B23" s="331" t="s">
        <v>82</v>
      </c>
      <c r="C23" s="4" t="s">
        <v>10</v>
      </c>
      <c r="D23" s="5"/>
      <c r="E23" s="23"/>
      <c r="F23" s="77">
        <v>1132593</v>
      </c>
      <c r="G23" s="78">
        <f aca="true" t="shared" si="2" ref="G23:G37">F23/$F$40*100</f>
        <v>64.59701332499867</v>
      </c>
      <c r="H23" s="79">
        <v>1024190</v>
      </c>
      <c r="I23" s="99">
        <f t="shared" si="1"/>
        <v>10.584266591159853</v>
      </c>
    </row>
    <row r="24" spans="1:9" ht="18" customHeight="1">
      <c r="A24" s="332"/>
      <c r="B24" s="332"/>
      <c r="C24" s="8"/>
      <c r="D24" s="10" t="s">
        <v>11</v>
      </c>
      <c r="E24" s="38"/>
      <c r="F24" s="85">
        <v>308929</v>
      </c>
      <c r="G24" s="86">
        <f t="shared" si="2"/>
        <v>17.619648655323243</v>
      </c>
      <c r="H24" s="87">
        <v>206689</v>
      </c>
      <c r="I24" s="88">
        <f t="shared" si="1"/>
        <v>49.46562226340057</v>
      </c>
    </row>
    <row r="25" spans="1:9" ht="18" customHeight="1">
      <c r="A25" s="332"/>
      <c r="B25" s="332"/>
      <c r="C25" s="8"/>
      <c r="D25" s="10" t="s">
        <v>29</v>
      </c>
      <c r="E25" s="38"/>
      <c r="F25" s="85">
        <v>560724</v>
      </c>
      <c r="G25" s="86">
        <f t="shared" si="2"/>
        <v>31.980681232928827</v>
      </c>
      <c r="H25" s="87">
        <v>551693</v>
      </c>
      <c r="I25" s="88">
        <f t="shared" si="1"/>
        <v>1.6369611359941194</v>
      </c>
    </row>
    <row r="26" spans="1:9" ht="18" customHeight="1">
      <c r="A26" s="332"/>
      <c r="B26" s="332"/>
      <c r="C26" s="11"/>
      <c r="D26" s="10" t="s">
        <v>12</v>
      </c>
      <c r="E26" s="38"/>
      <c r="F26" s="85">
        <v>262940</v>
      </c>
      <c r="G26" s="86">
        <f t="shared" si="2"/>
        <v>14.996683436746608</v>
      </c>
      <c r="H26" s="87">
        <v>265808</v>
      </c>
      <c r="I26" s="88">
        <f t="shared" si="1"/>
        <v>-1.0789742972371008</v>
      </c>
    </row>
    <row r="27" spans="1:9" ht="18" customHeight="1">
      <c r="A27" s="332"/>
      <c r="B27" s="332"/>
      <c r="C27" s="8" t="s">
        <v>13</v>
      </c>
      <c r="D27" s="14"/>
      <c r="E27" s="25"/>
      <c r="F27" s="77">
        <v>487353</v>
      </c>
      <c r="G27" s="78">
        <f t="shared" si="2"/>
        <v>27.795994002239176</v>
      </c>
      <c r="H27" s="79">
        <v>490677</v>
      </c>
      <c r="I27" s="99">
        <f t="shared" si="1"/>
        <v>-0.6774313856162006</v>
      </c>
    </row>
    <row r="28" spans="1:9" ht="18" customHeight="1">
      <c r="A28" s="332"/>
      <c r="B28" s="332"/>
      <c r="C28" s="8"/>
      <c r="D28" s="10" t="s">
        <v>14</v>
      </c>
      <c r="E28" s="38"/>
      <c r="F28" s="85">
        <v>122347</v>
      </c>
      <c r="G28" s="86">
        <f t="shared" si="2"/>
        <v>6.978014864363115</v>
      </c>
      <c r="H28" s="87">
        <v>124988</v>
      </c>
      <c r="I28" s="88">
        <f t="shared" si="1"/>
        <v>-2.1130028482734375</v>
      </c>
    </row>
    <row r="29" spans="1:9" ht="18" customHeight="1">
      <c r="A29" s="332"/>
      <c r="B29" s="332"/>
      <c r="C29" s="8"/>
      <c r="D29" s="10" t="s">
        <v>30</v>
      </c>
      <c r="E29" s="38"/>
      <c r="F29" s="85">
        <v>14738</v>
      </c>
      <c r="G29" s="86">
        <f t="shared" si="2"/>
        <v>0.8405762550040752</v>
      </c>
      <c r="H29" s="87">
        <v>15094</v>
      </c>
      <c r="I29" s="88">
        <f t="shared" si="1"/>
        <v>-2.3585530674440136</v>
      </c>
    </row>
    <row r="30" spans="1:9" ht="18" customHeight="1">
      <c r="A30" s="332"/>
      <c r="B30" s="332"/>
      <c r="C30" s="8"/>
      <c r="D30" s="10" t="s">
        <v>31</v>
      </c>
      <c r="E30" s="38"/>
      <c r="F30" s="85">
        <v>122902</v>
      </c>
      <c r="G30" s="86">
        <f t="shared" si="2"/>
        <v>7.009669079421281</v>
      </c>
      <c r="H30" s="87">
        <v>122577</v>
      </c>
      <c r="I30" s="88">
        <f t="shared" si="1"/>
        <v>0.2651394633577331</v>
      </c>
    </row>
    <row r="31" spans="1:9" ht="18" customHeight="1">
      <c r="A31" s="332"/>
      <c r="B31" s="332"/>
      <c r="C31" s="8"/>
      <c r="D31" s="10" t="s">
        <v>32</v>
      </c>
      <c r="E31" s="38"/>
      <c r="F31" s="85">
        <v>131276</v>
      </c>
      <c r="G31" s="86">
        <f t="shared" si="2"/>
        <v>7.487277001758377</v>
      </c>
      <c r="H31" s="87">
        <v>129005</v>
      </c>
      <c r="I31" s="88">
        <f t="shared" si="1"/>
        <v>1.7603968838417083</v>
      </c>
    </row>
    <row r="32" spans="1:9" ht="18" customHeight="1">
      <c r="A32" s="332"/>
      <c r="B32" s="332"/>
      <c r="C32" s="8"/>
      <c r="D32" s="10" t="s">
        <v>15</v>
      </c>
      <c r="E32" s="38"/>
      <c r="F32" s="85">
        <v>3908</v>
      </c>
      <c r="G32" s="86">
        <f t="shared" si="2"/>
        <v>0.22289130170687513</v>
      </c>
      <c r="H32" s="87">
        <v>2971</v>
      </c>
      <c r="I32" s="88">
        <f t="shared" si="1"/>
        <v>31.538202625378652</v>
      </c>
    </row>
    <row r="33" spans="1:9" ht="18" customHeight="1">
      <c r="A33" s="332"/>
      <c r="B33" s="332"/>
      <c r="C33" s="11"/>
      <c r="D33" s="10" t="s">
        <v>33</v>
      </c>
      <c r="E33" s="38"/>
      <c r="F33" s="85">
        <v>90882</v>
      </c>
      <c r="G33" s="86">
        <f t="shared" si="2"/>
        <v>5.183420491741102</v>
      </c>
      <c r="H33" s="87">
        <v>94742</v>
      </c>
      <c r="I33" s="88">
        <f t="shared" si="1"/>
        <v>-4.074222625657042</v>
      </c>
    </row>
    <row r="34" spans="1:9" ht="18" customHeight="1">
      <c r="A34" s="332"/>
      <c r="B34" s="332"/>
      <c r="C34" s="8" t="s">
        <v>16</v>
      </c>
      <c r="D34" s="14"/>
      <c r="E34" s="25"/>
      <c r="F34" s="77">
        <v>133375</v>
      </c>
      <c r="G34" s="78">
        <f t="shared" si="2"/>
        <v>7.606992672762147</v>
      </c>
      <c r="H34" s="79">
        <v>127229</v>
      </c>
      <c r="I34" s="99">
        <f t="shared" si="1"/>
        <v>4.830659676646043</v>
      </c>
    </row>
    <row r="35" spans="1:9" ht="18" customHeight="1">
      <c r="A35" s="332"/>
      <c r="B35" s="332"/>
      <c r="C35" s="8"/>
      <c r="D35" s="39" t="s">
        <v>17</v>
      </c>
      <c r="E35" s="40"/>
      <c r="F35" s="81">
        <v>133375</v>
      </c>
      <c r="G35" s="82">
        <f t="shared" si="2"/>
        <v>7.606992672762147</v>
      </c>
      <c r="H35" s="83">
        <v>127229</v>
      </c>
      <c r="I35" s="84">
        <f t="shared" si="1"/>
        <v>4.830659676646043</v>
      </c>
    </row>
    <row r="36" spans="1:9" ht="18" customHeight="1">
      <c r="A36" s="332"/>
      <c r="B36" s="332"/>
      <c r="C36" s="8"/>
      <c r="D36" s="41"/>
      <c r="E36" s="159" t="s">
        <v>90</v>
      </c>
      <c r="F36" s="85">
        <v>88179</v>
      </c>
      <c r="G36" s="86">
        <f t="shared" si="2"/>
        <v>5.029255909214571</v>
      </c>
      <c r="H36" s="87">
        <v>82701</v>
      </c>
      <c r="I36" s="88">
        <f>(F36/H36-1)*100</f>
        <v>6.623861863822689</v>
      </c>
    </row>
    <row r="37" spans="1:9" ht="18" customHeight="1">
      <c r="A37" s="332"/>
      <c r="B37" s="332"/>
      <c r="C37" s="8"/>
      <c r="D37" s="12"/>
      <c r="E37" s="33" t="s">
        <v>34</v>
      </c>
      <c r="F37" s="85">
        <v>45196</v>
      </c>
      <c r="G37" s="86">
        <f t="shared" si="2"/>
        <v>2.577736763547576</v>
      </c>
      <c r="H37" s="87">
        <v>44528</v>
      </c>
      <c r="I37" s="88">
        <f t="shared" si="1"/>
        <v>1.5001796622349906</v>
      </c>
    </row>
    <row r="38" spans="1:9" ht="18" customHeight="1">
      <c r="A38" s="332"/>
      <c r="B38" s="332"/>
      <c r="C38" s="8"/>
      <c r="D38" s="61" t="s">
        <v>35</v>
      </c>
      <c r="E38" s="54"/>
      <c r="F38" s="85">
        <v>0</v>
      </c>
      <c r="G38" s="82">
        <f>F38/$F$40*100</f>
        <v>0</v>
      </c>
      <c r="H38" s="87">
        <v>0</v>
      </c>
      <c r="I38" s="88" t="e">
        <f t="shared" si="1"/>
        <v>#DIV/0!</v>
      </c>
    </row>
    <row r="39" spans="1:9" ht="18" customHeight="1">
      <c r="A39" s="332"/>
      <c r="B39" s="332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1"/>
        <v>#DIV/0!</v>
      </c>
    </row>
    <row r="40" spans="1:9" ht="18" customHeight="1">
      <c r="A40" s="333"/>
      <c r="B40" s="333"/>
      <c r="C40" s="6" t="s">
        <v>18</v>
      </c>
      <c r="D40" s="7"/>
      <c r="E40" s="24"/>
      <c r="F40" s="97">
        <f>SUM(F23,F27,F34)</f>
        <v>1753321</v>
      </c>
      <c r="G40" s="236">
        <f>F40/$F$40*100</f>
        <v>100</v>
      </c>
      <c r="H40" s="97">
        <f>SUM(H23,H27,H34)</f>
        <v>1642096</v>
      </c>
      <c r="I40" s="235">
        <f t="shared" si="1"/>
        <v>6.773355516364443</v>
      </c>
    </row>
    <row r="41" spans="1:2" ht="18" customHeight="1">
      <c r="A41" s="157" t="s">
        <v>19</v>
      </c>
      <c r="B41" s="157"/>
    </row>
    <row r="42" spans="1:2" ht="18" customHeight="1">
      <c r="A42" s="158" t="s">
        <v>20</v>
      </c>
      <c r="B42" s="157"/>
    </row>
    <row r="52" ht="13.5">
      <c r="J52" s="14"/>
    </row>
    <row r="53" ht="13.5">
      <c r="J53" s="14"/>
    </row>
  </sheetData>
  <sheetProtection/>
  <mergeCells count="24">
    <mergeCell ref="AD10:AF10"/>
    <mergeCell ref="AG10:AI10"/>
    <mergeCell ref="AJ10:AK10"/>
    <mergeCell ref="AA12:AA14"/>
    <mergeCell ref="B23:B40"/>
    <mergeCell ref="G6:I6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AA4:AA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17" width="13.59765625" style="1" customWidth="1"/>
    <col min="18" max="18" width="13.69921875" style="1" customWidth="1"/>
    <col min="19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254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7" ht="15.75" customHeight="1">
      <c r="A5" s="37" t="s">
        <v>225</v>
      </c>
      <c r="B5" s="37"/>
      <c r="C5" s="37"/>
      <c r="D5" s="37"/>
      <c r="K5" s="46"/>
      <c r="O5" s="46"/>
      <c r="Q5" s="46" t="s">
        <v>44</v>
      </c>
    </row>
    <row r="6" spans="1:17" ht="15.75" customHeight="1">
      <c r="A6" s="343" t="s">
        <v>45</v>
      </c>
      <c r="B6" s="344"/>
      <c r="C6" s="344"/>
      <c r="D6" s="344"/>
      <c r="E6" s="345"/>
      <c r="F6" s="341" t="s">
        <v>255</v>
      </c>
      <c r="G6" s="342"/>
      <c r="H6" s="341" t="s">
        <v>256</v>
      </c>
      <c r="I6" s="342"/>
      <c r="J6" s="341" t="s">
        <v>257</v>
      </c>
      <c r="K6" s="342"/>
      <c r="L6" s="341" t="s">
        <v>258</v>
      </c>
      <c r="M6" s="342"/>
      <c r="N6" s="341" t="s">
        <v>259</v>
      </c>
      <c r="O6" s="342"/>
      <c r="P6" s="341" t="s">
        <v>260</v>
      </c>
      <c r="Q6" s="342"/>
    </row>
    <row r="7" spans="1:17" ht="15.75" customHeight="1">
      <c r="A7" s="346"/>
      <c r="B7" s="347"/>
      <c r="C7" s="347"/>
      <c r="D7" s="347"/>
      <c r="E7" s="348"/>
      <c r="F7" s="178" t="s">
        <v>261</v>
      </c>
      <c r="G7" s="51" t="s">
        <v>1</v>
      </c>
      <c r="H7" s="178" t="s">
        <v>261</v>
      </c>
      <c r="I7" s="51" t="s">
        <v>1</v>
      </c>
      <c r="J7" s="178" t="s">
        <v>226</v>
      </c>
      <c r="K7" s="51" t="s">
        <v>1</v>
      </c>
      <c r="L7" s="178" t="s">
        <v>226</v>
      </c>
      <c r="M7" s="51" t="s">
        <v>1</v>
      </c>
      <c r="N7" s="178" t="s">
        <v>226</v>
      </c>
      <c r="O7" s="51" t="s">
        <v>1</v>
      </c>
      <c r="P7" s="178" t="s">
        <v>226</v>
      </c>
      <c r="Q7" s="251" t="s">
        <v>1</v>
      </c>
    </row>
    <row r="8" spans="1:18" ht="15.75" customHeight="1">
      <c r="A8" s="349" t="s">
        <v>83</v>
      </c>
      <c r="B8" s="47" t="s">
        <v>46</v>
      </c>
      <c r="C8" s="48"/>
      <c r="D8" s="48"/>
      <c r="E8" s="100" t="s">
        <v>37</v>
      </c>
      <c r="F8" s="113">
        <v>68979</v>
      </c>
      <c r="G8" s="114">
        <v>69149</v>
      </c>
      <c r="H8" s="113">
        <v>1796</v>
      </c>
      <c r="I8" s="115">
        <v>2370</v>
      </c>
      <c r="J8" s="113">
        <v>196149</v>
      </c>
      <c r="K8" s="116">
        <v>194781</v>
      </c>
      <c r="L8" s="113">
        <v>86212</v>
      </c>
      <c r="M8" s="115">
        <v>87974</v>
      </c>
      <c r="N8" s="113">
        <v>20310</v>
      </c>
      <c r="O8" s="116">
        <v>14221</v>
      </c>
      <c r="P8" s="113">
        <v>8206</v>
      </c>
      <c r="Q8" s="116">
        <v>8539</v>
      </c>
      <c r="R8" s="71"/>
    </row>
    <row r="9" spans="1:18" ht="15.75" customHeight="1">
      <c r="A9" s="350"/>
      <c r="B9" s="14"/>
      <c r="C9" s="61" t="s">
        <v>47</v>
      </c>
      <c r="D9" s="53"/>
      <c r="E9" s="101" t="s">
        <v>38</v>
      </c>
      <c r="F9" s="117">
        <v>68979</v>
      </c>
      <c r="G9" s="118">
        <v>68712</v>
      </c>
      <c r="H9" s="117">
        <v>1796</v>
      </c>
      <c r="I9" s="119">
        <v>1999</v>
      </c>
      <c r="J9" s="117">
        <v>191283</v>
      </c>
      <c r="K9" s="120">
        <v>193980</v>
      </c>
      <c r="L9" s="117">
        <v>86112</v>
      </c>
      <c r="M9" s="119">
        <v>86030</v>
      </c>
      <c r="N9" s="117">
        <v>20035</v>
      </c>
      <c r="O9" s="120">
        <v>14221</v>
      </c>
      <c r="P9" s="117">
        <v>8206</v>
      </c>
      <c r="Q9" s="120">
        <v>8539</v>
      </c>
      <c r="R9" s="71"/>
    </row>
    <row r="10" spans="1:18" ht="15.75" customHeight="1">
      <c r="A10" s="350"/>
      <c r="B10" s="11"/>
      <c r="C10" s="61" t="s">
        <v>48</v>
      </c>
      <c r="D10" s="53"/>
      <c r="E10" s="101" t="s">
        <v>39</v>
      </c>
      <c r="F10" s="117">
        <v>0</v>
      </c>
      <c r="G10" s="118">
        <v>437</v>
      </c>
      <c r="H10" s="117">
        <v>0</v>
      </c>
      <c r="I10" s="119">
        <v>371</v>
      </c>
      <c r="J10" s="121">
        <v>4866</v>
      </c>
      <c r="K10" s="122">
        <v>801</v>
      </c>
      <c r="L10" s="117">
        <v>100</v>
      </c>
      <c r="M10" s="119">
        <v>1944</v>
      </c>
      <c r="N10" s="121">
        <v>275</v>
      </c>
      <c r="O10" s="122">
        <v>0</v>
      </c>
      <c r="P10" s="117">
        <v>0</v>
      </c>
      <c r="Q10" s="120">
        <v>0</v>
      </c>
      <c r="R10" s="71"/>
    </row>
    <row r="11" spans="1:18" ht="15.75" customHeight="1">
      <c r="A11" s="350"/>
      <c r="B11" s="66" t="s">
        <v>49</v>
      </c>
      <c r="C11" s="67"/>
      <c r="D11" s="67"/>
      <c r="E11" s="103" t="s">
        <v>40</v>
      </c>
      <c r="F11" s="123">
        <v>57870</v>
      </c>
      <c r="G11" s="124">
        <v>60097</v>
      </c>
      <c r="H11" s="123">
        <v>1590</v>
      </c>
      <c r="I11" s="125">
        <v>1975</v>
      </c>
      <c r="J11" s="123">
        <v>161962</v>
      </c>
      <c r="K11" s="126">
        <v>162548</v>
      </c>
      <c r="L11" s="123">
        <v>83421</v>
      </c>
      <c r="M11" s="125">
        <v>86099</v>
      </c>
      <c r="N11" s="123">
        <v>16228</v>
      </c>
      <c r="O11" s="126">
        <v>13192</v>
      </c>
      <c r="P11" s="123">
        <v>8437</v>
      </c>
      <c r="Q11" s="126">
        <v>9059</v>
      </c>
      <c r="R11" s="71"/>
    </row>
    <row r="12" spans="1:18" ht="15.75" customHeight="1">
      <c r="A12" s="350"/>
      <c r="B12" s="8"/>
      <c r="C12" s="61" t="s">
        <v>50</v>
      </c>
      <c r="D12" s="53"/>
      <c r="E12" s="101" t="s">
        <v>41</v>
      </c>
      <c r="F12" s="117">
        <v>527323</v>
      </c>
      <c r="G12" s="118">
        <v>59630</v>
      </c>
      <c r="H12" s="123">
        <v>1590</v>
      </c>
      <c r="I12" s="119">
        <v>1975</v>
      </c>
      <c r="J12" s="123">
        <v>160095</v>
      </c>
      <c r="K12" s="120">
        <v>161940</v>
      </c>
      <c r="L12" s="117">
        <v>83421</v>
      </c>
      <c r="M12" s="119">
        <v>83189</v>
      </c>
      <c r="N12" s="123">
        <v>16017</v>
      </c>
      <c r="O12" s="120">
        <v>13188</v>
      </c>
      <c r="P12" s="117">
        <v>8437</v>
      </c>
      <c r="Q12" s="120">
        <v>8788</v>
      </c>
      <c r="R12" s="71"/>
    </row>
    <row r="13" spans="1:18" ht="15.75" customHeight="1">
      <c r="A13" s="350"/>
      <c r="B13" s="14"/>
      <c r="C13" s="50" t="s">
        <v>51</v>
      </c>
      <c r="D13" s="68"/>
      <c r="E13" s="104" t="s">
        <v>42</v>
      </c>
      <c r="F13" s="160">
        <v>547</v>
      </c>
      <c r="G13" s="139">
        <v>467</v>
      </c>
      <c r="H13" s="121">
        <v>0</v>
      </c>
      <c r="I13" s="122">
        <v>0</v>
      </c>
      <c r="J13" s="121">
        <v>1867</v>
      </c>
      <c r="K13" s="122">
        <v>608</v>
      </c>
      <c r="L13" s="127">
        <v>0</v>
      </c>
      <c r="M13" s="129">
        <v>2910</v>
      </c>
      <c r="N13" s="121">
        <v>211</v>
      </c>
      <c r="O13" s="122">
        <v>4</v>
      </c>
      <c r="P13" s="127">
        <v>0</v>
      </c>
      <c r="Q13" s="130">
        <v>271</v>
      </c>
      <c r="R13" s="71"/>
    </row>
    <row r="14" spans="1:18" ht="15.75" customHeight="1">
      <c r="A14" s="350"/>
      <c r="B14" s="52" t="s">
        <v>52</v>
      </c>
      <c r="C14" s="53"/>
      <c r="D14" s="53"/>
      <c r="E14" s="101" t="s">
        <v>262</v>
      </c>
      <c r="F14" s="161">
        <v>-458344</v>
      </c>
      <c r="G14" s="150">
        <v>9082</v>
      </c>
      <c r="H14" s="161">
        <v>206</v>
      </c>
      <c r="I14" s="150">
        <v>24</v>
      </c>
      <c r="J14" s="161">
        <v>31188</v>
      </c>
      <c r="K14" s="150">
        <v>32040</v>
      </c>
      <c r="L14" s="161">
        <v>2691</v>
      </c>
      <c r="M14" s="150">
        <v>2841</v>
      </c>
      <c r="N14" s="161">
        <v>4018</v>
      </c>
      <c r="O14" s="150">
        <v>1033</v>
      </c>
      <c r="P14" s="161">
        <v>-231</v>
      </c>
      <c r="Q14" s="150">
        <v>-249</v>
      </c>
      <c r="R14" s="71"/>
    </row>
    <row r="15" spans="1:18" ht="15.75" customHeight="1">
      <c r="A15" s="350"/>
      <c r="B15" s="52" t="s">
        <v>53</v>
      </c>
      <c r="C15" s="53"/>
      <c r="D15" s="53"/>
      <c r="E15" s="101" t="s">
        <v>87</v>
      </c>
      <c r="F15" s="161">
        <v>-547</v>
      </c>
      <c r="G15" s="150">
        <v>-30</v>
      </c>
      <c r="H15" s="161">
        <v>0</v>
      </c>
      <c r="I15" s="150">
        <v>371</v>
      </c>
      <c r="J15" s="161">
        <v>2999</v>
      </c>
      <c r="K15" s="150">
        <v>193</v>
      </c>
      <c r="L15" s="161">
        <v>100</v>
      </c>
      <c r="M15" s="150">
        <v>-966</v>
      </c>
      <c r="N15" s="161">
        <v>64</v>
      </c>
      <c r="O15" s="150">
        <v>-4</v>
      </c>
      <c r="P15" s="161">
        <v>0</v>
      </c>
      <c r="Q15" s="150">
        <v>-271</v>
      </c>
      <c r="R15" s="71"/>
    </row>
    <row r="16" spans="1:18" ht="15.75" customHeight="1">
      <c r="A16" s="350"/>
      <c r="B16" s="52" t="s">
        <v>54</v>
      </c>
      <c r="C16" s="53"/>
      <c r="D16" s="53"/>
      <c r="E16" s="101" t="s">
        <v>88</v>
      </c>
      <c r="F16" s="160">
        <v>11109</v>
      </c>
      <c r="G16" s="139">
        <v>9052</v>
      </c>
      <c r="H16" s="160">
        <v>206</v>
      </c>
      <c r="I16" s="139">
        <v>395</v>
      </c>
      <c r="J16" s="160">
        <v>34187</v>
      </c>
      <c r="K16" s="139">
        <v>32233</v>
      </c>
      <c r="L16" s="160">
        <v>2791</v>
      </c>
      <c r="M16" s="139">
        <v>1875</v>
      </c>
      <c r="N16" s="160">
        <v>4082</v>
      </c>
      <c r="O16" s="139">
        <v>1029</v>
      </c>
      <c r="P16" s="160">
        <v>-231</v>
      </c>
      <c r="Q16" s="139">
        <v>-520</v>
      </c>
      <c r="R16" s="71"/>
    </row>
    <row r="17" spans="1:18" ht="15.75" customHeight="1">
      <c r="A17" s="350"/>
      <c r="B17" s="52" t="s">
        <v>55</v>
      </c>
      <c r="C17" s="53"/>
      <c r="D17" s="53"/>
      <c r="E17" s="43"/>
      <c r="F17" s="161">
        <v>0</v>
      </c>
      <c r="G17" s="150">
        <v>0</v>
      </c>
      <c r="H17" s="121">
        <v>0</v>
      </c>
      <c r="I17" s="122">
        <v>0</v>
      </c>
      <c r="J17" s="117">
        <v>0</v>
      </c>
      <c r="K17" s="120">
        <v>0</v>
      </c>
      <c r="L17" s="117">
        <v>0</v>
      </c>
      <c r="M17" s="119">
        <v>0</v>
      </c>
      <c r="N17" s="117">
        <v>154682</v>
      </c>
      <c r="O17" s="120">
        <v>161187</v>
      </c>
      <c r="P17" s="121">
        <v>35808</v>
      </c>
      <c r="Q17" s="131">
        <v>35877</v>
      </c>
      <c r="R17" s="71"/>
    </row>
    <row r="18" spans="1:18" ht="15.75" customHeight="1">
      <c r="A18" s="351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3">
        <v>0</v>
      </c>
      <c r="P18" s="132">
        <v>0</v>
      </c>
      <c r="Q18" s="134">
        <v>0</v>
      </c>
      <c r="R18" s="71"/>
    </row>
    <row r="19" spans="1:18" ht="15.75" customHeight="1">
      <c r="A19" s="350" t="s">
        <v>84</v>
      </c>
      <c r="B19" s="66" t="s">
        <v>57</v>
      </c>
      <c r="C19" s="69"/>
      <c r="D19" s="69"/>
      <c r="E19" s="105"/>
      <c r="F19" s="163">
        <v>1857</v>
      </c>
      <c r="G19" s="155">
        <v>4437</v>
      </c>
      <c r="H19" s="135">
        <v>82</v>
      </c>
      <c r="I19" s="137">
        <v>26</v>
      </c>
      <c r="J19" s="135">
        <v>38858</v>
      </c>
      <c r="K19" s="138">
        <v>33297</v>
      </c>
      <c r="L19" s="135">
        <v>48128</v>
      </c>
      <c r="M19" s="137">
        <v>46043</v>
      </c>
      <c r="N19" s="135">
        <v>1112</v>
      </c>
      <c r="O19" s="138">
        <v>1088</v>
      </c>
      <c r="P19" s="135">
        <v>4256</v>
      </c>
      <c r="Q19" s="138">
        <v>5586</v>
      </c>
      <c r="R19" s="71"/>
    </row>
    <row r="20" spans="1:18" ht="15.75" customHeight="1">
      <c r="A20" s="350"/>
      <c r="B20" s="13"/>
      <c r="C20" s="61" t="s">
        <v>58</v>
      </c>
      <c r="D20" s="53"/>
      <c r="E20" s="101"/>
      <c r="F20" s="161">
        <v>1000</v>
      </c>
      <c r="G20" s="150">
        <v>4000</v>
      </c>
      <c r="H20" s="117">
        <v>0</v>
      </c>
      <c r="I20" s="119">
        <v>0</v>
      </c>
      <c r="J20" s="117">
        <v>31244</v>
      </c>
      <c r="K20" s="122">
        <v>24136</v>
      </c>
      <c r="L20" s="117">
        <v>26490</v>
      </c>
      <c r="M20" s="119">
        <v>25103</v>
      </c>
      <c r="N20" s="117">
        <v>328</v>
      </c>
      <c r="O20" s="122">
        <v>368</v>
      </c>
      <c r="P20" s="117">
        <v>2567</v>
      </c>
      <c r="Q20" s="120">
        <v>3306</v>
      </c>
      <c r="R20" s="71"/>
    </row>
    <row r="21" spans="1:18" ht="15.75" customHeight="1">
      <c r="A21" s="350"/>
      <c r="B21" s="26" t="s">
        <v>59</v>
      </c>
      <c r="C21" s="67"/>
      <c r="D21" s="67"/>
      <c r="E21" s="103" t="s">
        <v>263</v>
      </c>
      <c r="F21" s="164">
        <v>1857</v>
      </c>
      <c r="G21" s="149">
        <v>4437</v>
      </c>
      <c r="H21" s="123">
        <v>82</v>
      </c>
      <c r="I21" s="125">
        <v>26</v>
      </c>
      <c r="J21" s="123">
        <v>38858</v>
      </c>
      <c r="K21" s="126">
        <v>33297</v>
      </c>
      <c r="L21" s="123">
        <v>48128</v>
      </c>
      <c r="M21" s="125">
        <v>46043</v>
      </c>
      <c r="N21" s="123">
        <v>1112</v>
      </c>
      <c r="O21" s="126">
        <v>1088</v>
      </c>
      <c r="P21" s="123">
        <v>4256</v>
      </c>
      <c r="Q21" s="126">
        <v>5586</v>
      </c>
      <c r="R21" s="71"/>
    </row>
    <row r="22" spans="1:18" ht="15.75" customHeight="1">
      <c r="A22" s="350"/>
      <c r="B22" s="66" t="s">
        <v>60</v>
      </c>
      <c r="C22" s="69"/>
      <c r="D22" s="69"/>
      <c r="E22" s="105" t="s">
        <v>264</v>
      </c>
      <c r="F22" s="163">
        <v>36996</v>
      </c>
      <c r="G22" s="155">
        <v>32902</v>
      </c>
      <c r="H22" s="135">
        <v>1194</v>
      </c>
      <c r="I22" s="137">
        <v>569</v>
      </c>
      <c r="J22" s="135">
        <v>92438</v>
      </c>
      <c r="K22" s="138">
        <v>87739</v>
      </c>
      <c r="L22" s="135">
        <v>77326</v>
      </c>
      <c r="M22" s="137">
        <v>74557</v>
      </c>
      <c r="N22" s="135">
        <v>10344</v>
      </c>
      <c r="O22" s="138">
        <v>11445</v>
      </c>
      <c r="P22" s="135">
        <v>5042</v>
      </c>
      <c r="Q22" s="138">
        <v>5712</v>
      </c>
      <c r="R22" s="71"/>
    </row>
    <row r="23" spans="1:18" ht="15.75" customHeight="1">
      <c r="A23" s="350"/>
      <c r="B23" s="8" t="s">
        <v>61</v>
      </c>
      <c r="C23" s="50" t="s">
        <v>62</v>
      </c>
      <c r="D23" s="68"/>
      <c r="E23" s="104"/>
      <c r="F23" s="160">
        <v>17231</v>
      </c>
      <c r="G23" s="139">
        <v>13631</v>
      </c>
      <c r="H23" s="127">
        <v>151</v>
      </c>
      <c r="I23" s="129">
        <v>167</v>
      </c>
      <c r="J23" s="127">
        <v>38478</v>
      </c>
      <c r="K23" s="130">
        <v>43943</v>
      </c>
      <c r="L23" s="127">
        <v>30908</v>
      </c>
      <c r="M23" s="129">
        <v>30819</v>
      </c>
      <c r="N23" s="127">
        <v>8197</v>
      </c>
      <c r="O23" s="130">
        <v>8842</v>
      </c>
      <c r="P23" s="127">
        <v>4265</v>
      </c>
      <c r="Q23" s="130">
        <v>5357</v>
      </c>
      <c r="R23" s="71"/>
    </row>
    <row r="24" spans="1:18" ht="15.75" customHeight="1">
      <c r="A24" s="350"/>
      <c r="B24" s="52" t="s">
        <v>265</v>
      </c>
      <c r="C24" s="53"/>
      <c r="D24" s="53"/>
      <c r="E24" s="101" t="s">
        <v>266</v>
      </c>
      <c r="F24" s="161">
        <v>-35139</v>
      </c>
      <c r="G24" s="150">
        <v>-28465</v>
      </c>
      <c r="H24" s="161">
        <v>-1112</v>
      </c>
      <c r="I24" s="150">
        <v>-543</v>
      </c>
      <c r="J24" s="161">
        <v>-53580</v>
      </c>
      <c r="K24" s="150">
        <v>-54442</v>
      </c>
      <c r="L24" s="161">
        <v>-29198</v>
      </c>
      <c r="M24" s="150">
        <v>-28514</v>
      </c>
      <c r="N24" s="161">
        <v>-9232</v>
      </c>
      <c r="O24" s="150">
        <v>-10357</v>
      </c>
      <c r="P24" s="161">
        <v>-786</v>
      </c>
      <c r="Q24" s="150">
        <v>-126</v>
      </c>
      <c r="R24" s="71"/>
    </row>
    <row r="25" spans="1:18" ht="15.75" customHeight="1">
      <c r="A25" s="350"/>
      <c r="B25" s="112" t="s">
        <v>63</v>
      </c>
      <c r="C25" s="68"/>
      <c r="D25" s="68"/>
      <c r="E25" s="352" t="s">
        <v>267</v>
      </c>
      <c r="F25" s="354">
        <v>35139</v>
      </c>
      <c r="G25" s="356">
        <v>28465</v>
      </c>
      <c r="H25" s="358">
        <v>1112</v>
      </c>
      <c r="I25" s="356">
        <v>543</v>
      </c>
      <c r="J25" s="358">
        <v>52272</v>
      </c>
      <c r="K25" s="356">
        <v>51146</v>
      </c>
      <c r="L25" s="358">
        <v>29198</v>
      </c>
      <c r="M25" s="356">
        <v>28514</v>
      </c>
      <c r="N25" s="358">
        <v>9232</v>
      </c>
      <c r="O25" s="356">
        <v>10357</v>
      </c>
      <c r="P25" s="358">
        <v>786</v>
      </c>
      <c r="Q25" s="356">
        <v>26</v>
      </c>
      <c r="R25" s="71"/>
    </row>
    <row r="26" spans="1:18" ht="15.75" customHeight="1">
      <c r="A26" s="350"/>
      <c r="B26" s="26" t="s">
        <v>64</v>
      </c>
      <c r="C26" s="67"/>
      <c r="D26" s="67"/>
      <c r="E26" s="353"/>
      <c r="F26" s="355"/>
      <c r="G26" s="357"/>
      <c r="H26" s="359"/>
      <c r="I26" s="357"/>
      <c r="J26" s="359">
        <v>0</v>
      </c>
      <c r="K26" s="357"/>
      <c r="L26" s="359"/>
      <c r="M26" s="357"/>
      <c r="N26" s="359"/>
      <c r="O26" s="357"/>
      <c r="P26" s="359"/>
      <c r="Q26" s="357"/>
      <c r="R26" s="71"/>
    </row>
    <row r="27" spans="1:18" ht="15.75" customHeight="1">
      <c r="A27" s="351"/>
      <c r="B27" s="59" t="s">
        <v>268</v>
      </c>
      <c r="C27" s="37"/>
      <c r="D27" s="37"/>
      <c r="E27" s="106" t="s">
        <v>269</v>
      </c>
      <c r="F27" s="165">
        <v>0</v>
      </c>
      <c r="G27" s="151">
        <v>0</v>
      </c>
      <c r="H27" s="165">
        <v>0</v>
      </c>
      <c r="I27" s="151">
        <v>0</v>
      </c>
      <c r="J27" s="165">
        <v>-1308</v>
      </c>
      <c r="K27" s="151">
        <v>-3296</v>
      </c>
      <c r="L27" s="165">
        <v>0</v>
      </c>
      <c r="M27" s="151">
        <v>0</v>
      </c>
      <c r="N27" s="165">
        <v>0</v>
      </c>
      <c r="O27" s="151">
        <v>0</v>
      </c>
      <c r="P27" s="165">
        <v>0</v>
      </c>
      <c r="Q27" s="151">
        <v>-100</v>
      </c>
      <c r="R27" s="71"/>
    </row>
    <row r="28" spans="1:18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</row>
    <row r="29" spans="1:18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3"/>
      <c r="O29" s="73"/>
      <c r="P29" s="71"/>
      <c r="Q29" s="73" t="s">
        <v>270</v>
      </c>
      <c r="R29" s="71"/>
    </row>
    <row r="30" spans="1:18" ht="15.75" customHeight="1">
      <c r="A30" s="362" t="s">
        <v>65</v>
      </c>
      <c r="B30" s="363"/>
      <c r="C30" s="363"/>
      <c r="D30" s="363"/>
      <c r="E30" s="364"/>
      <c r="F30" s="368" t="s">
        <v>271</v>
      </c>
      <c r="G30" s="369"/>
      <c r="H30" s="368" t="s">
        <v>272</v>
      </c>
      <c r="I30" s="369"/>
      <c r="J30" s="368" t="s">
        <v>273</v>
      </c>
      <c r="K30" s="369"/>
      <c r="L30" s="368"/>
      <c r="M30" s="369"/>
      <c r="N30" s="368"/>
      <c r="O30" s="369"/>
      <c r="P30" s="368"/>
      <c r="Q30" s="369"/>
      <c r="R30" s="148"/>
    </row>
    <row r="31" spans="1:18" ht="15.75" customHeight="1">
      <c r="A31" s="365"/>
      <c r="B31" s="366"/>
      <c r="C31" s="366"/>
      <c r="D31" s="366"/>
      <c r="E31" s="367"/>
      <c r="F31" s="178" t="s">
        <v>261</v>
      </c>
      <c r="G31" s="74" t="s">
        <v>1</v>
      </c>
      <c r="H31" s="178" t="s">
        <v>226</v>
      </c>
      <c r="I31" s="74" t="s">
        <v>1</v>
      </c>
      <c r="J31" s="178" t="s">
        <v>226</v>
      </c>
      <c r="K31" s="75" t="s">
        <v>1</v>
      </c>
      <c r="L31" s="178" t="s">
        <v>226</v>
      </c>
      <c r="M31" s="74" t="s">
        <v>1</v>
      </c>
      <c r="N31" s="178" t="s">
        <v>226</v>
      </c>
      <c r="O31" s="75" t="s">
        <v>1</v>
      </c>
      <c r="P31" s="178" t="s">
        <v>226</v>
      </c>
      <c r="Q31" s="153" t="s">
        <v>1</v>
      </c>
      <c r="R31" s="146"/>
    </row>
    <row r="32" spans="1:18" ht="15.75" customHeight="1">
      <c r="A32" s="349" t="s">
        <v>85</v>
      </c>
      <c r="B32" s="47" t="s">
        <v>46</v>
      </c>
      <c r="C32" s="48"/>
      <c r="D32" s="48"/>
      <c r="E32" s="16" t="s">
        <v>37</v>
      </c>
      <c r="F32" s="135">
        <v>2130</v>
      </c>
      <c r="G32" s="136">
        <v>2063</v>
      </c>
      <c r="H32" s="113">
        <v>2719</v>
      </c>
      <c r="I32" s="115">
        <v>2730</v>
      </c>
      <c r="J32" s="113">
        <v>1777</v>
      </c>
      <c r="K32" s="116">
        <v>1749</v>
      </c>
      <c r="L32" s="135"/>
      <c r="M32" s="136"/>
      <c r="N32" s="113"/>
      <c r="O32" s="116"/>
      <c r="P32" s="113"/>
      <c r="Q32" s="154"/>
      <c r="R32" s="136"/>
    </row>
    <row r="33" spans="1:18" ht="15.75" customHeight="1">
      <c r="A33" s="360"/>
      <c r="B33" s="14"/>
      <c r="C33" s="50" t="s">
        <v>66</v>
      </c>
      <c r="D33" s="68"/>
      <c r="E33" s="108"/>
      <c r="F33" s="127">
        <v>920</v>
      </c>
      <c r="G33" s="128">
        <v>936</v>
      </c>
      <c r="H33" s="127">
        <v>2696</v>
      </c>
      <c r="I33" s="129">
        <v>2709</v>
      </c>
      <c r="J33" s="127">
        <v>278</v>
      </c>
      <c r="K33" s="130">
        <v>278</v>
      </c>
      <c r="L33" s="127"/>
      <c r="M33" s="128"/>
      <c r="N33" s="127"/>
      <c r="O33" s="130"/>
      <c r="P33" s="127"/>
      <c r="Q33" s="139"/>
      <c r="R33" s="136"/>
    </row>
    <row r="34" spans="1:18" ht="15.75" customHeight="1">
      <c r="A34" s="360"/>
      <c r="B34" s="14"/>
      <c r="C34" s="12"/>
      <c r="D34" s="61" t="s">
        <v>67</v>
      </c>
      <c r="E34" s="102"/>
      <c r="F34" s="117">
        <v>695</v>
      </c>
      <c r="G34" s="118">
        <v>704</v>
      </c>
      <c r="H34" s="117">
        <v>0</v>
      </c>
      <c r="I34" s="119">
        <v>0</v>
      </c>
      <c r="J34" s="117">
        <v>278</v>
      </c>
      <c r="K34" s="120">
        <v>278</v>
      </c>
      <c r="L34" s="117"/>
      <c r="M34" s="118"/>
      <c r="N34" s="117"/>
      <c r="O34" s="120"/>
      <c r="P34" s="117"/>
      <c r="Q34" s="150"/>
      <c r="R34" s="136"/>
    </row>
    <row r="35" spans="1:18" ht="15.75" customHeight="1">
      <c r="A35" s="360"/>
      <c r="B35" s="11"/>
      <c r="C35" s="31" t="s">
        <v>68</v>
      </c>
      <c r="D35" s="67"/>
      <c r="E35" s="109"/>
      <c r="F35" s="123">
        <v>1210</v>
      </c>
      <c r="G35" s="124">
        <v>1127</v>
      </c>
      <c r="H35" s="123">
        <v>23</v>
      </c>
      <c r="I35" s="125">
        <v>21</v>
      </c>
      <c r="J35" s="144">
        <v>1498</v>
      </c>
      <c r="K35" s="145">
        <v>1471</v>
      </c>
      <c r="L35" s="123"/>
      <c r="M35" s="124"/>
      <c r="N35" s="144"/>
      <c r="O35" s="145"/>
      <c r="P35" s="123"/>
      <c r="Q35" s="149"/>
      <c r="R35" s="136"/>
    </row>
    <row r="36" spans="1:18" ht="15.75" customHeight="1">
      <c r="A36" s="360"/>
      <c r="B36" s="66" t="s">
        <v>49</v>
      </c>
      <c r="C36" s="69"/>
      <c r="D36" s="69"/>
      <c r="E36" s="16" t="s">
        <v>38</v>
      </c>
      <c r="F36" s="163">
        <v>1850</v>
      </c>
      <c r="G36" s="139">
        <v>1882</v>
      </c>
      <c r="H36" s="135">
        <v>2690</v>
      </c>
      <c r="I36" s="137">
        <v>2647</v>
      </c>
      <c r="J36" s="135">
        <v>769</v>
      </c>
      <c r="K36" s="138">
        <v>791</v>
      </c>
      <c r="L36" s="135"/>
      <c r="M36" s="136"/>
      <c r="N36" s="135"/>
      <c r="O36" s="138"/>
      <c r="P36" s="135"/>
      <c r="Q36" s="155"/>
      <c r="R36" s="136"/>
    </row>
    <row r="37" spans="1:18" ht="15.75" customHeight="1">
      <c r="A37" s="360"/>
      <c r="B37" s="14"/>
      <c r="C37" s="61" t="s">
        <v>69</v>
      </c>
      <c r="D37" s="53"/>
      <c r="E37" s="102"/>
      <c r="F37" s="161">
        <v>1831</v>
      </c>
      <c r="G37" s="150">
        <v>1854</v>
      </c>
      <c r="H37" s="117">
        <v>1153</v>
      </c>
      <c r="I37" s="119">
        <v>1098</v>
      </c>
      <c r="J37" s="117">
        <v>453</v>
      </c>
      <c r="K37" s="120">
        <v>444</v>
      </c>
      <c r="L37" s="117"/>
      <c r="M37" s="118"/>
      <c r="N37" s="117"/>
      <c r="O37" s="120"/>
      <c r="P37" s="117"/>
      <c r="Q37" s="150"/>
      <c r="R37" s="136"/>
    </row>
    <row r="38" spans="1:18" ht="15.75" customHeight="1">
      <c r="A38" s="360"/>
      <c r="B38" s="11"/>
      <c r="C38" s="61" t="s">
        <v>70</v>
      </c>
      <c r="D38" s="53"/>
      <c r="E38" s="102"/>
      <c r="F38" s="161">
        <v>18</v>
      </c>
      <c r="G38" s="150">
        <v>28</v>
      </c>
      <c r="H38" s="117">
        <v>1537</v>
      </c>
      <c r="I38" s="119">
        <v>1549</v>
      </c>
      <c r="J38" s="117">
        <v>316</v>
      </c>
      <c r="K38" s="145">
        <v>347</v>
      </c>
      <c r="L38" s="117"/>
      <c r="M38" s="118"/>
      <c r="N38" s="117"/>
      <c r="O38" s="145"/>
      <c r="P38" s="117"/>
      <c r="Q38" s="150"/>
      <c r="R38" s="136"/>
    </row>
    <row r="39" spans="1:18" ht="15.75" customHeight="1">
      <c r="A39" s="361"/>
      <c r="B39" s="6" t="s">
        <v>71</v>
      </c>
      <c r="C39" s="7"/>
      <c r="D39" s="7"/>
      <c r="E39" s="110" t="s">
        <v>274</v>
      </c>
      <c r="F39" s="165">
        <v>280</v>
      </c>
      <c r="G39" s="151">
        <v>181</v>
      </c>
      <c r="H39" s="165">
        <v>29</v>
      </c>
      <c r="I39" s="151">
        <v>83</v>
      </c>
      <c r="J39" s="165">
        <v>1008</v>
      </c>
      <c r="K39" s="151">
        <v>958</v>
      </c>
      <c r="L39" s="165">
        <v>0</v>
      </c>
      <c r="M39" s="151">
        <v>0</v>
      </c>
      <c r="N39" s="165">
        <v>0</v>
      </c>
      <c r="O39" s="151">
        <v>0</v>
      </c>
      <c r="P39" s="165">
        <v>0</v>
      </c>
      <c r="Q39" s="151">
        <v>0</v>
      </c>
      <c r="R39" s="136"/>
    </row>
    <row r="40" spans="1:18" ht="15.75" customHeight="1">
      <c r="A40" s="349" t="s">
        <v>86</v>
      </c>
      <c r="B40" s="66" t="s">
        <v>72</v>
      </c>
      <c r="C40" s="69"/>
      <c r="D40" s="69"/>
      <c r="E40" s="16" t="s">
        <v>40</v>
      </c>
      <c r="F40" s="163">
        <v>28</v>
      </c>
      <c r="G40" s="155">
        <v>28</v>
      </c>
      <c r="H40" s="135">
        <v>0</v>
      </c>
      <c r="I40" s="137">
        <v>0</v>
      </c>
      <c r="J40" s="135">
        <v>241</v>
      </c>
      <c r="K40" s="138">
        <v>230</v>
      </c>
      <c r="L40" s="135"/>
      <c r="M40" s="136"/>
      <c r="N40" s="135"/>
      <c r="O40" s="138"/>
      <c r="P40" s="135"/>
      <c r="Q40" s="155"/>
      <c r="R40" s="136"/>
    </row>
    <row r="41" spans="1:18" ht="15.75" customHeight="1">
      <c r="A41" s="370"/>
      <c r="B41" s="11"/>
      <c r="C41" s="61" t="s">
        <v>73</v>
      </c>
      <c r="D41" s="53"/>
      <c r="E41" s="102"/>
      <c r="F41" s="167" t="s">
        <v>275</v>
      </c>
      <c r="G41" s="169">
        <v>0</v>
      </c>
      <c r="H41" s="144">
        <v>0</v>
      </c>
      <c r="I41" s="145">
        <v>0</v>
      </c>
      <c r="J41" s="117">
        <v>0</v>
      </c>
      <c r="K41" s="120">
        <v>0</v>
      </c>
      <c r="L41" s="117"/>
      <c r="M41" s="118"/>
      <c r="N41" s="117"/>
      <c r="O41" s="120"/>
      <c r="P41" s="117"/>
      <c r="Q41" s="150"/>
      <c r="R41" s="147"/>
    </row>
    <row r="42" spans="1:18" ht="15.75" customHeight="1">
      <c r="A42" s="370"/>
      <c r="B42" s="66" t="s">
        <v>60</v>
      </c>
      <c r="C42" s="69"/>
      <c r="D42" s="69"/>
      <c r="E42" s="16" t="s">
        <v>41</v>
      </c>
      <c r="F42" s="163">
        <v>308</v>
      </c>
      <c r="G42" s="155">
        <v>209</v>
      </c>
      <c r="H42" s="135">
        <v>29</v>
      </c>
      <c r="I42" s="137">
        <v>83</v>
      </c>
      <c r="J42" s="135">
        <v>1249</v>
      </c>
      <c r="K42" s="138">
        <v>1188</v>
      </c>
      <c r="L42" s="135"/>
      <c r="M42" s="136"/>
      <c r="N42" s="135"/>
      <c r="O42" s="138"/>
      <c r="P42" s="135"/>
      <c r="Q42" s="155"/>
      <c r="R42" s="136"/>
    </row>
    <row r="43" spans="1:18" ht="15.75" customHeight="1">
      <c r="A43" s="370"/>
      <c r="B43" s="11"/>
      <c r="C43" s="61" t="s">
        <v>74</v>
      </c>
      <c r="D43" s="53"/>
      <c r="E43" s="102"/>
      <c r="F43" s="161">
        <v>56</v>
      </c>
      <c r="G43" s="150">
        <v>56</v>
      </c>
      <c r="H43" s="117">
        <v>29</v>
      </c>
      <c r="I43" s="119">
        <v>83</v>
      </c>
      <c r="J43" s="144">
        <v>1168</v>
      </c>
      <c r="K43" s="145">
        <v>1137</v>
      </c>
      <c r="L43" s="117"/>
      <c r="M43" s="118"/>
      <c r="N43" s="144"/>
      <c r="O43" s="145"/>
      <c r="P43" s="117"/>
      <c r="Q43" s="150"/>
      <c r="R43" s="136"/>
    </row>
    <row r="44" spans="1:18" ht="15.75" customHeight="1">
      <c r="A44" s="371"/>
      <c r="B44" s="59" t="s">
        <v>71</v>
      </c>
      <c r="C44" s="37"/>
      <c r="D44" s="37"/>
      <c r="E44" s="110" t="s">
        <v>276</v>
      </c>
      <c r="F44" s="162">
        <v>-280</v>
      </c>
      <c r="G44" s="166">
        <v>-181</v>
      </c>
      <c r="H44" s="162">
        <v>-29</v>
      </c>
      <c r="I44" s="166">
        <v>-83</v>
      </c>
      <c r="J44" s="162">
        <v>-1008</v>
      </c>
      <c r="K44" s="166">
        <v>-958</v>
      </c>
      <c r="L44" s="162">
        <v>0</v>
      </c>
      <c r="M44" s="166">
        <v>0</v>
      </c>
      <c r="N44" s="162">
        <v>0</v>
      </c>
      <c r="O44" s="166">
        <v>0</v>
      </c>
      <c r="P44" s="162">
        <v>0</v>
      </c>
      <c r="Q44" s="166">
        <v>0</v>
      </c>
      <c r="R44" s="147"/>
    </row>
    <row r="45" spans="1:18" ht="15.75" customHeight="1">
      <c r="A45" s="372" t="s">
        <v>79</v>
      </c>
      <c r="B45" s="20" t="s">
        <v>75</v>
      </c>
      <c r="C45" s="9"/>
      <c r="D45" s="9"/>
      <c r="E45" s="111" t="s">
        <v>277</v>
      </c>
      <c r="F45" s="168">
        <v>0</v>
      </c>
      <c r="G45" s="152">
        <v>0</v>
      </c>
      <c r="H45" s="168">
        <v>0</v>
      </c>
      <c r="I45" s="152">
        <v>0</v>
      </c>
      <c r="J45" s="168">
        <v>0</v>
      </c>
      <c r="K45" s="152">
        <v>0</v>
      </c>
      <c r="L45" s="168">
        <v>0</v>
      </c>
      <c r="M45" s="152">
        <v>0</v>
      </c>
      <c r="N45" s="168">
        <v>0</v>
      </c>
      <c r="O45" s="152">
        <v>0</v>
      </c>
      <c r="P45" s="168">
        <v>0</v>
      </c>
      <c r="Q45" s="152">
        <v>0</v>
      </c>
      <c r="R45" s="136"/>
    </row>
    <row r="46" spans="1:18" ht="15.75" customHeight="1">
      <c r="A46" s="373"/>
      <c r="B46" s="52" t="s">
        <v>76</v>
      </c>
      <c r="C46" s="53"/>
      <c r="D46" s="53"/>
      <c r="E46" s="53"/>
      <c r="F46" s="167">
        <v>0</v>
      </c>
      <c r="G46" s="169">
        <v>0</v>
      </c>
      <c r="H46" s="144">
        <v>0</v>
      </c>
      <c r="I46" s="145">
        <v>0</v>
      </c>
      <c r="J46" s="144">
        <v>0</v>
      </c>
      <c r="K46" s="145">
        <v>0</v>
      </c>
      <c r="L46" s="117"/>
      <c r="M46" s="118"/>
      <c r="N46" s="144"/>
      <c r="O46" s="145"/>
      <c r="P46" s="144"/>
      <c r="Q46" s="131"/>
      <c r="R46" s="147"/>
    </row>
    <row r="47" spans="1:18" ht="15.75" customHeight="1">
      <c r="A47" s="373"/>
      <c r="B47" s="52" t="s">
        <v>77</v>
      </c>
      <c r="C47" s="53"/>
      <c r="D47" s="53"/>
      <c r="E47" s="53"/>
      <c r="F47" s="161">
        <v>0</v>
      </c>
      <c r="G47" s="150">
        <v>0</v>
      </c>
      <c r="H47" s="117">
        <v>0</v>
      </c>
      <c r="I47" s="119">
        <v>0</v>
      </c>
      <c r="J47" s="117">
        <v>0</v>
      </c>
      <c r="K47" s="120">
        <v>0</v>
      </c>
      <c r="L47" s="117"/>
      <c r="M47" s="118"/>
      <c r="N47" s="117"/>
      <c r="O47" s="120"/>
      <c r="P47" s="117"/>
      <c r="Q47" s="150"/>
      <c r="R47" s="136"/>
    </row>
    <row r="48" spans="1:18" ht="15.75" customHeight="1">
      <c r="A48" s="374"/>
      <c r="B48" s="59" t="s">
        <v>78</v>
      </c>
      <c r="C48" s="37"/>
      <c r="D48" s="37"/>
      <c r="E48" s="37"/>
      <c r="F48" s="140">
        <v>0</v>
      </c>
      <c r="G48" s="141">
        <v>0</v>
      </c>
      <c r="H48" s="140">
        <v>0</v>
      </c>
      <c r="I48" s="142">
        <v>0</v>
      </c>
      <c r="J48" s="140">
        <v>0</v>
      </c>
      <c r="K48" s="143">
        <v>0</v>
      </c>
      <c r="L48" s="140"/>
      <c r="M48" s="141"/>
      <c r="N48" s="140"/>
      <c r="O48" s="143"/>
      <c r="P48" s="140"/>
      <c r="Q48" s="151"/>
      <c r="R48" s="136"/>
    </row>
    <row r="49" spans="1:18" ht="15.75" customHeight="1">
      <c r="A49" s="27" t="s">
        <v>278</v>
      </c>
      <c r="Q49" s="14"/>
      <c r="R49" s="14"/>
    </row>
    <row r="50" spans="1:18" ht="15.75" customHeight="1">
      <c r="A50" s="27"/>
      <c r="D50" s="1" t="s">
        <v>279</v>
      </c>
      <c r="Q50" s="14"/>
      <c r="R50" s="14"/>
    </row>
  </sheetData>
  <sheetProtection/>
  <mergeCells count="32">
    <mergeCell ref="A40:A44"/>
    <mergeCell ref="A45:A48"/>
    <mergeCell ref="P30:Q30"/>
    <mergeCell ref="H30:I30"/>
    <mergeCell ref="J30:K30"/>
    <mergeCell ref="L30:M30"/>
    <mergeCell ref="N30:O30"/>
    <mergeCell ref="A32:A39"/>
    <mergeCell ref="A30:E31"/>
    <mergeCell ref="F30:G30"/>
    <mergeCell ref="M25:M26"/>
    <mergeCell ref="N25:N26"/>
    <mergeCell ref="O25:O26"/>
    <mergeCell ref="P25:P26"/>
    <mergeCell ref="Q25:Q26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A8:A18"/>
    <mergeCell ref="A6:E7"/>
    <mergeCell ref="F6:G6"/>
    <mergeCell ref="H6:I6"/>
    <mergeCell ref="J6:K6"/>
    <mergeCell ref="L6:M6"/>
    <mergeCell ref="N6:O6"/>
    <mergeCell ref="P6:Q6"/>
  </mergeCells>
  <printOptions horizontalCentered="1"/>
  <pageMargins left="0.7874015748031497" right="0.36" top="0.28" bottom="0.23" header="0.1968503937007874" footer="0.1968503937007874"/>
  <pageSetup firstPageNumber="3" useFirstPageNumber="1" horizontalDpi="600" verticalDpi="600" orientation="landscape" paperSize="9" scale="67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E1" sqref="E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22" t="s">
        <v>0</v>
      </c>
      <c r="B1" s="322"/>
      <c r="C1" s="322"/>
      <c r="D1" s="322"/>
      <c r="E1" s="76" t="s">
        <v>318</v>
      </c>
      <c r="F1" s="2"/>
      <c r="AA1" s="323" t="s">
        <v>114</v>
      </c>
      <c r="AB1" s="323"/>
    </row>
    <row r="2" spans="27:37" ht="13.5">
      <c r="AA2" s="324" t="s">
        <v>92</v>
      </c>
      <c r="AB2" s="324"/>
      <c r="AC2" s="325" t="s">
        <v>93</v>
      </c>
      <c r="AD2" s="327" t="s">
        <v>94</v>
      </c>
      <c r="AE2" s="328"/>
      <c r="AF2" s="329"/>
      <c r="AG2" s="324" t="s">
        <v>95</v>
      </c>
      <c r="AH2" s="324" t="s">
        <v>96</v>
      </c>
      <c r="AI2" s="324" t="s">
        <v>97</v>
      </c>
      <c r="AJ2" s="324" t="s">
        <v>98</v>
      </c>
      <c r="AK2" s="324" t="s">
        <v>99</v>
      </c>
    </row>
    <row r="3" spans="1:37" ht="14.25">
      <c r="A3" s="22" t="s">
        <v>247</v>
      </c>
      <c r="AA3" s="324"/>
      <c r="AB3" s="324"/>
      <c r="AC3" s="326"/>
      <c r="AD3" s="171"/>
      <c r="AE3" s="170" t="s">
        <v>112</v>
      </c>
      <c r="AF3" s="170" t="s">
        <v>113</v>
      </c>
      <c r="AG3" s="324"/>
      <c r="AH3" s="324"/>
      <c r="AI3" s="324"/>
      <c r="AJ3" s="324"/>
      <c r="AK3" s="324"/>
    </row>
    <row r="4" spans="27:38" ht="13.5">
      <c r="AA4" s="172" t="str">
        <f>E1</f>
        <v>大阪市</v>
      </c>
      <c r="AB4" s="172" t="s">
        <v>115</v>
      </c>
      <c r="AC4" s="173">
        <f>SUM(F22)</f>
        <v>1631983</v>
      </c>
      <c r="AD4" s="173">
        <f>F9</f>
        <v>660088</v>
      </c>
      <c r="AE4" s="173">
        <f>F10</f>
        <v>274082</v>
      </c>
      <c r="AF4" s="173">
        <f>F13</f>
        <v>271533</v>
      </c>
      <c r="AG4" s="173">
        <f>F14</f>
        <v>6193</v>
      </c>
      <c r="AH4" s="173">
        <f>F15</f>
        <v>41891</v>
      </c>
      <c r="AI4" s="173">
        <f>F17</f>
        <v>357597</v>
      </c>
      <c r="AJ4" s="173">
        <f>F20</f>
        <v>101857</v>
      </c>
      <c r="AK4" s="173">
        <f>F21</f>
        <v>281041</v>
      </c>
      <c r="AL4" s="174"/>
    </row>
    <row r="5" spans="1:37" ht="14.25">
      <c r="A5" s="21" t="s">
        <v>248</v>
      </c>
      <c r="E5" s="3"/>
      <c r="AA5" s="172" t="str">
        <f>E1</f>
        <v>大阪市</v>
      </c>
      <c r="AB5" s="172" t="s">
        <v>101</v>
      </c>
      <c r="AC5" s="175"/>
      <c r="AD5" s="175">
        <f>G9</f>
        <v>40.44698995026296</v>
      </c>
      <c r="AE5" s="175">
        <f>G10</f>
        <v>16.794415137902785</v>
      </c>
      <c r="AF5" s="175">
        <f>G13</f>
        <v>16.63822478542975</v>
      </c>
      <c r="AG5" s="175">
        <f>G14</f>
        <v>0.37947699210102065</v>
      </c>
      <c r="AH5" s="175">
        <f>G15</f>
        <v>2.5668772285005423</v>
      </c>
      <c r="AI5" s="175">
        <f>G17</f>
        <v>21.911809130364716</v>
      </c>
      <c r="AJ5" s="175">
        <f>G20</f>
        <v>6.241302758668442</v>
      </c>
      <c r="AK5" s="175">
        <f>G21</f>
        <v>17.220828893438227</v>
      </c>
    </row>
    <row r="6" spans="1:37" ht="14.25">
      <c r="A6" s="3"/>
      <c r="G6" s="339" t="s">
        <v>249</v>
      </c>
      <c r="H6" s="340"/>
      <c r="I6" s="34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大阪市</v>
      </c>
      <c r="AB6" s="172" t="s">
        <v>102</v>
      </c>
      <c r="AC6" s="175">
        <f>SUM(I22)</f>
        <v>-0.5590564711015045</v>
      </c>
      <c r="AD6" s="175">
        <f>I9</f>
        <v>0.1262028711153107</v>
      </c>
      <c r="AE6" s="175">
        <f>I10</f>
        <v>0.27439158239797035</v>
      </c>
      <c r="AF6" s="175">
        <f>I13</f>
        <v>0.0014731391490441226</v>
      </c>
      <c r="AG6" s="175">
        <f>I14</f>
        <v>3.440788374812098</v>
      </c>
      <c r="AH6" s="175">
        <f>I15</f>
        <v>13.87446652350015</v>
      </c>
      <c r="AI6" s="175">
        <f>I17</f>
        <v>2.3378206669184998</v>
      </c>
      <c r="AJ6" s="175">
        <f>I20</f>
        <v>-15.906839272150853</v>
      </c>
      <c r="AK6" s="175">
        <f>I21</f>
        <v>-14.999107772061471</v>
      </c>
    </row>
    <row r="7" spans="1:25" ht="27" customHeight="1">
      <c r="A7" s="19"/>
      <c r="B7" s="5"/>
      <c r="C7" s="5"/>
      <c r="D7" s="5"/>
      <c r="E7" s="23"/>
      <c r="F7" s="62" t="s">
        <v>250</v>
      </c>
      <c r="G7" s="63"/>
      <c r="H7" s="237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ht="16.5" customHeight="1">
      <c r="A8" s="6"/>
      <c r="B8" s="7"/>
      <c r="C8" s="7"/>
      <c r="D8" s="7"/>
      <c r="E8" s="24"/>
      <c r="F8" s="28" t="s">
        <v>116</v>
      </c>
      <c r="G8" s="29" t="s">
        <v>2</v>
      </c>
      <c r="H8" s="238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9" ht="18" customHeight="1">
      <c r="A9" s="331" t="s">
        <v>80</v>
      </c>
      <c r="B9" s="331" t="s">
        <v>81</v>
      </c>
      <c r="C9" s="47" t="s">
        <v>3</v>
      </c>
      <c r="D9" s="48"/>
      <c r="E9" s="49"/>
      <c r="F9" s="77">
        <v>660088</v>
      </c>
      <c r="G9" s="78">
        <f aca="true" t="shared" si="0" ref="G9:G22">F9/$F$22*100</f>
        <v>40.44698995026296</v>
      </c>
      <c r="H9" s="239">
        <v>659256</v>
      </c>
      <c r="I9" s="244">
        <f aca="true" t="shared" si="1" ref="I9:I40">(F9/H9-1)*100</f>
        <v>0.1262028711153107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34" t="s">
        <v>114</v>
      </c>
      <c r="AB9" s="335"/>
      <c r="AC9" s="336" t="s">
        <v>103</v>
      </c>
    </row>
    <row r="10" spans="1:37" ht="18" customHeight="1">
      <c r="A10" s="332"/>
      <c r="B10" s="332"/>
      <c r="C10" s="8"/>
      <c r="D10" s="50" t="s">
        <v>22</v>
      </c>
      <c r="E10" s="30"/>
      <c r="F10" s="81">
        <v>274082</v>
      </c>
      <c r="G10" s="82">
        <f t="shared" si="0"/>
        <v>16.794415137902785</v>
      </c>
      <c r="H10" s="240">
        <v>273332</v>
      </c>
      <c r="I10" s="245">
        <f t="shared" si="1"/>
        <v>0.27439158239797035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324" t="s">
        <v>92</v>
      </c>
      <c r="AB10" s="324"/>
      <c r="AC10" s="336"/>
      <c r="AD10" s="327" t="s">
        <v>104</v>
      </c>
      <c r="AE10" s="328"/>
      <c r="AF10" s="329"/>
      <c r="AG10" s="327" t="s">
        <v>105</v>
      </c>
      <c r="AH10" s="337"/>
      <c r="AI10" s="338"/>
      <c r="AJ10" s="327" t="s">
        <v>106</v>
      </c>
      <c r="AK10" s="338"/>
    </row>
    <row r="11" spans="1:37" ht="18" customHeight="1">
      <c r="A11" s="332"/>
      <c r="B11" s="332"/>
      <c r="C11" s="34"/>
      <c r="D11" s="35"/>
      <c r="E11" s="33" t="s">
        <v>23</v>
      </c>
      <c r="F11" s="85">
        <v>138117</v>
      </c>
      <c r="G11" s="86">
        <f t="shared" si="0"/>
        <v>8.463139628292698</v>
      </c>
      <c r="H11" s="241">
        <v>134345</v>
      </c>
      <c r="I11" s="246">
        <f t="shared" si="1"/>
        <v>2.8076966020320837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324"/>
      <c r="AB11" s="324"/>
      <c r="AC11" s="334"/>
      <c r="AD11" s="171"/>
      <c r="AE11" s="170" t="s">
        <v>107</v>
      </c>
      <c r="AF11" s="170" t="s">
        <v>108</v>
      </c>
      <c r="AG11" s="171"/>
      <c r="AH11" s="170" t="s">
        <v>109</v>
      </c>
      <c r="AI11" s="170" t="s">
        <v>110</v>
      </c>
      <c r="AJ11" s="171"/>
      <c r="AK11" s="176" t="s">
        <v>111</v>
      </c>
    </row>
    <row r="12" spans="1:38" ht="18" customHeight="1">
      <c r="A12" s="332"/>
      <c r="B12" s="332"/>
      <c r="C12" s="34"/>
      <c r="D12" s="36"/>
      <c r="E12" s="33" t="s">
        <v>24</v>
      </c>
      <c r="F12" s="85">
        <v>113934</v>
      </c>
      <c r="G12" s="86">
        <f t="shared" si="0"/>
        <v>6.981322722111688</v>
      </c>
      <c r="H12" s="241">
        <v>117000</v>
      </c>
      <c r="I12" s="246">
        <f t="shared" si="1"/>
        <v>-2.6205128205128214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大阪市</v>
      </c>
      <c r="AB12" s="172" t="s">
        <v>115</v>
      </c>
      <c r="AC12" s="173">
        <f>F40</f>
        <v>1630073</v>
      </c>
      <c r="AD12" s="173">
        <f>F23</f>
        <v>1010256</v>
      </c>
      <c r="AE12" s="173">
        <f>F24</f>
        <v>203645</v>
      </c>
      <c r="AF12" s="173">
        <f>F26</f>
        <v>278423</v>
      </c>
      <c r="AG12" s="173">
        <f>F27</f>
        <v>518938</v>
      </c>
      <c r="AH12" s="173">
        <f>F28</f>
        <v>112685</v>
      </c>
      <c r="AI12" s="173">
        <f>F32</f>
        <v>12409</v>
      </c>
      <c r="AJ12" s="173">
        <f>F34</f>
        <v>100879</v>
      </c>
      <c r="AK12" s="173">
        <f>F35</f>
        <v>100879</v>
      </c>
      <c r="AL12" s="177"/>
    </row>
    <row r="13" spans="1:37" ht="18" customHeight="1">
      <c r="A13" s="332"/>
      <c r="B13" s="332"/>
      <c r="C13" s="11"/>
      <c r="D13" s="31" t="s">
        <v>25</v>
      </c>
      <c r="E13" s="32"/>
      <c r="F13" s="89">
        <v>271533</v>
      </c>
      <c r="G13" s="90">
        <f t="shared" si="0"/>
        <v>16.63822478542975</v>
      </c>
      <c r="H13" s="242">
        <v>271529</v>
      </c>
      <c r="I13" s="247">
        <f t="shared" si="1"/>
        <v>0.0014731391490441226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大阪市</v>
      </c>
      <c r="AB13" s="172" t="s">
        <v>101</v>
      </c>
      <c r="AC13" s="175"/>
      <c r="AD13" s="175">
        <f>G23</f>
        <v>61.97612008787337</v>
      </c>
      <c r="AE13" s="175">
        <f>G24</f>
        <v>12.492998779809247</v>
      </c>
      <c r="AF13" s="175">
        <f>G26</f>
        <v>17.080400693711265</v>
      </c>
      <c r="AG13" s="175">
        <f>G27</f>
        <v>31.835261365595287</v>
      </c>
      <c r="AH13" s="175">
        <f>G28</f>
        <v>6.912880588783447</v>
      </c>
      <c r="AI13" s="175">
        <f>G32</f>
        <v>0.7612542505765079</v>
      </c>
      <c r="AJ13" s="175">
        <f>G34</f>
        <v>6.188618546531352</v>
      </c>
      <c r="AK13" s="175">
        <f>G35</f>
        <v>6.188618546531352</v>
      </c>
    </row>
    <row r="14" spans="1:37" ht="18" customHeight="1">
      <c r="A14" s="332"/>
      <c r="B14" s="332"/>
      <c r="C14" s="52" t="s">
        <v>4</v>
      </c>
      <c r="D14" s="53"/>
      <c r="E14" s="54"/>
      <c r="F14" s="85">
        <v>6193</v>
      </c>
      <c r="G14" s="86">
        <f t="shared" si="0"/>
        <v>0.37947699210102065</v>
      </c>
      <c r="H14" s="241">
        <v>5987</v>
      </c>
      <c r="I14" s="246">
        <f t="shared" si="1"/>
        <v>3.440788374812098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大阪市</v>
      </c>
      <c r="AB14" s="172" t="s">
        <v>102</v>
      </c>
      <c r="AC14" s="175">
        <f>I40</f>
        <v>-0.3527233359191584</v>
      </c>
      <c r="AD14" s="175">
        <f>I23</f>
        <v>1.9783840421053966</v>
      </c>
      <c r="AE14" s="175">
        <f>I24</f>
        <v>-1.8743826342544678</v>
      </c>
      <c r="AF14" s="175">
        <f>I26</f>
        <v>4.688404761725717</v>
      </c>
      <c r="AG14" s="175">
        <f>I27</f>
        <v>-4.487946374341556</v>
      </c>
      <c r="AH14" s="175">
        <f>I28</f>
        <v>-1.1318271550778691</v>
      </c>
      <c r="AI14" s="175">
        <f>I32</f>
        <v>-64.50413341342716</v>
      </c>
      <c r="AJ14" s="175">
        <f>I34</f>
        <v>-0.9669755752768405</v>
      </c>
      <c r="AK14" s="175">
        <f>I35</f>
        <v>-0.9669755752768405</v>
      </c>
    </row>
    <row r="15" spans="1:25" ht="18" customHeight="1">
      <c r="A15" s="332"/>
      <c r="B15" s="332"/>
      <c r="C15" s="52" t="s">
        <v>5</v>
      </c>
      <c r="D15" s="53"/>
      <c r="E15" s="54"/>
      <c r="F15" s="85">
        <v>41891</v>
      </c>
      <c r="G15" s="86">
        <f t="shared" si="0"/>
        <v>2.5668772285005423</v>
      </c>
      <c r="H15" s="241">
        <v>36787</v>
      </c>
      <c r="I15" s="246">
        <f t="shared" si="1"/>
        <v>13.87446652350015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18" customHeight="1">
      <c r="A16" s="332"/>
      <c r="B16" s="332"/>
      <c r="C16" s="52" t="s">
        <v>26</v>
      </c>
      <c r="D16" s="53"/>
      <c r="E16" s="54"/>
      <c r="F16" s="85">
        <v>65131</v>
      </c>
      <c r="G16" s="86">
        <f t="shared" si="0"/>
        <v>3.9909116700357785</v>
      </c>
      <c r="H16" s="241">
        <v>62205</v>
      </c>
      <c r="I16" s="246">
        <f t="shared" si="1"/>
        <v>4.703801945181252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32"/>
      <c r="B17" s="332"/>
      <c r="C17" s="52" t="s">
        <v>6</v>
      </c>
      <c r="D17" s="53"/>
      <c r="E17" s="54"/>
      <c r="F17" s="85">
        <v>357597</v>
      </c>
      <c r="G17" s="86">
        <f t="shared" si="0"/>
        <v>21.911809130364716</v>
      </c>
      <c r="H17" s="241">
        <v>349428</v>
      </c>
      <c r="I17" s="246">
        <f t="shared" si="1"/>
        <v>2.3378206669184998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32"/>
      <c r="B18" s="332"/>
      <c r="C18" s="52" t="s">
        <v>27</v>
      </c>
      <c r="D18" s="53"/>
      <c r="E18" s="54"/>
      <c r="F18" s="85">
        <v>66127</v>
      </c>
      <c r="G18" s="86">
        <f t="shared" si="0"/>
        <v>4.051941717530146</v>
      </c>
      <c r="H18" s="241">
        <v>56187</v>
      </c>
      <c r="I18" s="246">
        <f t="shared" si="1"/>
        <v>17.6909249470518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32"/>
      <c r="B19" s="332"/>
      <c r="C19" s="52" t="s">
        <v>28</v>
      </c>
      <c r="D19" s="53"/>
      <c r="E19" s="54"/>
      <c r="F19" s="85">
        <v>52058</v>
      </c>
      <c r="G19" s="86">
        <f t="shared" si="0"/>
        <v>3.189861659098164</v>
      </c>
      <c r="H19" s="241">
        <v>19551</v>
      </c>
      <c r="I19" s="246">
        <f t="shared" si="1"/>
        <v>166.26771009155541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32"/>
      <c r="B20" s="332"/>
      <c r="C20" s="52" t="s">
        <v>7</v>
      </c>
      <c r="D20" s="53"/>
      <c r="E20" s="54"/>
      <c r="F20" s="85">
        <v>101857</v>
      </c>
      <c r="G20" s="86">
        <f t="shared" si="0"/>
        <v>6.241302758668442</v>
      </c>
      <c r="H20" s="241">
        <v>121124</v>
      </c>
      <c r="I20" s="246">
        <f t="shared" si="1"/>
        <v>-15.906839272150853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32"/>
      <c r="B21" s="332"/>
      <c r="C21" s="57" t="s">
        <v>8</v>
      </c>
      <c r="D21" s="58"/>
      <c r="E21" s="56"/>
      <c r="F21" s="93">
        <v>281041</v>
      </c>
      <c r="G21" s="94">
        <f t="shared" si="0"/>
        <v>17.220828893438227</v>
      </c>
      <c r="H21" s="243">
        <v>330633</v>
      </c>
      <c r="I21" s="248">
        <f t="shared" si="1"/>
        <v>-14.999107772061471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32"/>
      <c r="B22" s="333"/>
      <c r="C22" s="59" t="s">
        <v>9</v>
      </c>
      <c r="D22" s="37"/>
      <c r="E22" s="60"/>
      <c r="F22" s="97">
        <f>SUM(F9,F14:F21)</f>
        <v>1631983</v>
      </c>
      <c r="G22" s="98">
        <f t="shared" si="0"/>
        <v>100</v>
      </c>
      <c r="H22" s="97">
        <v>1641158</v>
      </c>
      <c r="I22" s="249">
        <f t="shared" si="1"/>
        <v>-0.5590564711015045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32"/>
      <c r="B23" s="331" t="s">
        <v>82</v>
      </c>
      <c r="C23" s="4" t="s">
        <v>10</v>
      </c>
      <c r="D23" s="5"/>
      <c r="E23" s="23"/>
      <c r="F23" s="77">
        <v>1010256</v>
      </c>
      <c r="G23" s="78">
        <f aca="true" t="shared" si="2" ref="G23:G40">F23/$F$40*100</f>
        <v>61.97612008787337</v>
      </c>
      <c r="H23" s="239">
        <v>990657</v>
      </c>
      <c r="I23" s="250">
        <f t="shared" si="1"/>
        <v>1.9783840421053966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32"/>
      <c r="B24" s="332"/>
      <c r="C24" s="8"/>
      <c r="D24" s="10" t="s">
        <v>11</v>
      </c>
      <c r="E24" s="38"/>
      <c r="F24" s="85">
        <v>203645</v>
      </c>
      <c r="G24" s="86">
        <f t="shared" si="2"/>
        <v>12.492998779809247</v>
      </c>
      <c r="H24" s="241">
        <v>207535</v>
      </c>
      <c r="I24" s="246">
        <f t="shared" si="1"/>
        <v>-1.8743826342544678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32"/>
      <c r="B25" s="332"/>
      <c r="C25" s="8"/>
      <c r="D25" s="10" t="s">
        <v>29</v>
      </c>
      <c r="E25" s="38"/>
      <c r="F25" s="85">
        <v>528188</v>
      </c>
      <c r="G25" s="86">
        <f t="shared" si="2"/>
        <v>32.40272061435285</v>
      </c>
      <c r="H25" s="241">
        <v>517168</v>
      </c>
      <c r="I25" s="246">
        <f t="shared" si="1"/>
        <v>2.130835627881078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32"/>
      <c r="B26" s="332"/>
      <c r="C26" s="11"/>
      <c r="D26" s="10" t="s">
        <v>12</v>
      </c>
      <c r="E26" s="38"/>
      <c r="F26" s="85">
        <v>278423</v>
      </c>
      <c r="G26" s="86">
        <f t="shared" si="2"/>
        <v>17.080400693711265</v>
      </c>
      <c r="H26" s="241">
        <v>265954</v>
      </c>
      <c r="I26" s="246">
        <f t="shared" si="1"/>
        <v>4.688404761725717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32"/>
      <c r="B27" s="332"/>
      <c r="C27" s="8" t="s">
        <v>13</v>
      </c>
      <c r="D27" s="14"/>
      <c r="E27" s="25"/>
      <c r="F27" s="77">
        <v>518938</v>
      </c>
      <c r="G27" s="78">
        <f t="shared" si="2"/>
        <v>31.835261365595287</v>
      </c>
      <c r="H27" s="239">
        <v>543322</v>
      </c>
      <c r="I27" s="250">
        <f t="shared" si="1"/>
        <v>-4.487946374341556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32"/>
      <c r="B28" s="332"/>
      <c r="C28" s="8"/>
      <c r="D28" s="10" t="s">
        <v>14</v>
      </c>
      <c r="E28" s="38"/>
      <c r="F28" s="85">
        <v>112685</v>
      </c>
      <c r="G28" s="86">
        <f t="shared" si="2"/>
        <v>6.912880588783447</v>
      </c>
      <c r="H28" s="241">
        <v>113975</v>
      </c>
      <c r="I28" s="246">
        <f t="shared" si="1"/>
        <v>-1.1318271550778691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32"/>
      <c r="B29" s="332"/>
      <c r="C29" s="8"/>
      <c r="D29" s="10" t="s">
        <v>30</v>
      </c>
      <c r="E29" s="38"/>
      <c r="F29" s="85">
        <v>15156</v>
      </c>
      <c r="G29" s="86">
        <f t="shared" si="2"/>
        <v>0.9297743107210537</v>
      </c>
      <c r="H29" s="241">
        <v>17191</v>
      </c>
      <c r="I29" s="246">
        <f t="shared" si="1"/>
        <v>-11.837589436332962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32"/>
      <c r="B30" s="332"/>
      <c r="C30" s="8"/>
      <c r="D30" s="10" t="s">
        <v>31</v>
      </c>
      <c r="E30" s="38"/>
      <c r="F30" s="85">
        <v>125259</v>
      </c>
      <c r="G30" s="86">
        <f t="shared" si="2"/>
        <v>7.684257085418873</v>
      </c>
      <c r="H30" s="241">
        <v>116380</v>
      </c>
      <c r="I30" s="246">
        <f t="shared" si="1"/>
        <v>7.629317752191089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32"/>
      <c r="B31" s="332"/>
      <c r="C31" s="8"/>
      <c r="D31" s="10" t="s">
        <v>32</v>
      </c>
      <c r="E31" s="38"/>
      <c r="F31" s="85">
        <v>153557</v>
      </c>
      <c r="G31" s="86">
        <f t="shared" si="2"/>
        <v>9.42025295799636</v>
      </c>
      <c r="H31" s="241">
        <v>129373</v>
      </c>
      <c r="I31" s="246">
        <f t="shared" si="1"/>
        <v>18.69323583746223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32"/>
      <c r="B32" s="332"/>
      <c r="C32" s="8"/>
      <c r="D32" s="10" t="s">
        <v>15</v>
      </c>
      <c r="E32" s="38"/>
      <c r="F32" s="85">
        <v>12409</v>
      </c>
      <c r="G32" s="86">
        <f t="shared" si="2"/>
        <v>0.7612542505765079</v>
      </c>
      <c r="H32" s="241">
        <v>34959</v>
      </c>
      <c r="I32" s="246">
        <f t="shared" si="1"/>
        <v>-64.50413341342716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32"/>
      <c r="B33" s="332"/>
      <c r="C33" s="11"/>
      <c r="D33" s="10" t="s">
        <v>33</v>
      </c>
      <c r="E33" s="38"/>
      <c r="F33" s="85">
        <v>99871</v>
      </c>
      <c r="G33" s="86">
        <f t="shared" si="2"/>
        <v>6.126780825153229</v>
      </c>
      <c r="H33" s="241">
        <v>131443</v>
      </c>
      <c r="I33" s="246">
        <f t="shared" si="1"/>
        <v>-24.01953698561353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32"/>
      <c r="B34" s="332"/>
      <c r="C34" s="8" t="s">
        <v>16</v>
      </c>
      <c r="D34" s="14"/>
      <c r="E34" s="25"/>
      <c r="F34" s="77">
        <v>100879</v>
      </c>
      <c r="G34" s="78">
        <f t="shared" si="2"/>
        <v>6.188618546531352</v>
      </c>
      <c r="H34" s="239">
        <v>101864</v>
      </c>
      <c r="I34" s="250">
        <f t="shared" si="1"/>
        <v>-0.9669755752768405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32"/>
      <c r="B35" s="332"/>
      <c r="C35" s="8"/>
      <c r="D35" s="39" t="s">
        <v>17</v>
      </c>
      <c r="E35" s="40"/>
      <c r="F35" s="81">
        <v>100879</v>
      </c>
      <c r="G35" s="82">
        <f t="shared" si="2"/>
        <v>6.188618546531352</v>
      </c>
      <c r="H35" s="240">
        <v>101864</v>
      </c>
      <c r="I35" s="245">
        <f t="shared" si="1"/>
        <v>-0.9669755752768405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32"/>
      <c r="B36" s="332"/>
      <c r="C36" s="8"/>
      <c r="D36" s="41"/>
      <c r="E36" s="159" t="s">
        <v>90</v>
      </c>
      <c r="F36" s="85">
        <v>55146</v>
      </c>
      <c r="G36" s="86">
        <f t="shared" si="2"/>
        <v>3.3830386737281093</v>
      </c>
      <c r="H36" s="241">
        <v>59879</v>
      </c>
      <c r="I36" s="246">
        <f t="shared" si="1"/>
        <v>-7.904273618463897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32"/>
      <c r="B37" s="332"/>
      <c r="C37" s="8"/>
      <c r="D37" s="12"/>
      <c r="E37" s="33" t="s">
        <v>34</v>
      </c>
      <c r="F37" s="85">
        <v>45733</v>
      </c>
      <c r="G37" s="86">
        <f t="shared" si="2"/>
        <v>2.8055798728032424</v>
      </c>
      <c r="H37" s="241">
        <v>41985</v>
      </c>
      <c r="I37" s="246">
        <f t="shared" si="1"/>
        <v>8.926997737287135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32"/>
      <c r="B38" s="332"/>
      <c r="C38" s="8"/>
      <c r="D38" s="61" t="s">
        <v>35</v>
      </c>
      <c r="E38" s="54"/>
      <c r="F38" s="85">
        <v>0</v>
      </c>
      <c r="G38" s="86">
        <f t="shared" si="2"/>
        <v>0</v>
      </c>
      <c r="H38" s="241">
        <v>0</v>
      </c>
      <c r="I38" s="246" t="e">
        <f t="shared" si="1"/>
        <v>#DIV/0!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32"/>
      <c r="B39" s="332"/>
      <c r="C39" s="6"/>
      <c r="D39" s="55" t="s">
        <v>36</v>
      </c>
      <c r="E39" s="56"/>
      <c r="F39" s="93">
        <v>0</v>
      </c>
      <c r="G39" s="94">
        <f t="shared" si="2"/>
        <v>0</v>
      </c>
      <c r="H39" s="243">
        <v>0</v>
      </c>
      <c r="I39" s="248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33"/>
      <c r="B40" s="333"/>
      <c r="C40" s="6" t="s">
        <v>18</v>
      </c>
      <c r="D40" s="7"/>
      <c r="E40" s="24"/>
      <c r="F40" s="97">
        <f>SUM(F23,F27,F34)</f>
        <v>1630073</v>
      </c>
      <c r="G40" s="98">
        <f t="shared" si="2"/>
        <v>100</v>
      </c>
      <c r="H40" s="97">
        <v>1635843</v>
      </c>
      <c r="I40" s="249">
        <f t="shared" si="1"/>
        <v>-0.3527233359191584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8" customHeight="1">
      <c r="A41" s="157" t="s">
        <v>19</v>
      </c>
    </row>
    <row r="42" ht="18" customHeight="1">
      <c r="A42" s="158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" sqref="C1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5" t="s">
        <v>0</v>
      </c>
      <c r="B1" s="185"/>
      <c r="C1" s="76" t="s">
        <v>318</v>
      </c>
      <c r="D1" s="186"/>
      <c r="E1" s="186"/>
      <c r="AA1" s="1" t="str">
        <f>C1</f>
        <v>大阪市</v>
      </c>
      <c r="AB1" s="1" t="s">
        <v>117</v>
      </c>
      <c r="AC1" s="1" t="s">
        <v>118</v>
      </c>
      <c r="AD1" s="187" t="s">
        <v>119</v>
      </c>
      <c r="AE1" s="1" t="s">
        <v>120</v>
      </c>
      <c r="AF1" s="1" t="s">
        <v>121</v>
      </c>
      <c r="AG1" s="1" t="s">
        <v>122</v>
      </c>
      <c r="AH1" s="1" t="s">
        <v>123</v>
      </c>
      <c r="AI1" s="1" t="s">
        <v>124</v>
      </c>
      <c r="AJ1" s="1" t="s">
        <v>125</v>
      </c>
      <c r="AK1" s="1" t="s">
        <v>126</v>
      </c>
      <c r="AL1" s="1" t="s">
        <v>127</v>
      </c>
      <c r="AM1" s="1" t="s">
        <v>128</v>
      </c>
      <c r="AN1" s="1" t="s">
        <v>129</v>
      </c>
      <c r="AO1" s="1" t="s">
        <v>130</v>
      </c>
      <c r="AP1" s="1" t="s">
        <v>110</v>
      </c>
      <c r="AQ1" s="1" t="s">
        <v>131</v>
      </c>
      <c r="AR1" s="1" t="s">
        <v>132</v>
      </c>
      <c r="AS1" s="1" t="s">
        <v>133</v>
      </c>
    </row>
    <row r="2" spans="27:45" ht="13.5">
      <c r="AA2" s="1" t="s">
        <v>134</v>
      </c>
      <c r="AB2" s="188">
        <f>I7</f>
        <v>1631983</v>
      </c>
      <c r="AC2" s="188">
        <f>I9</f>
        <v>1630073</v>
      </c>
      <c r="AD2" s="188">
        <f>I10</f>
        <v>1910</v>
      </c>
      <c r="AE2" s="188">
        <f>I11</f>
        <v>1510</v>
      </c>
      <c r="AF2" s="188">
        <f>I12</f>
        <v>401</v>
      </c>
      <c r="AG2" s="188">
        <f>I13</f>
        <v>-33</v>
      </c>
      <c r="AH2" s="1">
        <f>I14</f>
        <v>0</v>
      </c>
      <c r="AI2" s="188">
        <f>I15</f>
        <v>6115</v>
      </c>
      <c r="AJ2" s="188">
        <f>I25</f>
        <v>766606</v>
      </c>
      <c r="AK2" s="189">
        <f>I26</f>
        <v>0.923</v>
      </c>
      <c r="AL2" s="190">
        <f>I27</f>
        <v>0.1</v>
      </c>
      <c r="AM2" s="190">
        <f>I28</f>
        <v>97.6</v>
      </c>
      <c r="AN2" s="190">
        <f>I29</f>
        <v>59.3</v>
      </c>
      <c r="AO2" s="190">
        <f>I33</f>
        <v>117.1</v>
      </c>
      <c r="AP2" s="188">
        <f>I16</f>
        <v>204998</v>
      </c>
      <c r="AQ2" s="188">
        <f>I17</f>
        <v>207336</v>
      </c>
      <c r="AR2" s="188">
        <f>I18</f>
        <v>2327170</v>
      </c>
      <c r="AS2" s="191">
        <f>I21</f>
        <v>2.922325006084236</v>
      </c>
    </row>
    <row r="3" spans="27:45" ht="13.5">
      <c r="AA3" s="1" t="s">
        <v>135</v>
      </c>
      <c r="AB3" s="188">
        <f>H7</f>
        <v>1641158</v>
      </c>
      <c r="AC3" s="188">
        <f>H9</f>
        <v>1635843</v>
      </c>
      <c r="AD3" s="188">
        <f>H10</f>
        <v>5315</v>
      </c>
      <c r="AE3" s="188">
        <f>H11</f>
        <v>4881</v>
      </c>
      <c r="AF3" s="188">
        <f>H12</f>
        <v>434</v>
      </c>
      <c r="AG3" s="188">
        <f>H13</f>
        <v>-23789</v>
      </c>
      <c r="AH3" s="1">
        <f>H14</f>
        <v>18</v>
      </c>
      <c r="AI3" s="188">
        <f>H15</f>
        <v>-22376</v>
      </c>
      <c r="AJ3" s="188">
        <f>H25</f>
        <v>759965</v>
      </c>
      <c r="AK3" s="189">
        <f>H26</f>
        <v>0.915</v>
      </c>
      <c r="AL3" s="190">
        <f>H27</f>
        <v>0.1</v>
      </c>
      <c r="AM3" s="190">
        <f>H28</f>
        <v>98.8</v>
      </c>
      <c r="AN3" s="190">
        <f>H29</f>
        <v>61.3</v>
      </c>
      <c r="AO3" s="190">
        <f>H33</f>
        <v>141.8</v>
      </c>
      <c r="AP3" s="188">
        <f>H16</f>
        <v>203674</v>
      </c>
      <c r="AQ3" s="188">
        <f>H17</f>
        <v>150876</v>
      </c>
      <c r="AR3" s="188">
        <f>H18</f>
        <v>2473326</v>
      </c>
      <c r="AS3" s="191">
        <f>H21</f>
        <v>3.1559741162266435</v>
      </c>
    </row>
    <row r="4" spans="1:44" ht="13.5">
      <c r="A4" s="21" t="s">
        <v>136</v>
      </c>
      <c r="AP4" s="188"/>
      <c r="AQ4" s="188"/>
      <c r="AR4" s="188"/>
    </row>
    <row r="5" ht="13.5">
      <c r="I5" s="192" t="s">
        <v>137</v>
      </c>
    </row>
    <row r="6" spans="1:9" s="179" customFormat="1" ht="29.25" customHeight="1">
      <c r="A6" s="193" t="s">
        <v>138</v>
      </c>
      <c r="B6" s="194"/>
      <c r="C6" s="194"/>
      <c r="D6" s="195"/>
      <c r="E6" s="170" t="s">
        <v>220</v>
      </c>
      <c r="F6" s="170" t="s">
        <v>221</v>
      </c>
      <c r="G6" s="170" t="s">
        <v>222</v>
      </c>
      <c r="H6" s="170" t="s">
        <v>223</v>
      </c>
      <c r="I6" s="170" t="s">
        <v>228</v>
      </c>
    </row>
    <row r="7" spans="1:9" ht="27" customHeight="1">
      <c r="A7" s="331" t="s">
        <v>139</v>
      </c>
      <c r="B7" s="47" t="s">
        <v>140</v>
      </c>
      <c r="C7" s="48"/>
      <c r="D7" s="100" t="s">
        <v>251</v>
      </c>
      <c r="E7" s="196">
        <v>1651156</v>
      </c>
      <c r="F7" s="197">
        <v>1700781</v>
      </c>
      <c r="G7" s="197">
        <v>1675766</v>
      </c>
      <c r="H7" s="197">
        <v>1641158</v>
      </c>
      <c r="I7" s="197">
        <v>1631983</v>
      </c>
    </row>
    <row r="8" spans="1:9" ht="27" customHeight="1">
      <c r="A8" s="332"/>
      <c r="B8" s="26"/>
      <c r="C8" s="61" t="s">
        <v>141</v>
      </c>
      <c r="D8" s="101" t="s">
        <v>38</v>
      </c>
      <c r="E8" s="198">
        <f>755532+1232</f>
        <v>756764</v>
      </c>
      <c r="F8" s="198">
        <f>739663+1393+1</f>
        <v>741057</v>
      </c>
      <c r="G8" s="198">
        <f>751526+5318</f>
        <v>756844</v>
      </c>
      <c r="H8" s="198">
        <v>766967</v>
      </c>
      <c r="I8" s="198">
        <v>797142</v>
      </c>
    </row>
    <row r="9" spans="1:9" ht="27" customHeight="1">
      <c r="A9" s="332"/>
      <c r="B9" s="52" t="s">
        <v>142</v>
      </c>
      <c r="C9" s="53"/>
      <c r="D9" s="102"/>
      <c r="E9" s="199">
        <v>1649897</v>
      </c>
      <c r="F9" s="199">
        <v>1699255</v>
      </c>
      <c r="G9" s="199">
        <v>1650402</v>
      </c>
      <c r="H9" s="199">
        <v>1635843</v>
      </c>
      <c r="I9" s="199">
        <v>1630073</v>
      </c>
    </row>
    <row r="10" spans="1:9" ht="27" customHeight="1">
      <c r="A10" s="332"/>
      <c r="B10" s="52" t="s">
        <v>143</v>
      </c>
      <c r="C10" s="53"/>
      <c r="D10" s="102"/>
      <c r="E10" s="199">
        <v>1259</v>
      </c>
      <c r="F10" s="199">
        <v>1526</v>
      </c>
      <c r="G10" s="199">
        <v>25364</v>
      </c>
      <c r="H10" s="199">
        <v>5315</v>
      </c>
      <c r="I10" s="199">
        <v>1910</v>
      </c>
    </row>
    <row r="11" spans="1:9" ht="27" customHeight="1">
      <c r="A11" s="332"/>
      <c r="B11" s="52" t="s">
        <v>144</v>
      </c>
      <c r="C11" s="53"/>
      <c r="D11" s="102"/>
      <c r="E11" s="199">
        <v>806</v>
      </c>
      <c r="F11" s="199">
        <v>1115</v>
      </c>
      <c r="G11" s="199">
        <v>1141</v>
      </c>
      <c r="H11" s="199">
        <v>4881</v>
      </c>
      <c r="I11" s="199">
        <v>1510</v>
      </c>
    </row>
    <row r="12" spans="1:9" ht="27" customHeight="1">
      <c r="A12" s="332"/>
      <c r="B12" s="52" t="s">
        <v>252</v>
      </c>
      <c r="C12" s="53"/>
      <c r="D12" s="102"/>
      <c r="E12" s="199">
        <v>453</v>
      </c>
      <c r="F12" s="199">
        <v>411</v>
      </c>
      <c r="G12" s="199">
        <v>24223</v>
      </c>
      <c r="H12" s="199">
        <v>434</v>
      </c>
      <c r="I12" s="199">
        <v>401</v>
      </c>
    </row>
    <row r="13" spans="1:9" ht="27" customHeight="1">
      <c r="A13" s="332"/>
      <c r="B13" s="52" t="s">
        <v>145</v>
      </c>
      <c r="C13" s="53"/>
      <c r="D13" s="108"/>
      <c r="E13" s="200">
        <v>45</v>
      </c>
      <c r="F13" s="200">
        <v>-42</v>
      </c>
      <c r="G13" s="200">
        <v>23812</v>
      </c>
      <c r="H13" s="200">
        <v>-23789</v>
      </c>
      <c r="I13" s="200">
        <v>-33</v>
      </c>
    </row>
    <row r="14" spans="1:9" ht="27" customHeight="1">
      <c r="A14" s="332"/>
      <c r="B14" s="112" t="s">
        <v>146</v>
      </c>
      <c r="C14" s="68"/>
      <c r="D14" s="108"/>
      <c r="E14" s="200">
        <v>0</v>
      </c>
      <c r="F14" s="200">
        <v>1</v>
      </c>
      <c r="G14" s="200">
        <v>5</v>
      </c>
      <c r="H14" s="200">
        <v>18</v>
      </c>
      <c r="I14" s="200">
        <v>0</v>
      </c>
    </row>
    <row r="15" spans="1:9" ht="27" customHeight="1">
      <c r="A15" s="332"/>
      <c r="B15" s="57" t="s">
        <v>147</v>
      </c>
      <c r="C15" s="58"/>
      <c r="D15" s="201"/>
      <c r="E15" s="202">
        <v>45</v>
      </c>
      <c r="F15" s="202">
        <v>119028</v>
      </c>
      <c r="G15" s="202">
        <v>62861</v>
      </c>
      <c r="H15" s="202">
        <v>-22376</v>
      </c>
      <c r="I15" s="202">
        <v>6115</v>
      </c>
    </row>
    <row r="16" spans="1:9" ht="27" customHeight="1">
      <c r="A16" s="332"/>
      <c r="B16" s="203" t="s">
        <v>148</v>
      </c>
      <c r="C16" s="204"/>
      <c r="D16" s="205" t="s">
        <v>39</v>
      </c>
      <c r="E16" s="206">
        <v>151410</v>
      </c>
      <c r="F16" s="206">
        <v>188658</v>
      </c>
      <c r="G16" s="206">
        <v>210102</v>
      </c>
      <c r="H16" s="206">
        <v>203674</v>
      </c>
      <c r="I16" s="206">
        <v>204998</v>
      </c>
    </row>
    <row r="17" spans="1:9" ht="27" customHeight="1">
      <c r="A17" s="332"/>
      <c r="B17" s="52" t="s">
        <v>149</v>
      </c>
      <c r="C17" s="53"/>
      <c r="D17" s="101" t="s">
        <v>40</v>
      </c>
      <c r="E17" s="199">
        <v>76386</v>
      </c>
      <c r="F17" s="199">
        <v>85714</v>
      </c>
      <c r="G17" s="199">
        <v>93603</v>
      </c>
      <c r="H17" s="199">
        <v>150876</v>
      </c>
      <c r="I17" s="199">
        <v>207336</v>
      </c>
    </row>
    <row r="18" spans="1:9" ht="27" customHeight="1">
      <c r="A18" s="332"/>
      <c r="B18" s="52" t="s">
        <v>150</v>
      </c>
      <c r="C18" s="53"/>
      <c r="D18" s="101" t="s">
        <v>41</v>
      </c>
      <c r="E18" s="199">
        <v>2745021</v>
      </c>
      <c r="F18" s="199">
        <v>2660209</v>
      </c>
      <c r="G18" s="199">
        <v>2578573</v>
      </c>
      <c r="H18" s="199">
        <v>2473326</v>
      </c>
      <c r="I18" s="199">
        <v>2327170</v>
      </c>
    </row>
    <row r="19" spans="1:9" ht="27" customHeight="1">
      <c r="A19" s="332"/>
      <c r="B19" s="52" t="s">
        <v>151</v>
      </c>
      <c r="C19" s="53"/>
      <c r="D19" s="101" t="s">
        <v>152</v>
      </c>
      <c r="E19" s="199">
        <v>2669997</v>
      </c>
      <c r="F19" s="199">
        <v>2557265</v>
      </c>
      <c r="G19" s="199">
        <v>2462074</v>
      </c>
      <c r="H19" s="199">
        <f>H17+H18-H16</f>
        <v>2420528</v>
      </c>
      <c r="I19" s="199">
        <f>I17+I18-I16</f>
        <v>2329508</v>
      </c>
    </row>
    <row r="20" spans="1:9" ht="27" customHeight="1">
      <c r="A20" s="332"/>
      <c r="B20" s="52" t="s">
        <v>153</v>
      </c>
      <c r="C20" s="53"/>
      <c r="D20" s="102" t="s">
        <v>154</v>
      </c>
      <c r="E20" s="207">
        <v>3.6332293006781975</v>
      </c>
      <c r="F20" s="207">
        <v>3.5965148993528135</v>
      </c>
      <c r="G20" s="207">
        <v>3.4311161556619463</v>
      </c>
      <c r="H20" s="207">
        <f>H18/H8</f>
        <v>3.2248141054308723</v>
      </c>
      <c r="I20" s="207">
        <f>I18/I8</f>
        <v>2.919392028020102</v>
      </c>
    </row>
    <row r="21" spans="1:9" ht="27" customHeight="1">
      <c r="A21" s="332"/>
      <c r="B21" s="52" t="s">
        <v>155</v>
      </c>
      <c r="C21" s="53"/>
      <c r="D21" s="102" t="s">
        <v>156</v>
      </c>
      <c r="E21" s="207">
        <v>3.533929734279951</v>
      </c>
      <c r="F21" s="207">
        <v>3.4573380039288164</v>
      </c>
      <c r="G21" s="207">
        <v>3.2760995627563116</v>
      </c>
      <c r="H21" s="207">
        <f>H19/H8</f>
        <v>3.1559741162266435</v>
      </c>
      <c r="I21" s="207">
        <f>I19/I8</f>
        <v>2.922325006084236</v>
      </c>
    </row>
    <row r="22" spans="1:9" ht="27" customHeight="1">
      <c r="A22" s="332"/>
      <c r="B22" s="52" t="s">
        <v>157</v>
      </c>
      <c r="C22" s="53"/>
      <c r="D22" s="102" t="s">
        <v>158</v>
      </c>
      <c r="E22" s="199">
        <v>1029905.294460615</v>
      </c>
      <c r="F22" s="199">
        <v>998084.6534404578</v>
      </c>
      <c r="G22" s="199">
        <v>967455.616861653</v>
      </c>
      <c r="H22" s="199">
        <f>H18/H24*1000000</f>
        <v>927967.961748597</v>
      </c>
      <c r="I22" s="199">
        <f>I18/I24*1000000</f>
        <v>873131.6460274474</v>
      </c>
    </row>
    <row r="23" spans="1:9" ht="27" customHeight="1">
      <c r="A23" s="332"/>
      <c r="B23" s="52" t="s">
        <v>159</v>
      </c>
      <c r="C23" s="53"/>
      <c r="D23" s="102" t="s">
        <v>160</v>
      </c>
      <c r="E23" s="199">
        <v>1001757.016246491</v>
      </c>
      <c r="F23" s="199">
        <v>959461.0616235086</v>
      </c>
      <c r="G23" s="199">
        <v>923746.3203209828</v>
      </c>
      <c r="H23" s="199">
        <f>H19/H24*1000000</f>
        <v>908158.6634820513</v>
      </c>
      <c r="I23" s="199">
        <f>I19/I24*1000000</f>
        <v>874008.8409845894</v>
      </c>
    </row>
    <row r="24" spans="1:9" ht="27" customHeight="1">
      <c r="A24" s="332"/>
      <c r="B24" s="208" t="s">
        <v>161</v>
      </c>
      <c r="C24" s="209"/>
      <c r="D24" s="210" t="s">
        <v>162</v>
      </c>
      <c r="E24" s="202">
        <v>2665314</v>
      </c>
      <c r="F24" s="202">
        <v>2665314</v>
      </c>
      <c r="G24" s="202">
        <v>2665314</v>
      </c>
      <c r="H24" s="202">
        <f>G24</f>
        <v>2665314</v>
      </c>
      <c r="I24" s="202">
        <f>H24</f>
        <v>2665314</v>
      </c>
    </row>
    <row r="25" spans="1:9" ht="27" customHeight="1">
      <c r="A25" s="332"/>
      <c r="B25" s="11" t="s">
        <v>163</v>
      </c>
      <c r="C25" s="211"/>
      <c r="D25" s="212"/>
      <c r="E25" s="198">
        <v>751596</v>
      </c>
      <c r="F25" s="198">
        <v>755486</v>
      </c>
      <c r="G25" s="198">
        <v>763991</v>
      </c>
      <c r="H25" s="198">
        <v>759965</v>
      </c>
      <c r="I25" s="198">
        <v>766606</v>
      </c>
    </row>
    <row r="26" spans="1:9" ht="27" customHeight="1">
      <c r="A26" s="332"/>
      <c r="B26" s="213" t="s">
        <v>164</v>
      </c>
      <c r="C26" s="214"/>
      <c r="D26" s="215"/>
      <c r="E26" s="216">
        <v>0.912</v>
      </c>
      <c r="F26" s="216">
        <v>0.904</v>
      </c>
      <c r="G26" s="216">
        <v>0.905</v>
      </c>
      <c r="H26" s="216">
        <v>0.915</v>
      </c>
      <c r="I26" s="216">
        <v>0.923</v>
      </c>
    </row>
    <row r="27" spans="1:9" ht="27" customHeight="1">
      <c r="A27" s="332"/>
      <c r="B27" s="213" t="s">
        <v>165</v>
      </c>
      <c r="C27" s="214"/>
      <c r="D27" s="215"/>
      <c r="E27" s="217">
        <v>0.1</v>
      </c>
      <c r="F27" s="217">
        <v>0.1</v>
      </c>
      <c r="G27" s="217">
        <v>3.2</v>
      </c>
      <c r="H27" s="217">
        <v>0.1</v>
      </c>
      <c r="I27" s="217">
        <v>0.1</v>
      </c>
    </row>
    <row r="28" spans="1:9" ht="27" customHeight="1">
      <c r="A28" s="332"/>
      <c r="B28" s="213" t="s">
        <v>166</v>
      </c>
      <c r="C28" s="214"/>
      <c r="D28" s="215"/>
      <c r="E28" s="217">
        <v>99.5</v>
      </c>
      <c r="F28" s="217">
        <v>101.9</v>
      </c>
      <c r="G28" s="217">
        <v>98.3</v>
      </c>
      <c r="H28" s="217">
        <v>98.8</v>
      </c>
      <c r="I28" s="217">
        <v>97.6</v>
      </c>
    </row>
    <row r="29" spans="1:9" ht="27" customHeight="1">
      <c r="A29" s="332"/>
      <c r="B29" s="218" t="s">
        <v>167</v>
      </c>
      <c r="C29" s="219"/>
      <c r="D29" s="220"/>
      <c r="E29" s="221">
        <v>58.8</v>
      </c>
      <c r="F29" s="221">
        <v>62.9</v>
      </c>
      <c r="G29" s="221">
        <v>59.9</v>
      </c>
      <c r="H29" s="221">
        <v>61.3</v>
      </c>
      <c r="I29" s="221">
        <v>59.3</v>
      </c>
    </row>
    <row r="30" spans="1:9" ht="27" customHeight="1">
      <c r="A30" s="332"/>
      <c r="B30" s="331" t="s">
        <v>168</v>
      </c>
      <c r="C30" s="20" t="s">
        <v>169</v>
      </c>
      <c r="D30" s="222"/>
      <c r="E30" s="223">
        <v>0</v>
      </c>
      <c r="F30" s="223">
        <v>0</v>
      </c>
      <c r="G30" s="223">
        <v>0</v>
      </c>
      <c r="H30" s="223">
        <v>0</v>
      </c>
      <c r="I30" s="223">
        <v>0</v>
      </c>
    </row>
    <row r="31" spans="1:9" ht="27" customHeight="1">
      <c r="A31" s="332"/>
      <c r="B31" s="332"/>
      <c r="C31" s="213" t="s">
        <v>170</v>
      </c>
      <c r="D31" s="215"/>
      <c r="E31" s="217">
        <v>0</v>
      </c>
      <c r="F31" s="217">
        <v>0</v>
      </c>
      <c r="G31" s="217">
        <v>0</v>
      </c>
      <c r="H31" s="217">
        <v>0</v>
      </c>
      <c r="I31" s="217">
        <v>0</v>
      </c>
    </row>
    <row r="32" spans="1:9" ht="27" customHeight="1">
      <c r="A32" s="332"/>
      <c r="B32" s="332"/>
      <c r="C32" s="213" t="s">
        <v>171</v>
      </c>
      <c r="D32" s="215"/>
      <c r="E32" s="217">
        <v>10</v>
      </c>
      <c r="F32" s="217">
        <v>9.4</v>
      </c>
      <c r="G32" s="217">
        <v>9</v>
      </c>
      <c r="H32" s="217">
        <v>9.3</v>
      </c>
      <c r="I32" s="217">
        <v>9.2</v>
      </c>
    </row>
    <row r="33" spans="1:9" ht="27" customHeight="1">
      <c r="A33" s="333"/>
      <c r="B33" s="333"/>
      <c r="C33" s="218" t="s">
        <v>172</v>
      </c>
      <c r="D33" s="220"/>
      <c r="E33" s="221">
        <v>199.9</v>
      </c>
      <c r="F33" s="221">
        <v>180.8</v>
      </c>
      <c r="G33" s="221">
        <v>152.5</v>
      </c>
      <c r="H33" s="221">
        <v>141.8</v>
      </c>
      <c r="I33" s="221">
        <v>117.1</v>
      </c>
    </row>
    <row r="34" spans="1:9" ht="27" customHeight="1">
      <c r="A34" s="1" t="s">
        <v>227</v>
      </c>
      <c r="B34" s="14"/>
      <c r="C34" s="14"/>
      <c r="D34" s="14"/>
      <c r="E34" s="224"/>
      <c r="F34" s="224"/>
      <c r="G34" s="224"/>
      <c r="H34" s="224"/>
      <c r="I34" s="225"/>
    </row>
    <row r="35" ht="27" customHeight="1">
      <c r="A35" s="27" t="s">
        <v>253</v>
      </c>
    </row>
    <row r="36" ht="13.5">
      <c r="A36" s="226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85" zoomScaleSheetLayoutView="85" zoomScalePageLayoutView="0" workbookViewId="0" topLeftCell="A1">
      <pane xSplit="5" ySplit="7" topLeftCell="F11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P34" sqref="P34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3" width="13.59765625" style="1" customWidth="1"/>
    <col min="14" max="14" width="13.59765625" style="14" customWidth="1"/>
    <col min="15" max="18" width="13.59765625" style="1" customWidth="1"/>
    <col min="19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254</v>
      </c>
      <c r="E1" s="44"/>
      <c r="F1" s="44"/>
      <c r="G1" s="44"/>
    </row>
    <row r="2" ht="15" customHeight="1"/>
    <row r="3" spans="1:4" ht="15" customHeight="1">
      <c r="A3" s="45" t="s">
        <v>280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7" ht="15.75" customHeight="1">
      <c r="A5" s="37" t="s">
        <v>281</v>
      </c>
      <c r="B5" s="37"/>
      <c r="C5" s="37"/>
      <c r="D5" s="37"/>
      <c r="K5" s="46"/>
      <c r="M5" s="46"/>
      <c r="Q5" s="46" t="s">
        <v>44</v>
      </c>
    </row>
    <row r="6" spans="1:17" ht="15.75" customHeight="1">
      <c r="A6" s="343" t="s">
        <v>45</v>
      </c>
      <c r="B6" s="344"/>
      <c r="C6" s="344"/>
      <c r="D6" s="344"/>
      <c r="E6" s="345"/>
      <c r="F6" s="375" t="s">
        <v>282</v>
      </c>
      <c r="G6" s="342"/>
      <c r="H6" s="375" t="s">
        <v>283</v>
      </c>
      <c r="I6" s="342"/>
      <c r="J6" s="375" t="s">
        <v>284</v>
      </c>
      <c r="K6" s="342"/>
      <c r="L6" s="375" t="s">
        <v>285</v>
      </c>
      <c r="M6" s="342"/>
      <c r="N6" s="375" t="s">
        <v>286</v>
      </c>
      <c r="O6" s="342"/>
      <c r="P6" s="375" t="s">
        <v>287</v>
      </c>
      <c r="Q6" s="342"/>
    </row>
    <row r="7" spans="1:17" ht="15.75" customHeight="1">
      <c r="A7" s="346"/>
      <c r="B7" s="347"/>
      <c r="C7" s="347"/>
      <c r="D7" s="347"/>
      <c r="E7" s="348"/>
      <c r="F7" s="178" t="s">
        <v>288</v>
      </c>
      <c r="G7" s="51" t="s">
        <v>1</v>
      </c>
      <c r="H7" s="178" t="s">
        <v>229</v>
      </c>
      <c r="I7" s="51" t="s">
        <v>1</v>
      </c>
      <c r="J7" s="178" t="s">
        <v>229</v>
      </c>
      <c r="K7" s="51" t="s">
        <v>1</v>
      </c>
      <c r="L7" s="178" t="s">
        <v>229</v>
      </c>
      <c r="M7" s="51" t="s">
        <v>1</v>
      </c>
      <c r="N7" s="178" t="s">
        <v>229</v>
      </c>
      <c r="O7" s="51" t="s">
        <v>1</v>
      </c>
      <c r="P7" s="178" t="s">
        <v>229</v>
      </c>
      <c r="Q7" s="251" t="s">
        <v>1</v>
      </c>
    </row>
    <row r="8" spans="1:18" ht="15.75" customHeight="1">
      <c r="A8" s="349" t="s">
        <v>83</v>
      </c>
      <c r="B8" s="47" t="s">
        <v>46</v>
      </c>
      <c r="C8" s="48"/>
      <c r="D8" s="48"/>
      <c r="E8" s="100" t="s">
        <v>37</v>
      </c>
      <c r="F8" s="113">
        <v>66973</v>
      </c>
      <c r="G8" s="114">
        <v>67619</v>
      </c>
      <c r="H8" s="113">
        <v>1714</v>
      </c>
      <c r="I8" s="115">
        <v>1988</v>
      </c>
      <c r="J8" s="113">
        <v>182006</v>
      </c>
      <c r="K8" s="116">
        <v>188634</v>
      </c>
      <c r="L8" s="113">
        <v>82447</v>
      </c>
      <c r="M8" s="116">
        <v>82666</v>
      </c>
      <c r="N8" s="113">
        <v>14363</v>
      </c>
      <c r="O8" s="115">
        <v>18555</v>
      </c>
      <c r="P8" s="113">
        <v>7748</v>
      </c>
      <c r="Q8" s="116">
        <v>7989</v>
      </c>
      <c r="R8" s="71"/>
    </row>
    <row r="9" spans="1:18" ht="15.75" customHeight="1">
      <c r="A9" s="350"/>
      <c r="B9" s="14"/>
      <c r="C9" s="61" t="s">
        <v>47</v>
      </c>
      <c r="D9" s="53"/>
      <c r="E9" s="101" t="s">
        <v>38</v>
      </c>
      <c r="F9" s="117">
        <v>64672</v>
      </c>
      <c r="G9" s="118">
        <v>65304</v>
      </c>
      <c r="H9" s="117">
        <v>1714</v>
      </c>
      <c r="I9" s="119">
        <v>1740</v>
      </c>
      <c r="J9" s="117">
        <v>179124</v>
      </c>
      <c r="K9" s="120">
        <v>179477</v>
      </c>
      <c r="L9" s="117">
        <v>82389</v>
      </c>
      <c r="M9" s="120">
        <v>82459</v>
      </c>
      <c r="N9" s="117">
        <v>14358</v>
      </c>
      <c r="O9" s="119">
        <v>17097</v>
      </c>
      <c r="P9" s="117">
        <v>7748</v>
      </c>
      <c r="Q9" s="120">
        <v>7989</v>
      </c>
      <c r="R9" s="71"/>
    </row>
    <row r="10" spans="1:18" ht="15.75" customHeight="1">
      <c r="A10" s="350"/>
      <c r="B10" s="11"/>
      <c r="C10" s="61" t="s">
        <v>48</v>
      </c>
      <c r="D10" s="53"/>
      <c r="E10" s="101" t="s">
        <v>39</v>
      </c>
      <c r="F10" s="117">
        <v>2301</v>
      </c>
      <c r="G10" s="118">
        <v>2315</v>
      </c>
      <c r="H10" s="117">
        <v>0</v>
      </c>
      <c r="I10" s="119">
        <v>248</v>
      </c>
      <c r="J10" s="121">
        <v>2882</v>
      </c>
      <c r="K10" s="122">
        <v>9157</v>
      </c>
      <c r="L10" s="121">
        <v>58</v>
      </c>
      <c r="M10" s="122">
        <v>207</v>
      </c>
      <c r="N10" s="117">
        <v>5</v>
      </c>
      <c r="O10" s="119">
        <v>1458</v>
      </c>
      <c r="P10" s="117">
        <v>0</v>
      </c>
      <c r="Q10" s="120">
        <v>0</v>
      </c>
      <c r="R10" s="71"/>
    </row>
    <row r="11" spans="1:18" ht="15.75" customHeight="1">
      <c r="A11" s="350"/>
      <c r="B11" s="66" t="s">
        <v>49</v>
      </c>
      <c r="C11" s="67"/>
      <c r="D11" s="67"/>
      <c r="E11" s="103" t="s">
        <v>40</v>
      </c>
      <c r="F11" s="123">
        <v>52472</v>
      </c>
      <c r="G11" s="124">
        <v>68983</v>
      </c>
      <c r="H11" s="123">
        <v>1259</v>
      </c>
      <c r="I11" s="125">
        <v>1548</v>
      </c>
      <c r="J11" s="123">
        <v>143356</v>
      </c>
      <c r="K11" s="126">
        <v>275532</v>
      </c>
      <c r="L11" s="123">
        <v>79346</v>
      </c>
      <c r="M11" s="126">
        <v>87486</v>
      </c>
      <c r="N11" s="123">
        <v>11899</v>
      </c>
      <c r="O11" s="125">
        <v>121282</v>
      </c>
      <c r="P11" s="123">
        <v>8238</v>
      </c>
      <c r="Q11" s="126">
        <v>10251</v>
      </c>
      <c r="R11" s="71"/>
    </row>
    <row r="12" spans="1:18" ht="15.75" customHeight="1">
      <c r="A12" s="350"/>
      <c r="B12" s="8"/>
      <c r="C12" s="61" t="s">
        <v>50</v>
      </c>
      <c r="D12" s="53"/>
      <c r="E12" s="101" t="s">
        <v>41</v>
      </c>
      <c r="F12" s="117">
        <v>52472</v>
      </c>
      <c r="G12" s="118">
        <v>53123</v>
      </c>
      <c r="H12" s="123">
        <v>1259</v>
      </c>
      <c r="I12" s="119">
        <v>1332</v>
      </c>
      <c r="J12" s="123">
        <v>140508</v>
      </c>
      <c r="K12" s="120">
        <v>143663</v>
      </c>
      <c r="L12" s="123">
        <v>79346</v>
      </c>
      <c r="M12" s="120">
        <v>79138</v>
      </c>
      <c r="N12" s="117">
        <v>11287</v>
      </c>
      <c r="O12" s="119">
        <v>12560</v>
      </c>
      <c r="P12" s="117">
        <v>8157</v>
      </c>
      <c r="Q12" s="120">
        <v>8917</v>
      </c>
      <c r="R12" s="71"/>
    </row>
    <row r="13" spans="1:18" ht="15.75" customHeight="1">
      <c r="A13" s="350"/>
      <c r="B13" s="14"/>
      <c r="C13" s="50" t="s">
        <v>51</v>
      </c>
      <c r="D13" s="68"/>
      <c r="E13" s="104" t="s">
        <v>42</v>
      </c>
      <c r="F13" s="127">
        <v>0</v>
      </c>
      <c r="G13" s="128">
        <v>15860</v>
      </c>
      <c r="H13" s="121">
        <v>0</v>
      </c>
      <c r="I13" s="122">
        <v>216</v>
      </c>
      <c r="J13" s="121">
        <v>2848</v>
      </c>
      <c r="K13" s="122">
        <v>131869</v>
      </c>
      <c r="L13" s="121">
        <v>0</v>
      </c>
      <c r="M13" s="122">
        <v>8348</v>
      </c>
      <c r="N13" s="127">
        <v>611</v>
      </c>
      <c r="O13" s="129">
        <v>108722</v>
      </c>
      <c r="P13" s="127">
        <v>81</v>
      </c>
      <c r="Q13" s="130">
        <v>1334</v>
      </c>
      <c r="R13" s="71"/>
    </row>
    <row r="14" spans="1:18" ht="15.75" customHeight="1">
      <c r="A14" s="350"/>
      <c r="B14" s="52" t="s">
        <v>52</v>
      </c>
      <c r="C14" s="53"/>
      <c r="D14" s="53"/>
      <c r="E14" s="101" t="s">
        <v>262</v>
      </c>
      <c r="F14" s="161">
        <v>12200</v>
      </c>
      <c r="G14" s="150">
        <v>12181</v>
      </c>
      <c r="H14" s="161">
        <v>455</v>
      </c>
      <c r="I14" s="150">
        <v>408</v>
      </c>
      <c r="J14" s="161">
        <v>38616</v>
      </c>
      <c r="K14" s="150">
        <v>35814</v>
      </c>
      <c r="L14" s="161">
        <v>3043</v>
      </c>
      <c r="M14" s="150">
        <v>3321</v>
      </c>
      <c r="N14" s="161">
        <v>3071</v>
      </c>
      <c r="O14" s="150">
        <v>4537</v>
      </c>
      <c r="P14" s="161">
        <v>-409</v>
      </c>
      <c r="Q14" s="150">
        <v>-928</v>
      </c>
      <c r="R14" s="71"/>
    </row>
    <row r="15" spans="1:18" ht="15.75" customHeight="1">
      <c r="A15" s="350"/>
      <c r="B15" s="52" t="s">
        <v>53</v>
      </c>
      <c r="C15" s="53"/>
      <c r="D15" s="53"/>
      <c r="E15" s="101" t="s">
        <v>289</v>
      </c>
      <c r="F15" s="161">
        <v>2301</v>
      </c>
      <c r="G15" s="150">
        <v>-13545</v>
      </c>
      <c r="H15" s="161">
        <v>0</v>
      </c>
      <c r="I15" s="150">
        <v>32</v>
      </c>
      <c r="J15" s="161">
        <v>34</v>
      </c>
      <c r="K15" s="150">
        <v>-122712</v>
      </c>
      <c r="L15" s="161">
        <v>58</v>
      </c>
      <c r="M15" s="150">
        <v>-8141</v>
      </c>
      <c r="N15" s="161">
        <v>-606</v>
      </c>
      <c r="O15" s="150">
        <v>-107264</v>
      </c>
      <c r="P15" s="161">
        <v>-81</v>
      </c>
      <c r="Q15" s="150">
        <v>-1334</v>
      </c>
      <c r="R15" s="71"/>
    </row>
    <row r="16" spans="1:18" ht="15.75" customHeight="1">
      <c r="A16" s="350"/>
      <c r="B16" s="52" t="s">
        <v>54</v>
      </c>
      <c r="C16" s="53"/>
      <c r="D16" s="53"/>
      <c r="E16" s="101" t="s">
        <v>88</v>
      </c>
      <c r="F16" s="161">
        <v>14501</v>
      </c>
      <c r="G16" s="150">
        <v>-1364</v>
      </c>
      <c r="H16" s="161">
        <v>455</v>
      </c>
      <c r="I16" s="150">
        <v>440</v>
      </c>
      <c r="J16" s="161">
        <v>38650</v>
      </c>
      <c r="K16" s="150">
        <v>-86898</v>
      </c>
      <c r="L16" s="161">
        <v>3101</v>
      </c>
      <c r="M16" s="150">
        <v>-4820</v>
      </c>
      <c r="N16" s="161">
        <v>2464</v>
      </c>
      <c r="O16" s="150">
        <v>-102727</v>
      </c>
      <c r="P16" s="161">
        <v>-490</v>
      </c>
      <c r="Q16" s="150">
        <v>-2262</v>
      </c>
      <c r="R16" s="71"/>
    </row>
    <row r="17" spans="1:18" ht="15.75" customHeight="1">
      <c r="A17" s="350"/>
      <c r="B17" s="52" t="s">
        <v>55</v>
      </c>
      <c r="C17" s="53"/>
      <c r="D17" s="53"/>
      <c r="E17" s="43"/>
      <c r="F17" s="228">
        <v>0</v>
      </c>
      <c r="G17" s="229">
        <v>0</v>
      </c>
      <c r="H17" s="121">
        <v>0</v>
      </c>
      <c r="I17" s="122">
        <v>0</v>
      </c>
      <c r="J17" s="117">
        <v>0</v>
      </c>
      <c r="K17" s="120">
        <v>0</v>
      </c>
      <c r="L17" s="117">
        <v>0</v>
      </c>
      <c r="M17" s="120">
        <v>0</v>
      </c>
      <c r="N17" s="117">
        <v>161102</v>
      </c>
      <c r="O17" s="119">
        <v>163567</v>
      </c>
      <c r="P17" s="121">
        <v>35146</v>
      </c>
      <c r="Q17" s="131">
        <v>34656</v>
      </c>
      <c r="R17" s="71"/>
    </row>
    <row r="18" spans="1:18" ht="15.75" customHeight="1">
      <c r="A18" s="351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3">
        <v>0</v>
      </c>
      <c r="P18" s="132">
        <v>0</v>
      </c>
      <c r="Q18" s="134">
        <v>1447</v>
      </c>
      <c r="R18" s="71"/>
    </row>
    <row r="19" spans="1:18" ht="15.75" customHeight="1">
      <c r="A19" s="350" t="s">
        <v>84</v>
      </c>
      <c r="B19" s="66" t="s">
        <v>57</v>
      </c>
      <c r="C19" s="69"/>
      <c r="D19" s="69"/>
      <c r="E19" s="105"/>
      <c r="F19" s="163">
        <v>11620</v>
      </c>
      <c r="G19" s="155">
        <v>6039</v>
      </c>
      <c r="H19" s="135">
        <v>26</v>
      </c>
      <c r="I19" s="137">
        <v>4</v>
      </c>
      <c r="J19" s="135">
        <v>18891</v>
      </c>
      <c r="K19" s="138">
        <v>30682</v>
      </c>
      <c r="L19" s="135">
        <v>51175</v>
      </c>
      <c r="M19" s="138">
        <v>58031</v>
      </c>
      <c r="N19" s="135">
        <v>10630</v>
      </c>
      <c r="O19" s="137">
        <v>11183</v>
      </c>
      <c r="P19" s="135">
        <v>6821</v>
      </c>
      <c r="Q19" s="138">
        <v>5001</v>
      </c>
      <c r="R19" s="71"/>
    </row>
    <row r="20" spans="1:18" ht="15.75" customHeight="1">
      <c r="A20" s="350"/>
      <c r="B20" s="13"/>
      <c r="C20" s="61" t="s">
        <v>58</v>
      </c>
      <c r="D20" s="53"/>
      <c r="E20" s="101"/>
      <c r="F20" s="161">
        <v>1000</v>
      </c>
      <c r="G20" s="150">
        <v>3500</v>
      </c>
      <c r="H20" s="117">
        <v>0</v>
      </c>
      <c r="I20" s="119">
        <v>0</v>
      </c>
      <c r="J20" s="117">
        <v>12000</v>
      </c>
      <c r="K20" s="122">
        <v>12216</v>
      </c>
      <c r="L20" s="117">
        <v>30291</v>
      </c>
      <c r="M20" s="122">
        <v>35557</v>
      </c>
      <c r="N20" s="117">
        <v>978</v>
      </c>
      <c r="O20" s="119">
        <v>774</v>
      </c>
      <c r="P20" s="117">
        <v>4189</v>
      </c>
      <c r="Q20" s="120">
        <v>2792</v>
      </c>
      <c r="R20" s="71"/>
    </row>
    <row r="21" spans="1:18" ht="15.75" customHeight="1">
      <c r="A21" s="350"/>
      <c r="B21" s="26" t="s">
        <v>59</v>
      </c>
      <c r="C21" s="67"/>
      <c r="D21" s="67"/>
      <c r="E21" s="103" t="s">
        <v>263</v>
      </c>
      <c r="F21" s="164">
        <v>11620</v>
      </c>
      <c r="G21" s="149">
        <v>6039</v>
      </c>
      <c r="H21" s="123">
        <v>26</v>
      </c>
      <c r="I21" s="125">
        <v>4</v>
      </c>
      <c r="J21" s="123">
        <v>18891</v>
      </c>
      <c r="K21" s="126">
        <v>30682</v>
      </c>
      <c r="L21" s="123">
        <v>51175</v>
      </c>
      <c r="M21" s="126">
        <v>58031</v>
      </c>
      <c r="N21" s="123">
        <v>10630</v>
      </c>
      <c r="O21" s="125">
        <v>11183</v>
      </c>
      <c r="P21" s="123">
        <v>6821</v>
      </c>
      <c r="Q21" s="126">
        <v>5001</v>
      </c>
      <c r="R21" s="71"/>
    </row>
    <row r="22" spans="1:18" ht="15.75" customHeight="1">
      <c r="A22" s="350"/>
      <c r="B22" s="66" t="s">
        <v>60</v>
      </c>
      <c r="C22" s="69"/>
      <c r="D22" s="69"/>
      <c r="E22" s="105" t="s">
        <v>264</v>
      </c>
      <c r="F22" s="163">
        <v>34885</v>
      </c>
      <c r="G22" s="155">
        <v>36743</v>
      </c>
      <c r="H22" s="135">
        <v>275</v>
      </c>
      <c r="I22" s="137">
        <v>236</v>
      </c>
      <c r="J22" s="135">
        <v>76167</v>
      </c>
      <c r="K22" s="138">
        <v>83988</v>
      </c>
      <c r="L22" s="135">
        <v>82375</v>
      </c>
      <c r="M22" s="138">
        <v>89776</v>
      </c>
      <c r="N22" s="135">
        <v>15667</v>
      </c>
      <c r="O22" s="137">
        <v>16817</v>
      </c>
      <c r="P22" s="135">
        <v>6609</v>
      </c>
      <c r="Q22" s="138">
        <v>5696</v>
      </c>
      <c r="R22" s="71"/>
    </row>
    <row r="23" spans="1:18" ht="15.75" customHeight="1">
      <c r="A23" s="350"/>
      <c r="B23" s="8" t="s">
        <v>61</v>
      </c>
      <c r="C23" s="50" t="s">
        <v>62</v>
      </c>
      <c r="D23" s="68"/>
      <c r="E23" s="104"/>
      <c r="F23" s="160">
        <v>16464</v>
      </c>
      <c r="G23" s="139">
        <v>17365</v>
      </c>
      <c r="H23" s="127">
        <v>195</v>
      </c>
      <c r="I23" s="129">
        <v>222</v>
      </c>
      <c r="J23" s="127">
        <v>38975</v>
      </c>
      <c r="K23" s="130">
        <v>39729</v>
      </c>
      <c r="L23" s="127">
        <v>43455</v>
      </c>
      <c r="M23" s="130">
        <v>47363</v>
      </c>
      <c r="N23" s="127">
        <v>13322</v>
      </c>
      <c r="O23" s="129">
        <v>13739</v>
      </c>
      <c r="P23" s="127">
        <v>6591</v>
      </c>
      <c r="Q23" s="130">
        <v>5568</v>
      </c>
      <c r="R23" s="71"/>
    </row>
    <row r="24" spans="1:18" ht="15.75" customHeight="1">
      <c r="A24" s="350"/>
      <c r="B24" s="52" t="s">
        <v>265</v>
      </c>
      <c r="C24" s="53"/>
      <c r="D24" s="53"/>
      <c r="E24" s="101" t="s">
        <v>266</v>
      </c>
      <c r="F24" s="161">
        <v>-23265</v>
      </c>
      <c r="G24" s="150">
        <v>-30704</v>
      </c>
      <c r="H24" s="161">
        <v>-249</v>
      </c>
      <c r="I24" s="150">
        <v>-232</v>
      </c>
      <c r="J24" s="161">
        <v>-57276</v>
      </c>
      <c r="K24" s="150">
        <v>-53306</v>
      </c>
      <c r="L24" s="161">
        <v>-31200</v>
      </c>
      <c r="M24" s="150">
        <v>-31745</v>
      </c>
      <c r="N24" s="161">
        <v>-5037</v>
      </c>
      <c r="O24" s="150">
        <v>-5634</v>
      </c>
      <c r="P24" s="161">
        <v>212</v>
      </c>
      <c r="Q24" s="150">
        <v>-695</v>
      </c>
      <c r="R24" s="71"/>
    </row>
    <row r="25" spans="1:18" ht="15.75" customHeight="1">
      <c r="A25" s="350"/>
      <c r="B25" s="112" t="s">
        <v>63</v>
      </c>
      <c r="C25" s="68"/>
      <c r="D25" s="68"/>
      <c r="E25" s="352" t="s">
        <v>267</v>
      </c>
      <c r="F25" s="354">
        <v>23265</v>
      </c>
      <c r="G25" s="356">
        <v>30704</v>
      </c>
      <c r="H25" s="358">
        <v>249</v>
      </c>
      <c r="I25" s="356">
        <v>232</v>
      </c>
      <c r="J25" s="358">
        <v>54384</v>
      </c>
      <c r="K25" s="356">
        <v>52329</v>
      </c>
      <c r="L25" s="358">
        <v>31200</v>
      </c>
      <c r="M25" s="356">
        <v>31745</v>
      </c>
      <c r="N25" s="358">
        <v>5037</v>
      </c>
      <c r="O25" s="356">
        <v>5634</v>
      </c>
      <c r="P25" s="358">
        <v>0</v>
      </c>
      <c r="Q25" s="356">
        <v>10</v>
      </c>
      <c r="R25" s="71"/>
    </row>
    <row r="26" spans="1:18" ht="15.75" customHeight="1">
      <c r="A26" s="350"/>
      <c r="B26" s="26" t="s">
        <v>64</v>
      </c>
      <c r="C26" s="67"/>
      <c r="D26" s="67"/>
      <c r="E26" s="353"/>
      <c r="F26" s="355"/>
      <c r="G26" s="357"/>
      <c r="H26" s="359"/>
      <c r="I26" s="357"/>
      <c r="J26" s="359">
        <v>0</v>
      </c>
      <c r="K26" s="357">
        <v>0</v>
      </c>
      <c r="L26" s="359"/>
      <c r="M26" s="357"/>
      <c r="N26" s="359">
        <v>0</v>
      </c>
      <c r="O26" s="357">
        <v>0</v>
      </c>
      <c r="P26" s="359"/>
      <c r="Q26" s="357"/>
      <c r="R26" s="71"/>
    </row>
    <row r="27" spans="1:18" ht="15.75" customHeight="1">
      <c r="A27" s="351"/>
      <c r="B27" s="59" t="s">
        <v>268</v>
      </c>
      <c r="C27" s="37"/>
      <c r="D27" s="37"/>
      <c r="E27" s="106" t="s">
        <v>269</v>
      </c>
      <c r="F27" s="165">
        <v>0</v>
      </c>
      <c r="G27" s="151">
        <v>0</v>
      </c>
      <c r="H27" s="165">
        <v>0</v>
      </c>
      <c r="I27" s="151">
        <v>0</v>
      </c>
      <c r="J27" s="165">
        <v>-2892</v>
      </c>
      <c r="K27" s="151">
        <v>-977</v>
      </c>
      <c r="L27" s="165">
        <v>0</v>
      </c>
      <c r="M27" s="151">
        <v>0</v>
      </c>
      <c r="N27" s="165">
        <v>0</v>
      </c>
      <c r="O27" s="151">
        <v>0</v>
      </c>
      <c r="P27" s="165">
        <v>212</v>
      </c>
      <c r="Q27" s="151">
        <v>-685</v>
      </c>
      <c r="R27" s="71"/>
    </row>
    <row r="28" spans="1:18" ht="15.75" customHeight="1">
      <c r="A28" s="27"/>
      <c r="F28" s="71"/>
      <c r="G28" s="71"/>
      <c r="H28" s="71"/>
      <c r="I28" s="71"/>
      <c r="J28" s="71"/>
      <c r="K28" s="71"/>
      <c r="L28" s="71"/>
      <c r="M28" s="71"/>
      <c r="N28" s="72"/>
      <c r="O28" s="71"/>
      <c r="P28" s="71"/>
      <c r="Q28" s="71"/>
      <c r="R28" s="71"/>
    </row>
    <row r="29" spans="1:18" ht="15.75" customHeight="1">
      <c r="A29" s="37"/>
      <c r="F29" s="71"/>
      <c r="G29" s="71"/>
      <c r="H29" s="71"/>
      <c r="I29" s="71"/>
      <c r="J29" s="73"/>
      <c r="K29" s="73"/>
      <c r="L29" s="73"/>
      <c r="M29" s="73"/>
      <c r="N29" s="72"/>
      <c r="O29" s="71"/>
      <c r="P29" s="71"/>
      <c r="Q29" s="73" t="s">
        <v>270</v>
      </c>
      <c r="R29" s="71"/>
    </row>
    <row r="30" spans="1:18" ht="15.75" customHeight="1">
      <c r="A30" s="362" t="s">
        <v>65</v>
      </c>
      <c r="B30" s="363"/>
      <c r="C30" s="363"/>
      <c r="D30" s="363"/>
      <c r="E30" s="364"/>
      <c r="F30" s="376" t="s">
        <v>290</v>
      </c>
      <c r="G30" s="369"/>
      <c r="H30" s="376" t="s">
        <v>291</v>
      </c>
      <c r="I30" s="369"/>
      <c r="J30" s="376" t="s">
        <v>292</v>
      </c>
      <c r="K30" s="369"/>
      <c r="L30" s="376" t="s">
        <v>293</v>
      </c>
      <c r="M30" s="369"/>
      <c r="N30" s="376" t="s">
        <v>294</v>
      </c>
      <c r="O30" s="369"/>
      <c r="P30" s="368"/>
      <c r="Q30" s="369"/>
      <c r="R30" s="148"/>
    </row>
    <row r="31" spans="1:18" ht="15.75" customHeight="1">
      <c r="A31" s="365"/>
      <c r="B31" s="366"/>
      <c r="C31" s="366"/>
      <c r="D31" s="366"/>
      <c r="E31" s="367"/>
      <c r="F31" s="178" t="s">
        <v>229</v>
      </c>
      <c r="G31" s="51" t="s">
        <v>1</v>
      </c>
      <c r="H31" s="178" t="s">
        <v>229</v>
      </c>
      <c r="I31" s="51" t="s">
        <v>1</v>
      </c>
      <c r="J31" s="178" t="s">
        <v>229</v>
      </c>
      <c r="K31" s="51" t="s">
        <v>1</v>
      </c>
      <c r="L31" s="178" t="s">
        <v>229</v>
      </c>
      <c r="M31" s="51" t="s">
        <v>1</v>
      </c>
      <c r="N31" s="178" t="s">
        <v>229</v>
      </c>
      <c r="O31" s="51" t="s">
        <v>1</v>
      </c>
      <c r="P31" s="178" t="s">
        <v>229</v>
      </c>
      <c r="Q31" s="227" t="s">
        <v>1</v>
      </c>
      <c r="R31" s="146"/>
    </row>
    <row r="32" spans="1:18" ht="15.75" customHeight="1">
      <c r="A32" s="349" t="s">
        <v>85</v>
      </c>
      <c r="B32" s="47" t="s">
        <v>46</v>
      </c>
      <c r="C32" s="48"/>
      <c r="D32" s="48"/>
      <c r="E32" s="16" t="s">
        <v>37</v>
      </c>
      <c r="F32" s="135">
        <v>1783</v>
      </c>
      <c r="G32" s="136">
        <v>1797</v>
      </c>
      <c r="H32" s="113">
        <v>2570</v>
      </c>
      <c r="I32" s="115">
        <v>2504</v>
      </c>
      <c r="J32" s="113">
        <v>0</v>
      </c>
      <c r="K32" s="116">
        <v>51</v>
      </c>
      <c r="L32" s="113">
        <v>2717</v>
      </c>
      <c r="M32" s="116">
        <v>2734</v>
      </c>
      <c r="N32" s="135">
        <v>1728</v>
      </c>
      <c r="O32" s="136">
        <v>1699</v>
      </c>
      <c r="P32" s="113"/>
      <c r="Q32" s="154"/>
      <c r="R32" s="136"/>
    </row>
    <row r="33" spans="1:18" ht="15.75" customHeight="1">
      <c r="A33" s="360"/>
      <c r="B33" s="14"/>
      <c r="C33" s="50" t="s">
        <v>66</v>
      </c>
      <c r="D33" s="68"/>
      <c r="E33" s="108"/>
      <c r="F33" s="127">
        <v>774</v>
      </c>
      <c r="G33" s="128">
        <v>777</v>
      </c>
      <c r="H33" s="127">
        <v>2570</v>
      </c>
      <c r="I33" s="129">
        <v>2503</v>
      </c>
      <c r="J33" s="127">
        <v>0</v>
      </c>
      <c r="K33" s="130">
        <v>43</v>
      </c>
      <c r="L33" s="127">
        <v>259</v>
      </c>
      <c r="M33" s="130">
        <v>245</v>
      </c>
      <c r="N33" s="127">
        <v>183</v>
      </c>
      <c r="O33" s="128">
        <v>165</v>
      </c>
      <c r="P33" s="127"/>
      <c r="Q33" s="139"/>
      <c r="R33" s="136"/>
    </row>
    <row r="34" spans="1:18" ht="15.75" customHeight="1">
      <c r="A34" s="360"/>
      <c r="B34" s="14"/>
      <c r="C34" s="12"/>
      <c r="D34" s="61" t="s">
        <v>67</v>
      </c>
      <c r="E34" s="102"/>
      <c r="F34" s="117">
        <v>558</v>
      </c>
      <c r="G34" s="118">
        <v>571</v>
      </c>
      <c r="H34" s="117">
        <v>15</v>
      </c>
      <c r="I34" s="119">
        <v>42</v>
      </c>
      <c r="J34" s="117">
        <v>0</v>
      </c>
      <c r="K34" s="120">
        <v>43</v>
      </c>
      <c r="L34" s="117">
        <v>259</v>
      </c>
      <c r="M34" s="120">
        <v>245</v>
      </c>
      <c r="N34" s="117">
        <v>183</v>
      </c>
      <c r="O34" s="118">
        <v>165</v>
      </c>
      <c r="P34" s="117"/>
      <c r="Q34" s="150"/>
      <c r="R34" s="136"/>
    </row>
    <row r="35" spans="1:18" ht="15.75" customHeight="1">
      <c r="A35" s="360"/>
      <c r="B35" s="11"/>
      <c r="C35" s="31" t="s">
        <v>68</v>
      </c>
      <c r="D35" s="67"/>
      <c r="E35" s="109"/>
      <c r="F35" s="123">
        <v>1009</v>
      </c>
      <c r="G35" s="124">
        <v>1020</v>
      </c>
      <c r="H35" s="123">
        <v>0</v>
      </c>
      <c r="I35" s="125">
        <v>1</v>
      </c>
      <c r="J35" s="144">
        <v>0</v>
      </c>
      <c r="K35" s="145">
        <v>8</v>
      </c>
      <c r="L35" s="144">
        <v>2458</v>
      </c>
      <c r="M35" s="145">
        <v>2489</v>
      </c>
      <c r="N35" s="123">
        <v>1545</v>
      </c>
      <c r="O35" s="124">
        <v>1534</v>
      </c>
      <c r="P35" s="123"/>
      <c r="Q35" s="149"/>
      <c r="R35" s="136"/>
    </row>
    <row r="36" spans="1:18" ht="15.75" customHeight="1">
      <c r="A36" s="360"/>
      <c r="B36" s="66" t="s">
        <v>49</v>
      </c>
      <c r="C36" s="69"/>
      <c r="D36" s="69"/>
      <c r="E36" s="16" t="s">
        <v>38</v>
      </c>
      <c r="F36" s="135">
        <v>1757</v>
      </c>
      <c r="G36" s="136">
        <v>1761</v>
      </c>
      <c r="H36" s="135">
        <v>2352</v>
      </c>
      <c r="I36" s="137">
        <v>2537</v>
      </c>
      <c r="J36" s="135">
        <v>0</v>
      </c>
      <c r="K36" s="138">
        <v>71</v>
      </c>
      <c r="L36" s="135">
        <v>1000</v>
      </c>
      <c r="M36" s="138">
        <v>735</v>
      </c>
      <c r="N36" s="135">
        <v>814</v>
      </c>
      <c r="O36" s="136">
        <v>811</v>
      </c>
      <c r="P36" s="135"/>
      <c r="Q36" s="155"/>
      <c r="R36" s="136"/>
    </row>
    <row r="37" spans="1:18" ht="15.75" customHeight="1">
      <c r="A37" s="360"/>
      <c r="B37" s="14"/>
      <c r="C37" s="61" t="s">
        <v>69</v>
      </c>
      <c r="D37" s="53"/>
      <c r="E37" s="102"/>
      <c r="F37" s="117">
        <v>1726</v>
      </c>
      <c r="G37" s="118">
        <v>1743</v>
      </c>
      <c r="H37" s="117">
        <v>0</v>
      </c>
      <c r="I37" s="119">
        <v>0</v>
      </c>
      <c r="J37" s="117">
        <v>0</v>
      </c>
      <c r="K37" s="120">
        <v>52</v>
      </c>
      <c r="L37" s="117">
        <v>979</v>
      </c>
      <c r="M37" s="120">
        <v>703</v>
      </c>
      <c r="N37" s="117">
        <v>438</v>
      </c>
      <c r="O37" s="118">
        <v>406</v>
      </c>
      <c r="P37" s="117"/>
      <c r="Q37" s="150"/>
      <c r="R37" s="136"/>
    </row>
    <row r="38" spans="1:18" ht="15.75" customHeight="1">
      <c r="A38" s="360"/>
      <c r="B38" s="11"/>
      <c r="C38" s="61" t="s">
        <v>70</v>
      </c>
      <c r="D38" s="53"/>
      <c r="E38" s="102"/>
      <c r="F38" s="161">
        <v>31</v>
      </c>
      <c r="G38" s="150">
        <v>18</v>
      </c>
      <c r="H38" s="117">
        <v>2352</v>
      </c>
      <c r="I38" s="119">
        <v>2537</v>
      </c>
      <c r="J38" s="117">
        <v>0</v>
      </c>
      <c r="K38" s="145">
        <v>19</v>
      </c>
      <c r="L38" s="117">
        <v>21</v>
      </c>
      <c r="M38" s="145">
        <v>32</v>
      </c>
      <c r="N38" s="117">
        <v>376</v>
      </c>
      <c r="O38" s="118">
        <v>405</v>
      </c>
      <c r="P38" s="117"/>
      <c r="Q38" s="150"/>
      <c r="R38" s="136"/>
    </row>
    <row r="39" spans="1:18" ht="15.75" customHeight="1">
      <c r="A39" s="361"/>
      <c r="B39" s="6" t="s">
        <v>71</v>
      </c>
      <c r="C39" s="7"/>
      <c r="D39" s="7"/>
      <c r="E39" s="110" t="s">
        <v>274</v>
      </c>
      <c r="F39" s="165">
        <v>26</v>
      </c>
      <c r="G39" s="151">
        <v>36</v>
      </c>
      <c r="H39" s="165">
        <v>218</v>
      </c>
      <c r="I39" s="151">
        <v>-33</v>
      </c>
      <c r="J39" s="165">
        <v>0</v>
      </c>
      <c r="K39" s="151">
        <v>-20</v>
      </c>
      <c r="L39" s="165">
        <v>1717</v>
      </c>
      <c r="M39" s="151">
        <v>1999</v>
      </c>
      <c r="N39" s="165">
        <v>914</v>
      </c>
      <c r="O39" s="151">
        <v>888</v>
      </c>
      <c r="P39" s="165">
        <v>0</v>
      </c>
      <c r="Q39" s="151">
        <v>0</v>
      </c>
      <c r="R39" s="136"/>
    </row>
    <row r="40" spans="1:18" ht="15.75" customHeight="1">
      <c r="A40" s="349" t="s">
        <v>86</v>
      </c>
      <c r="B40" s="66" t="s">
        <v>72</v>
      </c>
      <c r="C40" s="69"/>
      <c r="D40" s="69"/>
      <c r="E40" s="16" t="s">
        <v>40</v>
      </c>
      <c r="F40" s="163">
        <v>77</v>
      </c>
      <c r="G40" s="155">
        <v>687</v>
      </c>
      <c r="H40" s="135">
        <v>17528</v>
      </c>
      <c r="I40" s="137">
        <v>18991</v>
      </c>
      <c r="J40" s="135">
        <v>0</v>
      </c>
      <c r="K40" s="138">
        <v>314</v>
      </c>
      <c r="L40" s="135">
        <v>0</v>
      </c>
      <c r="M40" s="138">
        <v>0</v>
      </c>
      <c r="N40" s="135">
        <v>247</v>
      </c>
      <c r="O40" s="136">
        <v>231</v>
      </c>
      <c r="P40" s="135"/>
      <c r="Q40" s="155"/>
      <c r="R40" s="136"/>
    </row>
    <row r="41" spans="1:18" ht="15.75" customHeight="1">
      <c r="A41" s="370"/>
      <c r="B41" s="11"/>
      <c r="C41" s="61" t="s">
        <v>73</v>
      </c>
      <c r="D41" s="53"/>
      <c r="E41" s="102"/>
      <c r="F41" s="167" t="s">
        <v>275</v>
      </c>
      <c r="G41" s="169" t="s">
        <v>275</v>
      </c>
      <c r="H41" s="144">
        <v>0</v>
      </c>
      <c r="I41" s="145">
        <v>0</v>
      </c>
      <c r="J41" s="117">
        <v>0</v>
      </c>
      <c r="K41" s="120" t="s">
        <v>275</v>
      </c>
      <c r="L41" s="117">
        <v>0</v>
      </c>
      <c r="M41" s="120">
        <v>0</v>
      </c>
      <c r="N41" s="117">
        <v>0</v>
      </c>
      <c r="O41" s="118">
        <v>0</v>
      </c>
      <c r="P41" s="117"/>
      <c r="Q41" s="150"/>
      <c r="R41" s="147"/>
    </row>
    <row r="42" spans="1:18" ht="15.75" customHeight="1">
      <c r="A42" s="370"/>
      <c r="B42" s="66" t="s">
        <v>60</v>
      </c>
      <c r="C42" s="69"/>
      <c r="D42" s="69"/>
      <c r="E42" s="16" t="s">
        <v>41</v>
      </c>
      <c r="F42" s="163">
        <v>103</v>
      </c>
      <c r="G42" s="155">
        <v>723</v>
      </c>
      <c r="H42" s="135">
        <v>17746</v>
      </c>
      <c r="I42" s="137">
        <v>18958</v>
      </c>
      <c r="J42" s="135">
        <v>0</v>
      </c>
      <c r="K42" s="138">
        <v>315</v>
      </c>
      <c r="L42" s="135">
        <v>1716</v>
      </c>
      <c r="M42" s="138">
        <v>1908</v>
      </c>
      <c r="N42" s="135">
        <v>1161</v>
      </c>
      <c r="O42" s="136">
        <v>1119</v>
      </c>
      <c r="P42" s="135"/>
      <c r="Q42" s="155"/>
      <c r="R42" s="136"/>
    </row>
    <row r="43" spans="1:18" ht="15.75" customHeight="1">
      <c r="A43" s="370"/>
      <c r="B43" s="11"/>
      <c r="C43" s="61" t="s">
        <v>74</v>
      </c>
      <c r="D43" s="53"/>
      <c r="E43" s="102"/>
      <c r="F43" s="161">
        <v>55</v>
      </c>
      <c r="G43" s="150">
        <v>54</v>
      </c>
      <c r="H43" s="117">
        <v>17465</v>
      </c>
      <c r="I43" s="119">
        <v>18787</v>
      </c>
      <c r="J43" s="144">
        <v>0</v>
      </c>
      <c r="K43" s="145">
        <v>315</v>
      </c>
      <c r="L43" s="144">
        <v>330</v>
      </c>
      <c r="M43" s="145">
        <v>538</v>
      </c>
      <c r="N43" s="117">
        <v>1108</v>
      </c>
      <c r="O43" s="118">
        <v>1079</v>
      </c>
      <c r="P43" s="117"/>
      <c r="Q43" s="150"/>
      <c r="R43" s="136"/>
    </row>
    <row r="44" spans="1:18" ht="15.75" customHeight="1">
      <c r="A44" s="371"/>
      <c r="B44" s="59" t="s">
        <v>71</v>
      </c>
      <c r="C44" s="37"/>
      <c r="D44" s="37"/>
      <c r="E44" s="110" t="s">
        <v>276</v>
      </c>
      <c r="F44" s="162">
        <v>-26</v>
      </c>
      <c r="G44" s="166">
        <v>-36</v>
      </c>
      <c r="H44" s="162">
        <v>-218</v>
      </c>
      <c r="I44" s="166">
        <v>33</v>
      </c>
      <c r="J44" s="162">
        <v>0</v>
      </c>
      <c r="K44" s="166">
        <v>-1</v>
      </c>
      <c r="L44" s="162">
        <v>-1716</v>
      </c>
      <c r="M44" s="166">
        <v>-1908</v>
      </c>
      <c r="N44" s="162">
        <v>-914</v>
      </c>
      <c r="O44" s="166">
        <v>-888</v>
      </c>
      <c r="P44" s="162">
        <v>0</v>
      </c>
      <c r="Q44" s="166">
        <v>0</v>
      </c>
      <c r="R44" s="147"/>
    </row>
    <row r="45" spans="1:18" ht="15.75" customHeight="1">
      <c r="A45" s="372" t="s">
        <v>79</v>
      </c>
      <c r="B45" s="20" t="s">
        <v>75</v>
      </c>
      <c r="C45" s="9"/>
      <c r="D45" s="9"/>
      <c r="E45" s="111" t="s">
        <v>277</v>
      </c>
      <c r="F45" s="168">
        <v>0</v>
      </c>
      <c r="G45" s="152">
        <v>0</v>
      </c>
      <c r="H45" s="168">
        <v>0</v>
      </c>
      <c r="I45" s="152">
        <v>0</v>
      </c>
      <c r="J45" s="168">
        <v>0</v>
      </c>
      <c r="K45" s="152">
        <v>-21</v>
      </c>
      <c r="L45" s="168">
        <v>1</v>
      </c>
      <c r="M45" s="152">
        <v>91</v>
      </c>
      <c r="N45" s="168">
        <v>0</v>
      </c>
      <c r="O45" s="152">
        <v>0</v>
      </c>
      <c r="P45" s="168">
        <v>0</v>
      </c>
      <c r="Q45" s="152">
        <v>0</v>
      </c>
      <c r="R45" s="136"/>
    </row>
    <row r="46" spans="1:18" ht="15.75" customHeight="1">
      <c r="A46" s="373"/>
      <c r="B46" s="52" t="s">
        <v>76</v>
      </c>
      <c r="C46" s="53"/>
      <c r="D46" s="53"/>
      <c r="E46" s="53"/>
      <c r="F46" s="167">
        <v>0</v>
      </c>
      <c r="G46" s="169">
        <v>0</v>
      </c>
      <c r="H46" s="144">
        <v>0</v>
      </c>
      <c r="I46" s="145">
        <v>0</v>
      </c>
      <c r="J46" s="144">
        <v>0</v>
      </c>
      <c r="K46" s="145">
        <v>0</v>
      </c>
      <c r="L46" s="144">
        <v>47</v>
      </c>
      <c r="M46" s="145">
        <v>0</v>
      </c>
      <c r="N46" s="117">
        <v>0</v>
      </c>
      <c r="O46" s="118">
        <v>0</v>
      </c>
      <c r="P46" s="144"/>
      <c r="Q46" s="131"/>
      <c r="R46" s="147"/>
    </row>
    <row r="47" spans="1:18" ht="15.75" customHeight="1">
      <c r="A47" s="373"/>
      <c r="B47" s="52" t="s">
        <v>77</v>
      </c>
      <c r="C47" s="53"/>
      <c r="D47" s="53"/>
      <c r="E47" s="53"/>
      <c r="F47" s="117">
        <v>0</v>
      </c>
      <c r="G47" s="118">
        <v>0</v>
      </c>
      <c r="H47" s="117">
        <v>0</v>
      </c>
      <c r="I47" s="119">
        <v>0</v>
      </c>
      <c r="J47" s="117">
        <v>0</v>
      </c>
      <c r="K47" s="120">
        <v>0</v>
      </c>
      <c r="L47" s="117">
        <v>102</v>
      </c>
      <c r="M47" s="120">
        <v>147</v>
      </c>
      <c r="N47" s="117">
        <v>0</v>
      </c>
      <c r="O47" s="118">
        <v>0</v>
      </c>
      <c r="P47" s="117"/>
      <c r="Q47" s="150"/>
      <c r="R47" s="136"/>
    </row>
    <row r="48" spans="1:18" ht="15.75" customHeight="1">
      <c r="A48" s="374"/>
      <c r="B48" s="59" t="s">
        <v>78</v>
      </c>
      <c r="C48" s="37"/>
      <c r="D48" s="37"/>
      <c r="E48" s="37"/>
      <c r="F48" s="140">
        <v>0</v>
      </c>
      <c r="G48" s="141">
        <v>0</v>
      </c>
      <c r="H48" s="140">
        <v>0</v>
      </c>
      <c r="I48" s="142">
        <v>0</v>
      </c>
      <c r="J48" s="140">
        <v>0</v>
      </c>
      <c r="K48" s="143">
        <v>0</v>
      </c>
      <c r="L48" s="140">
        <v>102</v>
      </c>
      <c r="M48" s="143">
        <v>147</v>
      </c>
      <c r="N48" s="140">
        <v>0</v>
      </c>
      <c r="O48" s="141">
        <v>0</v>
      </c>
      <c r="P48" s="140"/>
      <c r="Q48" s="151"/>
      <c r="R48" s="136"/>
    </row>
    <row r="49" spans="1:17" ht="15.75" customHeight="1">
      <c r="A49" s="27" t="s">
        <v>278</v>
      </c>
      <c r="Q49" s="5"/>
    </row>
    <row r="50" spans="1:17" ht="15.75" customHeight="1">
      <c r="A50" s="27"/>
      <c r="D50" s="1" t="s">
        <v>295</v>
      </c>
      <c r="Q50" s="14"/>
    </row>
  </sheetData>
  <sheetProtection/>
  <mergeCells count="32">
    <mergeCell ref="A40:A44"/>
    <mergeCell ref="A45:A48"/>
    <mergeCell ref="N30:O30"/>
    <mergeCell ref="P30:Q30"/>
    <mergeCell ref="A32:A39"/>
    <mergeCell ref="A30:E31"/>
    <mergeCell ref="F30:G30"/>
    <mergeCell ref="H30:I30"/>
    <mergeCell ref="J30:K30"/>
    <mergeCell ref="L30:M30"/>
    <mergeCell ref="Q25:Q26"/>
    <mergeCell ref="K25:K26"/>
    <mergeCell ref="L25:L26"/>
    <mergeCell ref="M25:M26"/>
    <mergeCell ref="N25:N26"/>
    <mergeCell ref="O25:O26"/>
    <mergeCell ref="P25:P26"/>
    <mergeCell ref="A8:A18"/>
    <mergeCell ref="A19:A27"/>
    <mergeCell ref="E25:E26"/>
    <mergeCell ref="F25:F26"/>
    <mergeCell ref="G25:G26"/>
    <mergeCell ref="H25:H26"/>
    <mergeCell ref="I25:I26"/>
    <mergeCell ref="J25:J26"/>
    <mergeCell ref="P6:Q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600" verticalDpi="600" orientation="landscape" paperSize="9" scale="67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4" sqref="F4"/>
    </sheetView>
  </sheetViews>
  <sheetFormatPr defaultColWidth="8.796875" defaultRowHeight="14.25"/>
  <cols>
    <col min="1" max="2" width="3.59765625" style="234" customWidth="1"/>
    <col min="3" max="3" width="21.3984375" style="234" customWidth="1"/>
    <col min="4" max="4" width="20" style="234" customWidth="1"/>
    <col min="5" max="32" width="12.59765625" style="234" customWidth="1"/>
    <col min="33" max="16384" width="9" style="234" customWidth="1"/>
  </cols>
  <sheetData>
    <row r="1" spans="1:4" ht="33.75" customHeight="1">
      <c r="A1" s="256" t="s">
        <v>0</v>
      </c>
      <c r="B1" s="256"/>
      <c r="C1" s="257" t="s">
        <v>254</v>
      </c>
      <c r="D1" s="263"/>
    </row>
    <row r="3" spans="1:28" ht="15" customHeight="1">
      <c r="A3" s="264" t="s">
        <v>296</v>
      </c>
      <c r="B3" s="264"/>
      <c r="C3" s="264"/>
      <c r="D3" s="264"/>
      <c r="E3" s="264"/>
      <c r="F3" s="264"/>
      <c r="I3" s="264"/>
      <c r="J3" s="264"/>
      <c r="M3" s="264"/>
      <c r="N3" s="264"/>
      <c r="Q3" s="264"/>
      <c r="R3" s="264"/>
      <c r="W3" s="264"/>
      <c r="X3" s="264"/>
      <c r="AA3" s="264"/>
      <c r="AB3" s="264"/>
    </row>
    <row r="4" spans="1:28" ht="15" customHeight="1">
      <c r="A4" s="264"/>
      <c r="B4" s="264"/>
      <c r="C4" s="264"/>
      <c r="D4" s="264"/>
      <c r="E4" s="264"/>
      <c r="F4" s="264"/>
      <c r="I4" s="264"/>
      <c r="J4" s="264"/>
      <c r="M4" s="264"/>
      <c r="N4" s="264"/>
      <c r="Q4" s="264"/>
      <c r="R4" s="264"/>
      <c r="W4" s="264"/>
      <c r="X4" s="264"/>
      <c r="AA4" s="264"/>
      <c r="AB4" s="264"/>
    </row>
    <row r="5" spans="1:32" ht="15" customHeight="1">
      <c r="A5" s="265"/>
      <c r="B5" s="265" t="s">
        <v>297</v>
      </c>
      <c r="C5" s="265"/>
      <c r="D5" s="265"/>
      <c r="H5" s="266"/>
      <c r="L5" s="266"/>
      <c r="P5" s="266"/>
      <c r="T5" s="266"/>
      <c r="V5" s="266"/>
      <c r="Z5" s="266"/>
      <c r="AD5" s="266"/>
      <c r="AF5" s="266" t="s">
        <v>173</v>
      </c>
    </row>
    <row r="6" spans="1:32" ht="15" customHeight="1">
      <c r="A6" s="267"/>
      <c r="B6" s="268"/>
      <c r="C6" s="268"/>
      <c r="D6" s="268"/>
      <c r="E6" s="377" t="s">
        <v>230</v>
      </c>
      <c r="F6" s="378"/>
      <c r="G6" s="252" t="s">
        <v>231</v>
      </c>
      <c r="H6" s="253"/>
      <c r="I6" s="377" t="s">
        <v>232</v>
      </c>
      <c r="J6" s="378"/>
      <c r="K6" s="252" t="s">
        <v>233</v>
      </c>
      <c r="L6" s="254"/>
      <c r="M6" s="377" t="s">
        <v>234</v>
      </c>
      <c r="N6" s="378"/>
      <c r="O6" s="377" t="s">
        <v>235</v>
      </c>
      <c r="P6" s="378"/>
      <c r="Q6" s="377" t="s">
        <v>236</v>
      </c>
      <c r="R6" s="378"/>
      <c r="S6" s="379" t="s">
        <v>237</v>
      </c>
      <c r="T6" s="380"/>
      <c r="U6" s="377" t="s">
        <v>238</v>
      </c>
      <c r="V6" s="378"/>
      <c r="W6" s="377" t="s">
        <v>239</v>
      </c>
      <c r="X6" s="378"/>
      <c r="Y6" s="377" t="s">
        <v>240</v>
      </c>
      <c r="Z6" s="378"/>
      <c r="AA6" s="381" t="s">
        <v>241</v>
      </c>
      <c r="AB6" s="382"/>
      <c r="AC6" s="379" t="s">
        <v>242</v>
      </c>
      <c r="AD6" s="380"/>
      <c r="AE6" s="377" t="s">
        <v>243</v>
      </c>
      <c r="AF6" s="378"/>
    </row>
    <row r="7" spans="1:32" ht="15" customHeight="1">
      <c r="A7" s="269"/>
      <c r="B7" s="270"/>
      <c r="C7" s="270"/>
      <c r="D7" s="270"/>
      <c r="E7" s="271" t="s">
        <v>298</v>
      </c>
      <c r="F7" s="272" t="s">
        <v>1</v>
      </c>
      <c r="G7" s="271" t="s">
        <v>229</v>
      </c>
      <c r="H7" s="272" t="s">
        <v>1</v>
      </c>
      <c r="I7" s="271" t="s">
        <v>229</v>
      </c>
      <c r="J7" s="272" t="s">
        <v>1</v>
      </c>
      <c r="K7" s="271" t="s">
        <v>229</v>
      </c>
      <c r="L7" s="272" t="s">
        <v>1</v>
      </c>
      <c r="M7" s="271" t="s">
        <v>298</v>
      </c>
      <c r="N7" s="272" t="s">
        <v>1</v>
      </c>
      <c r="O7" s="271" t="s">
        <v>229</v>
      </c>
      <c r="P7" s="272" t="s">
        <v>1</v>
      </c>
      <c r="Q7" s="271" t="s">
        <v>229</v>
      </c>
      <c r="R7" s="272" t="s">
        <v>1</v>
      </c>
      <c r="S7" s="271" t="s">
        <v>229</v>
      </c>
      <c r="T7" s="272" t="s">
        <v>1</v>
      </c>
      <c r="U7" s="271" t="s">
        <v>229</v>
      </c>
      <c r="V7" s="272" t="s">
        <v>1</v>
      </c>
      <c r="W7" s="271" t="s">
        <v>298</v>
      </c>
      <c r="X7" s="272" t="s">
        <v>1</v>
      </c>
      <c r="Y7" s="271" t="s">
        <v>229</v>
      </c>
      <c r="Z7" s="272" t="s">
        <v>1</v>
      </c>
      <c r="AA7" s="271" t="s">
        <v>229</v>
      </c>
      <c r="AB7" s="272" t="s">
        <v>1</v>
      </c>
      <c r="AC7" s="271" t="s">
        <v>229</v>
      </c>
      <c r="AD7" s="272" t="s">
        <v>1</v>
      </c>
      <c r="AE7" s="271" t="s">
        <v>229</v>
      </c>
      <c r="AF7" s="273" t="s">
        <v>1</v>
      </c>
    </row>
    <row r="8" spans="1:32" ht="18" customHeight="1">
      <c r="A8" s="383" t="s">
        <v>174</v>
      </c>
      <c r="B8" s="274" t="s">
        <v>175</v>
      </c>
      <c r="C8" s="275"/>
      <c r="D8" s="275"/>
      <c r="E8" s="276">
        <v>1</v>
      </c>
      <c r="F8" s="277">
        <v>1</v>
      </c>
      <c r="G8" s="276">
        <v>12</v>
      </c>
      <c r="H8" s="278">
        <v>12</v>
      </c>
      <c r="I8" s="276">
        <v>25</v>
      </c>
      <c r="J8" s="277">
        <v>25</v>
      </c>
      <c r="K8" s="276">
        <v>24</v>
      </c>
      <c r="L8" s="278">
        <v>24</v>
      </c>
      <c r="M8" s="276">
        <v>23</v>
      </c>
      <c r="N8" s="277">
        <v>23</v>
      </c>
      <c r="O8" s="276">
        <v>82</v>
      </c>
      <c r="P8" s="278">
        <v>82</v>
      </c>
      <c r="Q8" s="276">
        <v>84</v>
      </c>
      <c r="R8" s="277">
        <v>85</v>
      </c>
      <c r="S8" s="276">
        <v>20</v>
      </c>
      <c r="T8" s="278">
        <v>20</v>
      </c>
      <c r="U8" s="276">
        <v>1</v>
      </c>
      <c r="V8" s="278">
        <v>1</v>
      </c>
      <c r="W8" s="276">
        <v>1</v>
      </c>
      <c r="X8" s="277">
        <v>1</v>
      </c>
      <c r="Y8" s="276">
        <v>1</v>
      </c>
      <c r="Z8" s="278">
        <v>1</v>
      </c>
      <c r="AA8" s="276">
        <v>47</v>
      </c>
      <c r="AB8" s="277">
        <v>46</v>
      </c>
      <c r="AC8" s="276">
        <v>1</v>
      </c>
      <c r="AD8" s="278">
        <v>1</v>
      </c>
      <c r="AE8" s="276">
        <v>1</v>
      </c>
      <c r="AF8" s="278">
        <v>1</v>
      </c>
    </row>
    <row r="9" spans="1:32" ht="18" customHeight="1">
      <c r="A9" s="384"/>
      <c r="B9" s="383" t="s">
        <v>176</v>
      </c>
      <c r="C9" s="279" t="s">
        <v>177</v>
      </c>
      <c r="D9" s="280"/>
      <c r="E9" s="281">
        <v>40</v>
      </c>
      <c r="F9" s="282">
        <v>40</v>
      </c>
      <c r="G9" s="281">
        <v>892</v>
      </c>
      <c r="H9" s="283">
        <v>892</v>
      </c>
      <c r="I9" s="281">
        <v>30699</v>
      </c>
      <c r="J9" s="282">
        <v>30699</v>
      </c>
      <c r="K9" s="281">
        <v>80</v>
      </c>
      <c r="L9" s="283">
        <v>80</v>
      </c>
      <c r="M9" s="281">
        <v>3370</v>
      </c>
      <c r="N9" s="282">
        <v>3370</v>
      </c>
      <c r="O9" s="281">
        <v>490</v>
      </c>
      <c r="P9" s="283">
        <v>490</v>
      </c>
      <c r="Q9" s="281">
        <v>20</v>
      </c>
      <c r="R9" s="282">
        <v>20</v>
      </c>
      <c r="S9" s="281">
        <v>6000</v>
      </c>
      <c r="T9" s="283">
        <v>6000</v>
      </c>
      <c r="U9" s="281">
        <v>4505</v>
      </c>
      <c r="V9" s="283">
        <v>4505</v>
      </c>
      <c r="W9" s="281">
        <v>30568</v>
      </c>
      <c r="X9" s="282">
        <v>30568</v>
      </c>
      <c r="Y9" s="281">
        <v>211</v>
      </c>
      <c r="Z9" s="283">
        <v>211</v>
      </c>
      <c r="AA9" s="281">
        <v>26111</v>
      </c>
      <c r="AB9" s="282">
        <v>26111</v>
      </c>
      <c r="AC9" s="281">
        <v>4</v>
      </c>
      <c r="AD9" s="283">
        <v>4</v>
      </c>
      <c r="AE9" s="281">
        <v>742</v>
      </c>
      <c r="AF9" s="283">
        <v>742</v>
      </c>
    </row>
    <row r="10" spans="1:32" ht="18" customHeight="1">
      <c r="A10" s="384"/>
      <c r="B10" s="384"/>
      <c r="C10" s="230" t="s">
        <v>178</v>
      </c>
      <c r="D10" s="231"/>
      <c r="E10" s="284">
        <v>40</v>
      </c>
      <c r="F10" s="285">
        <v>40</v>
      </c>
      <c r="G10" s="284">
        <v>301</v>
      </c>
      <c r="H10" s="286">
        <v>301</v>
      </c>
      <c r="I10" s="284">
        <v>26890</v>
      </c>
      <c r="J10" s="285">
        <v>26890</v>
      </c>
      <c r="K10" s="284">
        <v>40</v>
      </c>
      <c r="L10" s="286">
        <v>40</v>
      </c>
      <c r="M10" s="284">
        <v>2300</v>
      </c>
      <c r="N10" s="285">
        <v>2300</v>
      </c>
      <c r="O10" s="284">
        <v>246</v>
      </c>
      <c r="P10" s="286">
        <v>246</v>
      </c>
      <c r="Q10" s="284">
        <v>10</v>
      </c>
      <c r="R10" s="285">
        <v>10</v>
      </c>
      <c r="S10" s="284">
        <v>4174</v>
      </c>
      <c r="T10" s="286">
        <v>4174</v>
      </c>
      <c r="U10" s="284">
        <v>4505</v>
      </c>
      <c r="V10" s="286">
        <v>4505</v>
      </c>
      <c r="W10" s="284">
        <v>30568</v>
      </c>
      <c r="X10" s="285">
        <v>30568</v>
      </c>
      <c r="Y10" s="284">
        <v>211</v>
      </c>
      <c r="Z10" s="286">
        <v>211</v>
      </c>
      <c r="AA10" s="284">
        <v>11500</v>
      </c>
      <c r="AB10" s="285">
        <v>11500</v>
      </c>
      <c r="AC10" s="284">
        <v>4</v>
      </c>
      <c r="AD10" s="286">
        <v>4</v>
      </c>
      <c r="AE10" s="284">
        <v>742</v>
      </c>
      <c r="AF10" s="286">
        <v>742</v>
      </c>
    </row>
    <row r="11" spans="1:32" ht="18" customHeight="1">
      <c r="A11" s="384"/>
      <c r="B11" s="384"/>
      <c r="C11" s="230" t="s">
        <v>179</v>
      </c>
      <c r="D11" s="231"/>
      <c r="E11" s="287">
        <v>0</v>
      </c>
      <c r="F11" s="285">
        <v>0</v>
      </c>
      <c r="G11" s="287">
        <v>0</v>
      </c>
      <c r="H11" s="286">
        <v>0</v>
      </c>
      <c r="I11" s="284">
        <v>0</v>
      </c>
      <c r="J11" s="285">
        <v>0</v>
      </c>
      <c r="K11" s="284">
        <v>0</v>
      </c>
      <c r="L11" s="286">
        <v>0</v>
      </c>
      <c r="M11" s="284">
        <v>0</v>
      </c>
      <c r="N11" s="285">
        <v>0</v>
      </c>
      <c r="O11" s="284">
        <v>0</v>
      </c>
      <c r="P11" s="286">
        <v>0</v>
      </c>
      <c r="Q11" s="284">
        <v>0</v>
      </c>
      <c r="R11" s="285">
        <v>0</v>
      </c>
      <c r="S11" s="284">
        <v>0</v>
      </c>
      <c r="T11" s="286">
        <v>0</v>
      </c>
      <c r="U11" s="284">
        <v>0</v>
      </c>
      <c r="V11" s="286">
        <v>0</v>
      </c>
      <c r="W11" s="284">
        <v>0</v>
      </c>
      <c r="X11" s="285">
        <v>0</v>
      </c>
      <c r="Y11" s="284">
        <v>0</v>
      </c>
      <c r="Z11" s="286">
        <v>0</v>
      </c>
      <c r="AA11" s="284">
        <v>0</v>
      </c>
      <c r="AB11" s="285">
        <v>0</v>
      </c>
      <c r="AC11" s="284">
        <v>0</v>
      </c>
      <c r="AD11" s="286">
        <v>0</v>
      </c>
      <c r="AE11" s="284">
        <v>0</v>
      </c>
      <c r="AF11" s="286">
        <v>0</v>
      </c>
    </row>
    <row r="12" spans="1:32" ht="18" customHeight="1">
      <c r="A12" s="384"/>
      <c r="B12" s="384"/>
      <c r="C12" s="230" t="s">
        <v>180</v>
      </c>
      <c r="D12" s="231"/>
      <c r="E12" s="284">
        <v>0</v>
      </c>
      <c r="F12" s="285">
        <v>0</v>
      </c>
      <c r="G12" s="284">
        <v>591</v>
      </c>
      <c r="H12" s="286">
        <v>591</v>
      </c>
      <c r="I12" s="284">
        <v>3809</v>
      </c>
      <c r="J12" s="285">
        <v>3809</v>
      </c>
      <c r="K12" s="284">
        <v>35</v>
      </c>
      <c r="L12" s="286">
        <v>35</v>
      </c>
      <c r="M12" s="284">
        <v>1070</v>
      </c>
      <c r="N12" s="285">
        <v>1070</v>
      </c>
      <c r="O12" s="284">
        <v>202</v>
      </c>
      <c r="P12" s="286">
        <v>202</v>
      </c>
      <c r="Q12" s="284">
        <v>10</v>
      </c>
      <c r="R12" s="285">
        <v>10</v>
      </c>
      <c r="S12" s="284">
        <v>1826</v>
      </c>
      <c r="T12" s="286">
        <v>1826</v>
      </c>
      <c r="U12" s="284">
        <v>0</v>
      </c>
      <c r="V12" s="286">
        <v>0</v>
      </c>
      <c r="W12" s="284">
        <v>0</v>
      </c>
      <c r="X12" s="285">
        <v>0</v>
      </c>
      <c r="Y12" s="284">
        <v>0</v>
      </c>
      <c r="Z12" s="286">
        <v>0</v>
      </c>
      <c r="AA12" s="284">
        <v>10934</v>
      </c>
      <c r="AB12" s="285">
        <v>10934</v>
      </c>
      <c r="AC12" s="284">
        <v>0</v>
      </c>
      <c r="AD12" s="286">
        <v>0</v>
      </c>
      <c r="AE12" s="284">
        <v>0</v>
      </c>
      <c r="AF12" s="286">
        <v>0</v>
      </c>
    </row>
    <row r="13" spans="1:32" ht="18" customHeight="1">
      <c r="A13" s="384"/>
      <c r="B13" s="384"/>
      <c r="C13" s="230" t="s">
        <v>181</v>
      </c>
      <c r="D13" s="231"/>
      <c r="E13" s="284">
        <v>0</v>
      </c>
      <c r="F13" s="285">
        <v>0</v>
      </c>
      <c r="G13" s="284">
        <v>0</v>
      </c>
      <c r="H13" s="286">
        <v>0</v>
      </c>
      <c r="I13" s="284">
        <v>0</v>
      </c>
      <c r="J13" s="285">
        <v>0</v>
      </c>
      <c r="K13" s="284">
        <v>0</v>
      </c>
      <c r="L13" s="286">
        <v>0</v>
      </c>
      <c r="M13" s="284">
        <v>0</v>
      </c>
      <c r="N13" s="285">
        <v>0</v>
      </c>
      <c r="O13" s="284">
        <v>0</v>
      </c>
      <c r="P13" s="286">
        <v>0</v>
      </c>
      <c r="Q13" s="284">
        <v>0</v>
      </c>
      <c r="R13" s="285">
        <v>0</v>
      </c>
      <c r="S13" s="284">
        <v>0</v>
      </c>
      <c r="T13" s="286">
        <v>0</v>
      </c>
      <c r="U13" s="284">
        <v>0</v>
      </c>
      <c r="V13" s="286">
        <v>0</v>
      </c>
      <c r="W13" s="284">
        <v>0</v>
      </c>
      <c r="X13" s="285">
        <v>0</v>
      </c>
      <c r="Y13" s="284">
        <v>0</v>
      </c>
      <c r="Z13" s="286">
        <v>0</v>
      </c>
      <c r="AA13" s="284">
        <v>0</v>
      </c>
      <c r="AB13" s="285">
        <v>0</v>
      </c>
      <c r="AC13" s="284">
        <v>0</v>
      </c>
      <c r="AD13" s="286">
        <v>0</v>
      </c>
      <c r="AE13" s="284">
        <v>0</v>
      </c>
      <c r="AF13" s="286">
        <v>0</v>
      </c>
    </row>
    <row r="14" spans="1:32" ht="18" customHeight="1">
      <c r="A14" s="385"/>
      <c r="B14" s="385"/>
      <c r="C14" s="288" t="s">
        <v>79</v>
      </c>
      <c r="D14" s="289"/>
      <c r="E14" s="290">
        <v>0</v>
      </c>
      <c r="F14" s="291">
        <v>0</v>
      </c>
      <c r="G14" s="290">
        <v>0</v>
      </c>
      <c r="H14" s="292">
        <v>0</v>
      </c>
      <c r="I14" s="290">
        <v>0</v>
      </c>
      <c r="J14" s="291">
        <v>0</v>
      </c>
      <c r="K14" s="290">
        <v>5</v>
      </c>
      <c r="L14" s="292">
        <v>5</v>
      </c>
      <c r="M14" s="290">
        <v>0</v>
      </c>
      <c r="N14" s="291">
        <v>0</v>
      </c>
      <c r="O14" s="290">
        <v>42</v>
      </c>
      <c r="P14" s="292">
        <v>42</v>
      </c>
      <c r="Q14" s="293">
        <v>0.3</v>
      </c>
      <c r="R14" s="258">
        <v>0.3</v>
      </c>
      <c r="S14" s="290">
        <v>0</v>
      </c>
      <c r="T14" s="292">
        <v>0</v>
      </c>
      <c r="U14" s="290">
        <v>0</v>
      </c>
      <c r="V14" s="292">
        <v>0</v>
      </c>
      <c r="W14" s="290">
        <v>0</v>
      </c>
      <c r="X14" s="291">
        <v>0</v>
      </c>
      <c r="Y14" s="290">
        <v>0</v>
      </c>
      <c r="Z14" s="292">
        <v>0</v>
      </c>
      <c r="AA14" s="290">
        <v>3677</v>
      </c>
      <c r="AB14" s="291">
        <v>3677</v>
      </c>
      <c r="AC14" s="290">
        <v>0</v>
      </c>
      <c r="AD14" s="292">
        <v>0</v>
      </c>
      <c r="AE14" s="290">
        <v>0</v>
      </c>
      <c r="AF14" s="292">
        <v>0</v>
      </c>
    </row>
    <row r="15" spans="1:32" ht="18" customHeight="1">
      <c r="A15" s="388" t="s">
        <v>182</v>
      </c>
      <c r="B15" s="383" t="s">
        <v>183</v>
      </c>
      <c r="C15" s="279" t="s">
        <v>184</v>
      </c>
      <c r="D15" s="280"/>
      <c r="E15" s="294">
        <v>6077</v>
      </c>
      <c r="F15" s="295">
        <v>7492</v>
      </c>
      <c r="G15" s="294">
        <v>1473</v>
      </c>
      <c r="H15" s="296">
        <v>3833</v>
      </c>
      <c r="I15" s="294">
        <v>3349</v>
      </c>
      <c r="J15" s="295">
        <v>2751</v>
      </c>
      <c r="K15" s="294">
        <v>6241</v>
      </c>
      <c r="L15" s="296">
        <v>5844</v>
      </c>
      <c r="M15" s="294">
        <v>2684</v>
      </c>
      <c r="N15" s="295">
        <v>2709</v>
      </c>
      <c r="O15" s="294">
        <v>2277</v>
      </c>
      <c r="P15" s="296">
        <v>2252</v>
      </c>
      <c r="Q15" s="294">
        <v>1331</v>
      </c>
      <c r="R15" s="295">
        <v>1184</v>
      </c>
      <c r="S15" s="259">
        <v>3396</v>
      </c>
      <c r="T15" s="296">
        <v>3537</v>
      </c>
      <c r="U15" s="294">
        <v>3117</v>
      </c>
      <c r="V15" s="296">
        <v>1780</v>
      </c>
      <c r="W15" s="294">
        <v>8681</v>
      </c>
      <c r="X15" s="295">
        <v>10923</v>
      </c>
      <c r="Y15" s="294">
        <v>436</v>
      </c>
      <c r="Z15" s="296">
        <v>374</v>
      </c>
      <c r="AA15" s="294">
        <v>7255</v>
      </c>
      <c r="AB15" s="295">
        <v>6523</v>
      </c>
      <c r="AC15" s="294">
        <v>892</v>
      </c>
      <c r="AD15" s="296">
        <v>946</v>
      </c>
      <c r="AE15" s="294">
        <v>1988</v>
      </c>
      <c r="AF15" s="296">
        <v>2022</v>
      </c>
    </row>
    <row r="16" spans="1:32" ht="18" customHeight="1">
      <c r="A16" s="384"/>
      <c r="B16" s="384"/>
      <c r="C16" s="230" t="s">
        <v>185</v>
      </c>
      <c r="D16" s="231"/>
      <c r="E16" s="297">
        <v>77746</v>
      </c>
      <c r="F16" s="298">
        <v>78250</v>
      </c>
      <c r="G16" s="297">
        <v>10168</v>
      </c>
      <c r="H16" s="233">
        <v>8150</v>
      </c>
      <c r="I16" s="297">
        <v>13460</v>
      </c>
      <c r="J16" s="298">
        <v>14687</v>
      </c>
      <c r="K16" s="297">
        <v>11601</v>
      </c>
      <c r="L16" s="233">
        <v>11694</v>
      </c>
      <c r="M16" s="297">
        <v>5240</v>
      </c>
      <c r="N16" s="298">
        <v>5236</v>
      </c>
      <c r="O16" s="297">
        <v>4134</v>
      </c>
      <c r="P16" s="233">
        <v>3675</v>
      </c>
      <c r="Q16" s="297">
        <v>1103</v>
      </c>
      <c r="R16" s="298">
        <v>1103</v>
      </c>
      <c r="S16" s="297">
        <v>13237</v>
      </c>
      <c r="T16" s="233">
        <v>13446</v>
      </c>
      <c r="U16" s="297">
        <v>3749</v>
      </c>
      <c r="V16" s="233">
        <v>4284</v>
      </c>
      <c r="W16" s="297">
        <v>35307</v>
      </c>
      <c r="X16" s="298">
        <v>33522</v>
      </c>
      <c r="Y16" s="297">
        <v>17</v>
      </c>
      <c r="Z16" s="233">
        <v>15</v>
      </c>
      <c r="AA16" s="297">
        <v>19628</v>
      </c>
      <c r="AB16" s="298">
        <v>19675</v>
      </c>
      <c r="AC16" s="297">
        <v>145</v>
      </c>
      <c r="AD16" s="233">
        <v>84</v>
      </c>
      <c r="AE16" s="297">
        <v>249</v>
      </c>
      <c r="AF16" s="233">
        <v>278</v>
      </c>
    </row>
    <row r="17" spans="1:32" ht="18" customHeight="1">
      <c r="A17" s="384"/>
      <c r="B17" s="384"/>
      <c r="C17" s="230" t="s">
        <v>186</v>
      </c>
      <c r="D17" s="231"/>
      <c r="E17" s="297">
        <v>0</v>
      </c>
      <c r="F17" s="298">
        <v>0</v>
      </c>
      <c r="G17" s="299" t="s">
        <v>299</v>
      </c>
      <c r="H17" s="233">
        <v>0</v>
      </c>
      <c r="I17" s="300">
        <v>0</v>
      </c>
      <c r="J17" s="298">
        <v>0</v>
      </c>
      <c r="K17" s="297">
        <v>0</v>
      </c>
      <c r="L17" s="233">
        <v>0</v>
      </c>
      <c r="M17" s="297">
        <v>0</v>
      </c>
      <c r="N17" s="298">
        <v>0</v>
      </c>
      <c r="O17" s="297">
        <v>0</v>
      </c>
      <c r="P17" s="233">
        <v>0</v>
      </c>
      <c r="Q17" s="297">
        <v>0</v>
      </c>
      <c r="R17" s="298">
        <v>0</v>
      </c>
      <c r="S17" s="297">
        <v>0</v>
      </c>
      <c r="T17" s="233">
        <v>0</v>
      </c>
      <c r="U17" s="297">
        <v>0</v>
      </c>
      <c r="V17" s="233">
        <v>2</v>
      </c>
      <c r="W17" s="297">
        <v>0</v>
      </c>
      <c r="X17" s="298">
        <v>0</v>
      </c>
      <c r="Y17" s="297">
        <v>0</v>
      </c>
      <c r="Z17" s="233">
        <v>0</v>
      </c>
      <c r="AA17" s="297">
        <v>0</v>
      </c>
      <c r="AB17" s="298">
        <v>0</v>
      </c>
      <c r="AC17" s="297">
        <v>0</v>
      </c>
      <c r="AD17" s="233">
        <v>0</v>
      </c>
      <c r="AE17" s="297">
        <v>0</v>
      </c>
      <c r="AF17" s="233">
        <v>0</v>
      </c>
    </row>
    <row r="18" spans="1:32" ht="18" customHeight="1">
      <c r="A18" s="384"/>
      <c r="B18" s="385"/>
      <c r="C18" s="288" t="s">
        <v>187</v>
      </c>
      <c r="D18" s="289"/>
      <c r="E18" s="261">
        <f>SUM(E15:E17)</f>
        <v>83823</v>
      </c>
      <c r="F18" s="301">
        <v>85742</v>
      </c>
      <c r="G18" s="261">
        <f>SUM(G15:G17)</f>
        <v>11641</v>
      </c>
      <c r="H18" s="301">
        <v>11983</v>
      </c>
      <c r="I18" s="261">
        <f>SUM(I15:I17)</f>
        <v>16809</v>
      </c>
      <c r="J18" s="301">
        <v>17438</v>
      </c>
      <c r="K18" s="261">
        <f>SUM(K15:K17)</f>
        <v>17842</v>
      </c>
      <c r="L18" s="301">
        <v>17538</v>
      </c>
      <c r="M18" s="261">
        <f>SUM(M15:M17)</f>
        <v>7924</v>
      </c>
      <c r="N18" s="301">
        <v>7945</v>
      </c>
      <c r="O18" s="261">
        <f>SUM(O15:O17)</f>
        <v>6411</v>
      </c>
      <c r="P18" s="301">
        <v>5927</v>
      </c>
      <c r="Q18" s="261">
        <f>SUM(Q15:Q17)</f>
        <v>2434</v>
      </c>
      <c r="R18" s="301">
        <v>2287</v>
      </c>
      <c r="S18" s="261">
        <f>SUM(S15:S17)</f>
        <v>16633</v>
      </c>
      <c r="T18" s="301">
        <v>16983</v>
      </c>
      <c r="U18" s="261">
        <f>SUM(U15:U17)</f>
        <v>6866</v>
      </c>
      <c r="V18" s="301">
        <v>6066</v>
      </c>
      <c r="W18" s="261">
        <f>SUM(W15:W17)</f>
        <v>43988</v>
      </c>
      <c r="X18" s="301">
        <v>44445</v>
      </c>
      <c r="Y18" s="261">
        <f>SUM(Y15:Y17)</f>
        <v>453</v>
      </c>
      <c r="Z18" s="301">
        <v>389</v>
      </c>
      <c r="AA18" s="261">
        <f>SUM(AA15:AA17)</f>
        <v>26883</v>
      </c>
      <c r="AB18" s="301">
        <v>26198</v>
      </c>
      <c r="AC18" s="261">
        <f>SUM(AC15:AC17)</f>
        <v>1037</v>
      </c>
      <c r="AD18" s="301">
        <v>1030</v>
      </c>
      <c r="AE18" s="261">
        <f>SUM(AE15:AE17)</f>
        <v>2237</v>
      </c>
      <c r="AF18" s="301">
        <v>2300</v>
      </c>
    </row>
    <row r="19" spans="1:32" ht="18" customHeight="1">
      <c r="A19" s="384"/>
      <c r="B19" s="383" t="s">
        <v>188</v>
      </c>
      <c r="C19" s="279" t="s">
        <v>189</v>
      </c>
      <c r="D19" s="280"/>
      <c r="E19" s="302">
        <v>2103</v>
      </c>
      <c r="F19" s="296">
        <v>2419</v>
      </c>
      <c r="G19" s="302">
        <v>122</v>
      </c>
      <c r="H19" s="296">
        <v>269</v>
      </c>
      <c r="I19" s="302">
        <v>1390</v>
      </c>
      <c r="J19" s="296">
        <v>1430</v>
      </c>
      <c r="K19" s="302">
        <v>1444</v>
      </c>
      <c r="L19" s="296">
        <v>1638</v>
      </c>
      <c r="M19" s="302">
        <v>1089</v>
      </c>
      <c r="N19" s="296">
        <v>1015</v>
      </c>
      <c r="O19" s="302">
        <v>683</v>
      </c>
      <c r="P19" s="296">
        <v>673</v>
      </c>
      <c r="Q19" s="302">
        <v>84</v>
      </c>
      <c r="R19" s="296">
        <v>95</v>
      </c>
      <c r="S19" s="302">
        <v>443</v>
      </c>
      <c r="T19" s="296">
        <v>579</v>
      </c>
      <c r="U19" s="302">
        <v>833</v>
      </c>
      <c r="V19" s="296">
        <v>415</v>
      </c>
      <c r="W19" s="302">
        <v>2516</v>
      </c>
      <c r="X19" s="296">
        <v>3376</v>
      </c>
      <c r="Y19" s="302">
        <v>98</v>
      </c>
      <c r="Z19" s="296">
        <v>88</v>
      </c>
      <c r="AA19" s="302">
        <v>2208</v>
      </c>
      <c r="AB19" s="296">
        <v>1761</v>
      </c>
      <c r="AC19" s="302">
        <v>312</v>
      </c>
      <c r="AD19" s="296">
        <v>337</v>
      </c>
      <c r="AE19" s="302">
        <v>370</v>
      </c>
      <c r="AF19" s="296">
        <v>470</v>
      </c>
    </row>
    <row r="20" spans="1:32" ht="18" customHeight="1">
      <c r="A20" s="384"/>
      <c r="B20" s="384"/>
      <c r="C20" s="230" t="s">
        <v>190</v>
      </c>
      <c r="D20" s="231"/>
      <c r="E20" s="232">
        <v>76594</v>
      </c>
      <c r="F20" s="233">
        <v>78488</v>
      </c>
      <c r="G20" s="232">
        <v>1118</v>
      </c>
      <c r="H20" s="233">
        <v>1734</v>
      </c>
      <c r="I20" s="232">
        <v>11517</v>
      </c>
      <c r="J20" s="233">
        <v>12384</v>
      </c>
      <c r="K20" s="232">
        <v>9918</v>
      </c>
      <c r="L20" s="233">
        <v>10279</v>
      </c>
      <c r="M20" s="232">
        <v>18544</v>
      </c>
      <c r="N20" s="233">
        <v>18972</v>
      </c>
      <c r="O20" s="232">
        <v>3642</v>
      </c>
      <c r="P20" s="233">
        <v>3230</v>
      </c>
      <c r="Q20" s="232">
        <v>248</v>
      </c>
      <c r="R20" s="233">
        <v>161</v>
      </c>
      <c r="S20" s="232">
        <v>5366</v>
      </c>
      <c r="T20" s="233">
        <v>5795</v>
      </c>
      <c r="U20" s="232">
        <v>19</v>
      </c>
      <c r="V20" s="233">
        <v>14</v>
      </c>
      <c r="W20" s="232">
        <v>9365</v>
      </c>
      <c r="X20" s="233">
        <v>9641</v>
      </c>
      <c r="Y20" s="232">
        <v>79</v>
      </c>
      <c r="Z20" s="233">
        <v>72</v>
      </c>
      <c r="AA20" s="232">
        <v>41687</v>
      </c>
      <c r="AB20" s="233">
        <v>42880</v>
      </c>
      <c r="AC20" s="232">
        <v>172</v>
      </c>
      <c r="AD20" s="233">
        <v>163</v>
      </c>
      <c r="AE20" s="232">
        <v>272</v>
      </c>
      <c r="AF20" s="233">
        <v>284</v>
      </c>
    </row>
    <row r="21" spans="1:32" ht="18" customHeight="1">
      <c r="A21" s="384"/>
      <c r="B21" s="384"/>
      <c r="C21" s="230" t="s">
        <v>191</v>
      </c>
      <c r="D21" s="231"/>
      <c r="E21" s="232">
        <v>0</v>
      </c>
      <c r="F21" s="233">
        <v>0</v>
      </c>
      <c r="G21" s="255" t="s">
        <v>300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0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2">
        <v>0</v>
      </c>
      <c r="Z21" s="233">
        <v>0</v>
      </c>
      <c r="AA21" s="232">
        <v>0</v>
      </c>
      <c r="AB21" s="233">
        <v>0</v>
      </c>
      <c r="AC21" s="232">
        <v>0</v>
      </c>
      <c r="AD21" s="233">
        <v>0</v>
      </c>
      <c r="AE21" s="232">
        <v>0</v>
      </c>
      <c r="AF21" s="233">
        <v>0</v>
      </c>
    </row>
    <row r="22" spans="1:32" ht="18" customHeight="1">
      <c r="A22" s="384"/>
      <c r="B22" s="385"/>
      <c r="C22" s="303" t="s">
        <v>192</v>
      </c>
      <c r="D22" s="304"/>
      <c r="E22" s="261">
        <f>SUM(E19:E21)</f>
        <v>78697</v>
      </c>
      <c r="F22" s="262">
        <v>80907</v>
      </c>
      <c r="G22" s="261">
        <f>SUM(G19:G21)</f>
        <v>1240</v>
      </c>
      <c r="H22" s="262">
        <v>2003</v>
      </c>
      <c r="I22" s="261">
        <f>SUM(I19:I21)</f>
        <v>12907</v>
      </c>
      <c r="J22" s="262">
        <v>13814</v>
      </c>
      <c r="K22" s="261">
        <f>SUM(K19:K21)</f>
        <v>11362</v>
      </c>
      <c r="L22" s="262">
        <v>11917</v>
      </c>
      <c r="M22" s="261">
        <f>SUM(M19:M21)</f>
        <v>19633</v>
      </c>
      <c r="N22" s="262">
        <v>19987</v>
      </c>
      <c r="O22" s="261">
        <f>SUM(O19:O21)</f>
        <v>4325</v>
      </c>
      <c r="P22" s="262">
        <v>3903</v>
      </c>
      <c r="Q22" s="261">
        <f>SUM(Q19:Q21)</f>
        <v>332</v>
      </c>
      <c r="R22" s="262">
        <v>256</v>
      </c>
      <c r="S22" s="261">
        <f>SUM(S19:S21)</f>
        <v>5809</v>
      </c>
      <c r="T22" s="262">
        <v>6374</v>
      </c>
      <c r="U22" s="261">
        <f>SUM(U19:U21)</f>
        <v>852</v>
      </c>
      <c r="V22" s="262">
        <v>429</v>
      </c>
      <c r="W22" s="261">
        <f>SUM(W19:W21)</f>
        <v>11881</v>
      </c>
      <c r="X22" s="262">
        <v>13017</v>
      </c>
      <c r="Y22" s="261">
        <f>SUM(Y19:Y21)</f>
        <v>177</v>
      </c>
      <c r="Z22" s="262">
        <v>160</v>
      </c>
      <c r="AA22" s="261">
        <f>SUM(AA19:AA21)</f>
        <v>43895</v>
      </c>
      <c r="AB22" s="262">
        <v>44641</v>
      </c>
      <c r="AC22" s="261">
        <f>SUM(AC19:AC21)</f>
        <v>484</v>
      </c>
      <c r="AD22" s="262">
        <v>500</v>
      </c>
      <c r="AE22" s="261">
        <f>SUM(AE19:AE21)</f>
        <v>642</v>
      </c>
      <c r="AF22" s="262">
        <v>754</v>
      </c>
    </row>
    <row r="23" spans="1:32" ht="18" customHeight="1">
      <c r="A23" s="384"/>
      <c r="B23" s="383" t="s">
        <v>193</v>
      </c>
      <c r="C23" s="279" t="s">
        <v>194</v>
      </c>
      <c r="D23" s="280"/>
      <c r="E23" s="302">
        <v>40</v>
      </c>
      <c r="F23" s="296">
        <v>40</v>
      </c>
      <c r="G23" s="302">
        <v>100</v>
      </c>
      <c r="H23" s="296">
        <v>100</v>
      </c>
      <c r="I23" s="302">
        <v>100</v>
      </c>
      <c r="J23" s="296">
        <v>100</v>
      </c>
      <c r="K23" s="302">
        <v>80</v>
      </c>
      <c r="L23" s="296">
        <v>80</v>
      </c>
      <c r="M23" s="302">
        <v>100</v>
      </c>
      <c r="N23" s="296">
        <v>100</v>
      </c>
      <c r="O23" s="302">
        <v>490</v>
      </c>
      <c r="P23" s="296">
        <v>490</v>
      </c>
      <c r="Q23" s="302">
        <v>20</v>
      </c>
      <c r="R23" s="296">
        <v>20</v>
      </c>
      <c r="S23" s="302">
        <v>5000</v>
      </c>
      <c r="T23" s="296">
        <v>5000</v>
      </c>
      <c r="U23" s="302">
        <v>90</v>
      </c>
      <c r="V23" s="296">
        <v>90</v>
      </c>
      <c r="W23" s="302">
        <v>16035</v>
      </c>
      <c r="X23" s="296">
        <v>16035</v>
      </c>
      <c r="Y23" s="302">
        <v>85</v>
      </c>
      <c r="Z23" s="296">
        <v>85</v>
      </c>
      <c r="AA23" s="302">
        <v>100</v>
      </c>
      <c r="AB23" s="296">
        <v>100</v>
      </c>
      <c r="AC23" s="302">
        <v>10</v>
      </c>
      <c r="AD23" s="296">
        <v>10</v>
      </c>
      <c r="AE23" s="302">
        <v>50</v>
      </c>
      <c r="AF23" s="296">
        <v>50</v>
      </c>
    </row>
    <row r="24" spans="1:32" ht="18" customHeight="1">
      <c r="A24" s="384"/>
      <c r="B24" s="384"/>
      <c r="C24" s="230" t="s">
        <v>195</v>
      </c>
      <c r="D24" s="231"/>
      <c r="E24" s="232">
        <v>5086</v>
      </c>
      <c r="F24" s="233">
        <v>4795</v>
      </c>
      <c r="G24" s="232">
        <v>6234</v>
      </c>
      <c r="H24" s="233">
        <v>5813</v>
      </c>
      <c r="I24" s="232">
        <v>3777</v>
      </c>
      <c r="J24" s="233">
        <v>3499</v>
      </c>
      <c r="K24" s="232">
        <v>6377</v>
      </c>
      <c r="L24" s="233">
        <v>5518</v>
      </c>
      <c r="M24" s="232">
        <v>-11809</v>
      </c>
      <c r="N24" s="233">
        <v>-12141</v>
      </c>
      <c r="O24" s="232">
        <v>1463</v>
      </c>
      <c r="P24" s="233">
        <v>1401</v>
      </c>
      <c r="Q24" s="232">
        <v>2077</v>
      </c>
      <c r="R24" s="233">
        <v>2006</v>
      </c>
      <c r="S24" s="232">
        <v>4796</v>
      </c>
      <c r="T24" s="233">
        <v>4582</v>
      </c>
      <c r="U24" s="232">
        <v>1509</v>
      </c>
      <c r="V24" s="233">
        <v>1133</v>
      </c>
      <c r="W24" s="232">
        <v>1509</v>
      </c>
      <c r="X24" s="233">
        <v>830</v>
      </c>
      <c r="Y24" s="232">
        <v>65</v>
      </c>
      <c r="Z24" s="233">
        <v>18</v>
      </c>
      <c r="AA24" s="232">
        <v>-17112</v>
      </c>
      <c r="AB24" s="233">
        <v>-18543</v>
      </c>
      <c r="AC24" s="232">
        <v>540</v>
      </c>
      <c r="AD24" s="233">
        <v>517</v>
      </c>
      <c r="AE24" s="232">
        <v>853</v>
      </c>
      <c r="AF24" s="233">
        <v>804</v>
      </c>
    </row>
    <row r="25" spans="1:32" ht="18" customHeight="1">
      <c r="A25" s="384"/>
      <c r="B25" s="384"/>
      <c r="C25" s="230" t="s">
        <v>196</v>
      </c>
      <c r="D25" s="231"/>
      <c r="E25" s="232">
        <v>0</v>
      </c>
      <c r="F25" s="233">
        <v>0</v>
      </c>
      <c r="G25" s="232">
        <v>4067</v>
      </c>
      <c r="H25" s="233">
        <v>4067</v>
      </c>
      <c r="I25" s="232">
        <v>25</v>
      </c>
      <c r="J25" s="233">
        <v>25</v>
      </c>
      <c r="K25" s="232">
        <v>23</v>
      </c>
      <c r="L25" s="233">
        <v>23</v>
      </c>
      <c r="M25" s="232">
        <v>0</v>
      </c>
      <c r="N25" s="233">
        <v>0</v>
      </c>
      <c r="O25" s="232">
        <v>133</v>
      </c>
      <c r="P25" s="233">
        <v>133</v>
      </c>
      <c r="Q25" s="232">
        <v>5</v>
      </c>
      <c r="R25" s="233">
        <v>5</v>
      </c>
      <c r="S25" s="232">
        <v>1027</v>
      </c>
      <c r="T25" s="233">
        <v>1027</v>
      </c>
      <c r="U25" s="232">
        <v>4415</v>
      </c>
      <c r="V25" s="233">
        <v>4415</v>
      </c>
      <c r="W25" s="232">
        <v>14563</v>
      </c>
      <c r="X25" s="233">
        <v>14563</v>
      </c>
      <c r="Y25" s="232">
        <v>126</v>
      </c>
      <c r="Z25" s="233">
        <v>126</v>
      </c>
      <c r="AA25" s="232">
        <v>0</v>
      </c>
      <c r="AB25" s="233">
        <v>0</v>
      </c>
      <c r="AC25" s="232">
        <v>3</v>
      </c>
      <c r="AD25" s="233">
        <v>3</v>
      </c>
      <c r="AE25" s="232">
        <v>692</v>
      </c>
      <c r="AF25" s="233">
        <v>692</v>
      </c>
    </row>
    <row r="26" spans="1:32" ht="18" customHeight="1">
      <c r="A26" s="384"/>
      <c r="B26" s="385"/>
      <c r="C26" s="305" t="s">
        <v>197</v>
      </c>
      <c r="D26" s="306"/>
      <c r="E26" s="307">
        <f>SUM(E23:E25)</f>
        <v>5126</v>
      </c>
      <c r="F26" s="262">
        <v>4835</v>
      </c>
      <c r="G26" s="307">
        <v>10401</v>
      </c>
      <c r="H26" s="262">
        <v>9980</v>
      </c>
      <c r="I26" s="308">
        <f>SUM(I23:I25)</f>
        <v>3902</v>
      </c>
      <c r="J26" s="262">
        <v>3624</v>
      </c>
      <c r="K26" s="308">
        <f>SUM(K23:K25)</f>
        <v>6480</v>
      </c>
      <c r="L26" s="262">
        <v>5621</v>
      </c>
      <c r="M26" s="307">
        <f>SUM(M23:M25)</f>
        <v>-11709</v>
      </c>
      <c r="N26" s="262">
        <v>-12041</v>
      </c>
      <c r="O26" s="307">
        <f>SUM(O23:O25)</f>
        <v>2086</v>
      </c>
      <c r="P26" s="262">
        <v>2024</v>
      </c>
      <c r="Q26" s="308">
        <f>SUM(Q23:Q25)</f>
        <v>2102</v>
      </c>
      <c r="R26" s="262">
        <v>2031</v>
      </c>
      <c r="S26" s="307">
        <f>SUM(S23:S25)</f>
        <v>10823</v>
      </c>
      <c r="T26" s="262">
        <v>10609</v>
      </c>
      <c r="U26" s="307">
        <f>SUM(U23:U25)</f>
        <v>6014</v>
      </c>
      <c r="V26" s="262">
        <v>5638</v>
      </c>
      <c r="W26" s="307">
        <f>SUM(W23:W25)</f>
        <v>32107</v>
      </c>
      <c r="X26" s="262">
        <v>31428</v>
      </c>
      <c r="Y26" s="307">
        <f>SUM(Y23:Y25)</f>
        <v>276</v>
      </c>
      <c r="Z26" s="262">
        <v>229</v>
      </c>
      <c r="AA26" s="308">
        <f>SUM(AA23:AA25)</f>
        <v>-17012</v>
      </c>
      <c r="AB26" s="262">
        <v>-18443</v>
      </c>
      <c r="AC26" s="307">
        <f>SUM(AC23:AC25)</f>
        <v>553</v>
      </c>
      <c r="AD26" s="262">
        <v>530</v>
      </c>
      <c r="AE26" s="307">
        <f>SUM(AE23:AE25)</f>
        <v>1595</v>
      </c>
      <c r="AF26" s="262">
        <v>1546</v>
      </c>
    </row>
    <row r="27" spans="1:32" ht="18" customHeight="1">
      <c r="A27" s="385"/>
      <c r="B27" s="288" t="s">
        <v>198</v>
      </c>
      <c r="C27" s="289"/>
      <c r="D27" s="289"/>
      <c r="E27" s="309">
        <f>+E22+E26</f>
        <v>83823</v>
      </c>
      <c r="F27" s="262">
        <v>85742</v>
      </c>
      <c r="G27" s="261">
        <f>+G22+G26</f>
        <v>11641</v>
      </c>
      <c r="H27" s="262">
        <v>11983</v>
      </c>
      <c r="I27" s="309">
        <f>+I22+I26</f>
        <v>16809</v>
      </c>
      <c r="J27" s="262">
        <v>17438</v>
      </c>
      <c r="K27" s="261">
        <f>+K22+K26</f>
        <v>17842</v>
      </c>
      <c r="L27" s="262">
        <v>17538</v>
      </c>
      <c r="M27" s="309">
        <f>+M22+M26</f>
        <v>7924</v>
      </c>
      <c r="N27" s="262">
        <v>7945</v>
      </c>
      <c r="O27" s="261">
        <f>+O22+O26</f>
        <v>6411</v>
      </c>
      <c r="P27" s="262">
        <v>5927</v>
      </c>
      <c r="Q27" s="309">
        <f>+Q22+Q26</f>
        <v>2434</v>
      </c>
      <c r="R27" s="262">
        <v>2287</v>
      </c>
      <c r="S27" s="261">
        <f>+S22+S26</f>
        <v>16632</v>
      </c>
      <c r="T27" s="262">
        <v>16983</v>
      </c>
      <c r="U27" s="261">
        <f>+U22+U26</f>
        <v>6866</v>
      </c>
      <c r="V27" s="262">
        <v>6067</v>
      </c>
      <c r="W27" s="309">
        <f>+W22+W26</f>
        <v>43988</v>
      </c>
      <c r="X27" s="262">
        <v>44445</v>
      </c>
      <c r="Y27" s="261">
        <f>+Y22+Y26</f>
        <v>453</v>
      </c>
      <c r="Z27" s="262">
        <v>389</v>
      </c>
      <c r="AA27" s="309">
        <f>+AA22+AA26</f>
        <v>26883</v>
      </c>
      <c r="AB27" s="262">
        <v>26198</v>
      </c>
      <c r="AC27" s="261">
        <f>+AC22+AC26</f>
        <v>1037</v>
      </c>
      <c r="AD27" s="262">
        <v>1030</v>
      </c>
      <c r="AE27" s="261">
        <f>+AE22+AE26</f>
        <v>2237</v>
      </c>
      <c r="AF27" s="262">
        <v>2300</v>
      </c>
    </row>
    <row r="28" spans="1:32" ht="18" customHeight="1">
      <c r="A28" s="383" t="s">
        <v>199</v>
      </c>
      <c r="B28" s="383" t="s">
        <v>200</v>
      </c>
      <c r="C28" s="279" t="s">
        <v>201</v>
      </c>
      <c r="D28" s="310" t="s">
        <v>37</v>
      </c>
      <c r="E28" s="302">
        <f>12355+1</f>
        <v>12356</v>
      </c>
      <c r="F28" s="296">
        <v>15251</v>
      </c>
      <c r="G28" s="302">
        <v>1370</v>
      </c>
      <c r="H28" s="296">
        <v>1382</v>
      </c>
      <c r="I28" s="302">
        <v>2168</v>
      </c>
      <c r="J28" s="296">
        <v>2135</v>
      </c>
      <c r="K28" s="302">
        <v>7903</v>
      </c>
      <c r="L28" s="296">
        <v>7814</v>
      </c>
      <c r="M28" s="302">
        <v>1551</v>
      </c>
      <c r="N28" s="296">
        <v>1538</v>
      </c>
      <c r="O28" s="302">
        <v>3143</v>
      </c>
      <c r="P28" s="296">
        <v>3126</v>
      </c>
      <c r="Q28" s="302">
        <v>767</v>
      </c>
      <c r="R28" s="296">
        <v>772</v>
      </c>
      <c r="S28" s="260">
        <v>1797</v>
      </c>
      <c r="T28" s="296">
        <v>1803</v>
      </c>
      <c r="U28" s="302">
        <v>1680</v>
      </c>
      <c r="V28" s="296">
        <v>1737</v>
      </c>
      <c r="W28" s="302">
        <v>2684</v>
      </c>
      <c r="X28" s="296">
        <v>4427</v>
      </c>
      <c r="Y28" s="302">
        <v>963</v>
      </c>
      <c r="Z28" s="296">
        <v>910</v>
      </c>
      <c r="AA28" s="302">
        <v>5680</v>
      </c>
      <c r="AB28" s="296">
        <v>5598</v>
      </c>
      <c r="AC28" s="302">
        <v>2740</v>
      </c>
      <c r="AD28" s="296">
        <v>2465</v>
      </c>
      <c r="AE28" s="302">
        <v>1158</v>
      </c>
      <c r="AF28" s="296">
        <v>1261</v>
      </c>
    </row>
    <row r="29" spans="1:32" ht="18" customHeight="1">
      <c r="A29" s="384"/>
      <c r="B29" s="384"/>
      <c r="C29" s="230" t="s">
        <v>202</v>
      </c>
      <c r="D29" s="311" t="s">
        <v>38</v>
      </c>
      <c r="E29" s="232">
        <v>12204</v>
      </c>
      <c r="F29" s="233">
        <v>15187</v>
      </c>
      <c r="G29" s="232">
        <v>1095</v>
      </c>
      <c r="H29" s="233">
        <v>1034</v>
      </c>
      <c r="I29" s="232">
        <v>1699</v>
      </c>
      <c r="J29" s="233">
        <v>1644</v>
      </c>
      <c r="K29" s="232">
        <v>5629</v>
      </c>
      <c r="L29" s="233">
        <v>5566</v>
      </c>
      <c r="M29" s="232">
        <v>1071</v>
      </c>
      <c r="N29" s="233">
        <v>983</v>
      </c>
      <c r="O29" s="232">
        <v>2633</v>
      </c>
      <c r="P29" s="233">
        <v>2628</v>
      </c>
      <c r="Q29" s="232">
        <v>600</v>
      </c>
      <c r="R29" s="233">
        <v>604</v>
      </c>
      <c r="S29" s="232">
        <v>1011</v>
      </c>
      <c r="T29" s="233">
        <v>1034</v>
      </c>
      <c r="U29" s="232">
        <v>985</v>
      </c>
      <c r="V29" s="233">
        <v>955</v>
      </c>
      <c r="W29" s="232">
        <v>2194</v>
      </c>
      <c r="X29" s="233">
        <v>3320</v>
      </c>
      <c r="Y29" s="232">
        <v>752</v>
      </c>
      <c r="Z29" s="233">
        <v>759</v>
      </c>
      <c r="AA29" s="232">
        <v>3279</v>
      </c>
      <c r="AB29" s="233">
        <v>3385</v>
      </c>
      <c r="AC29" s="232">
        <v>2586</v>
      </c>
      <c r="AD29" s="233">
        <v>2305</v>
      </c>
      <c r="AE29" s="232">
        <v>132</v>
      </c>
      <c r="AF29" s="233">
        <v>122</v>
      </c>
    </row>
    <row r="30" spans="1:32" ht="18" customHeight="1">
      <c r="A30" s="384"/>
      <c r="B30" s="384"/>
      <c r="C30" s="230" t="s">
        <v>203</v>
      </c>
      <c r="D30" s="311" t="s">
        <v>301</v>
      </c>
      <c r="E30" s="232">
        <v>220</v>
      </c>
      <c r="F30" s="233">
        <v>193</v>
      </c>
      <c r="G30" s="297">
        <v>275</v>
      </c>
      <c r="H30" s="233">
        <v>302</v>
      </c>
      <c r="I30" s="232">
        <v>138</v>
      </c>
      <c r="J30" s="233">
        <v>131</v>
      </c>
      <c r="K30" s="232">
        <v>944</v>
      </c>
      <c r="L30" s="233">
        <v>1010</v>
      </c>
      <c r="M30" s="232">
        <v>57</v>
      </c>
      <c r="N30" s="233">
        <v>60</v>
      </c>
      <c r="O30" s="297">
        <v>264</v>
      </c>
      <c r="P30" s="233">
        <v>242</v>
      </c>
      <c r="Q30" s="232">
        <v>56</v>
      </c>
      <c r="R30" s="233">
        <v>72</v>
      </c>
      <c r="S30" s="232">
        <v>132</v>
      </c>
      <c r="T30" s="233">
        <v>133</v>
      </c>
      <c r="U30" s="232">
        <v>91</v>
      </c>
      <c r="V30" s="233">
        <v>89</v>
      </c>
      <c r="W30" s="232">
        <v>201</v>
      </c>
      <c r="X30" s="233">
        <v>398</v>
      </c>
      <c r="Y30" s="297">
        <v>133</v>
      </c>
      <c r="Z30" s="233">
        <v>136</v>
      </c>
      <c r="AA30" s="232">
        <v>797</v>
      </c>
      <c r="AB30" s="233">
        <v>731</v>
      </c>
      <c r="AC30" s="232">
        <v>139</v>
      </c>
      <c r="AD30" s="233">
        <v>139</v>
      </c>
      <c r="AE30" s="232">
        <v>1004</v>
      </c>
      <c r="AF30" s="233">
        <v>1003</v>
      </c>
    </row>
    <row r="31" spans="1:33" ht="18" customHeight="1">
      <c r="A31" s="384"/>
      <c r="B31" s="384"/>
      <c r="C31" s="303" t="s">
        <v>204</v>
      </c>
      <c r="D31" s="312" t="s">
        <v>302</v>
      </c>
      <c r="E31" s="261">
        <f>E28-E29-E30</f>
        <v>-68</v>
      </c>
      <c r="F31" s="301">
        <v>-129</v>
      </c>
      <c r="G31" s="261">
        <f>G28-G29-G30</f>
        <v>0</v>
      </c>
      <c r="H31" s="301">
        <v>46</v>
      </c>
      <c r="I31" s="261">
        <f>I28-I29-I30</f>
        <v>331</v>
      </c>
      <c r="J31" s="313">
        <v>360</v>
      </c>
      <c r="K31" s="261">
        <f>K28-K29-K30</f>
        <v>1330</v>
      </c>
      <c r="L31" s="313">
        <v>1238</v>
      </c>
      <c r="M31" s="261">
        <f>M28-M29-M30</f>
        <v>423</v>
      </c>
      <c r="N31" s="301">
        <v>495</v>
      </c>
      <c r="O31" s="261">
        <f>O28-O29-O30</f>
        <v>246</v>
      </c>
      <c r="P31" s="301">
        <v>256</v>
      </c>
      <c r="Q31" s="261">
        <f>Q28-Q29-Q30</f>
        <v>111</v>
      </c>
      <c r="R31" s="313">
        <v>96</v>
      </c>
      <c r="S31" s="261">
        <f>S28-S29-S30</f>
        <v>654</v>
      </c>
      <c r="T31" s="313">
        <v>636</v>
      </c>
      <c r="U31" s="261">
        <f>U28-U29-U30</f>
        <v>604</v>
      </c>
      <c r="V31" s="313">
        <v>692</v>
      </c>
      <c r="W31" s="261">
        <f aca="true" t="shared" si="0" ref="W31:AC31">W28-W29-W30</f>
        <v>289</v>
      </c>
      <c r="X31" s="301">
        <v>709</v>
      </c>
      <c r="Y31" s="261">
        <f>Y28-Y29-Y30</f>
        <v>78</v>
      </c>
      <c r="Z31" s="301">
        <v>15</v>
      </c>
      <c r="AA31" s="261">
        <f t="shared" si="0"/>
        <v>1604</v>
      </c>
      <c r="AB31" s="313">
        <v>1482</v>
      </c>
      <c r="AC31" s="261">
        <f t="shared" si="0"/>
        <v>15</v>
      </c>
      <c r="AD31" s="313">
        <v>21</v>
      </c>
      <c r="AE31" s="261">
        <f>AE28-AE29-AE30</f>
        <v>22</v>
      </c>
      <c r="AF31" s="301">
        <v>136</v>
      </c>
      <c r="AG31" s="314"/>
    </row>
    <row r="32" spans="1:32" ht="18" customHeight="1">
      <c r="A32" s="384"/>
      <c r="B32" s="384"/>
      <c r="C32" s="279" t="s">
        <v>205</v>
      </c>
      <c r="D32" s="310" t="s">
        <v>303</v>
      </c>
      <c r="E32" s="302">
        <v>13</v>
      </c>
      <c r="F32" s="296">
        <v>20</v>
      </c>
      <c r="G32" s="302">
        <v>148</v>
      </c>
      <c r="H32" s="296">
        <v>157</v>
      </c>
      <c r="I32" s="302">
        <v>19</v>
      </c>
      <c r="J32" s="296">
        <v>15</v>
      </c>
      <c r="K32" s="302">
        <v>22</v>
      </c>
      <c r="L32" s="296">
        <v>20</v>
      </c>
      <c r="M32" s="302">
        <v>12</v>
      </c>
      <c r="N32" s="296">
        <v>22</v>
      </c>
      <c r="O32" s="302">
        <v>18</v>
      </c>
      <c r="P32" s="296">
        <v>20</v>
      </c>
      <c r="Q32" s="302">
        <v>2</v>
      </c>
      <c r="R32" s="296">
        <v>4</v>
      </c>
      <c r="S32" s="302">
        <v>9</v>
      </c>
      <c r="T32" s="296">
        <v>8</v>
      </c>
      <c r="U32" s="302">
        <v>16</v>
      </c>
      <c r="V32" s="296">
        <v>10</v>
      </c>
      <c r="W32" s="302">
        <v>25</v>
      </c>
      <c r="X32" s="296">
        <v>58</v>
      </c>
      <c r="Y32" s="302">
        <v>1</v>
      </c>
      <c r="Z32" s="296">
        <v>1</v>
      </c>
      <c r="AA32" s="302">
        <v>49</v>
      </c>
      <c r="AB32" s="296">
        <v>39</v>
      </c>
      <c r="AC32" s="302">
        <v>2</v>
      </c>
      <c r="AD32" s="296">
        <v>1</v>
      </c>
      <c r="AE32" s="302">
        <v>57</v>
      </c>
      <c r="AF32" s="296">
        <v>2</v>
      </c>
    </row>
    <row r="33" spans="1:32" ht="18" customHeight="1">
      <c r="A33" s="384"/>
      <c r="B33" s="384"/>
      <c r="C33" s="230" t="s">
        <v>206</v>
      </c>
      <c r="D33" s="311" t="s">
        <v>304</v>
      </c>
      <c r="E33" s="232">
        <f>89+1</f>
        <v>90</v>
      </c>
      <c r="F33" s="233">
        <v>198</v>
      </c>
      <c r="G33" s="255" t="s">
        <v>305</v>
      </c>
      <c r="H33" s="233">
        <v>0</v>
      </c>
      <c r="I33" s="232">
        <v>44</v>
      </c>
      <c r="J33" s="233">
        <v>47</v>
      </c>
      <c r="K33" s="232">
        <v>3</v>
      </c>
      <c r="L33" s="233">
        <v>1</v>
      </c>
      <c r="M33" s="232">
        <v>68</v>
      </c>
      <c r="N33" s="233">
        <v>104</v>
      </c>
      <c r="O33" s="232">
        <v>62</v>
      </c>
      <c r="P33" s="233">
        <v>60</v>
      </c>
      <c r="Q33" s="232">
        <v>0</v>
      </c>
      <c r="R33" s="233">
        <v>0</v>
      </c>
      <c r="S33" s="232">
        <v>54</v>
      </c>
      <c r="T33" s="301">
        <v>62</v>
      </c>
      <c r="U33" s="232">
        <v>2</v>
      </c>
      <c r="V33" s="233">
        <v>2</v>
      </c>
      <c r="W33" s="232">
        <v>147</v>
      </c>
      <c r="X33" s="233">
        <v>209</v>
      </c>
      <c r="Y33" s="232">
        <v>0</v>
      </c>
      <c r="Z33" s="233">
        <v>0</v>
      </c>
      <c r="AA33" s="232">
        <v>214</v>
      </c>
      <c r="AB33" s="233">
        <v>220</v>
      </c>
      <c r="AC33" s="232">
        <v>0</v>
      </c>
      <c r="AD33" s="233">
        <v>0</v>
      </c>
      <c r="AE33" s="232">
        <v>30</v>
      </c>
      <c r="AF33" s="233">
        <v>1</v>
      </c>
    </row>
    <row r="34" spans="1:32" ht="18" customHeight="1">
      <c r="A34" s="384"/>
      <c r="B34" s="385"/>
      <c r="C34" s="303" t="s">
        <v>207</v>
      </c>
      <c r="D34" s="312" t="s">
        <v>306</v>
      </c>
      <c r="E34" s="261">
        <f>E31+E32-E33</f>
        <v>-145</v>
      </c>
      <c r="F34" s="262">
        <v>-307</v>
      </c>
      <c r="G34" s="261">
        <v>148</v>
      </c>
      <c r="H34" s="262">
        <v>203</v>
      </c>
      <c r="I34" s="261">
        <f>I31+I32-I33</f>
        <v>306</v>
      </c>
      <c r="J34" s="262">
        <v>328</v>
      </c>
      <c r="K34" s="261">
        <f>K31+K32-K33</f>
        <v>1349</v>
      </c>
      <c r="L34" s="262">
        <v>1257</v>
      </c>
      <c r="M34" s="261">
        <f>M31+M32-M33</f>
        <v>367</v>
      </c>
      <c r="N34" s="262">
        <v>413</v>
      </c>
      <c r="O34" s="261">
        <f>O31+O32-O33</f>
        <v>202</v>
      </c>
      <c r="P34" s="262">
        <v>216</v>
      </c>
      <c r="Q34" s="261">
        <f>Q31+Q32-Q33</f>
        <v>113</v>
      </c>
      <c r="R34" s="262">
        <v>100</v>
      </c>
      <c r="S34" s="261">
        <f>S31+S32-S33</f>
        <v>609</v>
      </c>
      <c r="T34" s="262">
        <v>582</v>
      </c>
      <c r="U34" s="261">
        <f>U31+U32-U33</f>
        <v>618</v>
      </c>
      <c r="V34" s="262">
        <v>700</v>
      </c>
      <c r="W34" s="261">
        <f>W31+W32-W33</f>
        <v>167</v>
      </c>
      <c r="X34" s="262">
        <v>558</v>
      </c>
      <c r="Y34" s="261">
        <f>Y31+Y32-Y33</f>
        <v>79</v>
      </c>
      <c r="Z34" s="262">
        <v>16</v>
      </c>
      <c r="AA34" s="261">
        <f>AA31+AA32-AA33</f>
        <v>1439</v>
      </c>
      <c r="AB34" s="262">
        <v>1301</v>
      </c>
      <c r="AC34" s="261">
        <f>AC31+AC32-AC33</f>
        <v>17</v>
      </c>
      <c r="AD34" s="262">
        <v>22</v>
      </c>
      <c r="AE34" s="261">
        <f>AE31+AE32-AE33</f>
        <v>49</v>
      </c>
      <c r="AF34" s="262">
        <v>137</v>
      </c>
    </row>
    <row r="35" spans="1:32" ht="18" customHeight="1">
      <c r="A35" s="384"/>
      <c r="B35" s="383" t="s">
        <v>208</v>
      </c>
      <c r="C35" s="279" t="s">
        <v>209</v>
      </c>
      <c r="D35" s="310" t="s">
        <v>307</v>
      </c>
      <c r="E35" s="302">
        <v>446</v>
      </c>
      <c r="F35" s="296">
        <v>724</v>
      </c>
      <c r="G35" s="302">
        <v>302</v>
      </c>
      <c r="H35" s="296">
        <v>37</v>
      </c>
      <c r="I35" s="302">
        <v>0</v>
      </c>
      <c r="J35" s="296">
        <v>0</v>
      </c>
      <c r="K35" s="302">
        <v>41</v>
      </c>
      <c r="L35" s="296">
        <v>81</v>
      </c>
      <c r="M35" s="302">
        <v>0</v>
      </c>
      <c r="N35" s="296">
        <v>0</v>
      </c>
      <c r="O35" s="302">
        <v>3</v>
      </c>
      <c r="P35" s="296">
        <v>0</v>
      </c>
      <c r="Q35" s="302">
        <v>10</v>
      </c>
      <c r="R35" s="296">
        <v>0</v>
      </c>
      <c r="S35" s="302">
        <v>0</v>
      </c>
      <c r="T35" s="296">
        <v>28</v>
      </c>
      <c r="U35" s="302">
        <v>0</v>
      </c>
      <c r="V35" s="296">
        <v>0</v>
      </c>
      <c r="W35" s="302">
        <v>832</v>
      </c>
      <c r="X35" s="296">
        <v>0</v>
      </c>
      <c r="Y35" s="302">
        <v>0</v>
      </c>
      <c r="Z35" s="296">
        <v>0</v>
      </c>
      <c r="AA35" s="302">
        <v>0</v>
      </c>
      <c r="AB35" s="296">
        <v>0</v>
      </c>
      <c r="AC35" s="302">
        <v>0</v>
      </c>
      <c r="AD35" s="296">
        <v>0</v>
      </c>
      <c r="AE35" s="302">
        <v>0</v>
      </c>
      <c r="AF35" s="296">
        <v>0</v>
      </c>
    </row>
    <row r="36" spans="1:32" ht="18" customHeight="1">
      <c r="A36" s="384"/>
      <c r="B36" s="384"/>
      <c r="C36" s="230" t="s">
        <v>210</v>
      </c>
      <c r="D36" s="311" t="s">
        <v>308</v>
      </c>
      <c r="E36" s="232">
        <v>0</v>
      </c>
      <c r="F36" s="233">
        <v>0</v>
      </c>
      <c r="G36" s="232">
        <v>1</v>
      </c>
      <c r="H36" s="233">
        <v>0.2</v>
      </c>
      <c r="I36" s="232">
        <v>27</v>
      </c>
      <c r="J36" s="233">
        <v>10</v>
      </c>
      <c r="K36" s="232">
        <v>77</v>
      </c>
      <c r="L36" s="233">
        <v>192</v>
      </c>
      <c r="M36" s="232">
        <v>32</v>
      </c>
      <c r="N36" s="233">
        <v>36</v>
      </c>
      <c r="O36" s="232">
        <v>11</v>
      </c>
      <c r="P36" s="233">
        <v>23</v>
      </c>
      <c r="Q36" s="232">
        <v>0</v>
      </c>
      <c r="R36" s="233">
        <v>0</v>
      </c>
      <c r="S36" s="232">
        <v>428</v>
      </c>
      <c r="T36" s="233">
        <v>30</v>
      </c>
      <c r="U36" s="232">
        <v>0</v>
      </c>
      <c r="V36" s="233">
        <v>0</v>
      </c>
      <c r="W36" s="232">
        <v>0</v>
      </c>
      <c r="X36" s="233">
        <v>173</v>
      </c>
      <c r="Y36" s="232">
        <v>30</v>
      </c>
      <c r="Z36" s="233">
        <v>0</v>
      </c>
      <c r="AA36" s="232">
        <v>9</v>
      </c>
      <c r="AB36" s="233">
        <v>7</v>
      </c>
      <c r="AC36" s="232">
        <v>8</v>
      </c>
      <c r="AD36" s="233">
        <v>0</v>
      </c>
      <c r="AE36" s="232">
        <v>0</v>
      </c>
      <c r="AF36" s="233">
        <v>43</v>
      </c>
    </row>
    <row r="37" spans="1:32" ht="18" customHeight="1">
      <c r="A37" s="384"/>
      <c r="B37" s="384"/>
      <c r="C37" s="230" t="s">
        <v>211</v>
      </c>
      <c r="D37" s="311" t="s">
        <v>309</v>
      </c>
      <c r="E37" s="232">
        <f>E34+E35-E36</f>
        <v>301</v>
      </c>
      <c r="F37" s="233">
        <v>417</v>
      </c>
      <c r="G37" s="232">
        <f>G34+G35-G36</f>
        <v>449</v>
      </c>
      <c r="H37" s="233">
        <v>239.8</v>
      </c>
      <c r="I37" s="232">
        <f>I34+I35-I36</f>
        <v>279</v>
      </c>
      <c r="J37" s="233">
        <v>318</v>
      </c>
      <c r="K37" s="232">
        <f>K34+K35-K36</f>
        <v>1313</v>
      </c>
      <c r="L37" s="233">
        <v>1146</v>
      </c>
      <c r="M37" s="232">
        <f>M34+M35-M36</f>
        <v>335</v>
      </c>
      <c r="N37" s="233">
        <v>377</v>
      </c>
      <c r="O37" s="232">
        <f>O34+O35-O36</f>
        <v>194</v>
      </c>
      <c r="P37" s="233">
        <v>193</v>
      </c>
      <c r="Q37" s="232">
        <f>Q34+Q35-Q36</f>
        <v>123</v>
      </c>
      <c r="R37" s="233">
        <v>100</v>
      </c>
      <c r="S37" s="232">
        <f>S34+S35-S36</f>
        <v>181</v>
      </c>
      <c r="T37" s="233">
        <v>580</v>
      </c>
      <c r="U37" s="232">
        <f>U34+U35-U36</f>
        <v>618</v>
      </c>
      <c r="V37" s="233">
        <v>700</v>
      </c>
      <c r="W37" s="232">
        <f aca="true" t="shared" si="1" ref="W37:AC37">W34+W35-W36</f>
        <v>999</v>
      </c>
      <c r="X37" s="233">
        <v>385</v>
      </c>
      <c r="Y37" s="232">
        <f t="shared" si="1"/>
        <v>49</v>
      </c>
      <c r="Z37" s="233">
        <v>16</v>
      </c>
      <c r="AA37" s="232">
        <f t="shared" si="1"/>
        <v>1430</v>
      </c>
      <c r="AB37" s="233">
        <v>1294</v>
      </c>
      <c r="AC37" s="232">
        <f t="shared" si="1"/>
        <v>9</v>
      </c>
      <c r="AD37" s="233">
        <v>22</v>
      </c>
      <c r="AE37" s="232">
        <f>AE34+AE35-AE36</f>
        <v>49</v>
      </c>
      <c r="AF37" s="233">
        <v>94</v>
      </c>
    </row>
    <row r="38" spans="1:32" ht="18" customHeight="1">
      <c r="A38" s="384"/>
      <c r="B38" s="384"/>
      <c r="C38" s="230" t="s">
        <v>212</v>
      </c>
      <c r="D38" s="311" t="s">
        <v>310</v>
      </c>
      <c r="E38" s="232">
        <v>0</v>
      </c>
      <c r="F38" s="233">
        <v>0</v>
      </c>
      <c r="G38" s="232">
        <v>0</v>
      </c>
      <c r="H38" s="233">
        <v>0</v>
      </c>
      <c r="I38" s="232">
        <v>0</v>
      </c>
      <c r="J38" s="233">
        <v>0</v>
      </c>
      <c r="K38" s="232">
        <v>0</v>
      </c>
      <c r="L38" s="233">
        <v>0</v>
      </c>
      <c r="M38" s="232">
        <v>0</v>
      </c>
      <c r="N38" s="233">
        <v>0</v>
      </c>
      <c r="O38" s="232">
        <v>0</v>
      </c>
      <c r="P38" s="233">
        <v>0</v>
      </c>
      <c r="Q38" s="232">
        <v>0</v>
      </c>
      <c r="R38" s="233">
        <v>0</v>
      </c>
      <c r="S38" s="232">
        <v>0</v>
      </c>
      <c r="T38" s="233">
        <v>0</v>
      </c>
      <c r="U38" s="232">
        <v>0</v>
      </c>
      <c r="V38" s="233">
        <v>0</v>
      </c>
      <c r="W38" s="232">
        <v>0</v>
      </c>
      <c r="X38" s="233">
        <v>0</v>
      </c>
      <c r="Y38" s="232">
        <v>0</v>
      </c>
      <c r="Z38" s="233">
        <v>0</v>
      </c>
      <c r="AA38" s="232">
        <v>0</v>
      </c>
      <c r="AB38" s="233">
        <v>0</v>
      </c>
      <c r="AC38" s="232">
        <v>0</v>
      </c>
      <c r="AD38" s="233">
        <v>0</v>
      </c>
      <c r="AE38" s="232">
        <v>0</v>
      </c>
      <c r="AF38" s="233">
        <v>0</v>
      </c>
    </row>
    <row r="39" spans="1:32" ht="18" customHeight="1">
      <c r="A39" s="384"/>
      <c r="B39" s="384"/>
      <c r="C39" s="230" t="s">
        <v>213</v>
      </c>
      <c r="D39" s="311" t="s">
        <v>311</v>
      </c>
      <c r="E39" s="232">
        <v>0</v>
      </c>
      <c r="F39" s="233">
        <v>0</v>
      </c>
      <c r="G39" s="232">
        <v>0</v>
      </c>
      <c r="H39" s="233">
        <v>0</v>
      </c>
      <c r="I39" s="232">
        <v>0</v>
      </c>
      <c r="J39" s="233">
        <v>0</v>
      </c>
      <c r="K39" s="232">
        <v>0</v>
      </c>
      <c r="L39" s="233">
        <v>0</v>
      </c>
      <c r="M39" s="232">
        <v>0</v>
      </c>
      <c r="N39" s="233">
        <v>0</v>
      </c>
      <c r="O39" s="232">
        <v>0</v>
      </c>
      <c r="P39" s="233">
        <v>0</v>
      </c>
      <c r="Q39" s="232">
        <v>0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0</v>
      </c>
      <c r="Y39" s="232">
        <v>0</v>
      </c>
      <c r="Z39" s="233">
        <v>0</v>
      </c>
      <c r="AA39" s="232">
        <v>0</v>
      </c>
      <c r="AB39" s="233">
        <v>0</v>
      </c>
      <c r="AC39" s="232">
        <v>0</v>
      </c>
      <c r="AD39" s="233">
        <v>0</v>
      </c>
      <c r="AE39" s="232">
        <v>0</v>
      </c>
      <c r="AF39" s="233">
        <v>0</v>
      </c>
    </row>
    <row r="40" spans="1:32" ht="18" customHeight="1">
      <c r="A40" s="384"/>
      <c r="B40" s="384"/>
      <c r="C40" s="230" t="s">
        <v>214</v>
      </c>
      <c r="D40" s="311" t="s">
        <v>312</v>
      </c>
      <c r="E40" s="232">
        <v>0</v>
      </c>
      <c r="F40" s="233">
        <v>0</v>
      </c>
      <c r="G40" s="232">
        <v>2</v>
      </c>
      <c r="H40" s="233">
        <v>94</v>
      </c>
      <c r="I40" s="232">
        <v>0</v>
      </c>
      <c r="J40" s="233">
        <v>2</v>
      </c>
      <c r="K40" s="232">
        <v>450</v>
      </c>
      <c r="L40" s="233">
        <v>507</v>
      </c>
      <c r="M40" s="232">
        <v>2</v>
      </c>
      <c r="N40" s="233">
        <v>2</v>
      </c>
      <c r="O40" s="232">
        <v>66</v>
      </c>
      <c r="P40" s="233">
        <v>47</v>
      </c>
      <c r="Q40" s="232">
        <v>45</v>
      </c>
      <c r="R40" s="233">
        <v>38</v>
      </c>
      <c r="S40" s="232">
        <v>66</v>
      </c>
      <c r="T40" s="233">
        <v>208</v>
      </c>
      <c r="U40" s="232">
        <v>219</v>
      </c>
      <c r="V40" s="233">
        <v>267</v>
      </c>
      <c r="W40" s="232">
        <v>320</v>
      </c>
      <c r="X40" s="233">
        <v>110</v>
      </c>
      <c r="Y40" s="232">
        <v>2</v>
      </c>
      <c r="Z40" s="233">
        <v>1</v>
      </c>
      <c r="AA40" s="232">
        <v>-1</v>
      </c>
      <c r="AB40" s="233">
        <v>11</v>
      </c>
      <c r="AC40" s="232">
        <v>-15</v>
      </c>
      <c r="AD40" s="233">
        <v>2</v>
      </c>
      <c r="AE40" s="232">
        <v>1</v>
      </c>
      <c r="AF40" s="233">
        <v>0</v>
      </c>
    </row>
    <row r="41" spans="1:32" ht="18" customHeight="1">
      <c r="A41" s="384"/>
      <c r="B41" s="384"/>
      <c r="C41" s="315" t="s">
        <v>215</v>
      </c>
      <c r="D41" s="311" t="s">
        <v>313</v>
      </c>
      <c r="E41" s="232">
        <f>E34+E35-E36-E40</f>
        <v>301</v>
      </c>
      <c r="F41" s="233">
        <v>417</v>
      </c>
      <c r="G41" s="232">
        <f>G34+G35-G36-G40</f>
        <v>447</v>
      </c>
      <c r="H41" s="233">
        <v>145.8</v>
      </c>
      <c r="I41" s="232">
        <f>I34+I35-I36-I40</f>
        <v>279</v>
      </c>
      <c r="J41" s="233">
        <v>316</v>
      </c>
      <c r="K41" s="232">
        <f>K34+K35-K36-K40</f>
        <v>863</v>
      </c>
      <c r="L41" s="233">
        <v>639</v>
      </c>
      <c r="M41" s="232">
        <f>M34+M35-M36-M40</f>
        <v>333</v>
      </c>
      <c r="N41" s="233">
        <v>375</v>
      </c>
      <c r="O41" s="232">
        <f>O34+O35-O36-O40</f>
        <v>128</v>
      </c>
      <c r="P41" s="233">
        <v>146</v>
      </c>
      <c r="Q41" s="232">
        <f>Q34+Q35-Q36-Q40</f>
        <v>78</v>
      </c>
      <c r="R41" s="233">
        <v>62</v>
      </c>
      <c r="S41" s="232">
        <f>S34+S35-S36-S40</f>
        <v>115</v>
      </c>
      <c r="T41" s="233">
        <v>372</v>
      </c>
      <c r="U41" s="232">
        <f>U34+U35-U36-U40</f>
        <v>399</v>
      </c>
      <c r="V41" s="233">
        <v>433</v>
      </c>
      <c r="W41" s="232">
        <f>W34+W35-W36-W40</f>
        <v>679</v>
      </c>
      <c r="X41" s="233">
        <v>275</v>
      </c>
      <c r="Y41" s="232">
        <f>Y34+Y35-Y36-Y40</f>
        <v>47</v>
      </c>
      <c r="Z41" s="233">
        <v>15</v>
      </c>
      <c r="AA41" s="232">
        <f>AA34+AA35-AA36-AA40</f>
        <v>1431</v>
      </c>
      <c r="AB41" s="233">
        <v>1283</v>
      </c>
      <c r="AC41" s="232">
        <f>AC34+AC35-AC36-AC40</f>
        <v>24</v>
      </c>
      <c r="AD41" s="233">
        <v>20</v>
      </c>
      <c r="AE41" s="232">
        <f>AE34+AE35-AE36-AE40</f>
        <v>48</v>
      </c>
      <c r="AF41" s="233">
        <v>94</v>
      </c>
    </row>
    <row r="42" spans="1:32" ht="18" customHeight="1">
      <c r="A42" s="384"/>
      <c r="B42" s="384"/>
      <c r="C42" s="386" t="s">
        <v>216</v>
      </c>
      <c r="D42" s="387"/>
      <c r="E42" s="297">
        <f>E37+E38-E39-E40</f>
        <v>301</v>
      </c>
      <c r="F42" s="316">
        <v>417</v>
      </c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8"/>
    </row>
    <row r="43" spans="1:32" ht="18" customHeight="1">
      <c r="A43" s="384"/>
      <c r="B43" s="384"/>
      <c r="C43" s="230" t="s">
        <v>217</v>
      </c>
      <c r="D43" s="311" t="s">
        <v>314</v>
      </c>
      <c r="E43" s="232">
        <v>0</v>
      </c>
      <c r="F43" s="233">
        <v>0</v>
      </c>
      <c r="G43" s="232">
        <v>5787</v>
      </c>
      <c r="H43" s="233">
        <v>5667</v>
      </c>
      <c r="I43" s="232">
        <v>3623</v>
      </c>
      <c r="J43" s="233">
        <v>3307</v>
      </c>
      <c r="K43" s="232">
        <v>5556</v>
      </c>
      <c r="L43" s="233">
        <v>4920</v>
      </c>
      <c r="M43" s="232">
        <v>-12042</v>
      </c>
      <c r="N43" s="233">
        <v>-12417</v>
      </c>
      <c r="O43" s="232">
        <v>1381</v>
      </c>
      <c r="P43" s="233">
        <v>1253</v>
      </c>
      <c r="Q43" s="232">
        <v>1999</v>
      </c>
      <c r="R43" s="233">
        <v>1944</v>
      </c>
      <c r="S43" s="232">
        <v>1913</v>
      </c>
      <c r="T43" s="233">
        <v>1541</v>
      </c>
      <c r="U43" s="232">
        <v>1110</v>
      </c>
      <c r="V43" s="233">
        <v>700</v>
      </c>
      <c r="W43" s="232">
        <v>433</v>
      </c>
      <c r="X43" s="233">
        <v>555</v>
      </c>
      <c r="Y43" s="232">
        <v>18</v>
      </c>
      <c r="Z43" s="233">
        <v>3</v>
      </c>
      <c r="AA43" s="232">
        <v>-18543</v>
      </c>
      <c r="AB43" s="233">
        <v>-19827</v>
      </c>
      <c r="AC43" s="232">
        <v>517</v>
      </c>
      <c r="AD43" s="233">
        <v>497</v>
      </c>
      <c r="AE43" s="232">
        <v>625</v>
      </c>
      <c r="AF43" s="233">
        <v>531</v>
      </c>
    </row>
    <row r="44" spans="1:32" ht="18" customHeight="1">
      <c r="A44" s="385"/>
      <c r="B44" s="385"/>
      <c r="C44" s="303" t="s">
        <v>218</v>
      </c>
      <c r="D44" s="319" t="s">
        <v>315</v>
      </c>
      <c r="E44" s="261">
        <f>E41+E43</f>
        <v>301</v>
      </c>
      <c r="F44" s="262">
        <v>417</v>
      </c>
      <c r="G44" s="261">
        <f>G41+G43</f>
        <v>6234</v>
      </c>
      <c r="H44" s="262">
        <v>5812.8</v>
      </c>
      <c r="I44" s="261">
        <f>I41+I43</f>
        <v>3902</v>
      </c>
      <c r="J44" s="262">
        <v>3623</v>
      </c>
      <c r="K44" s="261">
        <f>K41+K43</f>
        <v>6419</v>
      </c>
      <c r="L44" s="262">
        <v>5559</v>
      </c>
      <c r="M44" s="261">
        <f>M41+M43</f>
        <v>-11709</v>
      </c>
      <c r="N44" s="262">
        <v>-12042</v>
      </c>
      <c r="O44" s="261">
        <f>O41+O43</f>
        <v>1509</v>
      </c>
      <c r="P44" s="262">
        <v>1399</v>
      </c>
      <c r="Q44" s="261">
        <f>Q41+Q43</f>
        <v>2077</v>
      </c>
      <c r="R44" s="262">
        <v>2006</v>
      </c>
      <c r="S44" s="261">
        <f>S41+S43</f>
        <v>2028</v>
      </c>
      <c r="T44" s="262">
        <v>1913</v>
      </c>
      <c r="U44" s="261">
        <f>U41+U43</f>
        <v>1509</v>
      </c>
      <c r="V44" s="262">
        <v>1133</v>
      </c>
      <c r="W44" s="261">
        <f aca="true" t="shared" si="2" ref="W44:AC44">W41+W43</f>
        <v>1112</v>
      </c>
      <c r="X44" s="262">
        <v>830</v>
      </c>
      <c r="Y44" s="261">
        <f t="shared" si="2"/>
        <v>65</v>
      </c>
      <c r="Z44" s="262">
        <v>18</v>
      </c>
      <c r="AA44" s="261">
        <f t="shared" si="2"/>
        <v>-17112</v>
      </c>
      <c r="AB44" s="262">
        <v>-18544</v>
      </c>
      <c r="AC44" s="261">
        <f t="shared" si="2"/>
        <v>541</v>
      </c>
      <c r="AD44" s="262">
        <v>517</v>
      </c>
      <c r="AE44" s="261">
        <f>AE41+AE43</f>
        <v>673</v>
      </c>
      <c r="AF44" s="262">
        <v>625</v>
      </c>
    </row>
    <row r="45" ht="13.5" customHeight="1">
      <c r="A45" s="320" t="s">
        <v>219</v>
      </c>
    </row>
    <row r="46" ht="13.5" customHeight="1">
      <c r="A46" s="320" t="s">
        <v>316</v>
      </c>
    </row>
    <row r="47" ht="13.5">
      <c r="A47" s="321"/>
    </row>
  </sheetData>
  <sheetProtection/>
  <mergeCells count="22">
    <mergeCell ref="A28:A44"/>
    <mergeCell ref="B28:B34"/>
    <mergeCell ref="B35:B44"/>
    <mergeCell ref="C42:D42"/>
    <mergeCell ref="A8:A14"/>
    <mergeCell ref="B9:B14"/>
    <mergeCell ref="A15:A27"/>
    <mergeCell ref="B15:B18"/>
    <mergeCell ref="B19:B22"/>
    <mergeCell ref="B23:B26"/>
    <mergeCell ref="U6:V6"/>
    <mergeCell ref="W6:X6"/>
    <mergeCell ref="Y6:Z6"/>
    <mergeCell ref="AA6:AB6"/>
    <mergeCell ref="AC6:AD6"/>
    <mergeCell ref="AE6:AF6"/>
    <mergeCell ref="E6:F6"/>
    <mergeCell ref="I6:J6"/>
    <mergeCell ref="M6:N6"/>
    <mergeCell ref="O6:P6"/>
    <mergeCell ref="Q6:R6"/>
    <mergeCell ref="S6:T6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600" verticalDpi="600" orientation="landscape" paperSize="9" scale="35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2017-08-22T04:39:04Z</cp:lastPrinted>
  <dcterms:created xsi:type="dcterms:W3CDTF">1999-07-06T05:17:05Z</dcterms:created>
  <dcterms:modified xsi:type="dcterms:W3CDTF">2017-10-31T02:47:06Z</dcterms:modified>
  <cp:category/>
  <cp:version/>
  <cp:contentType/>
  <cp:contentStatus/>
</cp:coreProperties>
</file>