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tabRatio="663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'1.普通会計予算'!$A$1:$I$47</definedName>
    <definedName name="_xlnm.Print_Area" localSheetId="1">'2.公営企業会計予算'!$A$1:$O$49</definedName>
    <definedName name="_xlnm.Print_Area" localSheetId="2">'3.(1)普通会計決算'!$A$1:$I$47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</definedNames>
  <calcPr fullCalcOnLoad="1"/>
</workbook>
</file>

<file path=xl/sharedStrings.xml><?xml version="1.0" encoding="utf-8"?>
<sst xmlns="http://schemas.openxmlformats.org/spreadsheetml/2006/main" count="446" uniqueCount="263">
  <si>
    <t>団体名</t>
  </si>
  <si>
    <t>（単位：百万円、％）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</si>
  <si>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</si>
  <si>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</si>
  <si>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</si>
  <si>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</si>
  <si>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</si>
  <si>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</si>
  <si>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</si>
  <si>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</si>
  <si>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</si>
  <si>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</si>
  <si>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</si>
  <si>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</si>
  <si>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</si>
  <si>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</si>
  <si>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</si>
  <si>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</si>
  <si>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</si>
  <si>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</si>
  <si>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</si>
  <si>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</si>
  <si>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</si>
  <si>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</si>
  <si>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</si>
  <si>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</si>
  <si>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</si>
  <si>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</si>
  <si>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</si>
  <si>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</si>
  <si>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</si>
  <si>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</si>
  <si>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</si>
  <si>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</si>
  <si>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</si>
  <si>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</si>
  <si>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</si>
  <si>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</si>
  <si>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</si>
  <si>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</si>
  <si>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</si>
  <si>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</si>
  <si>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</si>
  <si>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</si>
  <si>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</si>
  <si>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</si>
  <si>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</si>
  <si>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</si>
  <si>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</si>
  <si>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</si>
  <si>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</si>
  <si>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</si>
  <si>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</si>
  <si>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</si>
  <si>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</si>
  <si>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</si>
  <si>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</si>
  <si>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</si>
  <si>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</si>
  <si>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</si>
  <si>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</si>
  <si>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</si>
  <si>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</si>
  <si>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</si>
  <si>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</si>
  <si>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</si>
  <si>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</si>
  <si>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</si>
  <si>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</si>
  <si>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</si>
  <si>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</si>
  <si>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</si>
  <si>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</si>
  <si>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</si>
  <si>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</si>
  <si>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</si>
  <si>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</si>
  <si>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</si>
  <si>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</si>
  <si>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</si>
  <si>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</si>
  <si>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</si>
  <si>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</si>
  <si>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</si>
  <si>
    <t>資本収支</t>
  </si>
  <si>
    <t>収益的収支</t>
  </si>
  <si>
    <t>資本的収支</t>
  </si>
  <si>
    <t>その他</t>
  </si>
  <si>
    <t>普　　　通　　　会　　　計</t>
  </si>
  <si>
    <t>歳　　　出</t>
  </si>
  <si>
    <t>歳　　　入</t>
  </si>
  <si>
    <t>予算額</t>
  </si>
  <si>
    <t>うち補助事業(国直轄事業負担金を含む)</t>
  </si>
  <si>
    <t>1.普通会計の状況</t>
  </si>
  <si>
    <t>うち不動産取得税</t>
  </si>
  <si>
    <t>うち固定資産税</t>
  </si>
  <si>
    <t xml:space="preserve"> 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</si>
  <si>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</si>
  <si>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</si>
  <si>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</si>
  <si>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</si>
  <si>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</si>
  <si>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</si>
  <si>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</si>
  <si>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</si>
  <si>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</si>
  <si>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</si>
  <si>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　　　　　　（単位：百万円）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</si>
  <si>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</si>
  <si>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</si>
  <si>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</si>
  <si>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</si>
  <si>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３.普通会計の状況</t>
  </si>
  <si>
    <t>決算額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</si>
  <si>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</si>
  <si>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</si>
  <si>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</si>
  <si>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</si>
  <si>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</si>
  <si>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</si>
  <si>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</si>
  <si>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</si>
  <si>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</si>
  <si>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</si>
  <si>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</si>
  <si>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</si>
  <si>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</si>
  <si>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</si>
  <si>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</si>
  <si>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</si>
  <si>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</si>
  <si>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</si>
  <si>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</si>
  <si>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</si>
  <si>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</si>
  <si>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</si>
  <si>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</si>
  <si>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</si>
  <si>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</si>
  <si>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</si>
  <si>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</si>
  <si>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</si>
  <si>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</si>
  <si>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</si>
  <si>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</si>
  <si>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</si>
  <si>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</si>
  <si>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</si>
  <si>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</si>
  <si>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</si>
  <si>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</si>
  <si>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</si>
  <si>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</si>
  <si>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</si>
  <si>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</si>
  <si>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</si>
  <si>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</si>
  <si>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</si>
  <si>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</si>
  <si>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</si>
  <si>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</si>
  <si>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</si>
  <si>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</si>
  <si>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</si>
  <si>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</si>
  <si>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</si>
  <si>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</si>
  <si>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</si>
  <si>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</si>
  <si>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</si>
  <si>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</si>
  <si>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</si>
  <si>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</si>
  <si>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</si>
  <si>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</si>
  <si>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</si>
  <si>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</si>
  <si>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</si>
  <si>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</si>
  <si>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</si>
  <si>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</si>
  <si>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</si>
  <si>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</si>
  <si>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</si>
  <si>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</si>
  <si>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</si>
  <si>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</si>
  <si>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</si>
  <si>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</si>
  <si>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</si>
  <si>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</si>
  <si>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</si>
  <si>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</si>
  <si>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</si>
  <si>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</si>
  <si>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</si>
  <si>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</si>
  <si>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</si>
  <si>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</si>
  <si>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</si>
  <si>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</si>
  <si>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</si>
  <si>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</si>
  <si>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</si>
  <si>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</si>
  <si>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</si>
  <si>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</si>
  <si>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</si>
  <si>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</si>
  <si>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</si>
  <si>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</si>
  <si>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</si>
  <si>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</si>
  <si>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</si>
  <si>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</si>
  <si>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</si>
  <si>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</si>
  <si>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</si>
  <si>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</si>
  <si>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</si>
  <si>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</si>
  <si>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</si>
  <si>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</si>
  <si>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</si>
  <si>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</si>
  <si>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</si>
  <si>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</si>
  <si>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</si>
  <si>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</si>
  <si>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</si>
  <si>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</si>
  <si>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</si>
  <si>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24年度</t>
  </si>
  <si>
    <t>25年度</t>
  </si>
  <si>
    <t>26年度</t>
  </si>
  <si>
    <t>27年度</t>
  </si>
  <si>
    <t>平成30年度</t>
  </si>
  <si>
    <t>（1）平成30年度普通会計予算の状況</t>
  </si>
  <si>
    <t>(平成30年度予算ﾍﾞｰｽ）</t>
  </si>
  <si>
    <t>30年度</t>
  </si>
  <si>
    <t>（1）平成28年度普通会計決算の状況</t>
  </si>
  <si>
    <t>平成28年度</t>
  </si>
  <si>
    <t>28年度</t>
  </si>
  <si>
    <t>（注1）平成24年度～26年度は平成22年国勢調査、平成27年度～平成28年度は平成27年度国勢調査を基に計上している。</t>
  </si>
  <si>
    <t>(平成28年度決算ﾍﾞｰｽ）</t>
  </si>
  <si>
    <t>28年度</t>
  </si>
  <si>
    <t>(平成28年度決算額）</t>
  </si>
  <si>
    <t>秋田県</t>
  </si>
  <si>
    <t>工業用水道事業</t>
  </si>
  <si>
    <t>電気事業</t>
  </si>
  <si>
    <t>港湾整備事業</t>
  </si>
  <si>
    <t>宅地(臨海土地造成事業)</t>
  </si>
  <si>
    <t>宅地(その他造成事業)</t>
  </si>
  <si>
    <t>流域下水道事業</t>
  </si>
  <si>
    <t>特定環境保全公共下水道事業</t>
  </si>
  <si>
    <t>病院事業(脳血管研究センター)</t>
  </si>
  <si>
    <t>病院事業(リハビリテーション・精神医療センター)</t>
  </si>
  <si>
    <t>市場事業</t>
  </si>
  <si>
    <t>(株)玉川サービス</t>
  </si>
  <si>
    <t>(株)男鹿水族館</t>
  </si>
  <si>
    <t>(株)秋田県分析化学センター</t>
  </si>
  <si>
    <t>秋田県土地開発公社</t>
  </si>
  <si>
    <t>(株)あきたふるさと村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</si>
</sst>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_ ;_ * \-#,##0.0_ ;_ * &quot;-&quot;??_ ;_ @_ "/>
    <numFmt numFmtId="213" formatCode="_ * #,##0.000_ ;_ * \-#,##0.000_ ;_ * &quot;-&quot;_ ;_ @_ "/>
    <numFmt numFmtId="214" formatCode="_ * #,##0_ ;_ * &quot;△&quot;#,##0_ ;_ * &quot;&quot;_ ;_ @_ "/>
    <numFmt numFmtId="215" formatCode="#,##0_ "/>
    <numFmt numFmtId="216" formatCode="_ * #,##0_ ;_ * &quot;▲ &quot;#,##0_ ;_ * &quot;-&quot;_ ;_ @_ "/>
    <numFmt numFmtId="217" formatCode="_ * #,##0_ ;_ * &quot;▲ &quot;#,##0_ ;_ * &quot;－&quot;_ ;_ @_ "/>
    <numFmt numFmtId="218" formatCode="_ * #,##0.0_ ;_ * &quot;▲ &quot;#,##0.0_ ;_ * &quot;－&quot;_ ;_ @_ "/>
    <numFmt numFmtId="219" formatCode="_ * #,##0_ ;_ * \-#,##0_ ;_ * &quot;-&quot;??_ ;_ @_ "/>
    <numFmt numFmtId="220" formatCode="#,##0.0_);[Red]\(#,##0.0\)"/>
    <numFmt numFmtId="221" formatCode="#,##0.0;&quot;▲ &quot;#,##0.0"/>
    <numFmt numFmtId="222" formatCode="#,##0;&quot;▲ &quot;#,##0"/>
    <numFmt numFmtId="223" formatCode="0;&quot;▲ &quot;0"/>
    <numFmt numFmtId="224" formatCode="#,##0;[Red]&quot;△&quot;#,##0"/>
    <numFmt numFmtId="225" formatCode="_ * #,##0.00_ ;_ * &quot;▲ &quot;#,##0.00_ ;_ * &quot;－&quot;_ ;_ @_ "/>
    <numFmt numFmtId="226" formatCode="_ * #,##0.000_ ;_ * &quot;▲ &quot;#,##0.000_ ;_ * &quot;－&quot;_ ;_ @_ 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2"/>
      <name val="ｺﾞｼｯｸ"/>
      <family val="3"/>
    </font>
    <font>
      <sz val="10"/>
      <name val="明朝"/>
      <family val="1"/>
    </font>
    <font>
      <sz val="6"/>
      <name val="ＭＳ Ｐ明朝"/>
      <family val="1"/>
    </font>
    <font>
      <sz val="9"/>
      <name val="明朝"/>
      <family val="1"/>
    </font>
    <font>
      <sz val="14"/>
      <name val="ＭＳ 明朝"/>
      <family val="1"/>
    </font>
    <font>
      <sz val="11"/>
      <name val="ｺﾞｼｯｸ"/>
      <family val="3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50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41" fontId="5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0" xfId="0" applyNumberFormat="1" applyAlignment="1" quotePrefix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41" fontId="0" fillId="0" borderId="16" xfId="0" applyNumberFormat="1" applyBorder="1" applyAlignment="1">
      <alignment vertical="center"/>
    </xf>
    <xf numFmtId="0" fontId="0" fillId="0" borderId="17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horizontal="centerContinuous" vertical="center"/>
    </xf>
    <xf numFmtId="0" fontId="0" fillId="0" borderId="19" xfId="0" applyNumberFormat="1" applyBorder="1" applyAlignment="1">
      <alignment horizontal="centerContinuous" vertical="center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41" fontId="0" fillId="0" borderId="20" xfId="0" applyNumberFormat="1" applyBorder="1" applyAlignment="1">
      <alignment vertical="center"/>
    </xf>
    <xf numFmtId="0" fontId="0" fillId="0" borderId="23" xfId="0" applyNumberForma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4" fillId="0" borderId="15" xfId="0" applyNumberFormat="1" applyFont="1" applyBorder="1" applyAlignment="1">
      <alignment horizontal="distributed" vertical="center"/>
    </xf>
    <xf numFmtId="41" fontId="0" fillId="0" borderId="24" xfId="0" applyNumberFormat="1" applyBorder="1" applyAlignment="1">
      <alignment vertical="center"/>
    </xf>
    <xf numFmtId="41" fontId="0" fillId="0" borderId="21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8" xfId="0" applyNumberFormat="1" applyBorder="1" applyAlignment="1">
      <alignment horizontal="centerContinuous"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Font="1" applyBorder="1" applyAlignment="1">
      <alignment horizontal="centerContinuous" vertical="center" wrapText="1"/>
    </xf>
    <xf numFmtId="0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41" fontId="0" fillId="0" borderId="34" xfId="0" applyNumberFormat="1" applyBorder="1" applyAlignment="1">
      <alignment horizontal="left" vertical="center"/>
    </xf>
    <xf numFmtId="41" fontId="0" fillId="0" borderId="35" xfId="0" applyNumberFormat="1" applyBorder="1" applyAlignment="1">
      <alignment horizontal="left" vertical="center"/>
    </xf>
    <xf numFmtId="41" fontId="0" fillId="0" borderId="14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17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2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4" fillId="0" borderId="15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left" vertical="center"/>
    </xf>
    <xf numFmtId="41" fontId="0" fillId="0" borderId="14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6" xfId="0" applyNumberFormat="1" applyBorder="1" applyAlignment="1">
      <alignment horizontal="left" vertical="center"/>
    </xf>
    <xf numFmtId="41" fontId="0" fillId="0" borderId="22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0" fontId="4" fillId="0" borderId="15" xfId="0" applyNumberFormat="1" applyFont="1" applyBorder="1" applyAlignment="1">
      <alignment vertical="center"/>
    </xf>
    <xf numFmtId="217" fontId="0" fillId="0" borderId="12" xfId="48" applyNumberFormat="1" applyFont="1" applyBorder="1" applyAlignment="1">
      <alignment vertical="center"/>
    </xf>
    <xf numFmtId="217" fontId="0" fillId="0" borderId="38" xfId="48" applyNumberFormat="1" applyFont="1" applyBorder="1" applyAlignment="1">
      <alignment vertical="center"/>
    </xf>
    <xf numFmtId="217" fontId="0" fillId="0" borderId="39" xfId="48" applyNumberFormat="1" applyFont="1" applyBorder="1" applyAlignment="1">
      <alignment vertical="center"/>
    </xf>
    <xf numFmtId="217" fontId="0" fillId="0" borderId="40" xfId="48" applyNumberFormat="1" applyFont="1" applyBorder="1" applyAlignment="1">
      <alignment vertical="center"/>
    </xf>
    <xf numFmtId="217" fontId="0" fillId="0" borderId="33" xfId="48" applyNumberFormat="1" applyFont="1" applyBorder="1" applyAlignment="1">
      <alignment vertical="center"/>
    </xf>
    <xf numFmtId="217" fontId="0" fillId="0" borderId="41" xfId="48" applyNumberFormat="1" applyFont="1" applyBorder="1" applyAlignment="1">
      <alignment vertical="center"/>
    </xf>
    <xf numFmtId="217" fontId="0" fillId="0" borderId="34" xfId="48" applyNumberFormat="1" applyFont="1" applyBorder="1" applyAlignment="1">
      <alignment vertical="center"/>
    </xf>
    <xf numFmtId="217" fontId="0" fillId="0" borderId="42" xfId="48" applyNumberFormat="1" applyFont="1" applyBorder="1" applyAlignment="1">
      <alignment vertical="center"/>
    </xf>
    <xf numFmtId="217" fontId="0" fillId="0" borderId="14" xfId="48" applyNumberFormat="1" applyFont="1" applyBorder="1" applyAlignment="1">
      <alignment vertical="center"/>
    </xf>
    <xf numFmtId="217" fontId="0" fillId="0" borderId="29" xfId="48" applyNumberFormat="1" applyFont="1" applyBorder="1" applyAlignment="1">
      <alignment vertical="center"/>
    </xf>
    <xf numFmtId="218" fontId="0" fillId="0" borderId="16" xfId="48" applyNumberFormat="1" applyFont="1" applyBorder="1" applyAlignment="1">
      <alignment vertical="center"/>
    </xf>
    <xf numFmtId="218" fontId="0" fillId="0" borderId="24" xfId="48" applyNumberFormat="1" applyFont="1" applyBorder="1" applyAlignment="1">
      <alignment vertical="center"/>
    </xf>
    <xf numFmtId="218" fontId="0" fillId="0" borderId="21" xfId="48" applyNumberFormat="1" applyFont="1" applyBorder="1" applyAlignment="1">
      <alignment vertical="center"/>
    </xf>
    <xf numFmtId="218" fontId="0" fillId="0" borderId="43" xfId="48" applyNumberFormat="1" applyFont="1" applyBorder="1" applyAlignment="1">
      <alignment vertical="center"/>
    </xf>
    <xf numFmtId="218" fontId="0" fillId="0" borderId="23" xfId="48" applyNumberFormat="1" applyFont="1" applyBorder="1" applyAlignment="1">
      <alignment vertical="center"/>
    </xf>
    <xf numFmtId="218" fontId="0" fillId="0" borderId="44" xfId="48" applyNumberFormat="1" applyFont="1" applyBorder="1" applyAlignment="1">
      <alignment vertical="center"/>
    </xf>
    <xf numFmtId="218" fontId="0" fillId="0" borderId="45" xfId="48" applyNumberFormat="1" applyFont="1" applyBorder="1" applyAlignment="1">
      <alignment vertical="center"/>
    </xf>
    <xf numFmtId="218" fontId="0" fillId="0" borderId="27" xfId="48" applyNumberFormat="1" applyFont="1" applyBorder="1" applyAlignment="1">
      <alignment vertical="center"/>
    </xf>
    <xf numFmtId="218" fontId="0" fillId="0" borderId="46" xfId="48" applyNumberFormat="1" applyFont="1" applyBorder="1" applyAlignment="1">
      <alignment vertical="center"/>
    </xf>
    <xf numFmtId="218" fontId="0" fillId="0" borderId="47" xfId="48" applyNumberFormat="1" applyFont="1" applyBorder="1" applyAlignment="1">
      <alignment vertical="center"/>
    </xf>
    <xf numFmtId="218" fontId="0" fillId="0" borderId="48" xfId="48" applyNumberFormat="1" applyFont="1" applyBorder="1" applyAlignment="1">
      <alignment vertical="center"/>
    </xf>
    <xf numFmtId="218" fontId="0" fillId="0" borderId="49" xfId="48" applyNumberFormat="1" applyFont="1" applyBorder="1" applyAlignment="1">
      <alignment vertical="center"/>
    </xf>
    <xf numFmtId="218" fontId="0" fillId="0" borderId="25" xfId="48" applyNumberFormat="1" applyFont="1" applyBorder="1" applyAlignment="1">
      <alignment vertical="center"/>
    </xf>
    <xf numFmtId="218" fontId="0" fillId="0" borderId="50" xfId="48" applyNumberFormat="1" applyFont="1" applyBorder="1" applyAlignment="1">
      <alignment vertical="center"/>
    </xf>
    <xf numFmtId="218" fontId="0" fillId="0" borderId="25" xfId="0" applyNumberFormat="1" applyBorder="1" applyAlignment="1">
      <alignment vertical="center"/>
    </xf>
    <xf numFmtId="41" fontId="0" fillId="0" borderId="51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41" fontId="0" fillId="0" borderId="44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9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39" xfId="0" applyNumberFormat="1" applyBorder="1" applyAlignment="1">
      <alignment horizontal="left" vertical="center"/>
    </xf>
    <xf numFmtId="0" fontId="1" fillId="0" borderId="15" xfId="0" applyNumberFormat="1" applyFont="1" applyBorder="1" applyAlignment="1">
      <alignment horizontal="distributed" vertical="center"/>
    </xf>
    <xf numFmtId="41" fontId="11" fillId="0" borderId="25" xfId="0" applyNumberFormat="1" applyFont="1" applyBorder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left" vertical="center"/>
    </xf>
    <xf numFmtId="221" fontId="0" fillId="0" borderId="0" xfId="0" applyNumberFormat="1" applyAlignment="1">
      <alignment vertical="center"/>
    </xf>
    <xf numFmtId="41" fontId="14" fillId="0" borderId="0" xfId="0" applyNumberFormat="1" applyFont="1" applyAlignment="1">
      <alignment vertical="center"/>
    </xf>
    <xf numFmtId="0" fontId="0" fillId="0" borderId="29" xfId="0" applyNumberFormat="1" applyBorder="1" applyAlignment="1">
      <alignment horizontal="center" vertical="center"/>
    </xf>
    <xf numFmtId="217" fontId="0" fillId="0" borderId="28" xfId="48" applyNumberFormat="1" applyFont="1" applyBorder="1" applyAlignment="1">
      <alignment vertical="center"/>
    </xf>
    <xf numFmtId="217" fontId="0" fillId="0" borderId="11" xfId="48" applyNumberFormat="1" applyFont="1" applyBorder="1" applyAlignment="1">
      <alignment vertical="center"/>
    </xf>
    <xf numFmtId="217" fontId="0" fillId="0" borderId="52" xfId="48" applyNumberFormat="1" applyFont="1" applyBorder="1" applyAlignment="1">
      <alignment vertical="center"/>
    </xf>
    <xf numFmtId="217" fontId="0" fillId="0" borderId="44" xfId="48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17" fontId="0" fillId="0" borderId="32" xfId="48" applyNumberFormat="1" applyFont="1" applyBorder="1" applyAlignment="1">
      <alignment vertical="center"/>
    </xf>
    <xf numFmtId="217" fontId="0" fillId="0" borderId="21" xfId="48" applyNumberFormat="1" applyFont="1" applyBorder="1" applyAlignment="1">
      <alignment vertical="center"/>
    </xf>
    <xf numFmtId="217" fontId="0" fillId="0" borderId="27" xfId="48" applyNumberFormat="1" applyFont="1" applyBorder="1" applyAlignment="1">
      <alignment vertical="center"/>
    </xf>
    <xf numFmtId="217" fontId="0" fillId="0" borderId="41" xfId="0" applyNumberFormat="1" applyBorder="1" applyAlignment="1" quotePrefix="1">
      <alignment horizontal="right" vertical="center"/>
    </xf>
    <xf numFmtId="217" fontId="0" fillId="0" borderId="32" xfId="0" applyNumberFormat="1" applyBorder="1" applyAlignment="1" quotePrefix="1">
      <alignment horizontal="right" vertical="center"/>
    </xf>
    <xf numFmtId="217" fontId="0" fillId="0" borderId="18" xfId="48" applyNumberFormat="1" applyFont="1" applyBorder="1" applyAlignment="1">
      <alignment vertical="center"/>
    </xf>
    <xf numFmtId="217" fontId="0" fillId="0" borderId="37" xfId="48" applyNumberFormat="1" applyFont="1" applyBorder="1" applyAlignment="1">
      <alignment vertical="center"/>
    </xf>
    <xf numFmtId="217" fontId="0" fillId="0" borderId="22" xfId="48" applyNumberFormat="1" applyFont="1" applyBorder="1" applyAlignment="1">
      <alignment vertical="center"/>
    </xf>
    <xf numFmtId="217" fontId="0" fillId="0" borderId="51" xfId="48" applyNumberFormat="1" applyFon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24" xfId="48" applyNumberFormat="1" applyFont="1" applyBorder="1" applyAlignment="1">
      <alignment vertical="center"/>
    </xf>
    <xf numFmtId="217" fontId="0" fillId="0" borderId="45" xfId="48" applyNumberFormat="1" applyFont="1" applyBorder="1" applyAlignment="1">
      <alignment vertical="center"/>
    </xf>
    <xf numFmtId="217" fontId="0" fillId="0" borderId="25" xfId="48" applyNumberFormat="1" applyFont="1" applyBorder="1" applyAlignment="1">
      <alignment vertical="center"/>
    </xf>
    <xf numFmtId="217" fontId="0" fillId="0" borderId="27" xfId="48" applyNumberFormat="1" applyFont="1" applyBorder="1" applyAlignment="1" quotePrefix="1">
      <alignment horizontal="right" vertical="center"/>
    </xf>
    <xf numFmtId="217" fontId="0" fillId="0" borderId="14" xfId="48" applyNumberFormat="1" applyFont="1" applyBorder="1" applyAlignment="1" quotePrefix="1">
      <alignment horizontal="right" vertical="center"/>
    </xf>
    <xf numFmtId="217" fontId="0" fillId="0" borderId="31" xfId="48" applyNumberFormat="1" applyFont="1" applyBorder="1" applyAlignment="1" quotePrefix="1">
      <alignment horizontal="right" vertical="center"/>
    </xf>
    <xf numFmtId="217" fontId="0" fillId="0" borderId="29" xfId="48" applyNumberFormat="1" applyFont="1" applyBorder="1" applyAlignment="1" quotePrefix="1">
      <alignment horizontal="right" vertical="center"/>
    </xf>
    <xf numFmtId="217" fontId="0" fillId="0" borderId="15" xfId="48" applyNumberFormat="1" applyFont="1" applyBorder="1" applyAlignment="1" quotePrefix="1">
      <alignment horizontal="right" vertical="center"/>
    </xf>
    <xf numFmtId="217" fontId="0" fillId="0" borderId="53" xfId="48" applyNumberFormat="1" applyFont="1" applyBorder="1" applyAlignment="1" quotePrefix="1">
      <alignment horizontal="right" vertical="center"/>
    </xf>
    <xf numFmtId="217" fontId="0" fillId="0" borderId="49" xfId="48" applyNumberFormat="1" applyFont="1" applyBorder="1" applyAlignment="1">
      <alignment vertical="center"/>
    </xf>
    <xf numFmtId="217" fontId="0" fillId="0" borderId="16" xfId="48" applyNumberFormat="1" applyFont="1" applyBorder="1" applyAlignment="1">
      <alignment vertical="center"/>
    </xf>
    <xf numFmtId="217" fontId="0" fillId="0" borderId="46" xfId="48" applyNumberFormat="1" applyFont="1" applyBorder="1" applyAlignment="1">
      <alignment vertical="center"/>
    </xf>
    <xf numFmtId="217" fontId="0" fillId="0" borderId="13" xfId="48" applyNumberFormat="1" applyFont="1" applyBorder="1" applyAlignment="1">
      <alignment vertical="center"/>
    </xf>
    <xf numFmtId="217" fontId="0" fillId="0" borderId="54" xfId="48" applyNumberFormat="1" applyFont="1" applyBorder="1" applyAlignment="1">
      <alignment vertical="center"/>
    </xf>
    <xf numFmtId="217" fontId="0" fillId="0" borderId="31" xfId="48" applyNumberFormat="1" applyFont="1" applyBorder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/>
    </xf>
    <xf numFmtId="203" fontId="0" fillId="0" borderId="31" xfId="0" applyNumberFormat="1" applyFon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17" fontId="0" fillId="0" borderId="0" xfId="48" applyNumberFormat="1" applyFont="1" applyBorder="1" applyAlignment="1">
      <alignment vertical="center"/>
    </xf>
    <xf numFmtId="217" fontId="0" fillId="0" borderId="30" xfId="48" applyNumberFormat="1" applyFont="1" applyBorder="1" applyAlignment="1">
      <alignment vertical="center"/>
    </xf>
    <xf numFmtId="217" fontId="0" fillId="0" borderId="0" xfId="48" applyNumberFormat="1" applyFont="1" applyBorder="1" applyAlignment="1" quotePrefix="1">
      <alignment horizontal="right" vertical="center"/>
    </xf>
    <xf numFmtId="217" fontId="0" fillId="0" borderId="36" xfId="48" applyNumberFormat="1" applyFont="1" applyBorder="1" applyAlignment="1">
      <alignment vertical="center"/>
    </xf>
    <xf numFmtId="217" fontId="0" fillId="0" borderId="41" xfId="48" applyNumberFormat="1" applyFont="1" applyBorder="1" applyAlignment="1" quotePrefix="1">
      <alignment horizontal="right" vertical="center"/>
    </xf>
    <xf numFmtId="217" fontId="0" fillId="0" borderId="32" xfId="48" applyNumberFormat="1" applyFont="1" applyBorder="1" applyAlignment="1" quotePrefix="1">
      <alignment horizontal="right" vertical="center"/>
    </xf>
    <xf numFmtId="217" fontId="0" fillId="0" borderId="33" xfId="48" applyNumberFormat="1" applyFont="1" applyBorder="1" applyAlignment="1" quotePrefix="1">
      <alignment horizontal="right" vertical="center"/>
    </xf>
    <xf numFmtId="217" fontId="0" fillId="0" borderId="25" xfId="48" applyNumberFormat="1" applyFont="1" applyBorder="1" applyAlignment="1" quotePrefix="1">
      <alignment horizontal="right" vertical="center"/>
    </xf>
    <xf numFmtId="217" fontId="0" fillId="0" borderId="20" xfId="48" applyNumberFormat="1" applyFont="1" applyBorder="1" applyAlignment="1">
      <alignment vertical="center"/>
    </xf>
    <xf numFmtId="217" fontId="0" fillId="0" borderId="55" xfId="48" applyNumberFormat="1" applyFont="1" applyBorder="1" applyAlignment="1">
      <alignment vertical="center"/>
    </xf>
    <xf numFmtId="217" fontId="0" fillId="0" borderId="15" xfId="48" applyNumberFormat="1" applyFont="1" applyBorder="1" applyAlignment="1">
      <alignment vertical="center"/>
    </xf>
    <xf numFmtId="217" fontId="0" fillId="0" borderId="23" xfId="48" applyNumberFormat="1" applyFont="1" applyBorder="1" applyAlignment="1">
      <alignment vertical="center"/>
    </xf>
    <xf numFmtId="217" fontId="0" fillId="0" borderId="17" xfId="48" applyNumberFormat="1" applyFont="1" applyBorder="1" applyAlignment="1">
      <alignment vertical="center"/>
    </xf>
    <xf numFmtId="218" fontId="0" fillId="0" borderId="50" xfId="0" applyNumberFormat="1" applyBorder="1" applyAlignment="1">
      <alignment vertical="center"/>
    </xf>
    <xf numFmtId="218" fontId="0" fillId="0" borderId="31" xfId="48" applyNumberFormat="1" applyFont="1" applyBorder="1" applyAlignment="1">
      <alignment vertical="center"/>
    </xf>
    <xf numFmtId="0" fontId="4" fillId="0" borderId="15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vertical="center"/>
    </xf>
    <xf numFmtId="41" fontId="0" fillId="0" borderId="56" xfId="0" applyNumberFormat="1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0" fontId="0" fillId="0" borderId="58" xfId="0" applyBorder="1" applyAlignment="1">
      <alignment horizontal="centerContinuous" vertical="center"/>
    </xf>
    <xf numFmtId="41" fontId="0" fillId="0" borderId="5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0" fillId="0" borderId="60" xfId="0" applyNumberFormat="1" applyBorder="1" applyAlignment="1">
      <alignment horizontal="center" vertical="center" shrinkToFit="1"/>
    </xf>
    <xf numFmtId="41" fontId="0" fillId="0" borderId="60" xfId="0" applyNumberFormat="1" applyBorder="1" applyAlignment="1">
      <alignment horizontal="center" vertical="center"/>
    </xf>
    <xf numFmtId="217" fontId="0" fillId="0" borderId="61" xfId="0" applyNumberFormat="1" applyBorder="1" applyAlignment="1">
      <alignment vertical="center"/>
    </xf>
    <xf numFmtId="217" fontId="0" fillId="0" borderId="61" xfId="48" applyNumberFormat="1" applyFont="1" applyFill="1" applyBorder="1" applyAlignment="1">
      <alignment horizontal="right" vertical="center"/>
    </xf>
    <xf numFmtId="217" fontId="0" fillId="0" borderId="62" xfId="0" applyNumberFormat="1" applyBorder="1" applyAlignment="1">
      <alignment vertical="center"/>
    </xf>
    <xf numFmtId="217" fontId="0" fillId="0" borderId="62" xfId="48" applyNumberFormat="1" applyFont="1" applyBorder="1" applyAlignment="1">
      <alignment horizontal="right" vertical="center"/>
    </xf>
    <xf numFmtId="217" fontId="0" fillId="0" borderId="63" xfId="0" applyNumberFormat="1" applyBorder="1" applyAlignment="1">
      <alignment vertical="center"/>
    </xf>
    <xf numFmtId="217" fontId="0" fillId="0" borderId="63" xfId="48" applyNumberFormat="1" applyFont="1" applyBorder="1" applyAlignment="1">
      <alignment horizontal="right" vertical="center"/>
    </xf>
    <xf numFmtId="41" fontId="0" fillId="0" borderId="35" xfId="0" applyNumberFormat="1" applyBorder="1" applyAlignment="1">
      <alignment horizontal="right" vertical="center"/>
    </xf>
    <xf numFmtId="217" fontId="0" fillId="0" borderId="64" xfId="0" applyNumberFormat="1" applyBorder="1" applyAlignment="1">
      <alignment vertical="center"/>
    </xf>
    <xf numFmtId="217" fontId="0" fillId="0" borderId="64" xfId="48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left" vertical="center"/>
    </xf>
    <xf numFmtId="41" fontId="0" fillId="0" borderId="19" xfId="0" applyNumberFormat="1" applyBorder="1" applyAlignment="1">
      <alignment horizontal="left" vertical="center"/>
    </xf>
    <xf numFmtId="41" fontId="0" fillId="0" borderId="65" xfId="0" applyNumberFormat="1" applyBorder="1" applyAlignment="1">
      <alignment horizontal="right" vertical="center"/>
    </xf>
    <xf numFmtId="217" fontId="0" fillId="0" borderId="60" xfId="0" applyNumberFormat="1" applyBorder="1" applyAlignment="1">
      <alignment vertical="center"/>
    </xf>
    <xf numFmtId="217" fontId="0" fillId="0" borderId="60" xfId="48" applyNumberFormat="1" applyFont="1" applyBorder="1" applyAlignment="1">
      <alignment horizontal="right" vertical="center"/>
    </xf>
    <xf numFmtId="225" fontId="0" fillId="0" borderId="62" xfId="0" applyNumberFormat="1" applyBorder="1" applyAlignment="1">
      <alignment vertical="center"/>
    </xf>
    <xf numFmtId="41" fontId="0" fillId="0" borderId="34" xfId="0" applyNumberFormat="1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41" fontId="0" fillId="0" borderId="47" xfId="0" applyNumberFormat="1" applyBorder="1" applyAlignment="1">
      <alignment horizontal="right" vertical="center"/>
    </xf>
    <xf numFmtId="41" fontId="0" fillId="0" borderId="37" xfId="0" applyNumberFormat="1" applyBorder="1" applyAlignment="1">
      <alignment vertical="center"/>
    </xf>
    <xf numFmtId="41" fontId="0" fillId="0" borderId="51" xfId="0" applyNumberFormat="1" applyBorder="1" applyAlignment="1">
      <alignment vertical="center"/>
    </xf>
    <xf numFmtId="217" fontId="0" fillId="0" borderId="61" xfId="48" applyNumberFormat="1" applyFon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226" fontId="0" fillId="0" borderId="62" xfId="0" applyNumberFormat="1" applyBorder="1" applyAlignment="1">
      <alignment vertical="center"/>
    </xf>
    <xf numFmtId="226" fontId="0" fillId="0" borderId="62" xfId="48" applyNumberFormat="1" applyFont="1" applyBorder="1" applyAlignment="1">
      <alignment vertical="center"/>
    </xf>
    <xf numFmtId="218" fontId="0" fillId="0" borderId="62" xfId="0" applyNumberFormat="1" applyBorder="1" applyAlignment="1">
      <alignment vertical="center"/>
    </xf>
    <xf numFmtId="218" fontId="0" fillId="0" borderId="62" xfId="48" applyNumberFormat="1" applyFont="1" applyBorder="1" applyAlignment="1">
      <alignment vertical="center"/>
    </xf>
    <xf numFmtId="41" fontId="0" fillId="0" borderId="34" xfId="0" applyNumberFormat="1" applyBorder="1" applyAlignment="1">
      <alignment vertical="center"/>
    </xf>
    <xf numFmtId="41" fontId="0" fillId="0" borderId="35" xfId="0" applyNumberFormat="1" applyBorder="1" applyAlignment="1">
      <alignment vertical="center"/>
    </xf>
    <xf numFmtId="41" fontId="0" fillId="0" borderId="47" xfId="0" applyNumberFormat="1" applyBorder="1" applyAlignment="1">
      <alignment vertical="center"/>
    </xf>
    <xf numFmtId="218" fontId="0" fillId="0" borderId="64" xfId="0" applyNumberFormat="1" applyBorder="1" applyAlignment="1">
      <alignment vertical="center"/>
    </xf>
    <xf numFmtId="218" fontId="0" fillId="0" borderId="64" xfId="48" applyNumberFormat="1" applyFont="1" applyBorder="1" applyAlignment="1">
      <alignment vertical="center"/>
    </xf>
    <xf numFmtId="41" fontId="0" fillId="0" borderId="65" xfId="0" applyNumberFormat="1" applyBorder="1" applyAlignment="1">
      <alignment vertical="center"/>
    </xf>
    <xf numFmtId="218" fontId="0" fillId="0" borderId="60" xfId="0" applyNumberFormat="1" applyBorder="1" applyAlignment="1">
      <alignment vertical="center"/>
    </xf>
    <xf numFmtId="218" fontId="0" fillId="0" borderId="60" xfId="48" applyNumberFormat="1" applyFont="1" applyBorder="1" applyAlignment="1">
      <alignment vertical="center"/>
    </xf>
    <xf numFmtId="218" fontId="0" fillId="0" borderId="64" xfId="48" applyNumberFormat="1" applyFont="1" applyFill="1" applyBorder="1" applyAlignment="1">
      <alignment vertical="center"/>
    </xf>
    <xf numFmtId="218" fontId="0" fillId="0" borderId="0" xfId="0" applyNumberFormat="1" applyBorder="1" applyAlignment="1">
      <alignment vertical="center"/>
    </xf>
    <xf numFmtId="218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53" xfId="0" applyNumberFormat="1" applyFont="1" applyBorder="1" applyAlignment="1">
      <alignment horizontal="center" vertical="center"/>
    </xf>
    <xf numFmtId="217" fontId="0" fillId="0" borderId="21" xfId="0" applyNumberFormat="1" applyBorder="1" applyAlignment="1" quotePrefix="1">
      <alignment horizontal="right" vertical="center"/>
    </xf>
    <xf numFmtId="217" fontId="0" fillId="0" borderId="25" xfId="0" applyNumberFormat="1" applyBorder="1" applyAlignment="1" quotePrefix="1">
      <alignment horizontal="right" vertical="center"/>
    </xf>
    <xf numFmtId="41" fontId="4" fillId="0" borderId="15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5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38" xfId="0" applyNumberFormat="1" applyBorder="1" applyAlignment="1">
      <alignment horizontal="center" vertical="center"/>
    </xf>
    <xf numFmtId="41" fontId="0" fillId="0" borderId="16" xfId="0" applyNumberFormat="1" applyBorder="1" applyAlignment="1">
      <alignment horizontal="center" vertical="center"/>
    </xf>
    <xf numFmtId="41" fontId="0" fillId="0" borderId="56" xfId="0" applyNumberFormat="1" applyFont="1" applyBorder="1" applyAlignment="1">
      <alignment vertical="center"/>
    </xf>
    <xf numFmtId="0" fontId="0" fillId="0" borderId="57" xfId="0" applyBorder="1" applyAlignment="1">
      <alignment horizontal="distributed" vertical="center"/>
    </xf>
    <xf numFmtId="217" fontId="0" fillId="0" borderId="41" xfId="48" applyNumberFormat="1" applyFont="1" applyBorder="1" applyAlignment="1">
      <alignment horizontal="center" vertical="center"/>
    </xf>
    <xf numFmtId="41" fontId="0" fillId="0" borderId="33" xfId="0" applyNumberFormat="1" applyFill="1" applyBorder="1" applyAlignment="1">
      <alignment horizontal="left" vertical="center"/>
    </xf>
    <xf numFmtId="41" fontId="0" fillId="0" borderId="32" xfId="0" applyNumberFormat="1" applyFill="1" applyBorder="1" applyAlignment="1">
      <alignment horizontal="left" vertical="center"/>
    </xf>
    <xf numFmtId="217" fontId="0" fillId="0" borderId="25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41" fontId="0" fillId="0" borderId="19" xfId="0" applyNumberFormat="1" applyBorder="1" applyAlignment="1" quotePrefix="1">
      <alignment horizontal="right" vertical="center"/>
    </xf>
    <xf numFmtId="41" fontId="0" fillId="0" borderId="32" xfId="0" applyNumberFormat="1" applyBorder="1" applyAlignment="1" quotePrefix="1">
      <alignment horizontal="right"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0" xfId="0" applyNumberFormat="1" applyFont="1" applyAlignment="1">
      <alignment horizontal="left" vertical="center"/>
    </xf>
    <xf numFmtId="0" fontId="0" fillId="0" borderId="31" xfId="0" applyNumberFormat="1" applyFont="1" applyBorder="1" applyAlignment="1">
      <alignment horizontal="center" vertical="center"/>
    </xf>
    <xf numFmtId="41" fontId="0" fillId="0" borderId="49" xfId="0" applyNumberFormat="1" applyBorder="1" applyAlignment="1">
      <alignment horizontal="center" vertical="center"/>
    </xf>
    <xf numFmtId="217" fontId="0" fillId="0" borderId="42" xfId="48" applyNumberFormat="1" applyFont="1" applyBorder="1" applyAlignment="1">
      <alignment horizontal="center" vertical="center"/>
    </xf>
    <xf numFmtId="217" fontId="0" fillId="0" borderId="66" xfId="48" applyNumberFormat="1" applyFont="1" applyFill="1" applyBorder="1" applyAlignment="1">
      <alignment horizontal="center" vertical="center"/>
    </xf>
    <xf numFmtId="217" fontId="0" fillId="0" borderId="67" xfId="48" applyNumberFormat="1" applyFont="1" applyFill="1" applyBorder="1" applyAlignment="1">
      <alignment horizontal="center" vertical="center"/>
    </xf>
    <xf numFmtId="217" fontId="0" fillId="0" borderId="48" xfId="48" applyNumberFormat="1" applyFont="1" applyFill="1" applyBorder="1" applyAlignment="1">
      <alignment horizontal="center" vertical="center"/>
    </xf>
    <xf numFmtId="217" fontId="0" fillId="0" borderId="18" xfId="48" applyNumberFormat="1" applyFont="1" applyFill="1" applyBorder="1" applyAlignment="1">
      <alignment horizontal="center" vertical="center"/>
    </xf>
    <xf numFmtId="217" fontId="0" fillId="0" borderId="22" xfId="48" applyNumberFormat="1" applyFont="1" applyFill="1" applyBorder="1" applyAlignment="1">
      <alignment horizontal="center" vertical="center"/>
    </xf>
    <xf numFmtId="217" fontId="0" fillId="0" borderId="54" xfId="48" applyNumberFormat="1" applyFont="1" applyFill="1" applyBorder="1" applyAlignment="1">
      <alignment horizontal="center" vertical="center"/>
    </xf>
    <xf numFmtId="217" fontId="0" fillId="0" borderId="41" xfId="48" applyNumberFormat="1" applyFont="1" applyFill="1" applyBorder="1" applyAlignment="1">
      <alignment horizontal="center" vertical="center"/>
    </xf>
    <xf numFmtId="217" fontId="0" fillId="0" borderId="21" xfId="48" applyNumberFormat="1" applyFont="1" applyFill="1" applyBorder="1" applyAlignment="1">
      <alignment horizontal="center" vertical="center"/>
    </xf>
    <xf numFmtId="217" fontId="0" fillId="0" borderId="25" xfId="48" applyNumberFormat="1" applyFont="1" applyFill="1" applyBorder="1" applyAlignment="1">
      <alignment horizontal="center" vertical="center"/>
    </xf>
    <xf numFmtId="217" fontId="0" fillId="0" borderId="29" xfId="48" applyNumberFormat="1" applyFont="1" applyFill="1" applyBorder="1" applyAlignment="1">
      <alignment horizontal="center" vertical="center"/>
    </xf>
    <xf numFmtId="217" fontId="0" fillId="0" borderId="23" xfId="48" applyNumberFormat="1" applyFont="1" applyFill="1" applyBorder="1" applyAlignment="1">
      <alignment horizontal="center" vertical="center"/>
    </xf>
    <xf numFmtId="217" fontId="0" fillId="0" borderId="31" xfId="48" applyNumberFormat="1" applyFont="1" applyFill="1" applyBorder="1" applyAlignment="1">
      <alignment horizontal="center" vertical="center"/>
    </xf>
    <xf numFmtId="217" fontId="0" fillId="0" borderId="68" xfId="48" applyNumberFormat="1" applyFont="1" applyFill="1" applyBorder="1" applyAlignment="1">
      <alignment vertical="center"/>
    </xf>
    <xf numFmtId="217" fontId="0" fillId="0" borderId="69" xfId="48" applyNumberFormat="1" applyFont="1" applyFill="1" applyBorder="1" applyAlignment="1">
      <alignment vertical="center"/>
    </xf>
    <xf numFmtId="217" fontId="0" fillId="0" borderId="55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>
      <alignment vertical="center"/>
    </xf>
    <xf numFmtId="217" fontId="0" fillId="0" borderId="21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>
      <alignment vertical="center"/>
    </xf>
    <xf numFmtId="217" fontId="0" fillId="0" borderId="53" xfId="48" applyNumberFormat="1" applyFont="1" applyFill="1" applyBorder="1" applyAlignment="1">
      <alignment vertical="center"/>
    </xf>
    <xf numFmtId="217" fontId="0" fillId="0" borderId="20" xfId="48" applyNumberFormat="1" applyFont="1" applyFill="1" applyBorder="1" applyAlignment="1">
      <alignment vertical="center"/>
    </xf>
    <xf numFmtId="217" fontId="0" fillId="0" borderId="33" xfId="48" applyNumberFormat="1" applyFont="1" applyFill="1" applyBorder="1" applyAlignment="1">
      <alignment vertical="center"/>
    </xf>
    <xf numFmtId="217" fontId="0" fillId="0" borderId="31" xfId="48" applyNumberFormat="1" applyFont="1" applyFill="1" applyBorder="1" applyAlignment="1">
      <alignment vertical="center"/>
    </xf>
    <xf numFmtId="217" fontId="0" fillId="0" borderId="34" xfId="48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>
      <alignment vertical="center"/>
    </xf>
    <xf numFmtId="217" fontId="0" fillId="0" borderId="56" xfId="48" applyNumberFormat="1" applyFont="1" applyFill="1" applyBorder="1" applyAlignment="1">
      <alignment vertical="center"/>
    </xf>
    <xf numFmtId="217" fontId="0" fillId="0" borderId="43" xfId="48" applyNumberFormat="1" applyFont="1" applyFill="1" applyBorder="1" applyAlignment="1">
      <alignment vertical="center"/>
    </xf>
    <xf numFmtId="217" fontId="0" fillId="0" borderId="32" xfId="48" applyNumberFormat="1" applyFont="1" applyFill="1" applyBorder="1" applyAlignment="1">
      <alignment vertical="center"/>
    </xf>
    <xf numFmtId="0" fontId="0" fillId="0" borderId="29" xfId="0" applyNumberForma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17" xfId="0" applyNumberFormat="1" applyFont="1" applyFill="1" applyBorder="1" applyAlignment="1">
      <alignment horizontal="center" vertical="center"/>
    </xf>
    <xf numFmtId="217" fontId="0" fillId="0" borderId="28" xfId="48" applyNumberFormat="1" applyFont="1" applyFill="1" applyBorder="1" applyAlignment="1">
      <alignment vertical="center"/>
    </xf>
    <xf numFmtId="217" fontId="0" fillId="0" borderId="52" xfId="48" applyNumberFormat="1" applyFont="1" applyFill="1" applyBorder="1" applyAlignment="1">
      <alignment vertical="center"/>
    </xf>
    <xf numFmtId="217" fontId="0" fillId="0" borderId="44" xfId="48" applyNumberFormat="1" applyFont="1" applyFill="1" applyBorder="1" applyAlignment="1">
      <alignment vertical="center"/>
    </xf>
    <xf numFmtId="217" fontId="0" fillId="0" borderId="40" xfId="48" applyNumberFormat="1" applyFont="1" applyFill="1" applyBorder="1" applyAlignment="1">
      <alignment vertical="center"/>
    </xf>
    <xf numFmtId="217" fontId="0" fillId="0" borderId="24" xfId="48" applyNumberFormat="1" applyFont="1" applyFill="1" applyBorder="1" applyAlignment="1">
      <alignment vertical="center"/>
    </xf>
    <xf numFmtId="217" fontId="0" fillId="0" borderId="45" xfId="48" applyNumberFormat="1" applyFont="1" applyFill="1" applyBorder="1" applyAlignment="1">
      <alignment vertical="center"/>
    </xf>
    <xf numFmtId="217" fontId="0" fillId="0" borderId="27" xfId="48" applyNumberFormat="1" applyFont="1" applyFill="1" applyBorder="1" applyAlignment="1">
      <alignment vertical="center"/>
    </xf>
    <xf numFmtId="217" fontId="0" fillId="0" borderId="18" xfId="48" applyNumberFormat="1" applyFont="1" applyFill="1" applyBorder="1" applyAlignment="1">
      <alignment vertical="center"/>
    </xf>
    <xf numFmtId="217" fontId="0" fillId="0" borderId="22" xfId="48" applyNumberFormat="1" applyFont="1" applyFill="1" applyBorder="1" applyAlignment="1">
      <alignment vertical="center"/>
    </xf>
    <xf numFmtId="217" fontId="0" fillId="0" borderId="41" xfId="48" applyNumberFormat="1" applyFont="1" applyFill="1" applyBorder="1" applyAlignment="1" quotePrefix="1">
      <alignment horizontal="right" vertical="center"/>
    </xf>
    <xf numFmtId="217" fontId="0" fillId="0" borderId="32" xfId="48" applyNumberFormat="1" applyFont="1" applyFill="1" applyBorder="1" applyAlignment="1" quotePrefix="1">
      <alignment horizontal="right" vertical="center"/>
    </xf>
    <xf numFmtId="217" fontId="0" fillId="0" borderId="38" xfId="48" applyNumberFormat="1" applyFont="1" applyFill="1" applyBorder="1" applyAlignment="1">
      <alignment vertical="center"/>
    </xf>
    <xf numFmtId="217" fontId="0" fillId="0" borderId="16" xfId="48" applyNumberFormat="1" applyFont="1" applyFill="1" applyBorder="1" applyAlignment="1">
      <alignment vertical="center"/>
    </xf>
    <xf numFmtId="217" fontId="0" fillId="0" borderId="46" xfId="48" applyNumberFormat="1" applyFont="1" applyFill="1" applyBorder="1" applyAlignment="1">
      <alignment vertical="center"/>
    </xf>
    <xf numFmtId="217" fontId="0" fillId="0" borderId="14" xfId="48" applyNumberFormat="1" applyFont="1" applyFill="1" applyBorder="1" applyAlignment="1" quotePrefix="1">
      <alignment horizontal="right" vertical="center"/>
    </xf>
    <xf numFmtId="217" fontId="0" fillId="0" borderId="31" xfId="48" applyNumberFormat="1" applyFont="1" applyFill="1" applyBorder="1" applyAlignment="1" quotePrefix="1">
      <alignment horizontal="right" vertical="center"/>
    </xf>
    <xf numFmtId="217" fontId="0" fillId="0" borderId="29" xfId="48" applyNumberFormat="1" applyFont="1" applyFill="1" applyBorder="1" applyAlignment="1">
      <alignment vertical="center"/>
    </xf>
    <xf numFmtId="217" fontId="0" fillId="0" borderId="23" xfId="48" applyNumberFormat="1" applyFont="1" applyFill="1" applyBorder="1" applyAlignment="1">
      <alignment vertical="center"/>
    </xf>
    <xf numFmtId="217" fontId="0" fillId="0" borderId="17" xfId="48" applyNumberFormat="1" applyFont="1" applyFill="1" applyBorder="1" applyAlignment="1">
      <alignment vertical="center"/>
    </xf>
    <xf numFmtId="0" fontId="0" fillId="0" borderId="7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72" xfId="0" applyBorder="1" applyAlignment="1">
      <alignment horizontal="center" vertical="center" textRotation="255"/>
    </xf>
    <xf numFmtId="41" fontId="0" fillId="0" borderId="24" xfId="0" applyNumberFormat="1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41" fontId="0" fillId="0" borderId="21" xfId="0" applyNumberForma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Border="1" applyAlignment="1">
      <alignment horizontal="center" vertical="center"/>
    </xf>
    <xf numFmtId="203" fontId="0" fillId="0" borderId="65" xfId="0" applyNumberFormat="1" applyFont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65" xfId="0" applyNumberFormat="1" applyFont="1" applyFill="1" applyBorder="1" applyAlignment="1">
      <alignment horizontal="center" vertical="center"/>
    </xf>
    <xf numFmtId="217" fontId="0" fillId="0" borderId="40" xfId="48" applyNumberFormat="1" applyFont="1" applyBorder="1" applyAlignment="1">
      <alignment vertical="center"/>
    </xf>
    <xf numFmtId="217" fontId="0" fillId="0" borderId="18" xfId="0" applyNumberFormat="1" applyBorder="1" applyAlignment="1">
      <alignment vertical="center"/>
    </xf>
    <xf numFmtId="217" fontId="0" fillId="0" borderId="50" xfId="48" applyNumberFormat="1" applyFont="1" applyBorder="1" applyAlignment="1">
      <alignment vertical="center"/>
    </xf>
    <xf numFmtId="217" fontId="0" fillId="0" borderId="54" xfId="0" applyNumberFormat="1" applyBorder="1" applyAlignment="1">
      <alignment vertical="center"/>
    </xf>
    <xf numFmtId="224" fontId="16" fillId="0" borderId="70" xfId="48" applyNumberFormat="1" applyFont="1" applyBorder="1" applyAlignment="1">
      <alignment vertical="center" textRotation="255"/>
    </xf>
    <xf numFmtId="0" fontId="14" fillId="0" borderId="71" xfId="61" applyFont="1" applyBorder="1" applyAlignment="1">
      <alignment vertical="center" textRotation="255"/>
      <protection/>
    </xf>
    <xf numFmtId="0" fontId="14" fillId="0" borderId="72" xfId="61" applyFont="1" applyBorder="1" applyAlignment="1">
      <alignment vertical="center" textRotation="255"/>
      <protection/>
    </xf>
    <xf numFmtId="0" fontId="14" fillId="0" borderId="71" xfId="61" applyFont="1" applyBorder="1" applyAlignment="1">
      <alignment vertical="center"/>
      <protection/>
    </xf>
    <xf numFmtId="0" fontId="14" fillId="0" borderId="72" xfId="61" applyFont="1" applyBorder="1" applyAlignment="1">
      <alignment vertical="center"/>
      <protection/>
    </xf>
    <xf numFmtId="217" fontId="0" fillId="0" borderId="39" xfId="48" applyNumberFormat="1" applyFont="1" applyBorder="1" applyAlignment="1">
      <alignment vertical="center"/>
    </xf>
    <xf numFmtId="217" fontId="0" fillId="0" borderId="13" xfId="0" applyNumberFormat="1" applyBorder="1" applyAlignment="1">
      <alignment vertical="center"/>
    </xf>
    <xf numFmtId="224" fontId="16" fillId="0" borderId="12" xfId="48" applyNumberFormat="1" applyFont="1" applyBorder="1" applyAlignment="1">
      <alignment vertical="center" textRotation="255"/>
    </xf>
    <xf numFmtId="0" fontId="14" fillId="0" borderId="12" xfId="61" applyFont="1" applyBorder="1" applyAlignment="1">
      <alignment vertical="center"/>
      <protection/>
    </xf>
    <xf numFmtId="0" fontId="14" fillId="0" borderId="14" xfId="61" applyFont="1" applyBorder="1" applyAlignment="1">
      <alignment vertical="center"/>
      <protection/>
    </xf>
    <xf numFmtId="0" fontId="13" fillId="0" borderId="10" xfId="60" applyNumberFormat="1" applyFont="1" applyBorder="1" applyAlignment="1">
      <alignment horizontal="distributed" vertical="center"/>
      <protection/>
    </xf>
    <xf numFmtId="0" fontId="13" fillId="0" borderId="11" xfId="0" applyFont="1" applyBorder="1" applyAlignment="1">
      <alignment horizontal="distributed" vertical="center"/>
    </xf>
    <xf numFmtId="0" fontId="13" fillId="0" borderId="44" xfId="0" applyFont="1" applyBorder="1" applyAlignment="1">
      <alignment horizontal="distributed" vertical="center"/>
    </xf>
    <xf numFmtId="0" fontId="13" fillId="0" borderId="14" xfId="0" applyFont="1" applyBorder="1" applyAlignment="1">
      <alignment horizontal="distributed" vertical="center"/>
    </xf>
    <xf numFmtId="0" fontId="13" fillId="0" borderId="1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10" xfId="0" applyNumberFormat="1" applyFont="1" applyBorder="1" applyAlignment="1">
      <alignment horizontal="distributed" vertical="center"/>
    </xf>
    <xf numFmtId="0" fontId="13" fillId="0" borderId="11" xfId="0" applyNumberFormat="1" applyFont="1" applyBorder="1" applyAlignment="1">
      <alignment horizontal="distributed" vertical="center"/>
    </xf>
    <xf numFmtId="0" fontId="13" fillId="0" borderId="44" xfId="0" applyNumberFormat="1" applyFont="1" applyBorder="1" applyAlignment="1">
      <alignment horizontal="distributed" vertical="center"/>
    </xf>
    <xf numFmtId="0" fontId="13" fillId="0" borderId="14" xfId="0" applyNumberFormat="1" applyFont="1" applyBorder="1" applyAlignment="1">
      <alignment horizontal="distributed" vertical="center"/>
    </xf>
    <xf numFmtId="0" fontId="13" fillId="0" borderId="15" xfId="0" applyNumberFormat="1" applyFont="1" applyBorder="1" applyAlignment="1">
      <alignment horizontal="distributed" vertical="center"/>
    </xf>
    <xf numFmtId="0" fontId="13" fillId="0" borderId="17" xfId="0" applyNumberFormat="1" applyFont="1" applyBorder="1" applyAlignment="1">
      <alignment horizontal="distributed" vertical="center"/>
    </xf>
    <xf numFmtId="224" fontId="16" fillId="0" borderId="71" xfId="48" applyNumberFormat="1" applyFont="1" applyBorder="1" applyAlignment="1">
      <alignment vertical="center" textRotation="255"/>
    </xf>
    <xf numFmtId="224" fontId="16" fillId="0" borderId="72" xfId="48" applyNumberFormat="1" applyFont="1" applyBorder="1" applyAlignment="1">
      <alignment vertical="center" textRotation="255"/>
    </xf>
    <xf numFmtId="41" fontId="0" fillId="0" borderId="45" xfId="0" applyNumberFormat="1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0" fillId="0" borderId="27" xfId="0" applyBorder="1" applyAlignment="1">
      <alignment horizontal="left" vertical="center"/>
    </xf>
    <xf numFmtId="0" fontId="0" fillId="0" borderId="70" xfId="0" applyNumberFormat="1" applyBorder="1" applyAlignment="1">
      <alignment horizontal="center" vertical="center" textRotation="255"/>
    </xf>
    <xf numFmtId="0" fontId="0" fillId="0" borderId="20" xfId="0" applyNumberFormat="1" applyFont="1" applyBorder="1" applyAlignment="1">
      <alignment horizontal="center" vertical="center" shrinkToFit="1"/>
    </xf>
    <xf numFmtId="0" fontId="0" fillId="0" borderId="65" xfId="0" applyNumberFormat="1" applyFont="1" applyBorder="1" applyAlignment="1">
      <alignment horizontal="center" vertical="center" shrinkToFit="1"/>
    </xf>
    <xf numFmtId="41" fontId="17" fillId="0" borderId="33" xfId="0" applyNumberFormat="1" applyFont="1" applyBorder="1" applyAlignment="1">
      <alignment horizontal="right" vertical="center"/>
    </xf>
    <xf numFmtId="41" fontId="17" fillId="0" borderId="27" xfId="0" applyNumberFormat="1" applyFont="1" applyBorder="1" applyAlignment="1">
      <alignment horizontal="right" vertical="center"/>
    </xf>
    <xf numFmtId="41" fontId="0" fillId="0" borderId="20" xfId="0" applyNumberFormat="1" applyBorder="1" applyAlignment="1">
      <alignment horizontal="center" vertical="center"/>
    </xf>
    <xf numFmtId="41" fontId="0" fillId="0" borderId="65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581650" y="103346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E3" sqref="E3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247</v>
      </c>
      <c r="F1" s="1"/>
    </row>
    <row r="3" ht="14.25">
      <c r="A3" s="27" t="s">
        <v>93</v>
      </c>
    </row>
    <row r="5" spans="1:5" ht="13.5">
      <c r="A5" s="58" t="s">
        <v>237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236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91</v>
      </c>
      <c r="G8" s="26" t="s">
        <v>3</v>
      </c>
      <c r="H8" s="40"/>
      <c r="I8" s="42"/>
    </row>
    <row r="9" spans="1:11" ht="18" customHeight="1">
      <c r="A9" s="283" t="s">
        <v>88</v>
      </c>
      <c r="B9" s="283" t="s">
        <v>90</v>
      </c>
      <c r="C9" s="55" t="s">
        <v>4</v>
      </c>
      <c r="D9" s="56"/>
      <c r="E9" s="56"/>
      <c r="F9" s="65">
        <v>91600</v>
      </c>
      <c r="G9" s="75">
        <f>F9/$F$27*100</f>
        <v>15.44633326644419</v>
      </c>
      <c r="H9" s="66">
        <v>91533</v>
      </c>
      <c r="I9" s="80">
        <f>(F9/H9-1)*100</f>
        <v>0.07319764456534816</v>
      </c>
      <c r="K9" s="106"/>
    </row>
    <row r="10" spans="1:9" ht="18" customHeight="1">
      <c r="A10" s="284"/>
      <c r="B10" s="284"/>
      <c r="C10" s="7"/>
      <c r="D10" s="52" t="s">
        <v>23</v>
      </c>
      <c r="E10" s="53"/>
      <c r="F10" s="67">
        <v>29948</v>
      </c>
      <c r="G10" s="76">
        <f aca="true" t="shared" si="0" ref="G10:G27">F10/$F$27*100</f>
        <v>5.050074112046622</v>
      </c>
      <c r="H10" s="68">
        <v>29832</v>
      </c>
      <c r="I10" s="81">
        <f aca="true" t="shared" si="1" ref="I10:I27">(F10/H10-1)*100</f>
        <v>0.38884419415392557</v>
      </c>
    </row>
    <row r="11" spans="1:9" ht="18" customHeight="1">
      <c r="A11" s="284"/>
      <c r="B11" s="284"/>
      <c r="C11" s="7"/>
      <c r="D11" s="16"/>
      <c r="E11" s="23" t="s">
        <v>24</v>
      </c>
      <c r="F11" s="69">
        <v>25732</v>
      </c>
      <c r="G11" s="77">
        <f t="shared" si="0"/>
        <v>4.339138074368361</v>
      </c>
      <c r="H11" s="70">
        <v>25498</v>
      </c>
      <c r="I11" s="82">
        <f t="shared" si="1"/>
        <v>0.9177190367871901</v>
      </c>
    </row>
    <row r="12" spans="1:9" ht="18" customHeight="1">
      <c r="A12" s="284"/>
      <c r="B12" s="284"/>
      <c r="C12" s="7"/>
      <c r="D12" s="16"/>
      <c r="E12" s="23" t="s">
        <v>25</v>
      </c>
      <c r="F12" s="69">
        <v>3220</v>
      </c>
      <c r="G12" s="77">
        <f t="shared" si="0"/>
        <v>0.5429824576195447</v>
      </c>
      <c r="H12" s="70">
        <v>3239</v>
      </c>
      <c r="I12" s="82">
        <f t="shared" si="1"/>
        <v>-0.5866008027168856</v>
      </c>
    </row>
    <row r="13" spans="1:9" ht="18" customHeight="1">
      <c r="A13" s="284"/>
      <c r="B13" s="284"/>
      <c r="C13" s="7"/>
      <c r="D13" s="33"/>
      <c r="E13" s="23" t="s">
        <v>26</v>
      </c>
      <c r="F13" s="69">
        <v>323</v>
      </c>
      <c r="G13" s="77">
        <f t="shared" si="0"/>
        <v>0.0544668738543829</v>
      </c>
      <c r="H13" s="70">
        <v>256</v>
      </c>
      <c r="I13" s="82">
        <f t="shared" si="1"/>
        <v>26.171875</v>
      </c>
    </row>
    <row r="14" spans="1:9" ht="18" customHeight="1">
      <c r="A14" s="284"/>
      <c r="B14" s="284"/>
      <c r="C14" s="7"/>
      <c r="D14" s="61" t="s">
        <v>27</v>
      </c>
      <c r="E14" s="51"/>
      <c r="F14" s="65">
        <v>18080</v>
      </c>
      <c r="G14" s="75">
        <f t="shared" si="0"/>
        <v>3.0487959111060148</v>
      </c>
      <c r="H14" s="66">
        <v>18579</v>
      </c>
      <c r="I14" s="83">
        <f t="shared" si="1"/>
        <v>-2.685828085472841</v>
      </c>
    </row>
    <row r="15" spans="1:9" ht="18" customHeight="1">
      <c r="A15" s="284"/>
      <c r="B15" s="284"/>
      <c r="C15" s="7"/>
      <c r="D15" s="16"/>
      <c r="E15" s="23" t="s">
        <v>28</v>
      </c>
      <c r="F15" s="69">
        <v>768</v>
      </c>
      <c r="G15" s="77">
        <f t="shared" si="0"/>
        <v>0.12950637498503426</v>
      </c>
      <c r="H15" s="70">
        <v>768</v>
      </c>
      <c r="I15" s="82">
        <f t="shared" si="1"/>
        <v>0</v>
      </c>
    </row>
    <row r="16" spans="1:11" ht="18" customHeight="1">
      <c r="A16" s="284"/>
      <c r="B16" s="284"/>
      <c r="C16" s="7"/>
      <c r="D16" s="16"/>
      <c r="E16" s="29" t="s">
        <v>29</v>
      </c>
      <c r="F16" s="67">
        <v>17312</v>
      </c>
      <c r="G16" s="76">
        <f t="shared" si="0"/>
        <v>2.9192895361209805</v>
      </c>
      <c r="H16" s="68">
        <v>17811</v>
      </c>
      <c r="I16" s="81">
        <f t="shared" si="1"/>
        <v>-2.8016394363034047</v>
      </c>
      <c r="K16" s="107"/>
    </row>
    <row r="17" spans="1:9" ht="18" customHeight="1">
      <c r="A17" s="284"/>
      <c r="B17" s="284"/>
      <c r="C17" s="7"/>
      <c r="D17" s="286" t="s">
        <v>30</v>
      </c>
      <c r="E17" s="287"/>
      <c r="F17" s="67">
        <v>16453</v>
      </c>
      <c r="G17" s="76">
        <f t="shared" si="0"/>
        <v>2.774438004724959</v>
      </c>
      <c r="H17" s="68">
        <v>16264</v>
      </c>
      <c r="I17" s="81">
        <f t="shared" si="1"/>
        <v>1.1620757501229706</v>
      </c>
    </row>
    <row r="18" spans="1:9" ht="18" customHeight="1">
      <c r="A18" s="284"/>
      <c r="B18" s="284"/>
      <c r="C18" s="7"/>
      <c r="D18" s="288" t="s">
        <v>94</v>
      </c>
      <c r="E18" s="289"/>
      <c r="F18" s="69">
        <v>1528</v>
      </c>
      <c r="G18" s="77">
        <f t="shared" si="0"/>
        <v>0.25766372523064107</v>
      </c>
      <c r="H18" s="70">
        <v>1669</v>
      </c>
      <c r="I18" s="82">
        <f t="shared" si="1"/>
        <v>-8.44817255841821</v>
      </c>
    </row>
    <row r="19" spans="1:26" ht="18" customHeight="1">
      <c r="A19" s="284"/>
      <c r="B19" s="284"/>
      <c r="C19" s="10"/>
      <c r="D19" s="288" t="s">
        <v>95</v>
      </c>
      <c r="E19" s="289"/>
      <c r="F19" s="222">
        <v>0</v>
      </c>
      <c r="G19" s="77">
        <f t="shared" si="0"/>
        <v>0</v>
      </c>
      <c r="H19" s="222">
        <v>0</v>
      </c>
      <c r="I19" s="82" t="e">
        <f t="shared" si="1"/>
        <v>#DIV/0!</v>
      </c>
      <c r="Z19" s="2" t="s">
        <v>96</v>
      </c>
    </row>
    <row r="20" spans="1:9" ht="18" customHeight="1">
      <c r="A20" s="284"/>
      <c r="B20" s="284"/>
      <c r="C20" s="44" t="s">
        <v>5</v>
      </c>
      <c r="D20" s="43"/>
      <c r="E20" s="43"/>
      <c r="F20" s="69">
        <v>18153</v>
      </c>
      <c r="G20" s="77">
        <f t="shared" si="0"/>
        <v>3.06110576185329</v>
      </c>
      <c r="H20" s="70">
        <v>18153</v>
      </c>
      <c r="I20" s="82">
        <f t="shared" si="1"/>
        <v>0</v>
      </c>
    </row>
    <row r="21" spans="1:9" ht="18" customHeight="1">
      <c r="A21" s="284"/>
      <c r="B21" s="284"/>
      <c r="C21" s="44" t="s">
        <v>6</v>
      </c>
      <c r="D21" s="43"/>
      <c r="E21" s="43"/>
      <c r="F21" s="69">
        <v>191463</v>
      </c>
      <c r="G21" s="77">
        <f t="shared" si="0"/>
        <v>32.2860404606245</v>
      </c>
      <c r="H21" s="70">
        <v>195297</v>
      </c>
      <c r="I21" s="82">
        <f t="shared" si="1"/>
        <v>-1.9631637966789017</v>
      </c>
    </row>
    <row r="22" spans="1:9" ht="18" customHeight="1">
      <c r="A22" s="284"/>
      <c r="B22" s="284"/>
      <c r="C22" s="44" t="s">
        <v>31</v>
      </c>
      <c r="D22" s="43"/>
      <c r="E22" s="43"/>
      <c r="F22" s="69">
        <v>6907</v>
      </c>
      <c r="G22" s="77">
        <f t="shared" si="0"/>
        <v>1.1647142344031662</v>
      </c>
      <c r="H22" s="70">
        <v>6892</v>
      </c>
      <c r="I22" s="82">
        <f t="shared" si="1"/>
        <v>0.2176436448055652</v>
      </c>
    </row>
    <row r="23" spans="1:9" ht="18" customHeight="1">
      <c r="A23" s="284"/>
      <c r="B23" s="284"/>
      <c r="C23" s="44" t="s">
        <v>7</v>
      </c>
      <c r="D23" s="43"/>
      <c r="E23" s="43"/>
      <c r="F23" s="69">
        <v>72477</v>
      </c>
      <c r="G23" s="77">
        <f t="shared" si="0"/>
        <v>12.221658254935324</v>
      </c>
      <c r="H23" s="70">
        <v>66983</v>
      </c>
      <c r="I23" s="82">
        <f t="shared" si="1"/>
        <v>8.202081125061579</v>
      </c>
    </row>
    <row r="24" spans="1:9" ht="18" customHeight="1">
      <c r="A24" s="284"/>
      <c r="B24" s="284"/>
      <c r="C24" s="44" t="s">
        <v>32</v>
      </c>
      <c r="D24" s="43"/>
      <c r="E24" s="43"/>
      <c r="F24" s="69">
        <v>896</v>
      </c>
      <c r="G24" s="77">
        <f t="shared" si="0"/>
        <v>0.1510907708158733</v>
      </c>
      <c r="H24" s="70">
        <v>1238</v>
      </c>
      <c r="I24" s="82">
        <f t="shared" si="1"/>
        <v>-27.625201938610665</v>
      </c>
    </row>
    <row r="25" spans="1:9" ht="18" customHeight="1">
      <c r="A25" s="284"/>
      <c r="B25" s="284"/>
      <c r="C25" s="44" t="s">
        <v>8</v>
      </c>
      <c r="D25" s="43"/>
      <c r="E25" s="43"/>
      <c r="F25" s="69">
        <v>84151</v>
      </c>
      <c r="G25" s="77">
        <f t="shared" si="0"/>
        <v>14.190222605944816</v>
      </c>
      <c r="H25" s="70">
        <v>69800</v>
      </c>
      <c r="I25" s="82">
        <f t="shared" si="1"/>
        <v>20.560171919770774</v>
      </c>
    </row>
    <row r="26" spans="1:9" ht="18" customHeight="1">
      <c r="A26" s="284"/>
      <c r="B26" s="284"/>
      <c r="C26" s="45" t="s">
        <v>9</v>
      </c>
      <c r="D26" s="46"/>
      <c r="E26" s="46"/>
      <c r="F26" s="71">
        <v>127373</v>
      </c>
      <c r="G26" s="78">
        <f t="shared" si="0"/>
        <v>21.478666016886415</v>
      </c>
      <c r="H26" s="72">
        <v>145990</v>
      </c>
      <c r="I26" s="84">
        <f t="shared" si="1"/>
        <v>-12.75224330433591</v>
      </c>
    </row>
    <row r="27" spans="1:9" ht="18" customHeight="1">
      <c r="A27" s="284"/>
      <c r="B27" s="285"/>
      <c r="C27" s="47" t="s">
        <v>10</v>
      </c>
      <c r="D27" s="31"/>
      <c r="E27" s="31"/>
      <c r="F27" s="73">
        <f>SUM(F9,F20:F26)+1</f>
        <v>593021</v>
      </c>
      <c r="G27" s="79">
        <f t="shared" si="0"/>
        <v>100</v>
      </c>
      <c r="H27" s="73">
        <f>SUM(H9,H20:H26)</f>
        <v>595886</v>
      </c>
      <c r="I27" s="85">
        <f t="shared" si="1"/>
        <v>-0.4807966624488569</v>
      </c>
    </row>
    <row r="28" spans="1:9" ht="18" customHeight="1">
      <c r="A28" s="284"/>
      <c r="B28" s="283" t="s">
        <v>89</v>
      </c>
      <c r="C28" s="55" t="s">
        <v>11</v>
      </c>
      <c r="D28" s="56"/>
      <c r="E28" s="56"/>
      <c r="F28" s="65">
        <v>250951</v>
      </c>
      <c r="G28" s="75">
        <f>F28/$F$45*100</f>
        <v>42.31738842300694</v>
      </c>
      <c r="H28" s="65">
        <v>253486</v>
      </c>
      <c r="I28" s="86">
        <f>(F28/H28-1)*100</f>
        <v>-1.0000552298746301</v>
      </c>
    </row>
    <row r="29" spans="1:9" ht="18" customHeight="1">
      <c r="A29" s="284"/>
      <c r="B29" s="284"/>
      <c r="C29" s="7"/>
      <c r="D29" s="30" t="s">
        <v>12</v>
      </c>
      <c r="E29" s="43"/>
      <c r="F29" s="69">
        <v>138333</v>
      </c>
      <c r="G29" s="77">
        <f aca="true" t="shared" si="2" ref="G29:G45">F29/$F$45*100</f>
        <v>23.32682990990201</v>
      </c>
      <c r="H29" s="69">
        <v>140369</v>
      </c>
      <c r="I29" s="87">
        <f aca="true" t="shared" si="3" ref="I29:I45">(F29/H29-1)*100</f>
        <v>-1.4504627090026978</v>
      </c>
    </row>
    <row r="30" spans="1:9" ht="18" customHeight="1">
      <c r="A30" s="284"/>
      <c r="B30" s="284"/>
      <c r="C30" s="7"/>
      <c r="D30" s="30" t="s">
        <v>33</v>
      </c>
      <c r="E30" s="43"/>
      <c r="F30" s="69">
        <v>9651</v>
      </c>
      <c r="G30" s="77">
        <f t="shared" si="2"/>
        <v>1.6274297200267782</v>
      </c>
      <c r="H30" s="69">
        <v>9902</v>
      </c>
      <c r="I30" s="87">
        <f t="shared" si="3"/>
        <v>-2.5348414461724866</v>
      </c>
    </row>
    <row r="31" spans="1:9" ht="18" customHeight="1">
      <c r="A31" s="284"/>
      <c r="B31" s="284"/>
      <c r="C31" s="19"/>
      <c r="D31" s="30" t="s">
        <v>13</v>
      </c>
      <c r="E31" s="43"/>
      <c r="F31" s="69">
        <v>102967</v>
      </c>
      <c r="G31" s="77">
        <f t="shared" si="2"/>
        <v>17.363128793078154</v>
      </c>
      <c r="H31" s="69">
        <v>103215</v>
      </c>
      <c r="I31" s="87">
        <f t="shared" si="3"/>
        <v>-0.2402751538051695</v>
      </c>
    </row>
    <row r="32" spans="1:9" ht="18" customHeight="1">
      <c r="A32" s="284"/>
      <c r="B32" s="284"/>
      <c r="C32" s="50" t="s">
        <v>14</v>
      </c>
      <c r="D32" s="51"/>
      <c r="E32" s="51"/>
      <c r="F32" s="65">
        <v>229040</v>
      </c>
      <c r="G32" s="75">
        <f t="shared" si="2"/>
        <v>38.62257828980761</v>
      </c>
      <c r="H32" s="65">
        <v>241706</v>
      </c>
      <c r="I32" s="86">
        <f t="shared" si="3"/>
        <v>-5.2402505523239</v>
      </c>
    </row>
    <row r="33" spans="1:9" ht="18" customHeight="1">
      <c r="A33" s="284"/>
      <c r="B33" s="284"/>
      <c r="C33" s="7"/>
      <c r="D33" s="30" t="s">
        <v>15</v>
      </c>
      <c r="E33" s="43"/>
      <c r="F33" s="69">
        <v>20465</v>
      </c>
      <c r="G33" s="77">
        <f t="shared" si="2"/>
        <v>3.45097391154782</v>
      </c>
      <c r="H33" s="69">
        <v>21840</v>
      </c>
      <c r="I33" s="87">
        <f t="shared" si="3"/>
        <v>-6.295787545787546</v>
      </c>
    </row>
    <row r="34" spans="1:9" ht="18" customHeight="1">
      <c r="A34" s="284"/>
      <c r="B34" s="284"/>
      <c r="C34" s="7"/>
      <c r="D34" s="30" t="s">
        <v>34</v>
      </c>
      <c r="E34" s="43"/>
      <c r="F34" s="69">
        <v>2876</v>
      </c>
      <c r="G34" s="77">
        <f t="shared" si="2"/>
        <v>0.48497439382416474</v>
      </c>
      <c r="H34" s="69">
        <v>2834</v>
      </c>
      <c r="I34" s="87">
        <f t="shared" si="3"/>
        <v>1.4820042342978068</v>
      </c>
    </row>
    <row r="35" spans="1:9" ht="18" customHeight="1">
      <c r="A35" s="284"/>
      <c r="B35" s="284"/>
      <c r="C35" s="7"/>
      <c r="D35" s="30" t="s">
        <v>35</v>
      </c>
      <c r="E35" s="43"/>
      <c r="F35" s="69">
        <v>134165</v>
      </c>
      <c r="G35" s="77">
        <f t="shared" si="2"/>
        <v>22.623988020660313</v>
      </c>
      <c r="H35" s="69">
        <v>141009</v>
      </c>
      <c r="I35" s="87">
        <f t="shared" si="3"/>
        <v>-4.853590905545035</v>
      </c>
    </row>
    <row r="36" spans="1:9" ht="18" customHeight="1">
      <c r="A36" s="284"/>
      <c r="B36" s="284"/>
      <c r="C36" s="7"/>
      <c r="D36" s="30" t="s">
        <v>36</v>
      </c>
      <c r="E36" s="43"/>
      <c r="F36" s="69">
        <v>8676</v>
      </c>
      <c r="G36" s="77">
        <f t="shared" si="2"/>
        <v>1.463017329909059</v>
      </c>
      <c r="H36" s="69">
        <v>2147</v>
      </c>
      <c r="I36" s="87">
        <f t="shared" si="3"/>
        <v>304.09874243129946</v>
      </c>
    </row>
    <row r="37" spans="1:9" ht="18" customHeight="1">
      <c r="A37" s="284"/>
      <c r="B37" s="284"/>
      <c r="C37" s="7"/>
      <c r="D37" s="30" t="s">
        <v>16</v>
      </c>
      <c r="E37" s="43"/>
      <c r="F37" s="69">
        <v>1345</v>
      </c>
      <c r="G37" s="77">
        <f t="shared" si="2"/>
        <v>0.22680478431623838</v>
      </c>
      <c r="H37" s="69">
        <v>2691</v>
      </c>
      <c r="I37" s="87">
        <f t="shared" si="3"/>
        <v>-50.01858045336306</v>
      </c>
    </row>
    <row r="38" spans="1:9" ht="18" customHeight="1">
      <c r="A38" s="284"/>
      <c r="B38" s="284"/>
      <c r="C38" s="19"/>
      <c r="D38" s="30" t="s">
        <v>37</v>
      </c>
      <c r="E38" s="43"/>
      <c r="F38" s="69">
        <v>60960</v>
      </c>
      <c r="G38" s="77">
        <f t="shared" si="2"/>
        <v>10.279568514437095</v>
      </c>
      <c r="H38" s="69">
        <v>70674</v>
      </c>
      <c r="I38" s="87">
        <f t="shared" si="3"/>
        <v>-13.744800067917485</v>
      </c>
    </row>
    <row r="39" spans="1:9" ht="18" customHeight="1">
      <c r="A39" s="284"/>
      <c r="B39" s="284"/>
      <c r="C39" s="50" t="s">
        <v>17</v>
      </c>
      <c r="D39" s="51"/>
      <c r="E39" s="51"/>
      <c r="F39" s="65">
        <v>113030</v>
      </c>
      <c r="G39" s="75">
        <f t="shared" si="2"/>
        <v>19.060033287185448</v>
      </c>
      <c r="H39" s="65">
        <v>100696</v>
      </c>
      <c r="I39" s="86">
        <f t="shared" si="3"/>
        <v>12.248748708985469</v>
      </c>
    </row>
    <row r="40" spans="1:9" ht="18" customHeight="1">
      <c r="A40" s="284"/>
      <c r="B40" s="284"/>
      <c r="C40" s="7"/>
      <c r="D40" s="52" t="s">
        <v>18</v>
      </c>
      <c r="E40" s="53"/>
      <c r="F40" s="67">
        <v>104098</v>
      </c>
      <c r="G40" s="76">
        <f t="shared" si="2"/>
        <v>17.55384716561471</v>
      </c>
      <c r="H40" s="67">
        <v>95353</v>
      </c>
      <c r="I40" s="88">
        <f t="shared" si="3"/>
        <v>9.171184965339307</v>
      </c>
    </row>
    <row r="41" spans="1:9" ht="18" customHeight="1">
      <c r="A41" s="284"/>
      <c r="B41" s="284"/>
      <c r="C41" s="7"/>
      <c r="D41" s="16"/>
      <c r="E41" s="103" t="s">
        <v>92</v>
      </c>
      <c r="F41" s="69">
        <v>70928</v>
      </c>
      <c r="G41" s="77">
        <f t="shared" si="2"/>
        <v>11.960453339763683</v>
      </c>
      <c r="H41" s="69">
        <v>59277</v>
      </c>
      <c r="I41" s="89">
        <f t="shared" si="3"/>
        <v>19.65517823101708</v>
      </c>
    </row>
    <row r="42" spans="1:9" ht="18" customHeight="1">
      <c r="A42" s="284"/>
      <c r="B42" s="284"/>
      <c r="C42" s="7"/>
      <c r="D42" s="33"/>
      <c r="E42" s="32" t="s">
        <v>38</v>
      </c>
      <c r="F42" s="69">
        <v>33170</v>
      </c>
      <c r="G42" s="77">
        <f t="shared" si="2"/>
        <v>5.593393825851024</v>
      </c>
      <c r="H42" s="69">
        <v>36076</v>
      </c>
      <c r="I42" s="89">
        <f t="shared" si="3"/>
        <v>-8.055216764608053</v>
      </c>
    </row>
    <row r="43" spans="1:9" ht="18" customHeight="1">
      <c r="A43" s="284"/>
      <c r="B43" s="284"/>
      <c r="C43" s="7"/>
      <c r="D43" s="30" t="s">
        <v>39</v>
      </c>
      <c r="E43" s="54"/>
      <c r="F43" s="69">
        <v>8932</v>
      </c>
      <c r="G43" s="77">
        <f t="shared" si="2"/>
        <v>1.506186121570737</v>
      </c>
      <c r="H43" s="69">
        <v>5343</v>
      </c>
      <c r="I43" s="89">
        <f t="shared" si="3"/>
        <v>67.17200074864309</v>
      </c>
    </row>
    <row r="44" spans="1:9" ht="18" customHeight="1">
      <c r="A44" s="284"/>
      <c r="B44" s="284"/>
      <c r="C44" s="11"/>
      <c r="D44" s="48" t="s">
        <v>40</v>
      </c>
      <c r="E44" s="49"/>
      <c r="F44" s="73">
        <v>0</v>
      </c>
      <c r="G44" s="79">
        <f t="shared" si="2"/>
        <v>0</v>
      </c>
      <c r="H44" s="233">
        <v>0</v>
      </c>
      <c r="I44" s="84" t="e">
        <f t="shared" si="3"/>
        <v>#DIV/0!</v>
      </c>
    </row>
    <row r="45" spans="1:9" ht="18" customHeight="1">
      <c r="A45" s="285"/>
      <c r="B45" s="285"/>
      <c r="C45" s="11" t="s">
        <v>19</v>
      </c>
      <c r="D45" s="12"/>
      <c r="E45" s="12"/>
      <c r="F45" s="74">
        <f>SUM(F28,F32,F39)</f>
        <v>593021</v>
      </c>
      <c r="G45" s="85">
        <f t="shared" si="2"/>
        <v>100</v>
      </c>
      <c r="H45" s="74">
        <f>SUM(H28,H32,H39)-2</f>
        <v>595886</v>
      </c>
      <c r="I45" s="85">
        <f t="shared" si="3"/>
        <v>-0.4807966624488569</v>
      </c>
    </row>
    <row r="46" ht="13.5">
      <c r="A46" s="104" t="s">
        <v>20</v>
      </c>
    </row>
    <row r="47" ht="13.5">
      <c r="A47" s="105" t="s">
        <v>21</v>
      </c>
    </row>
    <row r="48" ht="13.5">
      <c r="A48" s="105"/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B28:B45"/>
    <mergeCell ref="D17:E17"/>
    <mergeCell ref="D18:E18"/>
    <mergeCell ref="D19:E19"/>
  </mergeCells>
  <printOptions horizontalCentered="1" verticalCentered="1"/>
  <pageMargins left="0" right="0" top="0.2" bottom="0.1968503937007874" header="0.2" footer="0.31"/>
  <pageSetup firstPageNumber="1" useFirstPageNumber="1" horizontalDpi="600" verticalDpi="600" orientation="portrait" paperSize="9" r:id="rId2"/>
  <headerFooter alignWithMargins="0">
    <oddHeader>&amp;R&amp;"明朝,斜体"&amp;9都道府県－&amp;P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94" zoomScaleSheetLayoutView="94" zoomScalePageLayoutView="0" workbookViewId="0" topLeftCell="A1">
      <pane xSplit="5" ySplit="7" topLeftCell="F8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247</v>
      </c>
      <c r="E1" s="35"/>
      <c r="F1" s="35"/>
      <c r="G1" s="35"/>
    </row>
    <row r="2" ht="15" customHeight="1"/>
    <row r="3" spans="1:4" ht="15" customHeight="1">
      <c r="A3" s="36" t="s">
        <v>47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238</v>
      </c>
      <c r="B5" s="31"/>
      <c r="C5" s="31"/>
      <c r="D5" s="31"/>
      <c r="K5" s="37"/>
      <c r="O5" s="37" t="s">
        <v>48</v>
      </c>
    </row>
    <row r="6" spans="1:15" ht="15.75" customHeight="1">
      <c r="A6" s="310" t="s">
        <v>49</v>
      </c>
      <c r="B6" s="311"/>
      <c r="C6" s="311"/>
      <c r="D6" s="311"/>
      <c r="E6" s="312"/>
      <c r="F6" s="290" t="s">
        <v>248</v>
      </c>
      <c r="G6" s="291"/>
      <c r="H6" s="290" t="s">
        <v>249</v>
      </c>
      <c r="I6" s="291"/>
      <c r="J6" s="290"/>
      <c r="K6" s="291"/>
      <c r="L6" s="290"/>
      <c r="M6" s="291"/>
      <c r="N6" s="290"/>
      <c r="O6" s="291"/>
    </row>
    <row r="7" spans="1:15" ht="15.75" customHeight="1">
      <c r="A7" s="313"/>
      <c r="B7" s="314"/>
      <c r="C7" s="314"/>
      <c r="D7" s="314"/>
      <c r="E7" s="315"/>
      <c r="F7" s="108" t="s">
        <v>239</v>
      </c>
      <c r="G7" s="38" t="s">
        <v>2</v>
      </c>
      <c r="H7" s="108" t="s">
        <v>239</v>
      </c>
      <c r="I7" s="38" t="s">
        <v>2</v>
      </c>
      <c r="J7" s="108" t="s">
        <v>239</v>
      </c>
      <c r="K7" s="38" t="s">
        <v>2</v>
      </c>
      <c r="L7" s="108" t="s">
        <v>239</v>
      </c>
      <c r="M7" s="38" t="s">
        <v>2</v>
      </c>
      <c r="N7" s="108" t="s">
        <v>239</v>
      </c>
      <c r="O7" s="231" t="s">
        <v>2</v>
      </c>
    </row>
    <row r="8" spans="1:25" ht="15.75" customHeight="1">
      <c r="A8" s="300" t="s">
        <v>83</v>
      </c>
      <c r="B8" s="55" t="s">
        <v>50</v>
      </c>
      <c r="C8" s="56"/>
      <c r="D8" s="56"/>
      <c r="E8" s="93" t="s">
        <v>41</v>
      </c>
      <c r="F8" s="109">
        <v>1060</v>
      </c>
      <c r="G8" s="110">
        <v>1058</v>
      </c>
      <c r="H8" s="109">
        <v>4280</v>
      </c>
      <c r="I8" s="111">
        <v>3444</v>
      </c>
      <c r="J8" s="109"/>
      <c r="K8" s="112"/>
      <c r="L8" s="109"/>
      <c r="M8" s="111"/>
      <c r="N8" s="109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322"/>
      <c r="B9" s="8"/>
      <c r="C9" s="30" t="s">
        <v>51</v>
      </c>
      <c r="D9" s="43"/>
      <c r="E9" s="91" t="s">
        <v>42</v>
      </c>
      <c r="F9" s="70">
        <v>1060</v>
      </c>
      <c r="G9" s="114">
        <v>1058</v>
      </c>
      <c r="H9" s="70">
        <v>4280</v>
      </c>
      <c r="I9" s="115">
        <v>3444</v>
      </c>
      <c r="J9" s="70"/>
      <c r="K9" s="116"/>
      <c r="L9" s="70"/>
      <c r="M9" s="115"/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322"/>
      <c r="B10" s="10"/>
      <c r="C10" s="30" t="s">
        <v>52</v>
      </c>
      <c r="D10" s="43"/>
      <c r="E10" s="91" t="s">
        <v>43</v>
      </c>
      <c r="F10" s="70">
        <v>0</v>
      </c>
      <c r="G10" s="114">
        <v>0</v>
      </c>
      <c r="H10" s="70">
        <v>0</v>
      </c>
      <c r="I10" s="115">
        <v>0</v>
      </c>
      <c r="J10" s="117"/>
      <c r="K10" s="118"/>
      <c r="L10" s="70"/>
      <c r="M10" s="115"/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322"/>
      <c r="B11" s="50" t="s">
        <v>53</v>
      </c>
      <c r="C11" s="63"/>
      <c r="D11" s="63"/>
      <c r="E11" s="90" t="s">
        <v>44</v>
      </c>
      <c r="F11" s="119">
        <v>972</v>
      </c>
      <c r="G11" s="120">
        <v>965</v>
      </c>
      <c r="H11" s="119">
        <v>3593</v>
      </c>
      <c r="I11" s="121">
        <v>3291</v>
      </c>
      <c r="J11" s="119"/>
      <c r="K11" s="122"/>
      <c r="L11" s="119"/>
      <c r="M11" s="121"/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322"/>
      <c r="B12" s="7"/>
      <c r="C12" s="30" t="s">
        <v>54</v>
      </c>
      <c r="D12" s="43"/>
      <c r="E12" s="91" t="s">
        <v>45</v>
      </c>
      <c r="F12" s="70">
        <v>972</v>
      </c>
      <c r="G12" s="114">
        <v>965</v>
      </c>
      <c r="H12" s="119">
        <v>3593</v>
      </c>
      <c r="I12" s="115">
        <v>3291</v>
      </c>
      <c r="J12" s="119"/>
      <c r="K12" s="116"/>
      <c r="L12" s="70"/>
      <c r="M12" s="115"/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322"/>
      <c r="B13" s="8"/>
      <c r="C13" s="52" t="s">
        <v>55</v>
      </c>
      <c r="D13" s="53"/>
      <c r="E13" s="95" t="s">
        <v>46</v>
      </c>
      <c r="F13" s="67">
        <v>0</v>
      </c>
      <c r="G13" s="123">
        <v>0</v>
      </c>
      <c r="H13" s="117">
        <v>0</v>
      </c>
      <c r="I13" s="118">
        <v>0</v>
      </c>
      <c r="J13" s="117"/>
      <c r="K13" s="118"/>
      <c r="L13" s="68"/>
      <c r="M13" s="124"/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322"/>
      <c r="B14" s="44" t="s">
        <v>56</v>
      </c>
      <c r="C14" s="43"/>
      <c r="D14" s="43"/>
      <c r="E14" s="91" t="s">
        <v>97</v>
      </c>
      <c r="F14" s="69">
        <f aca="true" t="shared" si="0" ref="F14:O14">F9-F12</f>
        <v>88</v>
      </c>
      <c r="G14" s="126">
        <f t="shared" si="0"/>
        <v>93</v>
      </c>
      <c r="H14" s="69">
        <f t="shared" si="0"/>
        <v>687</v>
      </c>
      <c r="I14" s="126">
        <f t="shared" si="0"/>
        <v>153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322"/>
      <c r="B15" s="44" t="s">
        <v>57</v>
      </c>
      <c r="C15" s="43"/>
      <c r="D15" s="43"/>
      <c r="E15" s="91" t="s">
        <v>98</v>
      </c>
      <c r="F15" s="69">
        <f aca="true" t="shared" si="1" ref="F15:O15">F10-F13</f>
        <v>0</v>
      </c>
      <c r="G15" s="126">
        <f t="shared" si="1"/>
        <v>0</v>
      </c>
      <c r="H15" s="69">
        <f t="shared" si="1"/>
        <v>0</v>
      </c>
      <c r="I15" s="126">
        <f t="shared" si="1"/>
        <v>0</v>
      </c>
      <c r="J15" s="69">
        <f t="shared" si="1"/>
        <v>0</v>
      </c>
      <c r="K15" s="126">
        <f t="shared" si="1"/>
        <v>0</v>
      </c>
      <c r="L15" s="69">
        <f t="shared" si="1"/>
        <v>0</v>
      </c>
      <c r="M15" s="126">
        <f t="shared" si="1"/>
        <v>0</v>
      </c>
      <c r="N15" s="69">
        <f t="shared" si="1"/>
        <v>0</v>
      </c>
      <c r="O15" s="126">
        <f t="shared" si="1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322"/>
      <c r="B16" s="44" t="s">
        <v>58</v>
      </c>
      <c r="C16" s="43"/>
      <c r="D16" s="43"/>
      <c r="E16" s="91" t="s">
        <v>99</v>
      </c>
      <c r="F16" s="67">
        <f aca="true" t="shared" si="2" ref="F16:O16">F8-F11</f>
        <v>88</v>
      </c>
      <c r="G16" s="123">
        <f t="shared" si="2"/>
        <v>93</v>
      </c>
      <c r="H16" s="67">
        <f t="shared" si="2"/>
        <v>687</v>
      </c>
      <c r="I16" s="123">
        <f t="shared" si="2"/>
        <v>153</v>
      </c>
      <c r="J16" s="67">
        <f t="shared" si="2"/>
        <v>0</v>
      </c>
      <c r="K16" s="123">
        <f t="shared" si="2"/>
        <v>0</v>
      </c>
      <c r="L16" s="67">
        <f t="shared" si="2"/>
        <v>0</v>
      </c>
      <c r="M16" s="123">
        <f t="shared" si="2"/>
        <v>0</v>
      </c>
      <c r="N16" s="67">
        <f t="shared" si="2"/>
        <v>0</v>
      </c>
      <c r="O16" s="123">
        <f t="shared" si="2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322"/>
      <c r="B17" s="44" t="s">
        <v>59</v>
      </c>
      <c r="C17" s="43"/>
      <c r="D17" s="43"/>
      <c r="E17" s="34"/>
      <c r="F17" s="69">
        <v>0</v>
      </c>
      <c r="G17" s="126">
        <v>0</v>
      </c>
      <c r="H17" s="117">
        <v>0</v>
      </c>
      <c r="I17" s="118">
        <v>0</v>
      </c>
      <c r="J17" s="70"/>
      <c r="K17" s="116"/>
      <c r="L17" s="70"/>
      <c r="M17" s="115"/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323"/>
      <c r="B18" s="47" t="s">
        <v>60</v>
      </c>
      <c r="C18" s="31"/>
      <c r="D18" s="31"/>
      <c r="E18" s="17"/>
      <c r="F18" s="128">
        <v>0</v>
      </c>
      <c r="G18" s="129">
        <v>0</v>
      </c>
      <c r="H18" s="130">
        <v>0</v>
      </c>
      <c r="I18" s="131">
        <v>0</v>
      </c>
      <c r="J18" s="130"/>
      <c r="K18" s="131"/>
      <c r="L18" s="130"/>
      <c r="M18" s="131"/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322" t="s">
        <v>84</v>
      </c>
      <c r="B19" s="50" t="s">
        <v>61</v>
      </c>
      <c r="C19" s="51"/>
      <c r="D19" s="51"/>
      <c r="E19" s="96"/>
      <c r="F19" s="65">
        <v>0</v>
      </c>
      <c r="G19" s="133">
        <v>0</v>
      </c>
      <c r="H19" s="66">
        <v>25</v>
      </c>
      <c r="I19" s="134">
        <v>458</v>
      </c>
      <c r="J19" s="66"/>
      <c r="K19" s="135"/>
      <c r="L19" s="66"/>
      <c r="M19" s="134"/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322"/>
      <c r="B20" s="19"/>
      <c r="C20" s="30" t="s">
        <v>62</v>
      </c>
      <c r="D20" s="43"/>
      <c r="E20" s="91"/>
      <c r="F20" s="69">
        <v>0</v>
      </c>
      <c r="G20" s="126">
        <v>0</v>
      </c>
      <c r="H20" s="70">
        <v>0</v>
      </c>
      <c r="I20" s="115">
        <v>454</v>
      </c>
      <c r="J20" s="70"/>
      <c r="K20" s="118"/>
      <c r="L20" s="70"/>
      <c r="M20" s="115"/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322"/>
      <c r="B21" s="9" t="s">
        <v>63</v>
      </c>
      <c r="C21" s="63"/>
      <c r="D21" s="63"/>
      <c r="E21" s="90" t="s">
        <v>100</v>
      </c>
      <c r="F21" s="136">
        <v>0</v>
      </c>
      <c r="G21" s="137">
        <v>0</v>
      </c>
      <c r="H21" s="119">
        <v>25</v>
      </c>
      <c r="I21" s="121">
        <v>458</v>
      </c>
      <c r="J21" s="119"/>
      <c r="K21" s="122"/>
      <c r="L21" s="119"/>
      <c r="M21" s="121"/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322"/>
      <c r="B22" s="50" t="s">
        <v>64</v>
      </c>
      <c r="C22" s="51"/>
      <c r="D22" s="51"/>
      <c r="E22" s="96" t="s">
        <v>101</v>
      </c>
      <c r="F22" s="65">
        <v>268</v>
      </c>
      <c r="G22" s="133">
        <v>219</v>
      </c>
      <c r="H22" s="66">
        <v>1763</v>
      </c>
      <c r="I22" s="134">
        <v>2646</v>
      </c>
      <c r="J22" s="66"/>
      <c r="K22" s="135"/>
      <c r="L22" s="66"/>
      <c r="M22" s="134"/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322"/>
      <c r="B23" s="7" t="s">
        <v>65</v>
      </c>
      <c r="C23" s="52" t="s">
        <v>66</v>
      </c>
      <c r="D23" s="53"/>
      <c r="E23" s="95"/>
      <c r="F23" s="67">
        <v>155</v>
      </c>
      <c r="G23" s="123">
        <v>120</v>
      </c>
      <c r="H23" s="68">
        <v>274</v>
      </c>
      <c r="I23" s="124">
        <v>318</v>
      </c>
      <c r="J23" s="68"/>
      <c r="K23" s="125"/>
      <c r="L23" s="68"/>
      <c r="M23" s="124"/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322"/>
      <c r="B24" s="44" t="s">
        <v>102</v>
      </c>
      <c r="C24" s="43"/>
      <c r="D24" s="43"/>
      <c r="E24" s="91" t="s">
        <v>103</v>
      </c>
      <c r="F24" s="69">
        <f aca="true" t="shared" si="3" ref="F24:O24">F21-F22</f>
        <v>-268</v>
      </c>
      <c r="G24" s="126">
        <f t="shared" si="3"/>
        <v>-219</v>
      </c>
      <c r="H24" s="69">
        <f t="shared" si="3"/>
        <v>-1738</v>
      </c>
      <c r="I24" s="126">
        <f t="shared" si="3"/>
        <v>-2188</v>
      </c>
      <c r="J24" s="69">
        <f t="shared" si="3"/>
        <v>0</v>
      </c>
      <c r="K24" s="126">
        <f t="shared" si="3"/>
        <v>0</v>
      </c>
      <c r="L24" s="69">
        <f t="shared" si="3"/>
        <v>0</v>
      </c>
      <c r="M24" s="126">
        <f t="shared" si="3"/>
        <v>0</v>
      </c>
      <c r="N24" s="69">
        <f t="shared" si="3"/>
        <v>0</v>
      </c>
      <c r="O24" s="126">
        <f t="shared" si="3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322"/>
      <c r="B25" s="101" t="s">
        <v>67</v>
      </c>
      <c r="C25" s="53"/>
      <c r="D25" s="53"/>
      <c r="E25" s="324" t="s">
        <v>104</v>
      </c>
      <c r="F25" s="305">
        <v>268</v>
      </c>
      <c r="G25" s="298">
        <v>219</v>
      </c>
      <c r="H25" s="296">
        <v>1738</v>
      </c>
      <c r="I25" s="298">
        <v>2188</v>
      </c>
      <c r="J25" s="296"/>
      <c r="K25" s="298"/>
      <c r="L25" s="296"/>
      <c r="M25" s="298"/>
      <c r="N25" s="296"/>
      <c r="O25" s="298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322"/>
      <c r="B26" s="9" t="s">
        <v>68</v>
      </c>
      <c r="C26" s="63"/>
      <c r="D26" s="63"/>
      <c r="E26" s="325"/>
      <c r="F26" s="306"/>
      <c r="G26" s="299"/>
      <c r="H26" s="297"/>
      <c r="I26" s="299"/>
      <c r="J26" s="297"/>
      <c r="K26" s="299"/>
      <c r="L26" s="297"/>
      <c r="M26" s="299"/>
      <c r="N26" s="297"/>
      <c r="O26" s="299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323"/>
      <c r="B27" s="47" t="s">
        <v>105</v>
      </c>
      <c r="C27" s="31"/>
      <c r="D27" s="31"/>
      <c r="E27" s="92" t="s">
        <v>106</v>
      </c>
      <c r="F27" s="73">
        <f aca="true" t="shared" si="4" ref="F27:O27">F24+F25</f>
        <v>0</v>
      </c>
      <c r="G27" s="138">
        <f t="shared" si="4"/>
        <v>0</v>
      </c>
      <c r="H27" s="73">
        <f t="shared" si="4"/>
        <v>0</v>
      </c>
      <c r="I27" s="138">
        <f t="shared" si="4"/>
        <v>0</v>
      </c>
      <c r="J27" s="73">
        <f t="shared" si="4"/>
        <v>0</v>
      </c>
      <c r="K27" s="138">
        <f t="shared" si="4"/>
        <v>0</v>
      </c>
      <c r="L27" s="73">
        <f t="shared" si="4"/>
        <v>0</v>
      </c>
      <c r="M27" s="138">
        <f t="shared" si="4"/>
        <v>0</v>
      </c>
      <c r="N27" s="73">
        <f t="shared" si="4"/>
        <v>0</v>
      </c>
      <c r="O27" s="138">
        <f t="shared" si="4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 t="s">
        <v>107</v>
      </c>
      <c r="P29" s="113"/>
      <c r="Q29" s="113"/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316" t="s">
        <v>69</v>
      </c>
      <c r="B30" s="317"/>
      <c r="C30" s="317"/>
      <c r="D30" s="317"/>
      <c r="E30" s="318"/>
      <c r="F30" s="292" t="s">
        <v>250</v>
      </c>
      <c r="G30" s="293"/>
      <c r="H30" s="294" t="s">
        <v>251</v>
      </c>
      <c r="I30" s="295"/>
      <c r="J30" s="294" t="s">
        <v>252</v>
      </c>
      <c r="K30" s="295"/>
      <c r="L30" s="292" t="s">
        <v>253</v>
      </c>
      <c r="M30" s="293"/>
      <c r="N30" s="292" t="s">
        <v>254</v>
      </c>
      <c r="O30" s="293"/>
      <c r="P30" s="141"/>
      <c r="Q30" s="139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319"/>
      <c r="B31" s="320"/>
      <c r="C31" s="320"/>
      <c r="D31" s="320"/>
      <c r="E31" s="321"/>
      <c r="F31" s="108" t="s">
        <v>239</v>
      </c>
      <c r="G31" s="142" t="s">
        <v>2</v>
      </c>
      <c r="H31" s="261" t="s">
        <v>239</v>
      </c>
      <c r="I31" s="262" t="s">
        <v>2</v>
      </c>
      <c r="J31" s="261" t="s">
        <v>239</v>
      </c>
      <c r="K31" s="263" t="s">
        <v>2</v>
      </c>
      <c r="L31" s="108" t="s">
        <v>239</v>
      </c>
      <c r="M31" s="142" t="s">
        <v>2</v>
      </c>
      <c r="N31" s="108" t="s">
        <v>239</v>
      </c>
      <c r="O31" s="143" t="s">
        <v>2</v>
      </c>
      <c r="P31" s="144"/>
      <c r="Q31" s="144"/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00" t="s">
        <v>85</v>
      </c>
      <c r="B32" s="55" t="s">
        <v>50</v>
      </c>
      <c r="C32" s="56"/>
      <c r="D32" s="56"/>
      <c r="E32" s="15" t="s">
        <v>41</v>
      </c>
      <c r="F32" s="66">
        <v>513</v>
      </c>
      <c r="G32" s="145">
        <v>512</v>
      </c>
      <c r="H32" s="264">
        <v>15</v>
      </c>
      <c r="I32" s="265">
        <v>16</v>
      </c>
      <c r="J32" s="264">
        <v>333</v>
      </c>
      <c r="K32" s="266">
        <v>212</v>
      </c>
      <c r="L32" s="66">
        <v>2444</v>
      </c>
      <c r="M32" s="145">
        <v>2416</v>
      </c>
      <c r="N32" s="109">
        <v>90</v>
      </c>
      <c r="O32" s="146">
        <v>90</v>
      </c>
      <c r="P32" s="145"/>
      <c r="Q32" s="145"/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301"/>
      <c r="B33" s="8"/>
      <c r="C33" s="52" t="s">
        <v>70</v>
      </c>
      <c r="D33" s="53"/>
      <c r="E33" s="99"/>
      <c r="F33" s="68">
        <v>391</v>
      </c>
      <c r="G33" s="148">
        <v>386</v>
      </c>
      <c r="H33" s="267">
        <v>0</v>
      </c>
      <c r="I33" s="268">
        <v>0</v>
      </c>
      <c r="J33" s="267">
        <v>303</v>
      </c>
      <c r="K33" s="269">
        <v>148</v>
      </c>
      <c r="L33" s="68">
        <v>2084</v>
      </c>
      <c r="M33" s="148">
        <v>2106</v>
      </c>
      <c r="N33" s="68">
        <v>11</v>
      </c>
      <c r="O33" s="123">
        <v>11</v>
      </c>
      <c r="P33" s="145"/>
      <c r="Q33" s="145"/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301"/>
      <c r="B34" s="8"/>
      <c r="C34" s="24"/>
      <c r="D34" s="30" t="s">
        <v>71</v>
      </c>
      <c r="E34" s="94"/>
      <c r="F34" s="70">
        <v>391</v>
      </c>
      <c r="G34" s="114">
        <v>386</v>
      </c>
      <c r="H34" s="249">
        <v>0</v>
      </c>
      <c r="I34" s="250">
        <v>0</v>
      </c>
      <c r="J34" s="249">
        <v>303</v>
      </c>
      <c r="K34" s="270">
        <v>148</v>
      </c>
      <c r="L34" s="70">
        <v>0</v>
      </c>
      <c r="M34" s="114">
        <v>0</v>
      </c>
      <c r="N34" s="70">
        <v>11</v>
      </c>
      <c r="O34" s="126">
        <v>11</v>
      </c>
      <c r="P34" s="145"/>
      <c r="Q34" s="145"/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301"/>
      <c r="B35" s="10"/>
      <c r="C35" s="62" t="s">
        <v>72</v>
      </c>
      <c r="D35" s="63"/>
      <c r="E35" s="100"/>
      <c r="F35" s="119">
        <v>122</v>
      </c>
      <c r="G35" s="120">
        <v>129</v>
      </c>
      <c r="H35" s="271">
        <v>15</v>
      </c>
      <c r="I35" s="272">
        <v>16</v>
      </c>
      <c r="J35" s="273">
        <v>30</v>
      </c>
      <c r="K35" s="274">
        <v>64</v>
      </c>
      <c r="L35" s="119">
        <v>361</v>
      </c>
      <c r="M35" s="120">
        <v>310</v>
      </c>
      <c r="N35" s="119">
        <v>79</v>
      </c>
      <c r="O35" s="137">
        <v>79</v>
      </c>
      <c r="P35" s="145"/>
      <c r="Q35" s="145"/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301"/>
      <c r="B36" s="50" t="s">
        <v>53</v>
      </c>
      <c r="C36" s="51"/>
      <c r="D36" s="51"/>
      <c r="E36" s="15" t="s">
        <v>42</v>
      </c>
      <c r="F36" s="65">
        <v>310</v>
      </c>
      <c r="G36" s="123">
        <v>370</v>
      </c>
      <c r="H36" s="275">
        <v>15</v>
      </c>
      <c r="I36" s="276">
        <v>16</v>
      </c>
      <c r="J36" s="275">
        <v>91</v>
      </c>
      <c r="K36" s="277">
        <v>65</v>
      </c>
      <c r="L36" s="66">
        <v>2444</v>
      </c>
      <c r="M36" s="145">
        <v>2416</v>
      </c>
      <c r="N36" s="66">
        <v>90</v>
      </c>
      <c r="O36" s="133">
        <v>90</v>
      </c>
      <c r="P36" s="145"/>
      <c r="Q36" s="145"/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301"/>
      <c r="B37" s="8"/>
      <c r="C37" s="30" t="s">
        <v>73</v>
      </c>
      <c r="D37" s="43"/>
      <c r="E37" s="94"/>
      <c r="F37" s="69">
        <v>229</v>
      </c>
      <c r="G37" s="126">
        <v>292</v>
      </c>
      <c r="H37" s="249">
        <v>15</v>
      </c>
      <c r="I37" s="250">
        <v>16</v>
      </c>
      <c r="J37" s="249">
        <v>89</v>
      </c>
      <c r="K37" s="270">
        <v>63</v>
      </c>
      <c r="L37" s="70">
        <v>2090</v>
      </c>
      <c r="M37" s="114">
        <v>2106</v>
      </c>
      <c r="N37" s="70">
        <v>82</v>
      </c>
      <c r="O37" s="126">
        <v>81</v>
      </c>
      <c r="P37" s="145"/>
      <c r="Q37" s="145"/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301"/>
      <c r="B38" s="10"/>
      <c r="C38" s="30" t="s">
        <v>74</v>
      </c>
      <c r="D38" s="43"/>
      <c r="E38" s="94"/>
      <c r="F38" s="69">
        <v>81</v>
      </c>
      <c r="G38" s="126">
        <v>78</v>
      </c>
      <c r="H38" s="249">
        <v>0</v>
      </c>
      <c r="I38" s="250">
        <v>0</v>
      </c>
      <c r="J38" s="249">
        <v>2</v>
      </c>
      <c r="K38" s="274">
        <v>2</v>
      </c>
      <c r="L38" s="70">
        <v>354</v>
      </c>
      <c r="M38" s="114">
        <v>310</v>
      </c>
      <c r="N38" s="70">
        <v>7</v>
      </c>
      <c r="O38" s="126">
        <v>9</v>
      </c>
      <c r="P38" s="145"/>
      <c r="Q38" s="145"/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302"/>
      <c r="B39" s="11" t="s">
        <v>75</v>
      </c>
      <c r="C39" s="12"/>
      <c r="D39" s="12"/>
      <c r="E39" s="98" t="s">
        <v>108</v>
      </c>
      <c r="F39" s="73">
        <f>F32-F36</f>
        <v>203</v>
      </c>
      <c r="G39" s="138">
        <f aca="true" t="shared" si="5" ref="G39:O39">G32-G36</f>
        <v>142</v>
      </c>
      <c r="H39" s="251">
        <f t="shared" si="5"/>
        <v>0</v>
      </c>
      <c r="I39" s="255">
        <f t="shared" si="5"/>
        <v>0</v>
      </c>
      <c r="J39" s="251">
        <f t="shared" si="5"/>
        <v>242</v>
      </c>
      <c r="K39" s="255">
        <f t="shared" si="5"/>
        <v>147</v>
      </c>
      <c r="L39" s="73">
        <f t="shared" si="5"/>
        <v>0</v>
      </c>
      <c r="M39" s="138">
        <f t="shared" si="5"/>
        <v>0</v>
      </c>
      <c r="N39" s="73">
        <f t="shared" si="5"/>
        <v>0</v>
      </c>
      <c r="O39" s="138">
        <f t="shared" si="5"/>
        <v>0</v>
      </c>
      <c r="P39" s="145"/>
      <c r="Q39" s="145"/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300" t="s">
        <v>86</v>
      </c>
      <c r="B40" s="50" t="s">
        <v>76</v>
      </c>
      <c r="C40" s="51"/>
      <c r="D40" s="51"/>
      <c r="E40" s="15" t="s">
        <v>44</v>
      </c>
      <c r="F40" s="65">
        <v>2657</v>
      </c>
      <c r="G40" s="133">
        <v>1381</v>
      </c>
      <c r="H40" s="275">
        <v>72</v>
      </c>
      <c r="I40" s="276">
        <v>5511</v>
      </c>
      <c r="J40" s="275">
        <v>614</v>
      </c>
      <c r="K40" s="277">
        <v>605</v>
      </c>
      <c r="L40" s="66">
        <v>5083</v>
      </c>
      <c r="M40" s="145">
        <v>4130</v>
      </c>
      <c r="N40" s="66">
        <v>85</v>
      </c>
      <c r="O40" s="133">
        <v>74</v>
      </c>
      <c r="P40" s="145"/>
      <c r="Q40" s="145"/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303"/>
      <c r="B41" s="10"/>
      <c r="C41" s="30" t="s">
        <v>77</v>
      </c>
      <c r="D41" s="43"/>
      <c r="E41" s="94"/>
      <c r="F41" s="151">
        <v>2383</v>
      </c>
      <c r="G41" s="152">
        <v>1088</v>
      </c>
      <c r="H41" s="273">
        <v>72</v>
      </c>
      <c r="I41" s="274">
        <v>0</v>
      </c>
      <c r="J41" s="249">
        <v>614</v>
      </c>
      <c r="K41" s="270">
        <v>605</v>
      </c>
      <c r="L41" s="70">
        <v>764</v>
      </c>
      <c r="M41" s="114">
        <v>594</v>
      </c>
      <c r="N41" s="70">
        <v>21</v>
      </c>
      <c r="O41" s="126">
        <v>14</v>
      </c>
      <c r="P41" s="147"/>
      <c r="Q41" s="147"/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303"/>
      <c r="B42" s="50" t="s">
        <v>64</v>
      </c>
      <c r="C42" s="51"/>
      <c r="D42" s="51"/>
      <c r="E42" s="15" t="s">
        <v>45</v>
      </c>
      <c r="F42" s="65">
        <v>2860</v>
      </c>
      <c r="G42" s="133">
        <v>1523</v>
      </c>
      <c r="H42" s="275">
        <v>72</v>
      </c>
      <c r="I42" s="276">
        <v>5511</v>
      </c>
      <c r="J42" s="275">
        <v>880</v>
      </c>
      <c r="K42" s="277">
        <v>941</v>
      </c>
      <c r="L42" s="66">
        <v>5083</v>
      </c>
      <c r="M42" s="145">
        <v>4130</v>
      </c>
      <c r="N42" s="66">
        <v>85</v>
      </c>
      <c r="O42" s="133">
        <v>74</v>
      </c>
      <c r="P42" s="145"/>
      <c r="Q42" s="145"/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303"/>
      <c r="B43" s="10"/>
      <c r="C43" s="30" t="s">
        <v>78</v>
      </c>
      <c r="D43" s="43"/>
      <c r="E43" s="94"/>
      <c r="F43" s="69">
        <v>477</v>
      </c>
      <c r="G43" s="126">
        <v>495</v>
      </c>
      <c r="H43" s="249">
        <v>0</v>
      </c>
      <c r="I43" s="250">
        <v>55</v>
      </c>
      <c r="J43" s="273">
        <v>463</v>
      </c>
      <c r="K43" s="274">
        <v>113</v>
      </c>
      <c r="L43" s="70">
        <v>1146</v>
      </c>
      <c r="M43" s="114">
        <v>1031</v>
      </c>
      <c r="N43" s="70">
        <v>44</v>
      </c>
      <c r="O43" s="126">
        <v>48</v>
      </c>
      <c r="P43" s="145"/>
      <c r="Q43" s="145"/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304"/>
      <c r="B44" s="47" t="s">
        <v>75</v>
      </c>
      <c r="C44" s="31"/>
      <c r="D44" s="31"/>
      <c r="E44" s="98" t="s">
        <v>109</v>
      </c>
      <c r="F44" s="128">
        <f>F40-F42</f>
        <v>-203</v>
      </c>
      <c r="G44" s="129">
        <f aca="true" t="shared" si="6" ref="G44:O44">G40-G42</f>
        <v>-142</v>
      </c>
      <c r="H44" s="278">
        <f t="shared" si="6"/>
        <v>0</v>
      </c>
      <c r="I44" s="279">
        <f t="shared" si="6"/>
        <v>0</v>
      </c>
      <c r="J44" s="278">
        <f t="shared" si="6"/>
        <v>-266</v>
      </c>
      <c r="K44" s="279">
        <f t="shared" si="6"/>
        <v>-336</v>
      </c>
      <c r="L44" s="128">
        <f t="shared" si="6"/>
        <v>0</v>
      </c>
      <c r="M44" s="129">
        <f t="shared" si="6"/>
        <v>0</v>
      </c>
      <c r="N44" s="128">
        <f t="shared" si="6"/>
        <v>0</v>
      </c>
      <c r="O44" s="129">
        <f t="shared" si="6"/>
        <v>0</v>
      </c>
      <c r="P44" s="147"/>
      <c r="Q44" s="147"/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307" t="s">
        <v>87</v>
      </c>
      <c r="B45" s="25" t="s">
        <v>79</v>
      </c>
      <c r="C45" s="20"/>
      <c r="D45" s="20"/>
      <c r="E45" s="97" t="s">
        <v>110</v>
      </c>
      <c r="F45" s="153">
        <f>F39+F44</f>
        <v>0</v>
      </c>
      <c r="G45" s="154">
        <f aca="true" t="shared" si="7" ref="G45:O45">G39+G44</f>
        <v>0</v>
      </c>
      <c r="H45" s="253">
        <f t="shared" si="7"/>
        <v>0</v>
      </c>
      <c r="I45" s="248">
        <f t="shared" si="7"/>
        <v>0</v>
      </c>
      <c r="J45" s="253">
        <f t="shared" si="7"/>
        <v>-24</v>
      </c>
      <c r="K45" s="248">
        <f t="shared" si="7"/>
        <v>-189</v>
      </c>
      <c r="L45" s="153">
        <f t="shared" si="7"/>
        <v>0</v>
      </c>
      <c r="M45" s="154">
        <f t="shared" si="7"/>
        <v>0</v>
      </c>
      <c r="N45" s="153">
        <f t="shared" si="7"/>
        <v>0</v>
      </c>
      <c r="O45" s="154">
        <f t="shared" si="7"/>
        <v>0</v>
      </c>
      <c r="P45" s="145"/>
      <c r="Q45" s="145"/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308"/>
      <c r="B46" s="44" t="s">
        <v>80</v>
      </c>
      <c r="C46" s="43"/>
      <c r="D46" s="43"/>
      <c r="E46" s="43"/>
      <c r="F46" s="151">
        <v>0</v>
      </c>
      <c r="G46" s="152">
        <v>0</v>
      </c>
      <c r="H46" s="273">
        <v>0</v>
      </c>
      <c r="I46" s="274">
        <v>0</v>
      </c>
      <c r="J46" s="273">
        <v>0</v>
      </c>
      <c r="K46" s="274">
        <v>0</v>
      </c>
      <c r="L46" s="70">
        <v>0</v>
      </c>
      <c r="M46" s="114">
        <v>0</v>
      </c>
      <c r="N46" s="149">
        <v>0</v>
      </c>
      <c r="O46" s="127">
        <v>0</v>
      </c>
      <c r="P46" s="147"/>
      <c r="Q46" s="147"/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08"/>
      <c r="B47" s="44" t="s">
        <v>81</v>
      </c>
      <c r="C47" s="43"/>
      <c r="D47" s="43"/>
      <c r="E47" s="43"/>
      <c r="F47" s="69">
        <v>0</v>
      </c>
      <c r="G47" s="126">
        <v>0</v>
      </c>
      <c r="H47" s="249">
        <v>0</v>
      </c>
      <c r="I47" s="250">
        <v>0</v>
      </c>
      <c r="J47" s="249">
        <v>0</v>
      </c>
      <c r="K47" s="270">
        <v>0</v>
      </c>
      <c r="L47" s="70">
        <v>0</v>
      </c>
      <c r="M47" s="114">
        <v>0</v>
      </c>
      <c r="N47" s="70">
        <v>0</v>
      </c>
      <c r="O47" s="126">
        <v>0</v>
      </c>
      <c r="P47" s="145"/>
      <c r="Q47" s="145"/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309"/>
      <c r="B48" s="47" t="s">
        <v>82</v>
      </c>
      <c r="C48" s="31"/>
      <c r="D48" s="31"/>
      <c r="E48" s="31"/>
      <c r="F48" s="74">
        <v>0</v>
      </c>
      <c r="G48" s="155">
        <v>0</v>
      </c>
      <c r="H48" s="280">
        <v>0</v>
      </c>
      <c r="I48" s="281">
        <v>0</v>
      </c>
      <c r="J48" s="280">
        <v>0</v>
      </c>
      <c r="K48" s="282">
        <v>0</v>
      </c>
      <c r="L48" s="74">
        <v>0</v>
      </c>
      <c r="M48" s="155">
        <v>0</v>
      </c>
      <c r="N48" s="74">
        <v>0</v>
      </c>
      <c r="O48" s="138">
        <v>0</v>
      </c>
      <c r="P48" s="145"/>
      <c r="Q48" s="145"/>
      <c r="R48" s="145"/>
      <c r="S48" s="145"/>
      <c r="T48" s="145"/>
      <c r="U48" s="145"/>
      <c r="V48" s="145"/>
      <c r="W48" s="145"/>
      <c r="X48" s="145"/>
      <c r="Y48" s="145"/>
    </row>
    <row r="49" spans="1:16" ht="15.75" customHeight="1">
      <c r="A49" s="13" t="s">
        <v>111</v>
      </c>
      <c r="O49" s="8"/>
      <c r="P49" s="8"/>
    </row>
    <row r="50" spans="1:16" ht="15.75" customHeight="1">
      <c r="A50" s="13"/>
      <c r="O50" s="8"/>
      <c r="P50" s="8"/>
    </row>
  </sheetData>
  <sheetProtection/>
  <mergeCells count="28">
    <mergeCell ref="F6:G6"/>
    <mergeCell ref="H6:I6"/>
    <mergeCell ref="A45:A48"/>
    <mergeCell ref="A6:E7"/>
    <mergeCell ref="A30:E31"/>
    <mergeCell ref="A8:A18"/>
    <mergeCell ref="A19:A27"/>
    <mergeCell ref="E25:E26"/>
    <mergeCell ref="N6:O6"/>
    <mergeCell ref="L6:M6"/>
    <mergeCell ref="A32:A39"/>
    <mergeCell ref="A40:A44"/>
    <mergeCell ref="J25:J26"/>
    <mergeCell ref="K25:K26"/>
    <mergeCell ref="F25:F26"/>
    <mergeCell ref="G25:G26"/>
    <mergeCell ref="H25:H26"/>
    <mergeCell ref="I25:I26"/>
    <mergeCell ref="J6:K6"/>
    <mergeCell ref="N30:O30"/>
    <mergeCell ref="F30:G30"/>
    <mergeCell ref="H30:I30"/>
    <mergeCell ref="J30:K30"/>
    <mergeCell ref="L30:M30"/>
    <mergeCell ref="L25:L26"/>
    <mergeCell ref="M25:M26"/>
    <mergeCell ref="N25:N26"/>
    <mergeCell ref="O25:O26"/>
  </mergeCells>
  <printOptions horizontalCentered="1"/>
  <pageMargins left="0.7874015748031497" right="0.27" top="0.38" bottom="0.34" header="0.1968503937007874" footer="0.1968503937007874"/>
  <pageSetup horizontalDpi="600" verticalDpi="600" orientation="landscape" paperSize="9" scale="73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8.796875" defaultRowHeight="14.25"/>
  <cols>
    <col min="1" max="2" width="3.59765625" style="2" customWidth="1"/>
    <col min="3" max="4" width="1.59765625" style="2" customWidth="1"/>
    <col min="5" max="5" width="32.59765625" style="2" customWidth="1"/>
    <col min="6" max="6" width="15.59765625" style="2" customWidth="1"/>
    <col min="7" max="7" width="10.59765625" style="2" customWidth="1"/>
    <col min="8" max="8" width="15.59765625" style="2" customWidth="1"/>
    <col min="9" max="9" width="10.59765625" style="2" customWidth="1"/>
    <col min="10" max="11" width="9" style="2" customWidth="1"/>
    <col min="12" max="12" width="9.8984375" style="2" customWidth="1"/>
    <col min="13" max="16384" width="9" style="2" customWidth="1"/>
  </cols>
  <sheetData>
    <row r="1" spans="1:6" ht="33.75" customHeight="1">
      <c r="A1" s="57" t="s">
        <v>0</v>
      </c>
      <c r="B1" s="57"/>
      <c r="C1" s="57"/>
      <c r="D1" s="57"/>
      <c r="E1" s="28" t="s">
        <v>247</v>
      </c>
      <c r="F1" s="1"/>
    </row>
    <row r="3" ht="14.25">
      <c r="A3" s="27" t="s">
        <v>112</v>
      </c>
    </row>
    <row r="5" spans="1:5" ht="13.5">
      <c r="A5" s="58" t="s">
        <v>240</v>
      </c>
      <c r="B5" s="58"/>
      <c r="C5" s="58"/>
      <c r="D5" s="58"/>
      <c r="E5" s="58"/>
    </row>
    <row r="6" spans="1:9" ht="14.25">
      <c r="A6" s="3"/>
      <c r="H6" s="4"/>
      <c r="I6" s="14" t="s">
        <v>1</v>
      </c>
    </row>
    <row r="7" spans="1:9" ht="27" customHeight="1">
      <c r="A7" s="5"/>
      <c r="B7" s="6"/>
      <c r="C7" s="6"/>
      <c r="D7" s="6"/>
      <c r="E7" s="6"/>
      <c r="F7" s="21" t="s">
        <v>241</v>
      </c>
      <c r="G7" s="22"/>
      <c r="H7" s="39" t="s">
        <v>2</v>
      </c>
      <c r="I7" s="41" t="s">
        <v>22</v>
      </c>
    </row>
    <row r="8" spans="1:9" ht="16.5" customHeight="1">
      <c r="A8" s="59"/>
      <c r="B8" s="60"/>
      <c r="C8" s="60"/>
      <c r="D8" s="60"/>
      <c r="E8" s="60"/>
      <c r="F8" s="18" t="s">
        <v>113</v>
      </c>
      <c r="G8" s="26" t="s">
        <v>3</v>
      </c>
      <c r="H8" s="40"/>
      <c r="I8" s="42"/>
    </row>
    <row r="9" spans="1:9" ht="18" customHeight="1">
      <c r="A9" s="283" t="s">
        <v>88</v>
      </c>
      <c r="B9" s="283" t="s">
        <v>90</v>
      </c>
      <c r="C9" s="55" t="s">
        <v>4</v>
      </c>
      <c r="D9" s="56"/>
      <c r="E9" s="56"/>
      <c r="F9" s="65">
        <v>111599</v>
      </c>
      <c r="G9" s="75">
        <f>F9/$F$27*100</f>
        <v>18.443402540783257</v>
      </c>
      <c r="H9" s="66">
        <v>114129</v>
      </c>
      <c r="I9" s="80">
        <f aca="true" t="shared" si="0" ref="I9:I45">(F9/H9-1)*100</f>
        <v>-2.216789772976191</v>
      </c>
    </row>
    <row r="10" spans="1:9" ht="18" customHeight="1">
      <c r="A10" s="284"/>
      <c r="B10" s="284"/>
      <c r="C10" s="7"/>
      <c r="D10" s="52" t="s">
        <v>23</v>
      </c>
      <c r="E10" s="53"/>
      <c r="F10" s="67">
        <v>28906</v>
      </c>
      <c r="G10" s="76">
        <f aca="true" t="shared" si="1" ref="G10:G27">F10/$F$27*100</f>
        <v>4.777148485594681</v>
      </c>
      <c r="H10" s="68">
        <v>29698</v>
      </c>
      <c r="I10" s="81">
        <f t="shared" si="0"/>
        <v>-2.666846252272881</v>
      </c>
    </row>
    <row r="11" spans="1:9" ht="18" customHeight="1">
      <c r="A11" s="284"/>
      <c r="B11" s="284"/>
      <c r="C11" s="7"/>
      <c r="D11" s="16"/>
      <c r="E11" s="23" t="s">
        <v>24</v>
      </c>
      <c r="F11" s="69">
        <v>23866</v>
      </c>
      <c r="G11" s="77">
        <f t="shared" si="1"/>
        <v>3.944213165336009</v>
      </c>
      <c r="H11" s="70">
        <v>23411</v>
      </c>
      <c r="I11" s="82">
        <f t="shared" si="0"/>
        <v>1.94353081884584</v>
      </c>
    </row>
    <row r="12" spans="1:9" ht="18" customHeight="1">
      <c r="A12" s="284"/>
      <c r="B12" s="284"/>
      <c r="C12" s="7"/>
      <c r="D12" s="16"/>
      <c r="E12" s="23" t="s">
        <v>25</v>
      </c>
      <c r="F12" s="69">
        <v>2019</v>
      </c>
      <c r="G12" s="77">
        <f t="shared" si="1"/>
        <v>0.3336699229369564</v>
      </c>
      <c r="H12" s="70">
        <v>2680</v>
      </c>
      <c r="I12" s="82">
        <f t="shared" si="0"/>
        <v>-24.66417910447761</v>
      </c>
    </row>
    <row r="13" spans="1:9" ht="18" customHeight="1">
      <c r="A13" s="284"/>
      <c r="B13" s="284"/>
      <c r="C13" s="7"/>
      <c r="D13" s="33"/>
      <c r="E13" s="23" t="s">
        <v>26</v>
      </c>
      <c r="F13" s="69">
        <v>272</v>
      </c>
      <c r="G13" s="77">
        <f t="shared" si="1"/>
        <v>0.044952064902849004</v>
      </c>
      <c r="H13" s="70">
        <v>327</v>
      </c>
      <c r="I13" s="82">
        <f t="shared" si="0"/>
        <v>-16.81957186544343</v>
      </c>
    </row>
    <row r="14" spans="1:9" ht="18" customHeight="1">
      <c r="A14" s="284"/>
      <c r="B14" s="284"/>
      <c r="C14" s="7"/>
      <c r="D14" s="61" t="s">
        <v>27</v>
      </c>
      <c r="E14" s="51"/>
      <c r="F14" s="65">
        <v>18311</v>
      </c>
      <c r="G14" s="75">
        <f t="shared" si="1"/>
        <v>3.0261663986620153</v>
      </c>
      <c r="H14" s="66">
        <v>15893</v>
      </c>
      <c r="I14" s="83">
        <f t="shared" si="0"/>
        <v>15.21424526521109</v>
      </c>
    </row>
    <row r="15" spans="1:9" ht="18" customHeight="1">
      <c r="A15" s="284"/>
      <c r="B15" s="284"/>
      <c r="C15" s="7"/>
      <c r="D15" s="16"/>
      <c r="E15" s="23" t="s">
        <v>28</v>
      </c>
      <c r="F15" s="69">
        <v>772</v>
      </c>
      <c r="G15" s="77">
        <f t="shared" si="1"/>
        <v>0.1275845371507332</v>
      </c>
      <c r="H15" s="70">
        <v>761</v>
      </c>
      <c r="I15" s="82">
        <f t="shared" si="0"/>
        <v>1.4454664914586024</v>
      </c>
    </row>
    <row r="16" spans="1:9" ht="18" customHeight="1">
      <c r="A16" s="284"/>
      <c r="B16" s="284"/>
      <c r="C16" s="7"/>
      <c r="D16" s="16"/>
      <c r="E16" s="29" t="s">
        <v>29</v>
      </c>
      <c r="F16" s="67">
        <v>17539</v>
      </c>
      <c r="G16" s="76">
        <f t="shared" si="1"/>
        <v>2.898581861511282</v>
      </c>
      <c r="H16" s="68">
        <v>15132</v>
      </c>
      <c r="I16" s="81">
        <f t="shared" si="0"/>
        <v>15.90668781390432</v>
      </c>
    </row>
    <row r="17" spans="1:9" ht="18" customHeight="1">
      <c r="A17" s="284"/>
      <c r="B17" s="284"/>
      <c r="C17" s="7"/>
      <c r="D17" s="288" t="s">
        <v>30</v>
      </c>
      <c r="E17" s="326"/>
      <c r="F17" s="67">
        <v>16684</v>
      </c>
      <c r="G17" s="76">
        <f t="shared" si="1"/>
        <v>2.7572803339673997</v>
      </c>
      <c r="H17" s="68">
        <v>17579</v>
      </c>
      <c r="I17" s="81">
        <f t="shared" si="0"/>
        <v>-5.091302121849939</v>
      </c>
    </row>
    <row r="18" spans="1:9" ht="18" customHeight="1">
      <c r="A18" s="284"/>
      <c r="B18" s="284"/>
      <c r="C18" s="7"/>
      <c r="D18" s="288" t="s">
        <v>94</v>
      </c>
      <c r="E18" s="289"/>
      <c r="F18" s="69">
        <v>1695</v>
      </c>
      <c r="G18" s="77">
        <f t="shared" si="1"/>
        <v>0.2801240809203274</v>
      </c>
      <c r="H18" s="70">
        <v>1625</v>
      </c>
      <c r="I18" s="82">
        <f t="shared" si="0"/>
        <v>4.307692307692301</v>
      </c>
    </row>
    <row r="19" spans="1:9" ht="18" customHeight="1">
      <c r="A19" s="284"/>
      <c r="B19" s="284"/>
      <c r="C19" s="10"/>
      <c r="D19" s="288" t="s">
        <v>95</v>
      </c>
      <c r="E19" s="289"/>
      <c r="F19" s="69">
        <v>0</v>
      </c>
      <c r="G19" s="77">
        <f t="shared" si="1"/>
        <v>0</v>
      </c>
      <c r="H19" s="70">
        <v>0</v>
      </c>
      <c r="I19" s="82" t="e">
        <f t="shared" si="0"/>
        <v>#DIV/0!</v>
      </c>
    </row>
    <row r="20" spans="1:9" ht="18" customHeight="1">
      <c r="A20" s="284"/>
      <c r="B20" s="284"/>
      <c r="C20" s="44" t="s">
        <v>5</v>
      </c>
      <c r="D20" s="43"/>
      <c r="E20" s="43"/>
      <c r="F20" s="69">
        <v>16937</v>
      </c>
      <c r="G20" s="77">
        <f t="shared" si="1"/>
        <v>2.799092364924829</v>
      </c>
      <c r="H20" s="70">
        <v>20245</v>
      </c>
      <c r="I20" s="82">
        <f t="shared" si="0"/>
        <v>-16.339836996789327</v>
      </c>
    </row>
    <row r="21" spans="1:9" ht="18" customHeight="1">
      <c r="A21" s="284"/>
      <c r="B21" s="284"/>
      <c r="C21" s="44" t="s">
        <v>6</v>
      </c>
      <c r="D21" s="43"/>
      <c r="E21" s="43"/>
      <c r="F21" s="69">
        <v>197643</v>
      </c>
      <c r="G21" s="77">
        <f t="shared" si="1"/>
        <v>32.663459424977155</v>
      </c>
      <c r="H21" s="70">
        <v>193802</v>
      </c>
      <c r="I21" s="82">
        <f t="shared" si="0"/>
        <v>1.9819196912312487</v>
      </c>
    </row>
    <row r="22" spans="1:9" ht="18" customHeight="1">
      <c r="A22" s="284"/>
      <c r="B22" s="284"/>
      <c r="C22" s="44" t="s">
        <v>31</v>
      </c>
      <c r="D22" s="43"/>
      <c r="E22" s="43"/>
      <c r="F22" s="69">
        <v>7183</v>
      </c>
      <c r="G22" s="77">
        <f t="shared" si="1"/>
        <v>1.1870980963131044</v>
      </c>
      <c r="H22" s="70">
        <v>6394</v>
      </c>
      <c r="I22" s="82">
        <f t="shared" si="0"/>
        <v>12.339693462621204</v>
      </c>
    </row>
    <row r="23" spans="1:9" ht="18" customHeight="1">
      <c r="A23" s="284"/>
      <c r="B23" s="284"/>
      <c r="C23" s="44" t="s">
        <v>7</v>
      </c>
      <c r="D23" s="43"/>
      <c r="E23" s="43"/>
      <c r="F23" s="69">
        <v>70960</v>
      </c>
      <c r="G23" s="77">
        <f t="shared" si="1"/>
        <v>11.727200461419725</v>
      </c>
      <c r="H23" s="70">
        <v>70116</v>
      </c>
      <c r="I23" s="82">
        <f t="shared" si="0"/>
        <v>1.2037195504592368</v>
      </c>
    </row>
    <row r="24" spans="1:9" ht="18" customHeight="1">
      <c r="A24" s="284"/>
      <c r="B24" s="284"/>
      <c r="C24" s="44" t="s">
        <v>32</v>
      </c>
      <c r="D24" s="43"/>
      <c r="E24" s="43"/>
      <c r="F24" s="69">
        <v>1403</v>
      </c>
      <c r="G24" s="77">
        <f t="shared" si="1"/>
        <v>0.23186671712756304</v>
      </c>
      <c r="H24" s="70">
        <v>1431</v>
      </c>
      <c r="I24" s="82">
        <f t="shared" si="0"/>
        <v>-1.9566736547868668</v>
      </c>
    </row>
    <row r="25" spans="1:9" ht="18" customHeight="1">
      <c r="A25" s="284"/>
      <c r="B25" s="284"/>
      <c r="C25" s="44" t="s">
        <v>8</v>
      </c>
      <c r="D25" s="43"/>
      <c r="E25" s="43"/>
      <c r="F25" s="69">
        <v>79864</v>
      </c>
      <c r="G25" s="77">
        <f t="shared" si="1"/>
        <v>13.198719527210045</v>
      </c>
      <c r="H25" s="70">
        <v>79698</v>
      </c>
      <c r="I25" s="82">
        <f t="shared" si="0"/>
        <v>0.2082862807096797</v>
      </c>
    </row>
    <row r="26" spans="1:9" ht="18" customHeight="1">
      <c r="A26" s="284"/>
      <c r="B26" s="284"/>
      <c r="C26" s="45" t="s">
        <v>9</v>
      </c>
      <c r="D26" s="46"/>
      <c r="E26" s="46"/>
      <c r="F26" s="71">
        <v>119500</v>
      </c>
      <c r="G26" s="78">
        <f t="shared" si="1"/>
        <v>19.749160867244324</v>
      </c>
      <c r="H26" s="72">
        <v>124820</v>
      </c>
      <c r="I26" s="84">
        <f t="shared" si="0"/>
        <v>-4.262137477968276</v>
      </c>
    </row>
    <row r="27" spans="1:9" ht="18" customHeight="1">
      <c r="A27" s="284"/>
      <c r="B27" s="285"/>
      <c r="C27" s="47" t="s">
        <v>10</v>
      </c>
      <c r="D27" s="31"/>
      <c r="E27" s="31"/>
      <c r="F27" s="73">
        <f>SUM(F9,F20:F26)</f>
        <v>605089</v>
      </c>
      <c r="G27" s="79">
        <f t="shared" si="1"/>
        <v>100</v>
      </c>
      <c r="H27" s="73">
        <f>SUM(H9,H20:H26)</f>
        <v>610635</v>
      </c>
      <c r="I27" s="85">
        <f t="shared" si="0"/>
        <v>-0.9082348702580068</v>
      </c>
    </row>
    <row r="28" spans="1:9" ht="18" customHeight="1">
      <c r="A28" s="284"/>
      <c r="B28" s="283" t="s">
        <v>89</v>
      </c>
      <c r="C28" s="55" t="s">
        <v>11</v>
      </c>
      <c r="D28" s="56"/>
      <c r="E28" s="56"/>
      <c r="F28" s="65">
        <v>245172</v>
      </c>
      <c r="G28" s="75">
        <f aca="true" t="shared" si="2" ref="G28:G45">F28/$F$45*100</f>
        <v>41.1425924807185</v>
      </c>
      <c r="H28" s="65">
        <v>246143</v>
      </c>
      <c r="I28" s="86">
        <f t="shared" si="0"/>
        <v>-0.3944861320451909</v>
      </c>
    </row>
    <row r="29" spans="1:9" ht="18" customHeight="1">
      <c r="A29" s="284"/>
      <c r="B29" s="284"/>
      <c r="C29" s="7"/>
      <c r="D29" s="30" t="s">
        <v>12</v>
      </c>
      <c r="E29" s="43"/>
      <c r="F29" s="69">
        <v>137353</v>
      </c>
      <c r="G29" s="77">
        <f t="shared" si="2"/>
        <v>23.04936332454003</v>
      </c>
      <c r="H29" s="69">
        <v>138361</v>
      </c>
      <c r="I29" s="87">
        <f t="shared" si="0"/>
        <v>-0.7285289929965799</v>
      </c>
    </row>
    <row r="30" spans="1:9" ht="18" customHeight="1">
      <c r="A30" s="284"/>
      <c r="B30" s="284"/>
      <c r="C30" s="7"/>
      <c r="D30" s="30" t="s">
        <v>33</v>
      </c>
      <c r="E30" s="43"/>
      <c r="F30" s="69">
        <v>6641</v>
      </c>
      <c r="G30" s="77">
        <f t="shared" si="2"/>
        <v>1.1144337716560273</v>
      </c>
      <c r="H30" s="69">
        <v>6827</v>
      </c>
      <c r="I30" s="87">
        <f t="shared" si="0"/>
        <v>-2.724476343928517</v>
      </c>
    </row>
    <row r="31" spans="1:9" ht="18" customHeight="1">
      <c r="A31" s="284"/>
      <c r="B31" s="284"/>
      <c r="C31" s="19"/>
      <c r="D31" s="30" t="s">
        <v>13</v>
      </c>
      <c r="E31" s="43"/>
      <c r="F31" s="69">
        <v>101178</v>
      </c>
      <c r="G31" s="77">
        <f t="shared" si="2"/>
        <v>16.978795384522442</v>
      </c>
      <c r="H31" s="69">
        <v>100954</v>
      </c>
      <c r="I31" s="87">
        <f t="shared" si="0"/>
        <v>0.22188323394813914</v>
      </c>
    </row>
    <row r="32" spans="1:9" ht="18" customHeight="1">
      <c r="A32" s="284"/>
      <c r="B32" s="284"/>
      <c r="C32" s="50" t="s">
        <v>14</v>
      </c>
      <c r="D32" s="51"/>
      <c r="E32" s="51"/>
      <c r="F32" s="65">
        <v>236900</v>
      </c>
      <c r="G32" s="75">
        <f t="shared" si="2"/>
        <v>39.75445874195346</v>
      </c>
      <c r="H32" s="65">
        <v>247549</v>
      </c>
      <c r="I32" s="86">
        <f t="shared" si="0"/>
        <v>-4.301774598160368</v>
      </c>
    </row>
    <row r="33" spans="1:9" ht="18" customHeight="1">
      <c r="A33" s="284"/>
      <c r="B33" s="284"/>
      <c r="C33" s="7"/>
      <c r="D33" s="30" t="s">
        <v>15</v>
      </c>
      <c r="E33" s="43"/>
      <c r="F33" s="69">
        <v>19643</v>
      </c>
      <c r="G33" s="77">
        <f t="shared" si="2"/>
        <v>3.2963141961510836</v>
      </c>
      <c r="H33" s="69">
        <v>19097</v>
      </c>
      <c r="I33" s="87">
        <f t="shared" si="0"/>
        <v>2.8590878148400334</v>
      </c>
    </row>
    <row r="34" spans="1:9" ht="18" customHeight="1">
      <c r="A34" s="284"/>
      <c r="B34" s="284"/>
      <c r="C34" s="7"/>
      <c r="D34" s="30" t="s">
        <v>34</v>
      </c>
      <c r="E34" s="43"/>
      <c r="F34" s="69">
        <v>2660</v>
      </c>
      <c r="G34" s="77">
        <f t="shared" si="2"/>
        <v>0.4463776287614867</v>
      </c>
      <c r="H34" s="69">
        <v>2608</v>
      </c>
      <c r="I34" s="87">
        <f t="shared" si="0"/>
        <v>1.9938650306748462</v>
      </c>
    </row>
    <row r="35" spans="1:9" ht="18" customHeight="1">
      <c r="A35" s="284"/>
      <c r="B35" s="284"/>
      <c r="C35" s="7"/>
      <c r="D35" s="30" t="s">
        <v>35</v>
      </c>
      <c r="E35" s="43"/>
      <c r="F35" s="69">
        <v>123305</v>
      </c>
      <c r="G35" s="77">
        <f t="shared" si="2"/>
        <v>20.691952449035757</v>
      </c>
      <c r="H35" s="69">
        <v>125422</v>
      </c>
      <c r="I35" s="87">
        <f t="shared" si="0"/>
        <v>-1.687901644049683</v>
      </c>
    </row>
    <row r="36" spans="1:9" ht="18" customHeight="1">
      <c r="A36" s="284"/>
      <c r="B36" s="284"/>
      <c r="C36" s="7"/>
      <c r="D36" s="30" t="s">
        <v>36</v>
      </c>
      <c r="E36" s="43"/>
      <c r="F36" s="69">
        <v>2113</v>
      </c>
      <c r="G36" s="77">
        <f t="shared" si="2"/>
        <v>0.3545849359297073</v>
      </c>
      <c r="H36" s="69">
        <v>3503</v>
      </c>
      <c r="I36" s="87">
        <f t="shared" si="0"/>
        <v>-39.680274050813594</v>
      </c>
    </row>
    <row r="37" spans="1:9" ht="18" customHeight="1">
      <c r="A37" s="284"/>
      <c r="B37" s="284"/>
      <c r="C37" s="7"/>
      <c r="D37" s="30" t="s">
        <v>16</v>
      </c>
      <c r="E37" s="43"/>
      <c r="F37" s="69">
        <v>12161</v>
      </c>
      <c r="G37" s="77">
        <f t="shared" si="2"/>
        <v>2.0407512569054282</v>
      </c>
      <c r="H37" s="69">
        <v>14575</v>
      </c>
      <c r="I37" s="87">
        <f t="shared" si="0"/>
        <v>-16.56260720411664</v>
      </c>
    </row>
    <row r="38" spans="1:9" ht="18" customHeight="1">
      <c r="A38" s="284"/>
      <c r="B38" s="284"/>
      <c r="C38" s="19"/>
      <c r="D38" s="30" t="s">
        <v>37</v>
      </c>
      <c r="E38" s="43"/>
      <c r="F38" s="69">
        <v>77019</v>
      </c>
      <c r="G38" s="77">
        <f t="shared" si="2"/>
        <v>12.924646086308625</v>
      </c>
      <c r="H38" s="69">
        <v>82343</v>
      </c>
      <c r="I38" s="87">
        <f t="shared" si="0"/>
        <v>-6.465637637686261</v>
      </c>
    </row>
    <row r="39" spans="1:9" ht="18" customHeight="1">
      <c r="A39" s="284"/>
      <c r="B39" s="284"/>
      <c r="C39" s="50" t="s">
        <v>17</v>
      </c>
      <c r="D39" s="51"/>
      <c r="E39" s="51"/>
      <c r="F39" s="65">
        <v>113835</v>
      </c>
      <c r="G39" s="75">
        <f t="shared" si="2"/>
        <v>19.10278096618941</v>
      </c>
      <c r="H39" s="65">
        <v>107268</v>
      </c>
      <c r="I39" s="86">
        <f t="shared" si="0"/>
        <v>6.122049446246791</v>
      </c>
    </row>
    <row r="40" spans="1:9" ht="18" customHeight="1">
      <c r="A40" s="284"/>
      <c r="B40" s="284"/>
      <c r="C40" s="7"/>
      <c r="D40" s="52" t="s">
        <v>18</v>
      </c>
      <c r="E40" s="53"/>
      <c r="F40" s="67">
        <v>111837</v>
      </c>
      <c r="G40" s="76">
        <f t="shared" si="2"/>
        <v>18.7674943112024</v>
      </c>
      <c r="H40" s="67">
        <v>104728</v>
      </c>
      <c r="I40" s="88">
        <f t="shared" si="0"/>
        <v>6.788060499579873</v>
      </c>
    </row>
    <row r="41" spans="1:9" ht="18" customHeight="1">
      <c r="A41" s="284"/>
      <c r="B41" s="284"/>
      <c r="C41" s="7"/>
      <c r="D41" s="16"/>
      <c r="E41" s="103" t="s">
        <v>92</v>
      </c>
      <c r="F41" s="69">
        <v>71471</v>
      </c>
      <c r="G41" s="77">
        <f t="shared" si="2"/>
        <v>11.993629889177523</v>
      </c>
      <c r="H41" s="69">
        <v>64721</v>
      </c>
      <c r="I41" s="89">
        <f t="shared" si="0"/>
        <v>10.429381499049772</v>
      </c>
    </row>
    <row r="42" spans="1:9" ht="18" customHeight="1">
      <c r="A42" s="284"/>
      <c r="B42" s="284"/>
      <c r="C42" s="7"/>
      <c r="D42" s="33"/>
      <c r="E42" s="32" t="s">
        <v>38</v>
      </c>
      <c r="F42" s="69">
        <v>40209</v>
      </c>
      <c r="G42" s="77">
        <f t="shared" si="2"/>
        <v>6.747518073259632</v>
      </c>
      <c r="H42" s="69">
        <v>39862</v>
      </c>
      <c r="I42" s="89">
        <f t="shared" si="0"/>
        <v>0.8705032361647769</v>
      </c>
    </row>
    <row r="43" spans="1:9" ht="18" customHeight="1">
      <c r="A43" s="284"/>
      <c r="B43" s="284"/>
      <c r="C43" s="7"/>
      <c r="D43" s="30" t="s">
        <v>39</v>
      </c>
      <c r="E43" s="54"/>
      <c r="F43" s="69">
        <v>1998</v>
      </c>
      <c r="G43" s="77">
        <f t="shared" si="2"/>
        <v>0.33528665498701143</v>
      </c>
      <c r="H43" s="67">
        <v>2540</v>
      </c>
      <c r="I43" s="158">
        <f t="shared" si="0"/>
        <v>-21.338582677165352</v>
      </c>
    </row>
    <row r="44" spans="1:9" ht="18" customHeight="1">
      <c r="A44" s="284"/>
      <c r="B44" s="284"/>
      <c r="C44" s="11"/>
      <c r="D44" s="48" t="s">
        <v>40</v>
      </c>
      <c r="E44" s="49"/>
      <c r="F44" s="73">
        <v>0</v>
      </c>
      <c r="G44" s="79">
        <f t="shared" si="2"/>
        <v>0</v>
      </c>
      <c r="H44" s="72">
        <v>0</v>
      </c>
      <c r="I44" s="84" t="e">
        <f t="shared" si="0"/>
        <v>#DIV/0!</v>
      </c>
    </row>
    <row r="45" spans="1:9" ht="18" customHeight="1">
      <c r="A45" s="285"/>
      <c r="B45" s="285"/>
      <c r="C45" s="11" t="s">
        <v>19</v>
      </c>
      <c r="D45" s="12"/>
      <c r="E45" s="12"/>
      <c r="F45" s="74">
        <f>SUM(F28,F32,F39)+1</f>
        <v>595908</v>
      </c>
      <c r="G45" s="79">
        <f t="shared" si="2"/>
        <v>100</v>
      </c>
      <c r="H45" s="74">
        <f>SUM(H28,H32,H39)</f>
        <v>600960</v>
      </c>
      <c r="I45" s="159">
        <f t="shared" si="0"/>
        <v>-0.8406549520766804</v>
      </c>
    </row>
    <row r="46" ht="13.5">
      <c r="A46" s="104" t="s">
        <v>20</v>
      </c>
    </row>
    <row r="47" ht="13.5">
      <c r="A47" s="105" t="s">
        <v>21</v>
      </c>
    </row>
    <row r="57" ht="13.5">
      <c r="I57" s="8"/>
    </row>
    <row r="58" ht="13.5">
      <c r="I58" s="8"/>
    </row>
  </sheetData>
  <sheetProtection/>
  <mergeCells count="6">
    <mergeCell ref="A9:A45"/>
    <mergeCell ref="B9:B27"/>
    <mergeCell ref="D17:E17"/>
    <mergeCell ref="D18:E18"/>
    <mergeCell ref="D19:E19"/>
    <mergeCell ref="B28:B45"/>
  </mergeCells>
  <printOptions horizontalCentered="1" verticalCentered="1"/>
  <pageMargins left="0" right="0" top="0.1968503937007874" bottom="0.1968503937007874" header="0.1968503937007874" footer="0.31496062992125984"/>
  <pageSetup firstPageNumber="1" useFirstPageNumber="1" horizontalDpi="300" verticalDpi="300" orientation="portrait" paperSize="9" r:id="rId2"/>
  <headerFooter alignWithMargins="0">
    <oddHeader>&amp;R&amp;"明朝,斜体"&amp;9都道府県－3-1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8.796875" defaultRowHeight="14.25"/>
  <cols>
    <col min="1" max="1" width="5.3984375" style="2" customWidth="1"/>
    <col min="2" max="2" width="3.09765625" style="2" customWidth="1"/>
    <col min="3" max="3" width="34.69921875" style="2" customWidth="1"/>
    <col min="4" max="9" width="11.8984375" style="2" customWidth="1"/>
    <col min="10" max="16384" width="9" style="2" customWidth="1"/>
  </cols>
  <sheetData>
    <row r="1" spans="1:5" ht="33.75" customHeight="1">
      <c r="A1" s="160" t="s">
        <v>0</v>
      </c>
      <c r="B1" s="160"/>
      <c r="C1" s="28" t="s">
        <v>247</v>
      </c>
      <c r="D1" s="161"/>
      <c r="E1" s="161"/>
    </row>
    <row r="4" ht="13.5">
      <c r="A4" s="162" t="s">
        <v>114</v>
      </c>
    </row>
    <row r="5" ht="13.5">
      <c r="I5" s="14" t="s">
        <v>115</v>
      </c>
    </row>
    <row r="6" spans="1:9" s="167" customFormat="1" ht="29.25" customHeight="1">
      <c r="A6" s="163" t="s">
        <v>116</v>
      </c>
      <c r="B6" s="164"/>
      <c r="C6" s="164"/>
      <c r="D6" s="165"/>
      <c r="E6" s="166" t="s">
        <v>232</v>
      </c>
      <c r="F6" s="166" t="s">
        <v>233</v>
      </c>
      <c r="G6" s="166" t="s">
        <v>234</v>
      </c>
      <c r="H6" s="166" t="s">
        <v>235</v>
      </c>
      <c r="I6" s="166" t="s">
        <v>242</v>
      </c>
    </row>
    <row r="7" spans="1:9" ht="27" customHeight="1">
      <c r="A7" s="327" t="s">
        <v>117</v>
      </c>
      <c r="B7" s="55" t="s">
        <v>118</v>
      </c>
      <c r="C7" s="56"/>
      <c r="D7" s="93" t="s">
        <v>119</v>
      </c>
      <c r="E7" s="168">
        <v>626309</v>
      </c>
      <c r="F7" s="169">
        <v>645325</v>
      </c>
      <c r="G7" s="169">
        <v>633837</v>
      </c>
      <c r="H7" s="169">
        <v>610635</v>
      </c>
      <c r="I7" s="169">
        <v>605089</v>
      </c>
    </row>
    <row r="8" spans="1:9" ht="27" customHeight="1">
      <c r="A8" s="284"/>
      <c r="B8" s="9"/>
      <c r="C8" s="30" t="s">
        <v>120</v>
      </c>
      <c r="D8" s="91" t="s">
        <v>42</v>
      </c>
      <c r="E8" s="170">
        <v>310573</v>
      </c>
      <c r="F8" s="170">
        <v>309840</v>
      </c>
      <c r="G8" s="170">
        <v>317809</v>
      </c>
      <c r="H8" s="170">
        <v>328444</v>
      </c>
      <c r="I8" s="171">
        <v>326457</v>
      </c>
    </row>
    <row r="9" spans="1:9" ht="27" customHeight="1">
      <c r="A9" s="284"/>
      <c r="B9" s="44" t="s">
        <v>121</v>
      </c>
      <c r="C9" s="43"/>
      <c r="D9" s="94"/>
      <c r="E9" s="172">
        <v>614774</v>
      </c>
      <c r="F9" s="172">
        <v>634074</v>
      </c>
      <c r="G9" s="172">
        <v>624329</v>
      </c>
      <c r="H9" s="172">
        <v>600960</v>
      </c>
      <c r="I9" s="173">
        <v>595908</v>
      </c>
    </row>
    <row r="10" spans="1:9" ht="27" customHeight="1">
      <c r="A10" s="284"/>
      <c r="B10" s="44" t="s">
        <v>122</v>
      </c>
      <c r="C10" s="43"/>
      <c r="D10" s="94"/>
      <c r="E10" s="172">
        <v>11534</v>
      </c>
      <c r="F10" s="172">
        <v>11251</v>
      </c>
      <c r="G10" s="172">
        <v>9508</v>
      </c>
      <c r="H10" s="172">
        <v>9675</v>
      </c>
      <c r="I10" s="173">
        <v>9181</v>
      </c>
    </row>
    <row r="11" spans="1:9" ht="27" customHeight="1">
      <c r="A11" s="284"/>
      <c r="B11" s="44" t="s">
        <v>123</v>
      </c>
      <c r="C11" s="43"/>
      <c r="D11" s="94"/>
      <c r="E11" s="172">
        <v>6622</v>
      </c>
      <c r="F11" s="172">
        <v>10466</v>
      </c>
      <c r="G11" s="172">
        <v>8138</v>
      </c>
      <c r="H11" s="172">
        <v>5347</v>
      </c>
      <c r="I11" s="173">
        <v>3966</v>
      </c>
    </row>
    <row r="12" spans="1:9" ht="27" customHeight="1">
      <c r="A12" s="284"/>
      <c r="B12" s="44" t="s">
        <v>124</v>
      </c>
      <c r="C12" s="43"/>
      <c r="D12" s="94"/>
      <c r="E12" s="172">
        <v>4912</v>
      </c>
      <c r="F12" s="172">
        <v>785</v>
      </c>
      <c r="G12" s="172">
        <v>1370</v>
      </c>
      <c r="H12" s="172">
        <v>4327</v>
      </c>
      <c r="I12" s="173">
        <v>5215</v>
      </c>
    </row>
    <row r="13" spans="1:9" ht="27" customHeight="1">
      <c r="A13" s="284"/>
      <c r="B13" s="44" t="s">
        <v>125</v>
      </c>
      <c r="C13" s="43"/>
      <c r="D13" s="99"/>
      <c r="E13" s="174">
        <v>1278</v>
      </c>
      <c r="F13" s="174">
        <v>-4127</v>
      </c>
      <c r="G13" s="174">
        <v>585</v>
      </c>
      <c r="H13" s="174">
        <v>2957</v>
      </c>
      <c r="I13" s="175">
        <v>887</v>
      </c>
    </row>
    <row r="14" spans="1:9" ht="27" customHeight="1">
      <c r="A14" s="284"/>
      <c r="B14" s="101" t="s">
        <v>126</v>
      </c>
      <c r="C14" s="53"/>
      <c r="D14" s="99"/>
      <c r="E14" s="174">
        <v>366</v>
      </c>
      <c r="F14" s="174">
        <v>0</v>
      </c>
      <c r="G14" s="174">
        <v>0</v>
      </c>
      <c r="H14" s="174">
        <v>0</v>
      </c>
      <c r="I14" s="175">
        <v>0</v>
      </c>
    </row>
    <row r="15" spans="1:9" ht="27" customHeight="1">
      <c r="A15" s="284"/>
      <c r="B15" s="45" t="s">
        <v>127</v>
      </c>
      <c r="C15" s="46"/>
      <c r="D15" s="176"/>
      <c r="E15" s="177">
        <v>2129</v>
      </c>
      <c r="F15" s="177">
        <v>-694</v>
      </c>
      <c r="G15" s="177">
        <v>1151</v>
      </c>
      <c r="H15" s="177">
        <v>3151</v>
      </c>
      <c r="I15" s="178">
        <v>64</v>
      </c>
    </row>
    <row r="16" spans="1:9" ht="27" customHeight="1">
      <c r="A16" s="284"/>
      <c r="B16" s="179" t="s">
        <v>128</v>
      </c>
      <c r="C16" s="180"/>
      <c r="D16" s="181" t="s">
        <v>43</v>
      </c>
      <c r="E16" s="182">
        <v>99991</v>
      </c>
      <c r="F16" s="182">
        <v>95428</v>
      </c>
      <c r="G16" s="182">
        <v>81346</v>
      </c>
      <c r="H16" s="182">
        <v>74439</v>
      </c>
      <c r="I16" s="183">
        <v>61576</v>
      </c>
    </row>
    <row r="17" spans="1:9" ht="27" customHeight="1">
      <c r="A17" s="284"/>
      <c r="B17" s="44" t="s">
        <v>129</v>
      </c>
      <c r="C17" s="43"/>
      <c r="D17" s="91" t="s">
        <v>44</v>
      </c>
      <c r="E17" s="172">
        <v>34666</v>
      </c>
      <c r="F17" s="172">
        <v>31180</v>
      </c>
      <c r="G17" s="172">
        <v>26127</v>
      </c>
      <c r="H17" s="172">
        <v>36706</v>
      </c>
      <c r="I17" s="173">
        <v>37875</v>
      </c>
    </row>
    <row r="18" spans="1:9" ht="27" customHeight="1">
      <c r="A18" s="284"/>
      <c r="B18" s="44" t="s">
        <v>130</v>
      </c>
      <c r="C18" s="43"/>
      <c r="D18" s="91" t="s">
        <v>45</v>
      </c>
      <c r="E18" s="172">
        <v>1296292</v>
      </c>
      <c r="F18" s="172">
        <v>1293313</v>
      </c>
      <c r="G18" s="172">
        <v>1290694</v>
      </c>
      <c r="H18" s="172">
        <v>1282318</v>
      </c>
      <c r="I18" s="173">
        <v>1272489</v>
      </c>
    </row>
    <row r="19" spans="1:9" ht="27" customHeight="1">
      <c r="A19" s="284"/>
      <c r="B19" s="44" t="s">
        <v>131</v>
      </c>
      <c r="C19" s="43"/>
      <c r="D19" s="91" t="s">
        <v>132</v>
      </c>
      <c r="E19" s="172">
        <f>E17+E18-E16</f>
        <v>1230967</v>
      </c>
      <c r="F19" s="172">
        <f>F17+F18-F16</f>
        <v>1229065</v>
      </c>
      <c r="G19" s="172">
        <f>G17+G18-G16</f>
        <v>1235475</v>
      </c>
      <c r="H19" s="172">
        <f>H17+H18-H16</f>
        <v>1244585</v>
      </c>
      <c r="I19" s="172">
        <f>I17+I18-I16</f>
        <v>1248788</v>
      </c>
    </row>
    <row r="20" spans="1:9" ht="27" customHeight="1">
      <c r="A20" s="284"/>
      <c r="B20" s="44" t="s">
        <v>133</v>
      </c>
      <c r="C20" s="43"/>
      <c r="D20" s="94" t="s">
        <v>134</v>
      </c>
      <c r="E20" s="184">
        <f>E18/E8</f>
        <v>4.173872165320231</v>
      </c>
      <c r="F20" s="184">
        <f>F18/F8</f>
        <v>4.174131809966434</v>
      </c>
      <c r="G20" s="184">
        <f>G18/G8</f>
        <v>4.061225453023671</v>
      </c>
      <c r="H20" s="184">
        <f>H18/H8</f>
        <v>3.9042211153195066</v>
      </c>
      <c r="I20" s="184">
        <f>I18/I8</f>
        <v>3.8978762899861237</v>
      </c>
    </row>
    <row r="21" spans="1:9" ht="27" customHeight="1">
      <c r="A21" s="284"/>
      <c r="B21" s="44" t="s">
        <v>135</v>
      </c>
      <c r="C21" s="43"/>
      <c r="D21" s="94" t="s">
        <v>136</v>
      </c>
      <c r="E21" s="184">
        <f>E19/E8</f>
        <v>3.963535143106452</v>
      </c>
      <c r="F21" s="184">
        <f>F19/F8</f>
        <v>3.96677317325071</v>
      </c>
      <c r="G21" s="184">
        <f>G19/G8</f>
        <v>3.8874764402518496</v>
      </c>
      <c r="H21" s="184">
        <f>H19/H8</f>
        <v>3.789336995043295</v>
      </c>
      <c r="I21" s="184">
        <f>I19/I8</f>
        <v>3.825275610570458</v>
      </c>
    </row>
    <row r="22" spans="1:9" ht="27" customHeight="1">
      <c r="A22" s="284"/>
      <c r="B22" s="44" t="s">
        <v>137</v>
      </c>
      <c r="C22" s="43"/>
      <c r="D22" s="94" t="s">
        <v>138</v>
      </c>
      <c r="E22" s="172">
        <f>E18/E24*1000000</f>
        <v>1193642.339711804</v>
      </c>
      <c r="F22" s="172">
        <f>F18/F24*1000000</f>
        <v>1190899.2382115235</v>
      </c>
      <c r="G22" s="172">
        <f>G18/G24*1000000</f>
        <v>1188487.629339676</v>
      </c>
      <c r="H22" s="172">
        <f>H18/H24*1000000</f>
        <v>1253341.986611528</v>
      </c>
      <c r="I22" s="172">
        <f>I18/I24*1000000</f>
        <v>1243735.0884892177</v>
      </c>
    </row>
    <row r="23" spans="1:9" ht="27" customHeight="1">
      <c r="A23" s="284"/>
      <c r="B23" s="44" t="s">
        <v>139</v>
      </c>
      <c r="C23" s="43"/>
      <c r="D23" s="94" t="s">
        <v>140</v>
      </c>
      <c r="E23" s="172">
        <f>E19/E24*1000000</f>
        <v>1133490.239844125</v>
      </c>
      <c r="F23" s="172">
        <f>F19/F24*1000000</f>
        <v>1131738.8537905721</v>
      </c>
      <c r="G23" s="172">
        <f>G19/G24*1000000</f>
        <v>1137641.2642023873</v>
      </c>
      <c r="H23" s="172">
        <f>H19/H24*1000000</f>
        <v>1216461.6237211898</v>
      </c>
      <c r="I23" s="172">
        <f>I19/I24*1000000</f>
        <v>1220569.6502557376</v>
      </c>
    </row>
    <row r="24" spans="1:9" ht="27" customHeight="1">
      <c r="A24" s="284"/>
      <c r="B24" s="185" t="s">
        <v>141</v>
      </c>
      <c r="C24" s="186"/>
      <c r="D24" s="187" t="s">
        <v>142</v>
      </c>
      <c r="E24" s="177">
        <v>1085997</v>
      </c>
      <c r="F24" s="177">
        <f>E24</f>
        <v>1085997</v>
      </c>
      <c r="G24" s="177">
        <f>F24</f>
        <v>1085997</v>
      </c>
      <c r="H24" s="178">
        <v>1023119</v>
      </c>
      <c r="I24" s="178">
        <f>H24</f>
        <v>1023119</v>
      </c>
    </row>
    <row r="25" spans="1:9" ht="27" customHeight="1">
      <c r="A25" s="284"/>
      <c r="B25" s="10" t="s">
        <v>143</v>
      </c>
      <c r="C25" s="188"/>
      <c r="D25" s="189"/>
      <c r="E25" s="170">
        <v>332911</v>
      </c>
      <c r="F25" s="170">
        <v>330117</v>
      </c>
      <c r="G25" s="170">
        <v>331012</v>
      </c>
      <c r="H25" s="170">
        <v>334603</v>
      </c>
      <c r="I25" s="190">
        <v>329274</v>
      </c>
    </row>
    <row r="26" spans="1:9" ht="27" customHeight="1">
      <c r="A26" s="284"/>
      <c r="B26" s="191" t="s">
        <v>144</v>
      </c>
      <c r="C26" s="192"/>
      <c r="D26" s="193"/>
      <c r="E26" s="194">
        <v>0.266</v>
      </c>
      <c r="F26" s="194">
        <v>0.273</v>
      </c>
      <c r="G26" s="194">
        <v>0.28</v>
      </c>
      <c r="H26" s="194">
        <v>0.299</v>
      </c>
      <c r="I26" s="195">
        <v>0.309</v>
      </c>
    </row>
    <row r="27" spans="1:9" ht="27" customHeight="1">
      <c r="A27" s="284"/>
      <c r="B27" s="191" t="s">
        <v>145</v>
      </c>
      <c r="C27" s="192"/>
      <c r="D27" s="193"/>
      <c r="E27" s="196">
        <v>1.5</v>
      </c>
      <c r="F27" s="196">
        <v>0.2</v>
      </c>
      <c r="G27" s="196">
        <v>0.4</v>
      </c>
      <c r="H27" s="196">
        <v>1.3</v>
      </c>
      <c r="I27" s="197">
        <v>1.6</v>
      </c>
    </row>
    <row r="28" spans="1:9" ht="27" customHeight="1">
      <c r="A28" s="284"/>
      <c r="B28" s="191" t="s">
        <v>146</v>
      </c>
      <c r="C28" s="192"/>
      <c r="D28" s="193"/>
      <c r="E28" s="196">
        <v>92.3</v>
      </c>
      <c r="F28" s="196">
        <v>91.1</v>
      </c>
      <c r="G28" s="196">
        <v>91.2</v>
      </c>
      <c r="H28" s="196">
        <v>92.2</v>
      </c>
      <c r="I28" s="197">
        <v>93.3</v>
      </c>
    </row>
    <row r="29" spans="1:9" ht="27" customHeight="1">
      <c r="A29" s="284"/>
      <c r="B29" s="198" t="s">
        <v>147</v>
      </c>
      <c r="C29" s="199"/>
      <c r="D29" s="200"/>
      <c r="E29" s="201">
        <v>40.3</v>
      </c>
      <c r="F29" s="201">
        <v>40.3</v>
      </c>
      <c r="G29" s="201">
        <v>41.3</v>
      </c>
      <c r="H29" s="201">
        <v>38.8</v>
      </c>
      <c r="I29" s="202">
        <v>39.5</v>
      </c>
    </row>
    <row r="30" spans="1:9" ht="27" customHeight="1">
      <c r="A30" s="284"/>
      <c r="B30" s="327" t="s">
        <v>148</v>
      </c>
      <c r="C30" s="25" t="s">
        <v>149</v>
      </c>
      <c r="D30" s="203"/>
      <c r="E30" s="204">
        <v>0</v>
      </c>
      <c r="F30" s="204">
        <v>0</v>
      </c>
      <c r="G30" s="204">
        <v>0</v>
      </c>
      <c r="H30" s="204">
        <v>0</v>
      </c>
      <c r="I30" s="205">
        <v>0</v>
      </c>
    </row>
    <row r="31" spans="1:9" ht="27" customHeight="1">
      <c r="A31" s="284"/>
      <c r="B31" s="284"/>
      <c r="C31" s="191" t="s">
        <v>150</v>
      </c>
      <c r="D31" s="193"/>
      <c r="E31" s="196">
        <v>0</v>
      </c>
      <c r="F31" s="196">
        <v>0</v>
      </c>
      <c r="G31" s="196">
        <v>0</v>
      </c>
      <c r="H31" s="196">
        <v>0</v>
      </c>
      <c r="I31" s="197">
        <v>0</v>
      </c>
    </row>
    <row r="32" spans="1:9" ht="27" customHeight="1">
      <c r="A32" s="284"/>
      <c r="B32" s="284"/>
      <c r="C32" s="191" t="s">
        <v>151</v>
      </c>
      <c r="D32" s="193"/>
      <c r="E32" s="196">
        <v>15.4</v>
      </c>
      <c r="F32" s="196">
        <v>15.4</v>
      </c>
      <c r="G32" s="196">
        <v>14.6</v>
      </c>
      <c r="H32" s="196">
        <v>14.1</v>
      </c>
      <c r="I32" s="197">
        <v>13.6</v>
      </c>
    </row>
    <row r="33" spans="1:9" ht="27" customHeight="1">
      <c r="A33" s="285"/>
      <c r="B33" s="285"/>
      <c r="C33" s="198" t="s">
        <v>152</v>
      </c>
      <c r="D33" s="200"/>
      <c r="E33" s="201">
        <v>240</v>
      </c>
      <c r="F33" s="201">
        <v>238.4</v>
      </c>
      <c r="G33" s="201">
        <v>241.2</v>
      </c>
      <c r="H33" s="201">
        <v>238.3</v>
      </c>
      <c r="I33" s="206">
        <v>249.3</v>
      </c>
    </row>
    <row r="34" spans="1:9" ht="27" customHeight="1">
      <c r="A34" s="2" t="s">
        <v>243</v>
      </c>
      <c r="B34" s="8"/>
      <c r="C34" s="8"/>
      <c r="D34" s="8"/>
      <c r="E34" s="207"/>
      <c r="F34" s="207"/>
      <c r="G34" s="207"/>
      <c r="H34" s="207"/>
      <c r="I34" s="208"/>
    </row>
    <row r="35" ht="27" customHeight="1">
      <c r="A35" s="13" t="s">
        <v>111</v>
      </c>
    </row>
    <row r="36" ht="13.5">
      <c r="A36" s="209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view="pageBreakPreview" zoomScale="85" zoomScaleSheetLayoutView="85" zoomScalePageLayoutView="0" workbookViewId="0" topLeftCell="A1">
      <pane xSplit="5" ySplit="7" topLeftCell="F8" activePane="bottomRight" state="frozen"/>
      <selection pane="topLeft" activeCell="F45" sqref="F45"/>
      <selection pane="topRight" activeCell="F45" sqref="F45"/>
      <selection pane="bottomLeft" activeCell="F45" sqref="F45"/>
      <selection pane="bottomRight" activeCell="F45" sqref="F45"/>
    </sheetView>
  </sheetViews>
  <sheetFormatPr defaultColWidth="8.796875" defaultRowHeight="14.25"/>
  <cols>
    <col min="1" max="1" width="3.59765625" style="2" customWidth="1"/>
    <col min="2" max="3" width="1.59765625" style="2" customWidth="1"/>
    <col min="4" max="4" width="22.59765625" style="2" customWidth="1"/>
    <col min="5" max="5" width="10.59765625" style="2" customWidth="1"/>
    <col min="6" max="11" width="13.59765625" style="2" customWidth="1"/>
    <col min="12" max="12" width="13.59765625" style="8" customWidth="1"/>
    <col min="13" max="21" width="13.59765625" style="2" customWidth="1"/>
    <col min="22" max="25" width="12" style="2" customWidth="1"/>
    <col min="26" max="16384" width="9" style="2" customWidth="1"/>
  </cols>
  <sheetData>
    <row r="1" spans="1:7" ht="33.75" customHeight="1">
      <c r="A1" s="64" t="s">
        <v>0</v>
      </c>
      <c r="B1" s="28"/>
      <c r="C1" s="28"/>
      <c r="D1" s="102" t="s">
        <v>247</v>
      </c>
      <c r="E1" s="35"/>
      <c r="F1" s="35"/>
      <c r="G1" s="35"/>
    </row>
    <row r="2" ht="15" customHeight="1"/>
    <row r="3" spans="1:4" ht="15" customHeight="1">
      <c r="A3" s="36" t="s">
        <v>153</v>
      </c>
      <c r="B3" s="36"/>
      <c r="C3" s="36"/>
      <c r="D3" s="36"/>
    </row>
    <row r="4" spans="1:4" ht="15" customHeight="1">
      <c r="A4" s="36"/>
      <c r="B4" s="36"/>
      <c r="C4" s="36"/>
      <c r="D4" s="36"/>
    </row>
    <row r="5" spans="1:15" ht="15.75" customHeight="1">
      <c r="A5" s="31" t="s">
        <v>244</v>
      </c>
      <c r="B5" s="31"/>
      <c r="C5" s="31"/>
      <c r="D5" s="31"/>
      <c r="K5" s="37"/>
      <c r="O5" s="37" t="s">
        <v>48</v>
      </c>
    </row>
    <row r="6" spans="1:15" ht="15.75" customHeight="1">
      <c r="A6" s="310" t="s">
        <v>49</v>
      </c>
      <c r="B6" s="311"/>
      <c r="C6" s="311"/>
      <c r="D6" s="311"/>
      <c r="E6" s="312"/>
      <c r="F6" s="290" t="s">
        <v>248</v>
      </c>
      <c r="G6" s="291"/>
      <c r="H6" s="290" t="s">
        <v>249</v>
      </c>
      <c r="I6" s="291"/>
      <c r="J6" s="290" t="s">
        <v>255</v>
      </c>
      <c r="K6" s="291"/>
      <c r="L6" s="328" t="s">
        <v>256</v>
      </c>
      <c r="M6" s="329"/>
      <c r="N6" s="290"/>
      <c r="O6" s="291"/>
    </row>
    <row r="7" spans="1:15" ht="15.75" customHeight="1">
      <c r="A7" s="313"/>
      <c r="B7" s="314"/>
      <c r="C7" s="314"/>
      <c r="D7" s="314"/>
      <c r="E7" s="315"/>
      <c r="F7" s="108" t="s">
        <v>245</v>
      </c>
      <c r="G7" s="38" t="s">
        <v>2</v>
      </c>
      <c r="H7" s="108" t="s">
        <v>245</v>
      </c>
      <c r="I7" s="38" t="s">
        <v>2</v>
      </c>
      <c r="J7" s="108" t="s">
        <v>245</v>
      </c>
      <c r="K7" s="38" t="s">
        <v>2</v>
      </c>
      <c r="L7" s="108" t="s">
        <v>245</v>
      </c>
      <c r="M7" s="38" t="s">
        <v>2</v>
      </c>
      <c r="N7" s="108" t="s">
        <v>245</v>
      </c>
      <c r="O7" s="231" t="s">
        <v>2</v>
      </c>
    </row>
    <row r="8" spans="1:25" ht="15.75" customHeight="1">
      <c r="A8" s="300" t="s">
        <v>83</v>
      </c>
      <c r="B8" s="55" t="s">
        <v>50</v>
      </c>
      <c r="C8" s="56"/>
      <c r="D8" s="56"/>
      <c r="E8" s="93" t="s">
        <v>41</v>
      </c>
      <c r="F8" s="109">
        <v>979</v>
      </c>
      <c r="G8" s="110">
        <v>940</v>
      </c>
      <c r="H8" s="109">
        <v>3432</v>
      </c>
      <c r="I8" s="111">
        <v>3409</v>
      </c>
      <c r="J8" s="109">
        <v>2</v>
      </c>
      <c r="K8" s="112">
        <v>2</v>
      </c>
      <c r="L8" s="109">
        <v>177</v>
      </c>
      <c r="M8" s="111">
        <v>192</v>
      </c>
      <c r="N8" s="109"/>
      <c r="O8" s="112"/>
      <c r="P8" s="113"/>
      <c r="Q8" s="113"/>
      <c r="R8" s="113"/>
      <c r="S8" s="113"/>
      <c r="T8" s="113"/>
      <c r="U8" s="113"/>
      <c r="V8" s="113"/>
      <c r="W8" s="113"/>
      <c r="X8" s="113"/>
      <c r="Y8" s="113"/>
    </row>
    <row r="9" spans="1:25" ht="15.75" customHeight="1">
      <c r="A9" s="322"/>
      <c r="B9" s="8"/>
      <c r="C9" s="30" t="s">
        <v>51</v>
      </c>
      <c r="D9" s="43"/>
      <c r="E9" s="91" t="s">
        <v>42</v>
      </c>
      <c r="F9" s="70">
        <v>965</v>
      </c>
      <c r="G9" s="114">
        <v>940</v>
      </c>
      <c r="H9" s="70">
        <v>3432</v>
      </c>
      <c r="I9" s="115">
        <v>3397</v>
      </c>
      <c r="J9" s="70">
        <v>2</v>
      </c>
      <c r="K9" s="116">
        <v>2</v>
      </c>
      <c r="L9" s="70">
        <v>177</v>
      </c>
      <c r="M9" s="115">
        <v>192</v>
      </c>
      <c r="N9" s="70"/>
      <c r="O9" s="116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ht="15.75" customHeight="1">
      <c r="A10" s="322"/>
      <c r="B10" s="10"/>
      <c r="C10" s="30" t="s">
        <v>52</v>
      </c>
      <c r="D10" s="43"/>
      <c r="E10" s="91" t="s">
        <v>43</v>
      </c>
      <c r="F10" s="70">
        <v>14</v>
      </c>
      <c r="G10" s="114">
        <v>0</v>
      </c>
      <c r="H10" s="70">
        <v>0</v>
      </c>
      <c r="I10" s="115">
        <v>12</v>
      </c>
      <c r="J10" s="117">
        <v>0</v>
      </c>
      <c r="K10" s="118">
        <v>0</v>
      </c>
      <c r="L10" s="70">
        <v>0</v>
      </c>
      <c r="M10" s="115">
        <v>0</v>
      </c>
      <c r="N10" s="70"/>
      <c r="O10" s="116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ht="15.75" customHeight="1">
      <c r="A11" s="322"/>
      <c r="B11" s="50" t="s">
        <v>53</v>
      </c>
      <c r="C11" s="63"/>
      <c r="D11" s="63"/>
      <c r="E11" s="90" t="s">
        <v>44</v>
      </c>
      <c r="F11" s="119">
        <v>707</v>
      </c>
      <c r="G11" s="120">
        <v>823</v>
      </c>
      <c r="H11" s="119">
        <v>2611</v>
      </c>
      <c r="I11" s="121">
        <v>2447</v>
      </c>
      <c r="J11" s="119">
        <v>2</v>
      </c>
      <c r="K11" s="122">
        <v>2</v>
      </c>
      <c r="L11" s="119">
        <v>177</v>
      </c>
      <c r="M11" s="121">
        <v>192</v>
      </c>
      <c r="N11" s="119"/>
      <c r="O11" s="122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25" ht="15.75" customHeight="1">
      <c r="A12" s="322"/>
      <c r="B12" s="7"/>
      <c r="C12" s="30" t="s">
        <v>54</v>
      </c>
      <c r="D12" s="43"/>
      <c r="E12" s="91" t="s">
        <v>45</v>
      </c>
      <c r="F12" s="70">
        <v>707</v>
      </c>
      <c r="G12" s="114">
        <v>799</v>
      </c>
      <c r="H12" s="119">
        <v>2611</v>
      </c>
      <c r="I12" s="115">
        <v>2447</v>
      </c>
      <c r="J12" s="119">
        <v>2</v>
      </c>
      <c r="K12" s="116">
        <v>2</v>
      </c>
      <c r="L12" s="70">
        <v>177</v>
      </c>
      <c r="M12" s="115">
        <v>192</v>
      </c>
      <c r="N12" s="70"/>
      <c r="O12" s="116"/>
      <c r="P12" s="113"/>
      <c r="Q12" s="113"/>
      <c r="R12" s="113"/>
      <c r="S12" s="113"/>
      <c r="T12" s="113"/>
      <c r="U12" s="113"/>
      <c r="V12" s="113"/>
      <c r="W12" s="113"/>
      <c r="X12" s="113"/>
      <c r="Y12" s="113"/>
    </row>
    <row r="13" spans="1:25" ht="15.75" customHeight="1">
      <c r="A13" s="322"/>
      <c r="B13" s="8"/>
      <c r="C13" s="52" t="s">
        <v>55</v>
      </c>
      <c r="D13" s="53"/>
      <c r="E13" s="95" t="s">
        <v>46</v>
      </c>
      <c r="F13" s="68">
        <v>0</v>
      </c>
      <c r="G13" s="148">
        <v>24</v>
      </c>
      <c r="H13" s="117">
        <v>0</v>
      </c>
      <c r="I13" s="118">
        <v>0</v>
      </c>
      <c r="J13" s="117">
        <v>0</v>
      </c>
      <c r="K13" s="118">
        <v>0</v>
      </c>
      <c r="L13" s="68">
        <v>0</v>
      </c>
      <c r="M13" s="124">
        <v>0</v>
      </c>
      <c r="N13" s="68"/>
      <c r="O13" s="125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ht="15.75" customHeight="1">
      <c r="A14" s="322"/>
      <c r="B14" s="44" t="s">
        <v>56</v>
      </c>
      <c r="C14" s="43"/>
      <c r="D14" s="43"/>
      <c r="E14" s="91" t="s">
        <v>154</v>
      </c>
      <c r="F14" s="69">
        <f aca="true" t="shared" si="0" ref="F14:O15">F9-F12</f>
        <v>258</v>
      </c>
      <c r="G14" s="126">
        <f t="shared" si="0"/>
        <v>141</v>
      </c>
      <c r="H14" s="69">
        <f t="shared" si="0"/>
        <v>821</v>
      </c>
      <c r="I14" s="126">
        <f t="shared" si="0"/>
        <v>950</v>
      </c>
      <c r="J14" s="69">
        <f t="shared" si="0"/>
        <v>0</v>
      </c>
      <c r="K14" s="126">
        <f t="shared" si="0"/>
        <v>0</v>
      </c>
      <c r="L14" s="69">
        <f t="shared" si="0"/>
        <v>0</v>
      </c>
      <c r="M14" s="126">
        <f t="shared" si="0"/>
        <v>0</v>
      </c>
      <c r="N14" s="69">
        <f t="shared" si="0"/>
        <v>0</v>
      </c>
      <c r="O14" s="126">
        <f t="shared" si="0"/>
        <v>0</v>
      </c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25" ht="15.75" customHeight="1">
      <c r="A15" s="322"/>
      <c r="B15" s="44" t="s">
        <v>57</v>
      </c>
      <c r="C15" s="43"/>
      <c r="D15" s="43"/>
      <c r="E15" s="91" t="s">
        <v>155</v>
      </c>
      <c r="F15" s="69">
        <f t="shared" si="0"/>
        <v>14</v>
      </c>
      <c r="G15" s="126">
        <f t="shared" si="0"/>
        <v>-24</v>
      </c>
      <c r="H15" s="69">
        <f t="shared" si="0"/>
        <v>0</v>
      </c>
      <c r="I15" s="126">
        <f t="shared" si="0"/>
        <v>12</v>
      </c>
      <c r="J15" s="69">
        <f t="shared" si="0"/>
        <v>0</v>
      </c>
      <c r="K15" s="126">
        <f t="shared" si="0"/>
        <v>0</v>
      </c>
      <c r="L15" s="69">
        <f t="shared" si="0"/>
        <v>0</v>
      </c>
      <c r="M15" s="126">
        <f t="shared" si="0"/>
        <v>0</v>
      </c>
      <c r="N15" s="69">
        <f t="shared" si="0"/>
        <v>0</v>
      </c>
      <c r="O15" s="126">
        <f t="shared" si="0"/>
        <v>0</v>
      </c>
      <c r="P15" s="113"/>
      <c r="Q15" s="113"/>
      <c r="R15" s="113"/>
      <c r="S15" s="113"/>
      <c r="T15" s="113"/>
      <c r="U15" s="113"/>
      <c r="V15" s="113"/>
      <c r="W15" s="113"/>
      <c r="X15" s="113"/>
      <c r="Y15" s="113"/>
    </row>
    <row r="16" spans="1:25" ht="15.75" customHeight="1">
      <c r="A16" s="322"/>
      <c r="B16" s="44" t="s">
        <v>58</v>
      </c>
      <c r="C16" s="43"/>
      <c r="D16" s="43"/>
      <c r="E16" s="91" t="s">
        <v>156</v>
      </c>
      <c r="F16" s="69">
        <f aca="true" t="shared" si="1" ref="F16:O16">F8-F11</f>
        <v>272</v>
      </c>
      <c r="G16" s="126">
        <f t="shared" si="1"/>
        <v>117</v>
      </c>
      <c r="H16" s="69">
        <f t="shared" si="1"/>
        <v>821</v>
      </c>
      <c r="I16" s="126">
        <f t="shared" si="1"/>
        <v>962</v>
      </c>
      <c r="J16" s="69">
        <f t="shared" si="1"/>
        <v>0</v>
      </c>
      <c r="K16" s="126">
        <f t="shared" si="1"/>
        <v>0</v>
      </c>
      <c r="L16" s="69">
        <f t="shared" si="1"/>
        <v>0</v>
      </c>
      <c r="M16" s="126">
        <f t="shared" si="1"/>
        <v>0</v>
      </c>
      <c r="N16" s="69">
        <f t="shared" si="1"/>
        <v>0</v>
      </c>
      <c r="O16" s="126">
        <f t="shared" si="1"/>
        <v>0</v>
      </c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ht="15.75" customHeight="1">
      <c r="A17" s="322"/>
      <c r="B17" s="44" t="s">
        <v>59</v>
      </c>
      <c r="C17" s="43"/>
      <c r="D17" s="43"/>
      <c r="E17" s="34"/>
      <c r="F17" s="211">
        <v>0</v>
      </c>
      <c r="G17" s="212">
        <v>0</v>
      </c>
      <c r="H17" s="117">
        <v>0</v>
      </c>
      <c r="I17" s="118">
        <v>0</v>
      </c>
      <c r="J17" s="70">
        <v>0</v>
      </c>
      <c r="K17" s="116">
        <v>0</v>
      </c>
      <c r="L17" s="70">
        <v>0</v>
      </c>
      <c r="M17" s="115">
        <v>0</v>
      </c>
      <c r="N17" s="117"/>
      <c r="O17" s="127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ht="15.75" customHeight="1">
      <c r="A18" s="323"/>
      <c r="B18" s="47" t="s">
        <v>60</v>
      </c>
      <c r="C18" s="31"/>
      <c r="D18" s="31"/>
      <c r="E18" s="17"/>
      <c r="F18" s="128">
        <v>0</v>
      </c>
      <c r="G18" s="129">
        <v>0</v>
      </c>
      <c r="H18" s="130"/>
      <c r="I18" s="131">
        <v>0</v>
      </c>
      <c r="J18" s="130">
        <v>0</v>
      </c>
      <c r="K18" s="131">
        <v>0</v>
      </c>
      <c r="L18" s="130">
        <v>0</v>
      </c>
      <c r="M18" s="131">
        <v>0</v>
      </c>
      <c r="N18" s="130"/>
      <c r="O18" s="132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ht="15.75" customHeight="1">
      <c r="A19" s="322" t="s">
        <v>84</v>
      </c>
      <c r="B19" s="50" t="s">
        <v>61</v>
      </c>
      <c r="C19" s="51"/>
      <c r="D19" s="51"/>
      <c r="E19" s="96"/>
      <c r="F19" s="65">
        <v>583</v>
      </c>
      <c r="G19" s="133">
        <v>260</v>
      </c>
      <c r="H19" s="66">
        <v>3</v>
      </c>
      <c r="I19" s="134">
        <v>10</v>
      </c>
      <c r="J19" s="66">
        <v>16</v>
      </c>
      <c r="K19" s="135">
        <v>16</v>
      </c>
      <c r="L19" s="66">
        <v>528</v>
      </c>
      <c r="M19" s="134">
        <v>522</v>
      </c>
      <c r="N19" s="66"/>
      <c r="O19" s="135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ht="15.75" customHeight="1">
      <c r="A20" s="322"/>
      <c r="B20" s="19"/>
      <c r="C20" s="30" t="s">
        <v>62</v>
      </c>
      <c r="D20" s="43"/>
      <c r="E20" s="91"/>
      <c r="F20" s="69">
        <v>583</v>
      </c>
      <c r="G20" s="126">
        <v>260</v>
      </c>
      <c r="H20" s="70">
        <v>0</v>
      </c>
      <c r="I20" s="115">
        <v>0</v>
      </c>
      <c r="J20" s="70">
        <v>0</v>
      </c>
      <c r="K20" s="118">
        <v>0</v>
      </c>
      <c r="L20" s="70">
        <v>0</v>
      </c>
      <c r="M20" s="115">
        <v>0</v>
      </c>
      <c r="N20" s="70"/>
      <c r="O20" s="116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ht="15.75" customHeight="1">
      <c r="A21" s="322"/>
      <c r="B21" s="9" t="s">
        <v>63</v>
      </c>
      <c r="C21" s="63"/>
      <c r="D21" s="63"/>
      <c r="E21" s="90" t="s">
        <v>157</v>
      </c>
      <c r="F21" s="136">
        <v>583</v>
      </c>
      <c r="G21" s="137">
        <v>260</v>
      </c>
      <c r="H21" s="119">
        <v>3</v>
      </c>
      <c r="I21" s="121">
        <v>10</v>
      </c>
      <c r="J21" s="119">
        <v>16</v>
      </c>
      <c r="K21" s="122">
        <v>16</v>
      </c>
      <c r="L21" s="119">
        <v>528</v>
      </c>
      <c r="M21" s="121">
        <v>522</v>
      </c>
      <c r="N21" s="119"/>
      <c r="O21" s="122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ht="15.75" customHeight="1">
      <c r="A22" s="322"/>
      <c r="B22" s="50" t="s">
        <v>64</v>
      </c>
      <c r="C22" s="51"/>
      <c r="D22" s="51"/>
      <c r="E22" s="96" t="s">
        <v>158</v>
      </c>
      <c r="F22" s="65">
        <v>1307</v>
      </c>
      <c r="G22" s="133">
        <v>835</v>
      </c>
      <c r="H22" s="66">
        <v>1172</v>
      </c>
      <c r="I22" s="134">
        <v>1320</v>
      </c>
      <c r="J22" s="66">
        <v>16</v>
      </c>
      <c r="K22" s="135">
        <v>16</v>
      </c>
      <c r="L22" s="66">
        <v>528</v>
      </c>
      <c r="M22" s="134">
        <v>522</v>
      </c>
      <c r="N22" s="66"/>
      <c r="O22" s="135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25" ht="15.75" customHeight="1">
      <c r="A23" s="322"/>
      <c r="B23" s="7" t="s">
        <v>65</v>
      </c>
      <c r="C23" s="52" t="s">
        <v>66</v>
      </c>
      <c r="D23" s="53"/>
      <c r="E23" s="95"/>
      <c r="F23" s="67">
        <v>112</v>
      </c>
      <c r="G23" s="123">
        <v>220</v>
      </c>
      <c r="H23" s="68">
        <v>349</v>
      </c>
      <c r="I23" s="124">
        <v>389</v>
      </c>
      <c r="J23" s="68">
        <v>16</v>
      </c>
      <c r="K23" s="125">
        <v>16</v>
      </c>
      <c r="L23" s="68">
        <v>528</v>
      </c>
      <c r="M23" s="124">
        <v>522</v>
      </c>
      <c r="N23" s="68"/>
      <c r="O23" s="125"/>
      <c r="P23" s="113"/>
      <c r="Q23" s="113"/>
      <c r="R23" s="113"/>
      <c r="S23" s="113"/>
      <c r="T23" s="113"/>
      <c r="U23" s="113"/>
      <c r="V23" s="113"/>
      <c r="W23" s="113"/>
      <c r="X23" s="113"/>
      <c r="Y23" s="113"/>
    </row>
    <row r="24" spans="1:25" ht="15.75" customHeight="1">
      <c r="A24" s="322"/>
      <c r="B24" s="44" t="s">
        <v>159</v>
      </c>
      <c r="C24" s="43"/>
      <c r="D24" s="43"/>
      <c r="E24" s="91" t="s">
        <v>160</v>
      </c>
      <c r="F24" s="69">
        <f aca="true" t="shared" si="2" ref="F24:O24">F21-F22</f>
        <v>-724</v>
      </c>
      <c r="G24" s="126">
        <f t="shared" si="2"/>
        <v>-575</v>
      </c>
      <c r="H24" s="69">
        <f t="shared" si="2"/>
        <v>-1169</v>
      </c>
      <c r="I24" s="126">
        <f t="shared" si="2"/>
        <v>-1310</v>
      </c>
      <c r="J24" s="69">
        <f t="shared" si="2"/>
        <v>0</v>
      </c>
      <c r="K24" s="126">
        <f t="shared" si="2"/>
        <v>0</v>
      </c>
      <c r="L24" s="69">
        <f t="shared" si="2"/>
        <v>0</v>
      </c>
      <c r="M24" s="126">
        <f t="shared" si="2"/>
        <v>0</v>
      </c>
      <c r="N24" s="69">
        <f t="shared" si="2"/>
        <v>0</v>
      </c>
      <c r="O24" s="126">
        <f t="shared" si="2"/>
        <v>0</v>
      </c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ht="15.75" customHeight="1">
      <c r="A25" s="322"/>
      <c r="B25" s="101" t="s">
        <v>67</v>
      </c>
      <c r="C25" s="53"/>
      <c r="D25" s="53"/>
      <c r="E25" s="324" t="s">
        <v>161</v>
      </c>
      <c r="F25" s="305">
        <v>724</v>
      </c>
      <c r="G25" s="298">
        <v>575</v>
      </c>
      <c r="H25" s="296">
        <v>1169</v>
      </c>
      <c r="I25" s="298">
        <v>1310</v>
      </c>
      <c r="J25" s="296">
        <v>0</v>
      </c>
      <c r="K25" s="298">
        <v>0</v>
      </c>
      <c r="L25" s="296">
        <v>0</v>
      </c>
      <c r="M25" s="298">
        <v>0</v>
      </c>
      <c r="N25" s="296"/>
      <c r="O25" s="298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25" ht="15.75" customHeight="1">
      <c r="A26" s="322"/>
      <c r="B26" s="9" t="s">
        <v>68</v>
      </c>
      <c r="C26" s="63"/>
      <c r="D26" s="63"/>
      <c r="E26" s="325"/>
      <c r="F26" s="306"/>
      <c r="G26" s="299"/>
      <c r="H26" s="297"/>
      <c r="I26" s="299"/>
      <c r="J26" s="297"/>
      <c r="K26" s="299"/>
      <c r="L26" s="297"/>
      <c r="M26" s="299"/>
      <c r="N26" s="297"/>
      <c r="O26" s="299"/>
      <c r="P26" s="113"/>
      <c r="Q26" s="113"/>
      <c r="R26" s="113"/>
      <c r="S26" s="113"/>
      <c r="T26" s="113"/>
      <c r="U26" s="113"/>
      <c r="V26" s="113"/>
      <c r="W26" s="113"/>
      <c r="X26" s="113"/>
      <c r="Y26" s="113"/>
    </row>
    <row r="27" spans="1:25" ht="15.75" customHeight="1">
      <c r="A27" s="323"/>
      <c r="B27" s="47" t="s">
        <v>162</v>
      </c>
      <c r="C27" s="31"/>
      <c r="D27" s="31"/>
      <c r="E27" s="92" t="s">
        <v>163</v>
      </c>
      <c r="F27" s="73">
        <f aca="true" t="shared" si="3" ref="F27:O27">F24+F25</f>
        <v>0</v>
      </c>
      <c r="G27" s="138">
        <f t="shared" si="3"/>
        <v>0</v>
      </c>
      <c r="H27" s="73">
        <f t="shared" si="3"/>
        <v>0</v>
      </c>
      <c r="I27" s="138">
        <f t="shared" si="3"/>
        <v>0</v>
      </c>
      <c r="J27" s="73">
        <f t="shared" si="3"/>
        <v>0</v>
      </c>
      <c r="K27" s="138">
        <f t="shared" si="3"/>
        <v>0</v>
      </c>
      <c r="L27" s="73">
        <f t="shared" si="3"/>
        <v>0</v>
      </c>
      <c r="M27" s="138">
        <f t="shared" si="3"/>
        <v>0</v>
      </c>
      <c r="N27" s="73">
        <f t="shared" si="3"/>
        <v>0</v>
      </c>
      <c r="O27" s="138">
        <f t="shared" si="3"/>
        <v>0</v>
      </c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ht="15.75" customHeight="1">
      <c r="A28" s="13"/>
      <c r="F28" s="113"/>
      <c r="G28" s="113"/>
      <c r="H28" s="113"/>
      <c r="I28" s="113"/>
      <c r="J28" s="113"/>
      <c r="K28" s="113"/>
      <c r="L28" s="139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ht="15.75" customHeight="1">
      <c r="A29" s="31"/>
      <c r="F29" s="113"/>
      <c r="G29" s="113"/>
      <c r="H29" s="113"/>
      <c r="I29" s="113"/>
      <c r="J29" s="140"/>
      <c r="K29" s="140"/>
      <c r="L29" s="139"/>
      <c r="M29" s="113"/>
      <c r="N29" s="113"/>
      <c r="O29" s="140"/>
      <c r="P29" s="113"/>
      <c r="Q29" s="140" t="s">
        <v>107</v>
      </c>
      <c r="R29" s="113"/>
      <c r="S29" s="113"/>
      <c r="T29" s="113"/>
      <c r="U29" s="113"/>
      <c r="V29" s="113"/>
      <c r="W29" s="113"/>
      <c r="X29" s="113"/>
      <c r="Y29" s="140"/>
    </row>
    <row r="30" spans="1:25" ht="15.75" customHeight="1">
      <c r="A30" s="316" t="s">
        <v>69</v>
      </c>
      <c r="B30" s="317"/>
      <c r="C30" s="317"/>
      <c r="D30" s="317"/>
      <c r="E30" s="318"/>
      <c r="F30" s="292" t="s">
        <v>250</v>
      </c>
      <c r="G30" s="293"/>
      <c r="H30" s="292" t="s">
        <v>257</v>
      </c>
      <c r="I30" s="293"/>
      <c r="J30" s="292" t="s">
        <v>251</v>
      </c>
      <c r="K30" s="293"/>
      <c r="L30" s="292" t="s">
        <v>252</v>
      </c>
      <c r="M30" s="293"/>
      <c r="N30" s="292" t="s">
        <v>253</v>
      </c>
      <c r="O30" s="293"/>
      <c r="P30" s="292" t="s">
        <v>254</v>
      </c>
      <c r="Q30" s="293"/>
      <c r="R30" s="141"/>
      <c r="S30" s="139"/>
      <c r="T30" s="141"/>
      <c r="U30" s="139"/>
      <c r="V30" s="141"/>
      <c r="W30" s="139"/>
      <c r="X30" s="141"/>
      <c r="Y30" s="139"/>
    </row>
    <row r="31" spans="1:25" ht="15.75" customHeight="1">
      <c r="A31" s="319"/>
      <c r="B31" s="320"/>
      <c r="C31" s="320"/>
      <c r="D31" s="320"/>
      <c r="E31" s="321"/>
      <c r="F31" s="108" t="s">
        <v>245</v>
      </c>
      <c r="G31" s="38" t="s">
        <v>2</v>
      </c>
      <c r="H31" s="108" t="s">
        <v>245</v>
      </c>
      <c r="I31" s="38" t="s">
        <v>2</v>
      </c>
      <c r="J31" s="108" t="s">
        <v>245</v>
      </c>
      <c r="K31" s="38" t="s">
        <v>2</v>
      </c>
      <c r="L31" s="108" t="s">
        <v>245</v>
      </c>
      <c r="M31" s="38" t="s">
        <v>2</v>
      </c>
      <c r="N31" s="108" t="s">
        <v>245</v>
      </c>
      <c r="O31" s="210" t="s">
        <v>2</v>
      </c>
      <c r="P31" s="108" t="s">
        <v>245</v>
      </c>
      <c r="Q31" s="210" t="s">
        <v>2</v>
      </c>
      <c r="R31" s="144"/>
      <c r="S31" s="144"/>
      <c r="T31" s="144"/>
      <c r="U31" s="144"/>
      <c r="V31" s="144"/>
      <c r="W31" s="144"/>
      <c r="X31" s="144"/>
      <c r="Y31" s="144"/>
    </row>
    <row r="32" spans="1:25" ht="15.75" customHeight="1">
      <c r="A32" s="300" t="s">
        <v>85</v>
      </c>
      <c r="B32" s="55" t="s">
        <v>50</v>
      </c>
      <c r="C32" s="56"/>
      <c r="D32" s="56"/>
      <c r="E32" s="15" t="s">
        <v>41</v>
      </c>
      <c r="F32" s="66">
        <v>504</v>
      </c>
      <c r="G32" s="145">
        <v>631</v>
      </c>
      <c r="H32" s="109">
        <v>0.195</v>
      </c>
      <c r="I32" s="111">
        <v>0.22</v>
      </c>
      <c r="J32" s="109">
        <v>11</v>
      </c>
      <c r="K32" s="112">
        <v>17</v>
      </c>
      <c r="L32" s="66">
        <v>257</v>
      </c>
      <c r="M32" s="145">
        <v>420</v>
      </c>
      <c r="N32" s="109">
        <v>2270</v>
      </c>
      <c r="O32" s="146">
        <v>2275</v>
      </c>
      <c r="P32" s="109">
        <v>81</v>
      </c>
      <c r="Q32" s="146">
        <v>81</v>
      </c>
      <c r="R32" s="145"/>
      <c r="S32" s="145"/>
      <c r="T32" s="147"/>
      <c r="U32" s="147"/>
      <c r="V32" s="145"/>
      <c r="W32" s="145"/>
      <c r="X32" s="147"/>
      <c r="Y32" s="147"/>
    </row>
    <row r="33" spans="1:25" ht="15.75" customHeight="1">
      <c r="A33" s="301"/>
      <c r="B33" s="8"/>
      <c r="C33" s="52" t="s">
        <v>70</v>
      </c>
      <c r="D33" s="53"/>
      <c r="E33" s="99"/>
      <c r="F33" s="68">
        <v>439</v>
      </c>
      <c r="G33" s="148">
        <v>552</v>
      </c>
      <c r="H33" s="68">
        <v>0.195</v>
      </c>
      <c r="I33" s="124">
        <v>0.22</v>
      </c>
      <c r="J33" s="68">
        <v>0.298</v>
      </c>
      <c r="K33" s="125">
        <v>0</v>
      </c>
      <c r="L33" s="68">
        <v>223</v>
      </c>
      <c r="M33" s="148">
        <v>376</v>
      </c>
      <c r="N33" s="68">
        <v>1954</v>
      </c>
      <c r="O33" s="123">
        <v>1932</v>
      </c>
      <c r="P33" s="68">
        <v>11</v>
      </c>
      <c r="Q33" s="123">
        <v>12</v>
      </c>
      <c r="R33" s="145"/>
      <c r="S33" s="145"/>
      <c r="T33" s="147"/>
      <c r="U33" s="147"/>
      <c r="V33" s="145"/>
      <c r="W33" s="145"/>
      <c r="X33" s="147"/>
      <c r="Y33" s="147"/>
    </row>
    <row r="34" spans="1:25" ht="15.75" customHeight="1">
      <c r="A34" s="301"/>
      <c r="B34" s="8"/>
      <c r="C34" s="24"/>
      <c r="D34" s="30" t="s">
        <v>71</v>
      </c>
      <c r="E34" s="94"/>
      <c r="F34" s="70">
        <v>381</v>
      </c>
      <c r="G34" s="114">
        <v>391</v>
      </c>
      <c r="H34" s="70">
        <v>0.195</v>
      </c>
      <c r="I34" s="115">
        <v>0.22</v>
      </c>
      <c r="J34" s="70">
        <v>0</v>
      </c>
      <c r="K34" s="116">
        <v>0</v>
      </c>
      <c r="L34" s="70">
        <v>223</v>
      </c>
      <c r="M34" s="114">
        <v>376</v>
      </c>
      <c r="N34" s="70">
        <v>0</v>
      </c>
      <c r="O34" s="126">
        <v>0</v>
      </c>
      <c r="P34" s="70">
        <v>11</v>
      </c>
      <c r="Q34" s="126">
        <v>12</v>
      </c>
      <c r="R34" s="145"/>
      <c r="S34" s="145"/>
      <c r="T34" s="147"/>
      <c r="U34" s="147"/>
      <c r="V34" s="145"/>
      <c r="W34" s="145"/>
      <c r="X34" s="147"/>
      <c r="Y34" s="147"/>
    </row>
    <row r="35" spans="1:25" ht="15.75" customHeight="1">
      <c r="A35" s="301"/>
      <c r="B35" s="10"/>
      <c r="C35" s="62" t="s">
        <v>72</v>
      </c>
      <c r="D35" s="63"/>
      <c r="E35" s="100"/>
      <c r="F35" s="119">
        <v>65</v>
      </c>
      <c r="G35" s="120">
        <v>79</v>
      </c>
      <c r="H35" s="119">
        <v>0</v>
      </c>
      <c r="I35" s="121">
        <v>0</v>
      </c>
      <c r="J35" s="149">
        <v>11</v>
      </c>
      <c r="K35" s="150">
        <v>17</v>
      </c>
      <c r="L35" s="119">
        <v>34</v>
      </c>
      <c r="M35" s="120">
        <v>44</v>
      </c>
      <c r="N35" s="119">
        <v>315</v>
      </c>
      <c r="O35" s="137">
        <v>343</v>
      </c>
      <c r="P35" s="119">
        <v>70</v>
      </c>
      <c r="Q35" s="137">
        <v>69</v>
      </c>
      <c r="R35" s="145"/>
      <c r="S35" s="145"/>
      <c r="T35" s="147"/>
      <c r="U35" s="147"/>
      <c r="V35" s="145"/>
      <c r="W35" s="145"/>
      <c r="X35" s="147"/>
      <c r="Y35" s="147"/>
    </row>
    <row r="36" spans="1:25" ht="15.75" customHeight="1">
      <c r="A36" s="301"/>
      <c r="B36" s="50" t="s">
        <v>53</v>
      </c>
      <c r="C36" s="51"/>
      <c r="D36" s="51"/>
      <c r="E36" s="15" t="s">
        <v>42</v>
      </c>
      <c r="F36" s="66">
        <v>328</v>
      </c>
      <c r="G36" s="145">
        <v>354</v>
      </c>
      <c r="H36" s="66">
        <v>0</v>
      </c>
      <c r="I36" s="134">
        <v>0</v>
      </c>
      <c r="J36" s="66">
        <v>12</v>
      </c>
      <c r="K36" s="135">
        <v>17</v>
      </c>
      <c r="L36" s="66">
        <v>41</v>
      </c>
      <c r="M36" s="145">
        <v>45</v>
      </c>
      <c r="N36" s="66">
        <v>2270</v>
      </c>
      <c r="O36" s="133">
        <v>2275</v>
      </c>
      <c r="P36" s="66">
        <v>81</v>
      </c>
      <c r="Q36" s="133">
        <v>81</v>
      </c>
      <c r="R36" s="145"/>
      <c r="S36" s="145"/>
      <c r="T36" s="145"/>
      <c r="U36" s="145"/>
      <c r="V36" s="145"/>
      <c r="W36" s="145"/>
      <c r="X36" s="147"/>
      <c r="Y36" s="147"/>
    </row>
    <row r="37" spans="1:25" ht="15.75" customHeight="1">
      <c r="A37" s="301"/>
      <c r="B37" s="8"/>
      <c r="C37" s="30" t="s">
        <v>73</v>
      </c>
      <c r="D37" s="43"/>
      <c r="E37" s="94"/>
      <c r="F37" s="70">
        <v>262</v>
      </c>
      <c r="G37" s="114">
        <v>269</v>
      </c>
      <c r="H37" s="70">
        <v>0</v>
      </c>
      <c r="I37" s="115">
        <v>0</v>
      </c>
      <c r="J37" s="70">
        <v>3</v>
      </c>
      <c r="K37" s="116">
        <v>3</v>
      </c>
      <c r="L37" s="70">
        <v>40</v>
      </c>
      <c r="M37" s="114">
        <v>44</v>
      </c>
      <c r="N37" s="70">
        <v>1955</v>
      </c>
      <c r="O37" s="126">
        <v>1933</v>
      </c>
      <c r="P37" s="70">
        <v>71</v>
      </c>
      <c r="Q37" s="126">
        <v>70</v>
      </c>
      <c r="R37" s="145"/>
      <c r="S37" s="145"/>
      <c r="T37" s="145"/>
      <c r="U37" s="145"/>
      <c r="V37" s="145"/>
      <c r="W37" s="145"/>
      <c r="X37" s="147"/>
      <c r="Y37" s="147"/>
    </row>
    <row r="38" spans="1:25" ht="15.75" customHeight="1">
      <c r="A38" s="301"/>
      <c r="B38" s="10"/>
      <c r="C38" s="30" t="s">
        <v>74</v>
      </c>
      <c r="D38" s="43"/>
      <c r="E38" s="94"/>
      <c r="F38" s="69">
        <v>65</v>
      </c>
      <c r="G38" s="126">
        <v>84</v>
      </c>
      <c r="H38" s="70">
        <v>0</v>
      </c>
      <c r="I38" s="115">
        <v>0</v>
      </c>
      <c r="J38" s="70">
        <v>9</v>
      </c>
      <c r="K38" s="150">
        <v>13</v>
      </c>
      <c r="L38" s="70">
        <v>1</v>
      </c>
      <c r="M38" s="114">
        <v>1</v>
      </c>
      <c r="N38" s="70">
        <v>315</v>
      </c>
      <c r="O38" s="126">
        <v>342</v>
      </c>
      <c r="P38" s="70">
        <v>10</v>
      </c>
      <c r="Q38" s="126">
        <v>11</v>
      </c>
      <c r="R38" s="147"/>
      <c r="S38" s="147"/>
      <c r="T38" s="145"/>
      <c r="U38" s="145"/>
      <c r="V38" s="145"/>
      <c r="W38" s="145"/>
      <c r="X38" s="147"/>
      <c r="Y38" s="147"/>
    </row>
    <row r="39" spans="1:25" ht="15.75" customHeight="1">
      <c r="A39" s="302"/>
      <c r="B39" s="11" t="s">
        <v>75</v>
      </c>
      <c r="C39" s="12"/>
      <c r="D39" s="12"/>
      <c r="E39" s="98" t="s">
        <v>164</v>
      </c>
      <c r="F39" s="73">
        <f aca="true" t="shared" si="4" ref="F39:O39">F32-F36</f>
        <v>176</v>
      </c>
      <c r="G39" s="138">
        <f t="shared" si="4"/>
        <v>277</v>
      </c>
      <c r="H39" s="73">
        <f t="shared" si="4"/>
        <v>0.195</v>
      </c>
      <c r="I39" s="138">
        <f t="shared" si="4"/>
        <v>0.22</v>
      </c>
      <c r="J39" s="73">
        <f t="shared" si="4"/>
        <v>-1</v>
      </c>
      <c r="K39" s="138">
        <f t="shared" si="4"/>
        <v>0</v>
      </c>
      <c r="L39" s="73">
        <f t="shared" si="4"/>
        <v>216</v>
      </c>
      <c r="M39" s="138">
        <f t="shared" si="4"/>
        <v>375</v>
      </c>
      <c r="N39" s="73">
        <f t="shared" si="4"/>
        <v>0</v>
      </c>
      <c r="O39" s="138">
        <f t="shared" si="4"/>
        <v>0</v>
      </c>
      <c r="P39" s="73">
        <f>P32-P36</f>
        <v>0</v>
      </c>
      <c r="Q39" s="138">
        <f>Q32-Q36</f>
        <v>0</v>
      </c>
      <c r="R39" s="145"/>
      <c r="S39" s="145"/>
      <c r="T39" s="145"/>
      <c r="U39" s="145"/>
      <c r="V39" s="145"/>
      <c r="W39" s="145"/>
      <c r="X39" s="147"/>
      <c r="Y39" s="147"/>
    </row>
    <row r="40" spans="1:25" ht="15.75" customHeight="1">
      <c r="A40" s="300" t="s">
        <v>86</v>
      </c>
      <c r="B40" s="50" t="s">
        <v>76</v>
      </c>
      <c r="C40" s="51"/>
      <c r="D40" s="51"/>
      <c r="E40" s="15" t="s">
        <v>44</v>
      </c>
      <c r="F40" s="65">
        <v>926</v>
      </c>
      <c r="G40" s="133">
        <v>1209</v>
      </c>
      <c r="H40" s="66">
        <v>0</v>
      </c>
      <c r="I40" s="134">
        <v>0</v>
      </c>
      <c r="J40" s="66">
        <v>3638</v>
      </c>
      <c r="K40" s="135">
        <v>4316</v>
      </c>
      <c r="L40" s="66">
        <v>298</v>
      </c>
      <c r="M40" s="145">
        <v>426</v>
      </c>
      <c r="N40" s="66">
        <v>3799</v>
      </c>
      <c r="O40" s="133">
        <v>2881</v>
      </c>
      <c r="P40" s="66">
        <v>108</v>
      </c>
      <c r="Q40" s="133">
        <v>134</v>
      </c>
      <c r="R40" s="145"/>
      <c r="S40" s="145"/>
      <c r="T40" s="147"/>
      <c r="U40" s="147"/>
      <c r="V40" s="147"/>
      <c r="W40" s="147"/>
      <c r="X40" s="145"/>
      <c r="Y40" s="145"/>
    </row>
    <row r="41" spans="1:25" ht="15.75" customHeight="1">
      <c r="A41" s="303"/>
      <c r="B41" s="10"/>
      <c r="C41" s="30" t="s">
        <v>77</v>
      </c>
      <c r="D41" s="43"/>
      <c r="E41" s="94"/>
      <c r="F41" s="151">
        <v>703</v>
      </c>
      <c r="G41" s="152">
        <v>904</v>
      </c>
      <c r="H41" s="149">
        <v>0</v>
      </c>
      <c r="I41" s="150">
        <v>0</v>
      </c>
      <c r="J41" s="70">
        <v>0</v>
      </c>
      <c r="K41" s="116">
        <v>0</v>
      </c>
      <c r="L41" s="70">
        <v>298</v>
      </c>
      <c r="M41" s="114">
        <v>426</v>
      </c>
      <c r="N41" s="70">
        <v>645</v>
      </c>
      <c r="O41" s="126">
        <v>441</v>
      </c>
      <c r="P41" s="70">
        <v>29</v>
      </c>
      <c r="Q41" s="126">
        <v>42</v>
      </c>
      <c r="R41" s="147"/>
      <c r="S41" s="147"/>
      <c r="T41" s="147"/>
      <c r="U41" s="147"/>
      <c r="V41" s="147"/>
      <c r="W41" s="147"/>
      <c r="X41" s="145"/>
      <c r="Y41" s="145"/>
    </row>
    <row r="42" spans="1:25" ht="15.75" customHeight="1">
      <c r="A42" s="303"/>
      <c r="B42" s="50" t="s">
        <v>64</v>
      </c>
      <c r="C42" s="51"/>
      <c r="D42" s="51"/>
      <c r="E42" s="15" t="s">
        <v>45</v>
      </c>
      <c r="F42" s="65">
        <v>1102</v>
      </c>
      <c r="G42" s="133">
        <v>1487</v>
      </c>
      <c r="H42" s="66">
        <v>0.195</v>
      </c>
      <c r="I42" s="134">
        <v>0.22</v>
      </c>
      <c r="J42" s="66">
        <v>3638</v>
      </c>
      <c r="K42" s="135">
        <v>4316</v>
      </c>
      <c r="L42" s="66">
        <v>695</v>
      </c>
      <c r="M42" s="145">
        <v>585</v>
      </c>
      <c r="N42" s="66">
        <v>3799</v>
      </c>
      <c r="O42" s="133">
        <v>2881</v>
      </c>
      <c r="P42" s="66">
        <v>108</v>
      </c>
      <c r="Q42" s="133">
        <v>134</v>
      </c>
      <c r="R42" s="145"/>
      <c r="S42" s="145"/>
      <c r="T42" s="147"/>
      <c r="U42" s="147"/>
      <c r="V42" s="145"/>
      <c r="W42" s="145"/>
      <c r="X42" s="145"/>
      <c r="Y42" s="145"/>
    </row>
    <row r="43" spans="1:25" ht="15.75" customHeight="1">
      <c r="A43" s="303"/>
      <c r="B43" s="10"/>
      <c r="C43" s="30" t="s">
        <v>78</v>
      </c>
      <c r="D43" s="43"/>
      <c r="E43" s="94"/>
      <c r="F43" s="69">
        <v>399</v>
      </c>
      <c r="G43" s="126">
        <v>490</v>
      </c>
      <c r="H43" s="70">
        <v>0</v>
      </c>
      <c r="I43" s="115">
        <v>0</v>
      </c>
      <c r="J43" s="149">
        <v>197</v>
      </c>
      <c r="K43" s="150">
        <v>1268</v>
      </c>
      <c r="L43" s="70">
        <v>101</v>
      </c>
      <c r="M43" s="114">
        <v>34</v>
      </c>
      <c r="N43" s="70">
        <v>1073</v>
      </c>
      <c r="O43" s="126">
        <v>1092</v>
      </c>
      <c r="P43" s="70">
        <v>50</v>
      </c>
      <c r="Q43" s="126">
        <v>50</v>
      </c>
      <c r="R43" s="147"/>
      <c r="S43" s="145"/>
      <c r="T43" s="147"/>
      <c r="U43" s="147"/>
      <c r="V43" s="145"/>
      <c r="W43" s="145"/>
      <c r="X43" s="147"/>
      <c r="Y43" s="147"/>
    </row>
    <row r="44" spans="1:25" ht="15.75" customHeight="1">
      <c r="A44" s="304"/>
      <c r="B44" s="47" t="s">
        <v>75</v>
      </c>
      <c r="C44" s="31"/>
      <c r="D44" s="31"/>
      <c r="E44" s="98" t="s">
        <v>165</v>
      </c>
      <c r="F44" s="128">
        <f aca="true" t="shared" si="5" ref="F44:O44">F40-F42</f>
        <v>-176</v>
      </c>
      <c r="G44" s="129">
        <f t="shared" si="5"/>
        <v>-278</v>
      </c>
      <c r="H44" s="128">
        <f t="shared" si="5"/>
        <v>-0.195</v>
      </c>
      <c r="I44" s="129">
        <f t="shared" si="5"/>
        <v>-0.22</v>
      </c>
      <c r="J44" s="128">
        <f t="shared" si="5"/>
        <v>0</v>
      </c>
      <c r="K44" s="129">
        <f t="shared" si="5"/>
        <v>0</v>
      </c>
      <c r="L44" s="128">
        <f t="shared" si="5"/>
        <v>-397</v>
      </c>
      <c r="M44" s="129">
        <f>M40-M42-1</f>
        <v>-160</v>
      </c>
      <c r="N44" s="128">
        <f t="shared" si="5"/>
        <v>0</v>
      </c>
      <c r="O44" s="129">
        <f t="shared" si="5"/>
        <v>0</v>
      </c>
      <c r="P44" s="128">
        <f>P40-P42</f>
        <v>0</v>
      </c>
      <c r="Q44" s="129">
        <f>Q40-Q42</f>
        <v>0</v>
      </c>
      <c r="R44" s="145"/>
      <c r="S44" s="145"/>
      <c r="T44" s="147"/>
      <c r="U44" s="147"/>
      <c r="V44" s="145"/>
      <c r="W44" s="145"/>
      <c r="X44" s="145"/>
      <c r="Y44" s="145"/>
    </row>
    <row r="45" spans="1:25" ht="15.75" customHeight="1">
      <c r="A45" s="307" t="s">
        <v>87</v>
      </c>
      <c r="B45" s="25" t="s">
        <v>79</v>
      </c>
      <c r="C45" s="20"/>
      <c r="D45" s="20"/>
      <c r="E45" s="97" t="s">
        <v>166</v>
      </c>
      <c r="F45" s="153">
        <f aca="true" t="shared" si="6" ref="F45:O45">F39+F44</f>
        <v>0</v>
      </c>
      <c r="G45" s="154">
        <f t="shared" si="6"/>
        <v>-1</v>
      </c>
      <c r="H45" s="153">
        <f t="shared" si="6"/>
        <v>0</v>
      </c>
      <c r="I45" s="154">
        <f t="shared" si="6"/>
        <v>0</v>
      </c>
      <c r="J45" s="153">
        <f t="shared" si="6"/>
        <v>-1</v>
      </c>
      <c r="K45" s="154">
        <f t="shared" si="6"/>
        <v>0</v>
      </c>
      <c r="L45" s="153">
        <f t="shared" si="6"/>
        <v>-181</v>
      </c>
      <c r="M45" s="154">
        <f t="shared" si="6"/>
        <v>215</v>
      </c>
      <c r="N45" s="153">
        <f t="shared" si="6"/>
        <v>0</v>
      </c>
      <c r="O45" s="154">
        <f t="shared" si="6"/>
        <v>0</v>
      </c>
      <c r="P45" s="153">
        <f>P39+P44</f>
        <v>0</v>
      </c>
      <c r="Q45" s="154">
        <f>Q39+Q44</f>
        <v>0</v>
      </c>
      <c r="R45" s="145"/>
      <c r="S45" s="145"/>
      <c r="T45" s="145"/>
      <c r="U45" s="145"/>
      <c r="V45" s="145"/>
      <c r="W45" s="145"/>
      <c r="X45" s="145"/>
      <c r="Y45" s="145"/>
    </row>
    <row r="46" spans="1:25" ht="15.75" customHeight="1">
      <c r="A46" s="308"/>
      <c r="B46" s="44" t="s">
        <v>80</v>
      </c>
      <c r="C46" s="43"/>
      <c r="D46" s="43"/>
      <c r="E46" s="43"/>
      <c r="F46" s="151">
        <v>0</v>
      </c>
      <c r="G46" s="152">
        <v>0</v>
      </c>
      <c r="H46" s="149">
        <v>0</v>
      </c>
      <c r="I46" s="150">
        <v>0</v>
      </c>
      <c r="J46" s="149">
        <v>0</v>
      </c>
      <c r="K46" s="150">
        <v>0</v>
      </c>
      <c r="L46" s="70">
        <v>0</v>
      </c>
      <c r="M46" s="114">
        <v>0</v>
      </c>
      <c r="N46" s="149">
        <v>0</v>
      </c>
      <c r="O46" s="127">
        <v>0</v>
      </c>
      <c r="P46" s="149">
        <v>0</v>
      </c>
      <c r="Q46" s="127">
        <v>0</v>
      </c>
      <c r="R46" s="147"/>
      <c r="S46" s="147"/>
      <c r="T46" s="147"/>
      <c r="U46" s="147"/>
      <c r="V46" s="147"/>
      <c r="W46" s="147"/>
      <c r="X46" s="147"/>
      <c r="Y46" s="147"/>
    </row>
    <row r="47" spans="1:25" ht="15.75" customHeight="1">
      <c r="A47" s="308"/>
      <c r="B47" s="44" t="s">
        <v>81</v>
      </c>
      <c r="C47" s="43"/>
      <c r="D47" s="43"/>
      <c r="E47" s="43"/>
      <c r="F47" s="70">
        <v>0</v>
      </c>
      <c r="G47" s="114">
        <v>0</v>
      </c>
      <c r="H47" s="70">
        <v>0</v>
      </c>
      <c r="I47" s="115">
        <v>0</v>
      </c>
      <c r="J47" s="70">
        <v>0</v>
      </c>
      <c r="K47" s="116">
        <v>1</v>
      </c>
      <c r="L47" s="70">
        <v>223</v>
      </c>
      <c r="M47" s="114">
        <v>404</v>
      </c>
      <c r="N47" s="70">
        <v>0</v>
      </c>
      <c r="O47" s="126">
        <v>0</v>
      </c>
      <c r="P47" s="70">
        <v>0</v>
      </c>
      <c r="Q47" s="126">
        <v>0</v>
      </c>
      <c r="R47" s="145"/>
      <c r="S47" s="145"/>
      <c r="T47" s="145"/>
      <c r="U47" s="145"/>
      <c r="V47" s="145"/>
      <c r="W47" s="145"/>
      <c r="X47" s="145"/>
      <c r="Y47" s="145"/>
    </row>
    <row r="48" spans="1:25" ht="15.75" customHeight="1">
      <c r="A48" s="309"/>
      <c r="B48" s="47" t="s">
        <v>82</v>
      </c>
      <c r="C48" s="31"/>
      <c r="D48" s="31"/>
      <c r="E48" s="31"/>
      <c r="F48" s="74">
        <v>0</v>
      </c>
      <c r="G48" s="155">
        <v>0</v>
      </c>
      <c r="H48" s="74">
        <v>0</v>
      </c>
      <c r="I48" s="156">
        <v>0</v>
      </c>
      <c r="J48" s="74">
        <v>0</v>
      </c>
      <c r="K48" s="157">
        <v>1</v>
      </c>
      <c r="L48" s="74">
        <v>176</v>
      </c>
      <c r="M48" s="155">
        <v>365</v>
      </c>
      <c r="N48" s="74">
        <v>0</v>
      </c>
      <c r="O48" s="138">
        <v>0</v>
      </c>
      <c r="P48" s="74">
        <v>0</v>
      </c>
      <c r="Q48" s="138">
        <v>0</v>
      </c>
      <c r="R48" s="145"/>
      <c r="S48" s="145"/>
      <c r="T48" s="145"/>
      <c r="U48" s="145"/>
      <c r="V48" s="145"/>
      <c r="W48" s="145"/>
      <c r="X48" s="145"/>
      <c r="Y48" s="145"/>
    </row>
    <row r="49" spans="1:15" ht="15.75" customHeight="1">
      <c r="A49" s="13" t="s">
        <v>167</v>
      </c>
      <c r="O49" s="6"/>
    </row>
    <row r="50" spans="1:15" ht="15.75" customHeight="1">
      <c r="A50" s="13"/>
      <c r="O50" s="8"/>
    </row>
  </sheetData>
  <sheetProtection/>
  <mergeCells count="29">
    <mergeCell ref="A8:A18"/>
    <mergeCell ref="A19:A27"/>
    <mergeCell ref="E25:E26"/>
    <mergeCell ref="I25:I26"/>
    <mergeCell ref="J25:J26"/>
    <mergeCell ref="K25:K26"/>
    <mergeCell ref="P30:Q30"/>
    <mergeCell ref="A6:E7"/>
    <mergeCell ref="F6:G6"/>
    <mergeCell ref="H6:I6"/>
    <mergeCell ref="J6:K6"/>
    <mergeCell ref="L6:M6"/>
    <mergeCell ref="N6:O6"/>
    <mergeCell ref="O25:O26"/>
    <mergeCell ref="J30:K30"/>
    <mergeCell ref="L30:M30"/>
    <mergeCell ref="A45:A48"/>
    <mergeCell ref="F25:F26"/>
    <mergeCell ref="G25:G26"/>
    <mergeCell ref="H25:H26"/>
    <mergeCell ref="A30:E31"/>
    <mergeCell ref="F30:G30"/>
    <mergeCell ref="H30:I30"/>
    <mergeCell ref="N30:O30"/>
    <mergeCell ref="L25:L26"/>
    <mergeCell ref="M25:M26"/>
    <mergeCell ref="N25:N26"/>
    <mergeCell ref="A32:A39"/>
    <mergeCell ref="A40:A44"/>
  </mergeCells>
  <printOptions horizontalCentered="1"/>
  <pageMargins left="0.7874015748031497" right="0.2755905511811024" top="0.3937007874015748" bottom="0.35433070866141736" header="0.1968503937007874" footer="0.1968503937007874"/>
  <pageSetup fitToHeight="0" fitToWidth="1" horizontalDpi="600" verticalDpi="600" orientation="landscape" paperSize="9" scale="68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selection activeCell="F45" sqref="F45"/>
    </sheetView>
  </sheetViews>
  <sheetFormatPr defaultColWidth="8.796875" defaultRowHeight="14.25"/>
  <cols>
    <col min="1" max="2" width="3.59765625" style="2" customWidth="1"/>
    <col min="3" max="3" width="21.3984375" style="2" customWidth="1"/>
    <col min="4" max="4" width="20" style="2" customWidth="1"/>
    <col min="5" max="14" width="12.59765625" style="2" customWidth="1"/>
    <col min="15" max="16384" width="9" style="2" customWidth="1"/>
  </cols>
  <sheetData>
    <row r="1" spans="1:4" ht="33.75" customHeight="1">
      <c r="A1" s="160" t="s">
        <v>0</v>
      </c>
      <c r="B1" s="160"/>
      <c r="C1" s="213" t="s">
        <v>247</v>
      </c>
      <c r="D1" s="214"/>
    </row>
    <row r="3" spans="1:10" ht="15" customHeight="1">
      <c r="A3" s="36" t="s">
        <v>168</v>
      </c>
      <c r="B3" s="36"/>
      <c r="C3" s="36"/>
      <c r="D3" s="36"/>
      <c r="E3" s="36"/>
      <c r="F3" s="36"/>
      <c r="I3" s="36"/>
      <c r="J3" s="36"/>
    </row>
    <row r="4" spans="1:10" ht="15" customHeight="1">
      <c r="A4" s="36"/>
      <c r="B4" s="36"/>
      <c r="C4" s="36"/>
      <c r="D4" s="36"/>
      <c r="E4" s="36"/>
      <c r="F4" s="36"/>
      <c r="I4" s="36"/>
      <c r="J4" s="36"/>
    </row>
    <row r="5" spans="1:14" ht="15" customHeight="1">
      <c r="A5" s="215"/>
      <c r="B5" s="215" t="s">
        <v>246</v>
      </c>
      <c r="C5" s="215"/>
      <c r="D5" s="215"/>
      <c r="H5" s="37"/>
      <c r="L5" s="37"/>
      <c r="N5" s="37" t="s">
        <v>169</v>
      </c>
    </row>
    <row r="6" spans="1:14" ht="15" customHeight="1">
      <c r="A6" s="216"/>
      <c r="B6" s="217"/>
      <c r="C6" s="217"/>
      <c r="D6" s="217"/>
      <c r="E6" s="332" t="s">
        <v>258</v>
      </c>
      <c r="F6" s="333"/>
      <c r="G6" s="332" t="s">
        <v>262</v>
      </c>
      <c r="H6" s="333"/>
      <c r="I6" s="332" t="s">
        <v>259</v>
      </c>
      <c r="J6" s="333"/>
      <c r="K6" s="332" t="s">
        <v>260</v>
      </c>
      <c r="L6" s="333"/>
      <c r="M6" s="332" t="s">
        <v>261</v>
      </c>
      <c r="N6" s="333"/>
    </row>
    <row r="7" spans="1:14" ht="15" customHeight="1">
      <c r="A7" s="59"/>
      <c r="B7" s="60"/>
      <c r="C7" s="60"/>
      <c r="D7" s="60"/>
      <c r="E7" s="218" t="s">
        <v>245</v>
      </c>
      <c r="F7" s="219" t="s">
        <v>2</v>
      </c>
      <c r="G7" s="218" t="s">
        <v>245</v>
      </c>
      <c r="H7" s="219" t="s">
        <v>2</v>
      </c>
      <c r="I7" s="218" t="s">
        <v>245</v>
      </c>
      <c r="J7" s="219" t="s">
        <v>2</v>
      </c>
      <c r="K7" s="218" t="s">
        <v>245</v>
      </c>
      <c r="L7" s="219" t="s">
        <v>2</v>
      </c>
      <c r="M7" s="218" t="s">
        <v>245</v>
      </c>
      <c r="N7" s="232" t="s">
        <v>2</v>
      </c>
    </row>
    <row r="8" spans="1:14" ht="18" customHeight="1">
      <c r="A8" s="283" t="s">
        <v>170</v>
      </c>
      <c r="B8" s="220" t="s">
        <v>171</v>
      </c>
      <c r="C8" s="221"/>
      <c r="D8" s="221"/>
      <c r="E8" s="234">
        <v>4</v>
      </c>
      <c r="F8" s="235">
        <v>4</v>
      </c>
      <c r="G8" s="234">
        <v>32</v>
      </c>
      <c r="H8" s="236">
        <v>32</v>
      </c>
      <c r="I8" s="234">
        <v>7</v>
      </c>
      <c r="J8" s="235">
        <v>7</v>
      </c>
      <c r="K8" s="234">
        <v>4</v>
      </c>
      <c r="L8" s="236">
        <v>4</v>
      </c>
      <c r="M8" s="234">
        <v>1</v>
      </c>
      <c r="N8" s="236">
        <v>1</v>
      </c>
    </row>
    <row r="9" spans="1:14" ht="18" customHeight="1">
      <c r="A9" s="284"/>
      <c r="B9" s="283" t="s">
        <v>172</v>
      </c>
      <c r="C9" s="179" t="s">
        <v>173</v>
      </c>
      <c r="D9" s="180"/>
      <c r="E9" s="237">
        <v>10</v>
      </c>
      <c r="F9" s="238">
        <v>10</v>
      </c>
      <c r="G9" s="237">
        <v>495</v>
      </c>
      <c r="H9" s="239">
        <v>495</v>
      </c>
      <c r="I9" s="237">
        <v>100</v>
      </c>
      <c r="J9" s="238">
        <v>100</v>
      </c>
      <c r="K9" s="237">
        <v>450</v>
      </c>
      <c r="L9" s="239">
        <v>450</v>
      </c>
      <c r="M9" s="237">
        <v>100</v>
      </c>
      <c r="N9" s="239">
        <v>100</v>
      </c>
    </row>
    <row r="10" spans="1:14" ht="18" customHeight="1">
      <c r="A10" s="284"/>
      <c r="B10" s="284"/>
      <c r="C10" s="44" t="s">
        <v>174</v>
      </c>
      <c r="D10" s="43"/>
      <c r="E10" s="240">
        <v>5</v>
      </c>
      <c r="F10" s="241">
        <v>5</v>
      </c>
      <c r="G10" s="240">
        <v>250</v>
      </c>
      <c r="H10" s="242">
        <v>250</v>
      </c>
      <c r="I10" s="240">
        <v>51</v>
      </c>
      <c r="J10" s="241">
        <v>51</v>
      </c>
      <c r="K10" s="240">
        <v>409</v>
      </c>
      <c r="L10" s="242">
        <v>409</v>
      </c>
      <c r="M10" s="240">
        <v>100</v>
      </c>
      <c r="N10" s="242">
        <v>100</v>
      </c>
    </row>
    <row r="11" spans="1:14" ht="18" customHeight="1">
      <c r="A11" s="284"/>
      <c r="B11" s="284"/>
      <c r="C11" s="44" t="s">
        <v>175</v>
      </c>
      <c r="D11" s="43"/>
      <c r="E11" s="240">
        <v>1</v>
      </c>
      <c r="F11" s="241">
        <v>1</v>
      </c>
      <c r="G11" s="240">
        <v>69</v>
      </c>
      <c r="H11" s="242">
        <v>69</v>
      </c>
      <c r="I11" s="240">
        <v>31</v>
      </c>
      <c r="J11" s="241">
        <v>31</v>
      </c>
      <c r="K11" s="240">
        <v>8</v>
      </c>
      <c r="L11" s="242">
        <v>8</v>
      </c>
      <c r="M11" s="240">
        <v>0</v>
      </c>
      <c r="N11" s="242">
        <v>0</v>
      </c>
    </row>
    <row r="12" spans="1:14" ht="18" customHeight="1">
      <c r="A12" s="284"/>
      <c r="B12" s="284"/>
      <c r="C12" s="44" t="s">
        <v>176</v>
      </c>
      <c r="D12" s="43"/>
      <c r="E12" s="240">
        <v>4</v>
      </c>
      <c r="F12" s="241">
        <v>4</v>
      </c>
      <c r="G12" s="240">
        <v>176</v>
      </c>
      <c r="H12" s="242">
        <v>176</v>
      </c>
      <c r="I12" s="240">
        <v>18</v>
      </c>
      <c r="J12" s="241">
        <v>18</v>
      </c>
      <c r="K12" s="240">
        <v>33</v>
      </c>
      <c r="L12" s="242">
        <v>33</v>
      </c>
      <c r="M12" s="240">
        <v>0</v>
      </c>
      <c r="N12" s="242">
        <v>0</v>
      </c>
    </row>
    <row r="13" spans="1:14" ht="18" customHeight="1">
      <c r="A13" s="284"/>
      <c r="B13" s="284"/>
      <c r="C13" s="44" t="s">
        <v>177</v>
      </c>
      <c r="D13" s="43"/>
      <c r="E13" s="240">
        <v>0</v>
      </c>
      <c r="F13" s="241">
        <v>0</v>
      </c>
      <c r="G13" s="240">
        <v>0</v>
      </c>
      <c r="H13" s="242">
        <v>0</v>
      </c>
      <c r="I13" s="240">
        <v>0</v>
      </c>
      <c r="J13" s="241">
        <v>0</v>
      </c>
      <c r="K13" s="240">
        <v>0</v>
      </c>
      <c r="L13" s="242">
        <v>0</v>
      </c>
      <c r="M13" s="240">
        <v>0</v>
      </c>
      <c r="N13" s="242">
        <v>0</v>
      </c>
    </row>
    <row r="14" spans="1:14" ht="18" customHeight="1">
      <c r="A14" s="285"/>
      <c r="B14" s="285"/>
      <c r="C14" s="47" t="s">
        <v>178</v>
      </c>
      <c r="D14" s="31"/>
      <c r="E14" s="243">
        <v>0</v>
      </c>
      <c r="F14" s="244">
        <v>0</v>
      </c>
      <c r="G14" s="243">
        <v>0</v>
      </c>
      <c r="H14" s="245">
        <v>0</v>
      </c>
      <c r="I14" s="243">
        <v>0</v>
      </c>
      <c r="J14" s="244">
        <v>0</v>
      </c>
      <c r="K14" s="243">
        <v>0</v>
      </c>
      <c r="L14" s="245">
        <v>0</v>
      </c>
      <c r="M14" s="243">
        <v>0</v>
      </c>
      <c r="N14" s="245">
        <v>0</v>
      </c>
    </row>
    <row r="15" spans="1:14" ht="18" customHeight="1">
      <c r="A15" s="327" t="s">
        <v>179</v>
      </c>
      <c r="B15" s="283" t="s">
        <v>180</v>
      </c>
      <c r="C15" s="179" t="s">
        <v>181</v>
      </c>
      <c r="D15" s="180"/>
      <c r="E15" s="246">
        <v>33</v>
      </c>
      <c r="F15" s="247">
        <v>39</v>
      </c>
      <c r="G15" s="246">
        <v>650</v>
      </c>
      <c r="H15" s="248">
        <v>639</v>
      </c>
      <c r="I15" s="246">
        <v>250</v>
      </c>
      <c r="J15" s="247">
        <v>254</v>
      </c>
      <c r="K15" s="246">
        <v>515</v>
      </c>
      <c r="L15" s="248">
        <v>429</v>
      </c>
      <c r="M15" s="246">
        <v>359</v>
      </c>
      <c r="N15" s="248">
        <v>149</v>
      </c>
    </row>
    <row r="16" spans="1:14" ht="18" customHeight="1">
      <c r="A16" s="284"/>
      <c r="B16" s="284"/>
      <c r="C16" s="44" t="s">
        <v>182</v>
      </c>
      <c r="D16" s="43"/>
      <c r="E16" s="249">
        <v>1</v>
      </c>
      <c r="F16" s="250">
        <v>1</v>
      </c>
      <c r="G16" s="249">
        <v>27</v>
      </c>
      <c r="H16" s="225">
        <v>30</v>
      </c>
      <c r="I16" s="249">
        <v>6</v>
      </c>
      <c r="J16" s="250">
        <v>7</v>
      </c>
      <c r="K16" s="249">
        <v>353</v>
      </c>
      <c r="L16" s="225">
        <v>405</v>
      </c>
      <c r="M16" s="249">
        <v>624</v>
      </c>
      <c r="N16" s="225">
        <v>664</v>
      </c>
    </row>
    <row r="17" spans="1:14" ht="18" customHeight="1">
      <c r="A17" s="284"/>
      <c r="B17" s="284"/>
      <c r="C17" s="44" t="s">
        <v>183</v>
      </c>
      <c r="D17" s="43"/>
      <c r="E17" s="249">
        <v>0</v>
      </c>
      <c r="F17" s="250">
        <v>0</v>
      </c>
      <c r="G17" s="249">
        <v>0</v>
      </c>
      <c r="H17" s="225">
        <v>0</v>
      </c>
      <c r="I17" s="249">
        <v>0</v>
      </c>
      <c r="J17" s="250">
        <v>0</v>
      </c>
      <c r="K17" s="249">
        <v>0</v>
      </c>
      <c r="L17" s="225">
        <v>0</v>
      </c>
      <c r="M17" s="240">
        <v>0</v>
      </c>
      <c r="N17" s="225">
        <v>0</v>
      </c>
    </row>
    <row r="18" spans="1:14" ht="18" customHeight="1">
      <c r="A18" s="284"/>
      <c r="B18" s="285"/>
      <c r="C18" s="47" t="s">
        <v>184</v>
      </c>
      <c r="D18" s="31"/>
      <c r="E18" s="251">
        <v>34</v>
      </c>
      <c r="F18" s="252">
        <v>40</v>
      </c>
      <c r="G18" s="251">
        <v>677</v>
      </c>
      <c r="H18" s="252">
        <v>669</v>
      </c>
      <c r="I18" s="251">
        <v>256</v>
      </c>
      <c r="J18" s="252">
        <v>261</v>
      </c>
      <c r="K18" s="251">
        <v>868</v>
      </c>
      <c r="L18" s="252">
        <v>835</v>
      </c>
      <c r="M18" s="251">
        <v>977</v>
      </c>
      <c r="N18" s="252">
        <v>813</v>
      </c>
    </row>
    <row r="19" spans="1:14" ht="18" customHeight="1">
      <c r="A19" s="284"/>
      <c r="B19" s="283" t="s">
        <v>185</v>
      </c>
      <c r="C19" s="179" t="s">
        <v>186</v>
      </c>
      <c r="D19" s="180"/>
      <c r="E19" s="253">
        <v>23</v>
      </c>
      <c r="F19" s="248">
        <v>29</v>
      </c>
      <c r="G19" s="253">
        <v>80</v>
      </c>
      <c r="H19" s="248">
        <v>77</v>
      </c>
      <c r="I19" s="253">
        <v>40</v>
      </c>
      <c r="J19" s="248">
        <v>47</v>
      </c>
      <c r="K19" s="253">
        <v>110</v>
      </c>
      <c r="L19" s="248">
        <v>104</v>
      </c>
      <c r="M19" s="253">
        <v>7</v>
      </c>
      <c r="N19" s="248">
        <v>47</v>
      </c>
    </row>
    <row r="20" spans="1:14" ht="18" customHeight="1">
      <c r="A20" s="284"/>
      <c r="B20" s="284"/>
      <c r="C20" s="44" t="s">
        <v>187</v>
      </c>
      <c r="D20" s="43"/>
      <c r="E20" s="254">
        <v>0</v>
      </c>
      <c r="F20" s="225">
        <v>0</v>
      </c>
      <c r="G20" s="254">
        <v>19</v>
      </c>
      <c r="H20" s="225">
        <v>19</v>
      </c>
      <c r="I20" s="254">
        <v>0</v>
      </c>
      <c r="J20" s="225">
        <v>0</v>
      </c>
      <c r="K20" s="254">
        <v>44</v>
      </c>
      <c r="L20" s="225">
        <v>65</v>
      </c>
      <c r="M20" s="254">
        <v>263</v>
      </c>
      <c r="N20" s="225">
        <v>83</v>
      </c>
    </row>
    <row r="21" spans="1:14" s="226" customFormat="1" ht="18" customHeight="1">
      <c r="A21" s="284"/>
      <c r="B21" s="284"/>
      <c r="C21" s="223" t="s">
        <v>188</v>
      </c>
      <c r="D21" s="224"/>
      <c r="E21" s="254">
        <v>0</v>
      </c>
      <c r="F21" s="225">
        <v>0</v>
      </c>
      <c r="G21" s="254">
        <v>0</v>
      </c>
      <c r="H21" s="225">
        <v>0</v>
      </c>
      <c r="I21" s="254">
        <v>0</v>
      </c>
      <c r="J21" s="225">
        <v>0</v>
      </c>
      <c r="K21" s="254">
        <v>0</v>
      </c>
      <c r="L21" s="225">
        <v>0</v>
      </c>
      <c r="M21" s="240">
        <v>0</v>
      </c>
      <c r="N21" s="225">
        <v>0</v>
      </c>
    </row>
    <row r="22" spans="1:14" ht="18" customHeight="1">
      <c r="A22" s="284"/>
      <c r="B22" s="285"/>
      <c r="C22" s="11" t="s">
        <v>189</v>
      </c>
      <c r="D22" s="12"/>
      <c r="E22" s="251">
        <v>23</v>
      </c>
      <c r="F22" s="255">
        <v>29</v>
      </c>
      <c r="G22" s="251">
        <v>99</v>
      </c>
      <c r="H22" s="255">
        <v>96</v>
      </c>
      <c r="I22" s="251">
        <v>40</v>
      </c>
      <c r="J22" s="255">
        <v>47</v>
      </c>
      <c r="K22" s="251">
        <v>154</v>
      </c>
      <c r="L22" s="255">
        <v>169</v>
      </c>
      <c r="M22" s="251">
        <v>270</v>
      </c>
      <c r="N22" s="255">
        <v>130</v>
      </c>
    </row>
    <row r="23" spans="1:14" ht="18" customHeight="1">
      <c r="A23" s="284"/>
      <c r="B23" s="283" t="s">
        <v>190</v>
      </c>
      <c r="C23" s="179" t="s">
        <v>191</v>
      </c>
      <c r="D23" s="180"/>
      <c r="E23" s="253">
        <v>10</v>
      </c>
      <c r="F23" s="248">
        <v>10</v>
      </c>
      <c r="G23" s="253">
        <v>495</v>
      </c>
      <c r="H23" s="248">
        <v>495</v>
      </c>
      <c r="I23" s="253">
        <v>100</v>
      </c>
      <c r="J23" s="248">
        <v>100</v>
      </c>
      <c r="K23" s="253">
        <v>450</v>
      </c>
      <c r="L23" s="248">
        <v>450</v>
      </c>
      <c r="M23" s="253">
        <v>100</v>
      </c>
      <c r="N23" s="248">
        <v>100</v>
      </c>
    </row>
    <row r="24" spans="1:14" ht="18" customHeight="1">
      <c r="A24" s="284"/>
      <c r="B24" s="284"/>
      <c r="C24" s="44" t="s">
        <v>192</v>
      </c>
      <c r="D24" s="43"/>
      <c r="E24" s="254">
        <v>1</v>
      </c>
      <c r="F24" s="225">
        <v>1</v>
      </c>
      <c r="G24" s="254">
        <v>83</v>
      </c>
      <c r="H24" s="225">
        <v>78</v>
      </c>
      <c r="I24" s="254">
        <v>116</v>
      </c>
      <c r="J24" s="225">
        <v>114</v>
      </c>
      <c r="K24" s="254">
        <v>264</v>
      </c>
      <c r="L24" s="225">
        <v>216</v>
      </c>
      <c r="M24" s="240">
        <v>0</v>
      </c>
      <c r="N24" s="225">
        <v>0</v>
      </c>
    </row>
    <row r="25" spans="1:14" ht="18" customHeight="1">
      <c r="A25" s="284"/>
      <c r="B25" s="284"/>
      <c r="C25" s="44" t="s">
        <v>193</v>
      </c>
      <c r="D25" s="43"/>
      <c r="E25" s="254">
        <v>0</v>
      </c>
      <c r="F25" s="225">
        <v>0</v>
      </c>
      <c r="G25" s="254">
        <v>0</v>
      </c>
      <c r="H25" s="225">
        <v>0</v>
      </c>
      <c r="I25" s="254">
        <v>0</v>
      </c>
      <c r="J25" s="225">
        <v>0</v>
      </c>
      <c r="K25" s="254">
        <v>0</v>
      </c>
      <c r="L25" s="225">
        <v>0</v>
      </c>
      <c r="M25" s="254">
        <v>607</v>
      </c>
      <c r="N25" s="225">
        <v>582</v>
      </c>
    </row>
    <row r="26" spans="1:14" ht="18" customHeight="1">
      <c r="A26" s="284"/>
      <c r="B26" s="285"/>
      <c r="C26" s="45" t="s">
        <v>194</v>
      </c>
      <c r="D26" s="46"/>
      <c r="E26" s="256">
        <v>11</v>
      </c>
      <c r="F26" s="255">
        <v>11</v>
      </c>
      <c r="G26" s="256">
        <v>578</v>
      </c>
      <c r="H26" s="255">
        <v>573</v>
      </c>
      <c r="I26" s="257">
        <v>216</v>
      </c>
      <c r="J26" s="255">
        <v>214</v>
      </c>
      <c r="K26" s="256">
        <v>714</v>
      </c>
      <c r="L26" s="255">
        <v>666</v>
      </c>
      <c r="M26" s="256">
        <v>707</v>
      </c>
      <c r="N26" s="255">
        <v>682</v>
      </c>
    </row>
    <row r="27" spans="1:14" ht="18" customHeight="1">
      <c r="A27" s="285"/>
      <c r="B27" s="47" t="s">
        <v>195</v>
      </c>
      <c r="C27" s="31"/>
      <c r="D27" s="31"/>
      <c r="E27" s="258">
        <v>34</v>
      </c>
      <c r="F27" s="255">
        <v>40</v>
      </c>
      <c r="G27" s="251">
        <v>677</v>
      </c>
      <c r="H27" s="255">
        <v>669</v>
      </c>
      <c r="I27" s="258">
        <v>256</v>
      </c>
      <c r="J27" s="255">
        <v>261</v>
      </c>
      <c r="K27" s="251">
        <v>868</v>
      </c>
      <c r="L27" s="255">
        <v>835</v>
      </c>
      <c r="M27" s="251">
        <v>977</v>
      </c>
      <c r="N27" s="255">
        <v>808</v>
      </c>
    </row>
    <row r="28" spans="1:14" ht="18" customHeight="1">
      <c r="A28" s="283" t="s">
        <v>196</v>
      </c>
      <c r="B28" s="283" t="s">
        <v>197</v>
      </c>
      <c r="C28" s="179" t="s">
        <v>198</v>
      </c>
      <c r="D28" s="227" t="s">
        <v>41</v>
      </c>
      <c r="E28" s="253">
        <v>30</v>
      </c>
      <c r="F28" s="248">
        <v>30</v>
      </c>
      <c r="G28" s="253">
        <v>525</v>
      </c>
      <c r="H28" s="248">
        <v>563</v>
      </c>
      <c r="I28" s="253">
        <v>347</v>
      </c>
      <c r="J28" s="248">
        <v>408</v>
      </c>
      <c r="K28" s="253">
        <v>693</v>
      </c>
      <c r="L28" s="248">
        <v>658</v>
      </c>
      <c r="M28" s="253">
        <v>129</v>
      </c>
      <c r="N28" s="248">
        <v>114</v>
      </c>
    </row>
    <row r="29" spans="1:14" ht="18" customHeight="1">
      <c r="A29" s="284"/>
      <c r="B29" s="284"/>
      <c r="C29" s="44" t="s">
        <v>199</v>
      </c>
      <c r="D29" s="228" t="s">
        <v>42</v>
      </c>
      <c r="E29" s="254">
        <v>0</v>
      </c>
      <c r="F29" s="225">
        <v>0</v>
      </c>
      <c r="G29" s="254">
        <v>297</v>
      </c>
      <c r="H29" s="225">
        <v>331</v>
      </c>
      <c r="I29" s="254">
        <v>72</v>
      </c>
      <c r="J29" s="225">
        <v>83</v>
      </c>
      <c r="K29" s="254">
        <v>91</v>
      </c>
      <c r="L29" s="225">
        <v>84</v>
      </c>
      <c r="M29" s="254">
        <v>97</v>
      </c>
      <c r="N29" s="225">
        <v>96</v>
      </c>
    </row>
    <row r="30" spans="1:14" ht="18" customHeight="1">
      <c r="A30" s="284"/>
      <c r="B30" s="284"/>
      <c r="C30" s="44" t="s">
        <v>200</v>
      </c>
      <c r="D30" s="228" t="s">
        <v>201</v>
      </c>
      <c r="E30" s="254">
        <v>28</v>
      </c>
      <c r="F30" s="225">
        <v>30</v>
      </c>
      <c r="G30" s="249">
        <v>220</v>
      </c>
      <c r="H30" s="225">
        <v>221</v>
      </c>
      <c r="I30" s="254">
        <v>275</v>
      </c>
      <c r="J30" s="225">
        <v>323</v>
      </c>
      <c r="K30" s="254">
        <v>530</v>
      </c>
      <c r="L30" s="225">
        <v>525</v>
      </c>
      <c r="M30" s="254">
        <v>9</v>
      </c>
      <c r="N30" s="225">
        <v>11</v>
      </c>
    </row>
    <row r="31" spans="1:15" ht="18" customHeight="1">
      <c r="A31" s="284"/>
      <c r="B31" s="284"/>
      <c r="C31" s="11" t="s">
        <v>202</v>
      </c>
      <c r="D31" s="229" t="s">
        <v>203</v>
      </c>
      <c r="E31" s="251">
        <f aca="true" t="shared" si="0" ref="E31:L31">E28-E29-E30</f>
        <v>2</v>
      </c>
      <c r="F31" s="252">
        <f t="shared" si="0"/>
        <v>0</v>
      </c>
      <c r="G31" s="251">
        <f t="shared" si="0"/>
        <v>8</v>
      </c>
      <c r="H31" s="252">
        <f t="shared" si="0"/>
        <v>11</v>
      </c>
      <c r="I31" s="251">
        <f t="shared" si="0"/>
        <v>0</v>
      </c>
      <c r="J31" s="259">
        <f t="shared" si="0"/>
        <v>2</v>
      </c>
      <c r="K31" s="251">
        <f t="shared" si="0"/>
        <v>72</v>
      </c>
      <c r="L31" s="259">
        <f t="shared" si="0"/>
        <v>49</v>
      </c>
      <c r="M31" s="251">
        <f>M28-M29-M30</f>
        <v>23</v>
      </c>
      <c r="N31" s="252">
        <f>N28-N29-N30</f>
        <v>7</v>
      </c>
      <c r="O31" s="7"/>
    </row>
    <row r="32" spans="1:14" ht="18" customHeight="1">
      <c r="A32" s="284"/>
      <c r="B32" s="284"/>
      <c r="C32" s="179" t="s">
        <v>204</v>
      </c>
      <c r="D32" s="227" t="s">
        <v>205</v>
      </c>
      <c r="E32" s="253">
        <v>6</v>
      </c>
      <c r="F32" s="248">
        <v>0</v>
      </c>
      <c r="G32" s="253">
        <v>1</v>
      </c>
      <c r="H32" s="248">
        <v>1</v>
      </c>
      <c r="I32" s="253">
        <v>4</v>
      </c>
      <c r="J32" s="248">
        <v>5</v>
      </c>
      <c r="K32" s="253">
        <v>4</v>
      </c>
      <c r="L32" s="248">
        <v>6</v>
      </c>
      <c r="M32" s="253">
        <v>2</v>
      </c>
      <c r="N32" s="248">
        <v>3</v>
      </c>
    </row>
    <row r="33" spans="1:14" ht="18" customHeight="1">
      <c r="A33" s="284"/>
      <c r="B33" s="284"/>
      <c r="C33" s="44" t="s">
        <v>206</v>
      </c>
      <c r="D33" s="228" t="s">
        <v>207</v>
      </c>
      <c r="E33" s="254">
        <v>0</v>
      </c>
      <c r="F33" s="225">
        <v>0</v>
      </c>
      <c r="G33" s="254">
        <v>0</v>
      </c>
      <c r="H33" s="225">
        <v>0</v>
      </c>
      <c r="I33" s="254">
        <v>0</v>
      </c>
      <c r="J33" s="225">
        <v>0</v>
      </c>
      <c r="K33" s="254">
        <v>0</v>
      </c>
      <c r="L33" s="225">
        <v>0</v>
      </c>
      <c r="M33" s="240">
        <v>0</v>
      </c>
      <c r="N33" s="225">
        <v>0</v>
      </c>
    </row>
    <row r="34" spans="1:14" ht="18" customHeight="1">
      <c r="A34" s="284"/>
      <c r="B34" s="285"/>
      <c r="C34" s="11" t="s">
        <v>208</v>
      </c>
      <c r="D34" s="229" t="s">
        <v>209</v>
      </c>
      <c r="E34" s="251">
        <f>E31+E32-E33</f>
        <v>8</v>
      </c>
      <c r="F34" s="255">
        <v>0</v>
      </c>
      <c r="G34" s="251">
        <f>G31+G32-G33</f>
        <v>9</v>
      </c>
      <c r="H34" s="255">
        <f>H31+H32-H33</f>
        <v>12</v>
      </c>
      <c r="I34" s="251">
        <f>I31+I32-I33</f>
        <v>4</v>
      </c>
      <c r="J34" s="255">
        <v>7</v>
      </c>
      <c r="K34" s="251">
        <f>K31+K32-K33</f>
        <v>76</v>
      </c>
      <c r="L34" s="255">
        <f>L31+L32-L33</f>
        <v>55</v>
      </c>
      <c r="M34" s="251">
        <f>M31+M32-M33</f>
        <v>25</v>
      </c>
      <c r="N34" s="255">
        <f>N31+N32-N33</f>
        <v>10</v>
      </c>
    </row>
    <row r="35" spans="1:14" ht="18" customHeight="1">
      <c r="A35" s="284"/>
      <c r="B35" s="283" t="s">
        <v>210</v>
      </c>
      <c r="C35" s="179" t="s">
        <v>211</v>
      </c>
      <c r="D35" s="227" t="s">
        <v>212</v>
      </c>
      <c r="E35" s="253">
        <v>0</v>
      </c>
      <c r="F35" s="248">
        <v>0</v>
      </c>
      <c r="G35" s="253">
        <v>2</v>
      </c>
      <c r="H35" s="248">
        <v>3</v>
      </c>
      <c r="I35" s="253">
        <v>0</v>
      </c>
      <c r="J35" s="248">
        <v>0</v>
      </c>
      <c r="K35" s="253">
        <v>0</v>
      </c>
      <c r="L35" s="248">
        <v>0</v>
      </c>
      <c r="M35" s="253">
        <v>0</v>
      </c>
      <c r="N35" s="248">
        <v>0</v>
      </c>
    </row>
    <row r="36" spans="1:14" ht="18" customHeight="1">
      <c r="A36" s="284"/>
      <c r="B36" s="284"/>
      <c r="C36" s="44" t="s">
        <v>213</v>
      </c>
      <c r="D36" s="228" t="s">
        <v>214</v>
      </c>
      <c r="E36" s="254">
        <v>8</v>
      </c>
      <c r="F36" s="225">
        <v>0</v>
      </c>
      <c r="G36" s="254">
        <v>0</v>
      </c>
      <c r="H36" s="225">
        <v>0</v>
      </c>
      <c r="I36" s="254">
        <v>0</v>
      </c>
      <c r="J36" s="225">
        <v>0</v>
      </c>
      <c r="K36" s="254">
        <v>0</v>
      </c>
      <c r="L36" s="225">
        <v>0</v>
      </c>
      <c r="M36" s="254">
        <v>0</v>
      </c>
      <c r="N36" s="225">
        <v>0</v>
      </c>
    </row>
    <row r="37" spans="1:14" ht="18" customHeight="1">
      <c r="A37" s="284"/>
      <c r="B37" s="284"/>
      <c r="C37" s="44" t="s">
        <v>215</v>
      </c>
      <c r="D37" s="228" t="s">
        <v>216</v>
      </c>
      <c r="E37" s="254">
        <f aca="true" t="shared" si="1" ref="E37:L37">E34+E35-E36</f>
        <v>0</v>
      </c>
      <c r="F37" s="225">
        <f t="shared" si="1"/>
        <v>0</v>
      </c>
      <c r="G37" s="254">
        <f t="shared" si="1"/>
        <v>11</v>
      </c>
      <c r="H37" s="225">
        <f t="shared" si="1"/>
        <v>15</v>
      </c>
      <c r="I37" s="254">
        <f t="shared" si="1"/>
        <v>4</v>
      </c>
      <c r="J37" s="225">
        <f t="shared" si="1"/>
        <v>7</v>
      </c>
      <c r="K37" s="254">
        <f t="shared" si="1"/>
        <v>76</v>
      </c>
      <c r="L37" s="225">
        <f t="shared" si="1"/>
        <v>55</v>
      </c>
      <c r="M37" s="254">
        <f>M34+M35-M36</f>
        <v>25</v>
      </c>
      <c r="N37" s="225">
        <f>N34+N35-N36</f>
        <v>10</v>
      </c>
    </row>
    <row r="38" spans="1:14" ht="18" customHeight="1">
      <c r="A38" s="284"/>
      <c r="B38" s="284"/>
      <c r="C38" s="44" t="s">
        <v>217</v>
      </c>
      <c r="D38" s="228" t="s">
        <v>218</v>
      </c>
      <c r="E38" s="254">
        <v>0</v>
      </c>
      <c r="F38" s="225">
        <v>0</v>
      </c>
      <c r="G38" s="254">
        <v>0</v>
      </c>
      <c r="H38" s="225">
        <v>0</v>
      </c>
      <c r="I38" s="254">
        <v>0</v>
      </c>
      <c r="J38" s="225">
        <v>0</v>
      </c>
      <c r="K38" s="254">
        <v>0</v>
      </c>
      <c r="L38" s="225">
        <v>0</v>
      </c>
      <c r="M38" s="254">
        <v>0</v>
      </c>
      <c r="N38" s="225">
        <v>0</v>
      </c>
    </row>
    <row r="39" spans="1:14" ht="18" customHeight="1">
      <c r="A39" s="284"/>
      <c r="B39" s="284"/>
      <c r="C39" s="44" t="s">
        <v>219</v>
      </c>
      <c r="D39" s="228" t="s">
        <v>220</v>
      </c>
      <c r="E39" s="254">
        <v>0</v>
      </c>
      <c r="F39" s="225">
        <v>0</v>
      </c>
      <c r="G39" s="254">
        <v>0</v>
      </c>
      <c r="H39" s="225">
        <v>0</v>
      </c>
      <c r="I39" s="254">
        <v>0</v>
      </c>
      <c r="J39" s="225">
        <v>0</v>
      </c>
      <c r="K39" s="254">
        <v>0</v>
      </c>
      <c r="L39" s="225">
        <v>0</v>
      </c>
      <c r="M39" s="254">
        <v>0</v>
      </c>
      <c r="N39" s="225">
        <v>0</v>
      </c>
    </row>
    <row r="40" spans="1:14" ht="18" customHeight="1">
      <c r="A40" s="284"/>
      <c r="B40" s="284"/>
      <c r="C40" s="44" t="s">
        <v>221</v>
      </c>
      <c r="D40" s="228" t="s">
        <v>222</v>
      </c>
      <c r="E40" s="254">
        <v>0</v>
      </c>
      <c r="F40" s="225">
        <v>0</v>
      </c>
      <c r="G40" s="254">
        <v>6</v>
      </c>
      <c r="H40" s="225">
        <v>7</v>
      </c>
      <c r="I40" s="254">
        <v>1</v>
      </c>
      <c r="J40" s="225">
        <v>2</v>
      </c>
      <c r="K40" s="254">
        <v>26</v>
      </c>
      <c r="L40" s="225">
        <v>21</v>
      </c>
      <c r="M40" s="254">
        <v>0</v>
      </c>
      <c r="N40" s="225">
        <v>0</v>
      </c>
    </row>
    <row r="41" spans="1:14" ht="18" customHeight="1">
      <c r="A41" s="284"/>
      <c r="B41" s="284"/>
      <c r="C41" s="191" t="s">
        <v>223</v>
      </c>
      <c r="D41" s="228" t="s">
        <v>224</v>
      </c>
      <c r="E41" s="254">
        <f aca="true" t="shared" si="2" ref="E41:L41">E34+E35-E36-E40</f>
        <v>0</v>
      </c>
      <c r="F41" s="225">
        <f t="shared" si="2"/>
        <v>0</v>
      </c>
      <c r="G41" s="254">
        <f t="shared" si="2"/>
        <v>5</v>
      </c>
      <c r="H41" s="225">
        <f t="shared" si="2"/>
        <v>8</v>
      </c>
      <c r="I41" s="254">
        <f t="shared" si="2"/>
        <v>3</v>
      </c>
      <c r="J41" s="225">
        <f t="shared" si="2"/>
        <v>5</v>
      </c>
      <c r="K41" s="254">
        <f t="shared" si="2"/>
        <v>50</v>
      </c>
      <c r="L41" s="225">
        <f t="shared" si="2"/>
        <v>34</v>
      </c>
      <c r="M41" s="254">
        <f>M34+M35-M36-M40</f>
        <v>25</v>
      </c>
      <c r="N41" s="225">
        <f>N34+N35-N36-N40</f>
        <v>10</v>
      </c>
    </row>
    <row r="42" spans="1:14" ht="18" customHeight="1">
      <c r="A42" s="284"/>
      <c r="B42" s="284"/>
      <c r="C42" s="330" t="s">
        <v>225</v>
      </c>
      <c r="D42" s="331"/>
      <c r="E42" s="249">
        <f aca="true" t="shared" si="3" ref="E42:L42">E37+E38-E39-E40</f>
        <v>0</v>
      </c>
      <c r="F42" s="260">
        <f t="shared" si="3"/>
        <v>0</v>
      </c>
      <c r="G42" s="249">
        <f t="shared" si="3"/>
        <v>5</v>
      </c>
      <c r="H42" s="260">
        <f t="shared" si="3"/>
        <v>8</v>
      </c>
      <c r="I42" s="249">
        <f t="shared" si="3"/>
        <v>3</v>
      </c>
      <c r="J42" s="260">
        <f t="shared" si="3"/>
        <v>5</v>
      </c>
      <c r="K42" s="249">
        <f t="shared" si="3"/>
        <v>50</v>
      </c>
      <c r="L42" s="260">
        <f t="shared" si="3"/>
        <v>34</v>
      </c>
      <c r="M42" s="249">
        <f>M37+M38-M39-M40</f>
        <v>25</v>
      </c>
      <c r="N42" s="225">
        <f>N37+N38-N39-N40</f>
        <v>10</v>
      </c>
    </row>
    <row r="43" spans="1:14" ht="18" customHeight="1">
      <c r="A43" s="284"/>
      <c r="B43" s="284"/>
      <c r="C43" s="44" t="s">
        <v>226</v>
      </c>
      <c r="D43" s="228" t="s">
        <v>227</v>
      </c>
      <c r="E43" s="254">
        <v>0</v>
      </c>
      <c r="F43" s="225">
        <v>0</v>
      </c>
      <c r="G43" s="254">
        <v>78</v>
      </c>
      <c r="H43" s="225">
        <v>70</v>
      </c>
      <c r="I43" s="254">
        <v>113</v>
      </c>
      <c r="J43" s="225">
        <v>108</v>
      </c>
      <c r="K43" s="254">
        <v>0</v>
      </c>
      <c r="L43" s="225">
        <v>0</v>
      </c>
      <c r="M43" s="254">
        <v>0</v>
      </c>
      <c r="N43" s="225">
        <v>0</v>
      </c>
    </row>
    <row r="44" spans="1:14" ht="18" customHeight="1">
      <c r="A44" s="285"/>
      <c r="B44" s="285"/>
      <c r="C44" s="11" t="s">
        <v>228</v>
      </c>
      <c r="D44" s="98" t="s">
        <v>229</v>
      </c>
      <c r="E44" s="251">
        <f aca="true" t="shared" si="4" ref="E44:L44">E41+E43</f>
        <v>0</v>
      </c>
      <c r="F44" s="255">
        <f t="shared" si="4"/>
        <v>0</v>
      </c>
      <c r="G44" s="251">
        <f t="shared" si="4"/>
        <v>83</v>
      </c>
      <c r="H44" s="255">
        <f t="shared" si="4"/>
        <v>78</v>
      </c>
      <c r="I44" s="251">
        <f t="shared" si="4"/>
        <v>116</v>
      </c>
      <c r="J44" s="255">
        <f t="shared" si="4"/>
        <v>113</v>
      </c>
      <c r="K44" s="251">
        <f t="shared" si="4"/>
        <v>50</v>
      </c>
      <c r="L44" s="255">
        <f t="shared" si="4"/>
        <v>34</v>
      </c>
      <c r="M44" s="251">
        <f>M41+M43</f>
        <v>25</v>
      </c>
      <c r="N44" s="255">
        <f>N41+N43</f>
        <v>10</v>
      </c>
    </row>
    <row r="45" ht="13.5" customHeight="1">
      <c r="A45" s="13" t="s">
        <v>230</v>
      </c>
    </row>
    <row r="46" ht="13.5" customHeight="1">
      <c r="A46" s="13" t="s">
        <v>231</v>
      </c>
    </row>
    <row r="47" ht="13.5">
      <c r="A47" s="230"/>
    </row>
  </sheetData>
  <sheetProtection/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rintOptions/>
  <pageMargins left="0.7086614173228347" right="0.2362204724409449" top="0.1968503937007874" bottom="0.2362204724409449" header="0.1968503937007874" footer="0.1968503937007874"/>
  <pageSetup fitToHeight="1" fitToWidth="1" horizontalDpi="600" verticalDpi="600" orientation="landscape" paperSize="9" scale="75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貴伸</cp:lastModifiedBy>
  <cp:lastPrinted>2018-10-02T00:00:07Z</cp:lastPrinted>
  <dcterms:modified xsi:type="dcterms:W3CDTF">2018-10-29T06:06:46Z</dcterms:modified>
  <cp:category/>
  <cp:version/>
  <cp:contentType/>
  <cp:contentStatus/>
</cp:coreProperties>
</file>