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31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<sst xmlns="http://schemas.openxmlformats.org/spreadsheetml/2006/main" count="441" uniqueCount="262">
  <si>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</si>
  <si>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</si>
  <si>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</si>
  <si>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</si>
  <si>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</si>
  <si>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</si>
  <si>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</si>
  <si>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</si>
  <si>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</si>
  <si>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</si>
  <si>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</si>
  <si>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</si>
  <si>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</si>
  <si>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</si>
  <si>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</si>
  <si>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</si>
  <si>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</si>
  <si>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</si>
  <si>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</si>
  <si>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</si>
  <si>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</si>
  <si>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</si>
  <si>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</si>
  <si>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</si>
  <si>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</si>
  <si>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</si>
  <si>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</si>
  <si>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</si>
  <si>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</si>
  <si>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</si>
  <si>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</si>
  <si>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</si>
  <si>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</si>
  <si>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</si>
  <si>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</si>
  <si>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</si>
  <si>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</si>
  <si>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</si>
  <si>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</si>
  <si>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</si>
  <si>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</si>
  <si>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</si>
  <si>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</si>
  <si>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</si>
  <si>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</si>
  <si>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</si>
  <si>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</si>
  <si>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</si>
  <si>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</si>
  <si>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</si>
  <si>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</si>
  <si>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</si>
  <si>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</si>
  <si>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</si>
  <si>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</si>
  <si>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</si>
  <si>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</si>
  <si>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</si>
  <si>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</si>
  <si>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</si>
  <si>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</si>
  <si>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</si>
  <si>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</si>
  <si>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</si>
  <si>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</si>
  <si>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</si>
  <si>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</si>
  <si>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</si>
  <si>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</si>
  <si>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</si>
  <si>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</si>
  <si>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</si>
  <si>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</si>
  <si>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</si>
  <si>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</si>
  <si>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</si>
  <si>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</si>
  <si>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</si>
  <si>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</si>
  <si>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</si>
  <si>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</si>
  <si>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</si>
  <si>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</si>
  <si>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</si>
  <si>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</si>
  <si>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</si>
  <si>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</si>
  <si>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</si>
  <si>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</si>
  <si>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</si>
  <si>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</si>
  <si>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</si>
  <si>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</si>
  <si>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</si>
  <si>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</si>
  <si>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</si>
  <si>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</si>
  <si>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</si>
  <si>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</si>
  <si>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</si>
  <si>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</si>
  <si>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</si>
  <si>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</si>
  <si>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</si>
  <si>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</si>
  <si>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</si>
  <si>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</si>
  <si>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</si>
  <si>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</si>
  <si>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</si>
  <si>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</si>
  <si>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</si>
  <si>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</si>
  <si>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</si>
  <si>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</si>
  <si>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</si>
  <si>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</si>
  <si>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</si>
  <si>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</si>
  <si>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</si>
  <si>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</si>
  <si>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</si>
  <si>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</si>
  <si>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</si>
  <si>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</si>
  <si>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</si>
  <si>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</si>
  <si>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</si>
  <si>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</si>
  <si>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</si>
  <si>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</si>
  <si>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</si>
  <si>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</si>
  <si>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</si>
  <si>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</si>
  <si>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</si>
  <si>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</si>
  <si>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</si>
  <si>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</si>
  <si>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</si>
  <si>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</si>
  <si>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</si>
  <si>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</si>
  <si>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</si>
  <si>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</si>
  <si>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</si>
  <si>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</si>
  <si>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</si>
  <si>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</si>
  <si>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</si>
  <si>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</si>
  <si>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</si>
  <si>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</si>
  <si>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</si>
  <si>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</si>
  <si>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</si>
  <si>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</si>
  <si>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</si>
  <si>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</si>
  <si>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</si>
  <si>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</si>
  <si>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</si>
  <si>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</si>
  <si>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</si>
  <si>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</si>
  <si>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</si>
  <si>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</si>
  <si>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</si>
  <si>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</si>
  <si>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</si>
  <si>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</si>
  <si>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</si>
  <si>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</si>
  <si>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</si>
  <si>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</si>
  <si>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</si>
  <si>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</si>
  <si>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</si>
  <si>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</si>
  <si>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</si>
  <si>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</si>
  <si>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</si>
  <si>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</si>
  <si>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</si>
  <si>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</si>
  <si>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</si>
  <si>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</si>
  <si>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</si>
  <si>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</si>
  <si>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</si>
  <si>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</si>
  <si>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</si>
  <si>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</si>
  <si>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</si>
  <si>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</si>
  <si>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</si>
  <si>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</si>
  <si>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</si>
  <si>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</si>
  <si>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</si>
  <si>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</si>
  <si>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</si>
  <si>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</si>
  <si>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</si>
  <si>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</si>
  <si>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</si>
  <si>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</si>
  <si>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</si>
  <si>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</si>
  <si>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</si>
  <si>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</si>
  <si>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</si>
  <si>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</si>
  <si>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</si>
  <si>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</si>
  <si>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</si>
  <si>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</si>
  <si>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</si>
  <si>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</si>
  <si>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</si>
  <si>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</si>
  <si>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</si>
  <si>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</si>
  <si>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</si>
  <si>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</si>
  <si>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</si>
  <si>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</si>
  <si>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</si>
  <si>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</si>
  <si>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</si>
  <si>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</si>
  <si>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</si>
  <si>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</si>
  <si>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</si>
  <si>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</si>
  <si>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</si>
  <si>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</si>
  <si>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</si>
  <si>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</si>
  <si>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</si>
  <si>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</si>
  <si>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</si>
  <si>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</si>
  <si>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</si>
  <si>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</si>
  <si>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</si>
  <si>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</si>
  <si>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</si>
  <si>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上水道事業会計</t>
  </si>
  <si>
    <t>病院事業会計</t>
  </si>
  <si>
    <t>工業用水道会計</t>
  </si>
  <si>
    <t>流域下水道事業会計</t>
  </si>
  <si>
    <t>港湾整備事業会計</t>
  </si>
  <si>
    <t>土地区画整理事業会計</t>
  </si>
  <si>
    <t>工業団地整備事業会計</t>
  </si>
  <si>
    <t>土地開発公社</t>
  </si>
  <si>
    <t>道路公社</t>
  </si>
  <si>
    <t>住宅供給公社</t>
  </si>
  <si>
    <t>千葉県</t>
  </si>
  <si>
    <t>千葉県</t>
  </si>
  <si>
    <t>造成土地管理事業会計</t>
  </si>
  <si>
    <t>28年度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</si>
</sst>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Continuous" vertical="center" wrapText="1"/>
    </xf>
    <xf numFmtId="0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1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45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1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40" xfId="0" applyNumberFormat="1" applyBorder="1" applyAlignment="1">
      <alignment horizontal="center" vertical="center"/>
    </xf>
    <xf numFmtId="217" fontId="0" fillId="0" borderId="49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39" xfId="0" applyNumberFormat="1" applyBorder="1" applyAlignment="1" quotePrefix="1">
      <alignment horizontal="right" vertical="center"/>
    </xf>
    <xf numFmtId="217" fontId="0" fillId="0" borderId="30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40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1" xfId="48" applyNumberFormat="1" applyFon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28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4" xfId="48" applyNumberFormat="1" applyBorder="1" applyAlignment="1">
      <alignment vertical="center"/>
    </xf>
    <xf numFmtId="217" fontId="0" fillId="0" borderId="39" xfId="48" applyNumberFormat="1" applyFont="1" applyBorder="1" applyAlignment="1" quotePrefix="1">
      <alignment horizontal="right" vertical="center"/>
    </xf>
    <xf numFmtId="217" fontId="0" fillId="0" borderId="30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44" xfId="0" applyNumberFormat="1" applyBorder="1" applyAlignment="1">
      <alignment vertical="center"/>
    </xf>
    <xf numFmtId="218" fontId="0" fillId="0" borderId="29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 shrinkToFit="1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2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41" fontId="0" fillId="0" borderId="35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1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6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2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2" xfId="48" applyNumberFormat="1" applyBorder="1" applyAlignment="1">
      <alignment horizontal="center" vertical="center"/>
    </xf>
    <xf numFmtId="217" fontId="0" fillId="0" borderId="39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40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0" xfId="0" applyNumberFormat="1" applyFill="1" applyBorder="1" applyAlignment="1">
      <alignment horizontal="left" vertical="center"/>
    </xf>
    <xf numFmtId="217" fontId="0" fillId="0" borderId="31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0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1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29" xfId="0" applyNumberFormat="1" applyFon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217" fontId="0" fillId="0" borderId="10" xfId="48" applyNumberFormat="1" applyBorder="1" applyAlignment="1">
      <alignment vertical="center"/>
    </xf>
    <xf numFmtId="217" fontId="0" fillId="0" borderId="31" xfId="0" applyNumberFormat="1" applyBorder="1" applyAlignment="1" quotePrefix="1">
      <alignment horizontal="right" vertical="center"/>
    </xf>
    <xf numFmtId="217" fontId="0" fillId="0" borderId="69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26" xfId="48" applyNumberFormat="1" applyBorder="1" applyAlignment="1">
      <alignment vertical="center"/>
    </xf>
    <xf numFmtId="217" fontId="0" fillId="0" borderId="70" xfId="0" applyNumberFormat="1" applyBorder="1" applyAlignment="1">
      <alignment horizontal="right" vertical="center"/>
    </xf>
    <xf numFmtId="217" fontId="0" fillId="0" borderId="25" xfId="48" applyNumberFormat="1" applyFont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 quotePrefix="1">
      <alignment horizontal="right"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0" fillId="0" borderId="14" xfId="0" applyNumberFormat="1" applyBorder="1" applyAlignment="1">
      <alignment vertical="center"/>
    </xf>
    <xf numFmtId="218" fontId="0" fillId="0" borderId="28" xfId="48" applyNumberFormat="1" applyBorder="1" applyAlignment="1">
      <alignment vertical="center"/>
    </xf>
    <xf numFmtId="218" fontId="0" fillId="0" borderId="51" xfId="48" applyNumberFormat="1" applyBorder="1" applyAlignment="1">
      <alignment vertical="center"/>
    </xf>
    <xf numFmtId="218" fontId="0" fillId="0" borderId="58" xfId="48" applyNumberFormat="1" applyFon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17" fontId="0" fillId="0" borderId="38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224" fontId="16" fillId="0" borderId="71" xfId="48" applyNumberFormat="1" applyFont="1" applyBorder="1" applyAlignment="1">
      <alignment vertical="center" textRotation="255"/>
    </xf>
    <xf numFmtId="0" fontId="14" fillId="0" borderId="72" xfId="61" applyFont="1" applyBorder="1" applyAlignment="1">
      <alignment vertical="center" textRotation="255"/>
      <protection/>
    </xf>
    <xf numFmtId="0" fontId="14" fillId="0" borderId="73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/>
      <protection/>
    </xf>
    <xf numFmtId="0" fontId="14" fillId="0" borderId="73" xfId="61" applyFont="1" applyBorder="1" applyAlignment="1">
      <alignment vertical="center"/>
      <protection/>
    </xf>
    <xf numFmtId="217" fontId="0" fillId="0" borderId="37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6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2" xfId="48" applyNumberFormat="1" applyFont="1" applyBorder="1" applyAlignment="1">
      <alignment vertical="center" textRotation="255"/>
    </xf>
    <xf numFmtId="224" fontId="16" fillId="0" borderId="73" xfId="48" applyNumberFormat="1" applyFont="1" applyBorder="1" applyAlignment="1">
      <alignment vertical="center" textRotation="255"/>
    </xf>
    <xf numFmtId="41" fontId="0" fillId="0" borderId="47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1" xfId="0" applyNumberFormat="1" applyBorder="1" applyAlignment="1">
      <alignment horizontal="center" vertical="center" textRotation="255"/>
    </xf>
    <xf numFmtId="203" fontId="0" fillId="0" borderId="20" xfId="0" applyNumberFormat="1" applyBorder="1" applyAlignment="1">
      <alignment horizontal="center" vertical="center"/>
    </xf>
    <xf numFmtId="41" fontId="17" fillId="0" borderId="31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" sqref="E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5" t="s">
        <v>0</v>
      </c>
      <c r="B1" s="55"/>
      <c r="C1" s="55"/>
      <c r="D1" s="55"/>
      <c r="E1" s="94" t="s">
        <v>258</v>
      </c>
      <c r="F1" s="1"/>
    </row>
    <row r="3" ht="14.25">
      <c r="A3" s="27" t="s">
        <v>93</v>
      </c>
    </row>
    <row r="5" spans="1:5" ht="13.5">
      <c r="A5" s="56" t="s">
        <v>238</v>
      </c>
      <c r="B5" s="56"/>
      <c r="C5" s="56"/>
      <c r="D5" s="56"/>
      <c r="E5" s="56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269" t="s">
        <v>2</v>
      </c>
      <c r="I7" s="39" t="s">
        <v>22</v>
      </c>
    </row>
    <row r="8" spans="1:9" ht="16.5" customHeight="1">
      <c r="A8" s="57"/>
      <c r="B8" s="58"/>
      <c r="C8" s="58"/>
      <c r="D8" s="58"/>
      <c r="E8" s="58"/>
      <c r="F8" s="18" t="s">
        <v>91</v>
      </c>
      <c r="G8" s="26" t="s">
        <v>3</v>
      </c>
      <c r="H8" s="270"/>
      <c r="I8" s="40"/>
    </row>
    <row r="9" spans="1:11" ht="18" customHeight="1">
      <c r="A9" s="276" t="s">
        <v>88</v>
      </c>
      <c r="B9" s="276" t="s">
        <v>90</v>
      </c>
      <c r="C9" s="53" t="s">
        <v>4</v>
      </c>
      <c r="D9" s="54"/>
      <c r="E9" s="54"/>
      <c r="F9" s="63">
        <v>810508</v>
      </c>
      <c r="G9" s="72">
        <f>F9/$F$27*100</f>
        <v>46.44154153454403</v>
      </c>
      <c r="H9" s="63">
        <v>778748</v>
      </c>
      <c r="I9" s="271">
        <f>(F9/H9-1)*100</f>
        <v>4.078341132176266</v>
      </c>
      <c r="K9" s="100"/>
    </row>
    <row r="10" spans="1:9" ht="18" customHeight="1">
      <c r="A10" s="277"/>
      <c r="B10" s="277"/>
      <c r="C10" s="7"/>
      <c r="D10" s="50" t="s">
        <v>23</v>
      </c>
      <c r="E10" s="51"/>
      <c r="F10" s="65">
        <v>291121</v>
      </c>
      <c r="G10" s="73">
        <f aca="true" t="shared" si="0" ref="G10:G27">F10/$F$27*100</f>
        <v>16.681029691351586</v>
      </c>
      <c r="H10" s="65">
        <v>306560</v>
      </c>
      <c r="I10" s="80">
        <f aca="true" t="shared" si="1" ref="I10:I27">(F10/H10-1)*100</f>
        <v>-5.036208246346552</v>
      </c>
    </row>
    <row r="11" spans="1:9" ht="18" customHeight="1">
      <c r="A11" s="277"/>
      <c r="B11" s="277"/>
      <c r="C11" s="7"/>
      <c r="D11" s="16"/>
      <c r="E11" s="23" t="s">
        <v>24</v>
      </c>
      <c r="F11" s="67">
        <v>236900</v>
      </c>
      <c r="G11" s="74">
        <f t="shared" si="0"/>
        <v>13.574204313262154</v>
      </c>
      <c r="H11" s="67">
        <v>251791</v>
      </c>
      <c r="I11" s="79">
        <f t="shared" si="1"/>
        <v>-5.914031875642889</v>
      </c>
    </row>
    <row r="12" spans="1:9" ht="18" customHeight="1">
      <c r="A12" s="277"/>
      <c r="B12" s="277"/>
      <c r="C12" s="7"/>
      <c r="D12" s="16"/>
      <c r="E12" s="23" t="s">
        <v>25</v>
      </c>
      <c r="F12" s="67">
        <v>18761</v>
      </c>
      <c r="G12" s="74">
        <f t="shared" si="0"/>
        <v>1.0749921786454675</v>
      </c>
      <c r="H12" s="67">
        <v>18108</v>
      </c>
      <c r="I12" s="79">
        <f t="shared" si="1"/>
        <v>3.606140932184676</v>
      </c>
    </row>
    <row r="13" spans="1:9" ht="18" customHeight="1">
      <c r="A13" s="277"/>
      <c r="B13" s="277"/>
      <c r="C13" s="7"/>
      <c r="D13" s="33"/>
      <c r="E13" s="23" t="s">
        <v>26</v>
      </c>
      <c r="F13" s="67">
        <v>1980</v>
      </c>
      <c r="G13" s="74">
        <f t="shared" si="0"/>
        <v>0.11345261519737891</v>
      </c>
      <c r="H13" s="67">
        <v>1748</v>
      </c>
      <c r="I13" s="79">
        <f t="shared" si="1"/>
        <v>13.272311212814646</v>
      </c>
    </row>
    <row r="14" spans="1:9" ht="18" customHeight="1">
      <c r="A14" s="277"/>
      <c r="B14" s="277"/>
      <c r="C14" s="7"/>
      <c r="D14" s="59" t="s">
        <v>27</v>
      </c>
      <c r="E14" s="49"/>
      <c r="F14" s="63">
        <v>142193</v>
      </c>
      <c r="G14" s="72">
        <f t="shared" si="0"/>
        <v>8.147559450889343</v>
      </c>
      <c r="H14" s="63">
        <v>128473</v>
      </c>
      <c r="I14" s="78">
        <f t="shared" si="1"/>
        <v>10.679286698372415</v>
      </c>
    </row>
    <row r="15" spans="1:9" ht="18" customHeight="1">
      <c r="A15" s="277"/>
      <c r="B15" s="277"/>
      <c r="C15" s="7"/>
      <c r="D15" s="16"/>
      <c r="E15" s="23" t="s">
        <v>28</v>
      </c>
      <c r="F15" s="67">
        <v>7958</v>
      </c>
      <c r="G15" s="74">
        <f t="shared" si="0"/>
        <v>0.45598783421249556</v>
      </c>
      <c r="H15" s="67">
        <v>7698</v>
      </c>
      <c r="I15" s="79">
        <f t="shared" si="1"/>
        <v>3.3775006495193605</v>
      </c>
    </row>
    <row r="16" spans="1:11" ht="18" customHeight="1">
      <c r="A16" s="277"/>
      <c r="B16" s="277"/>
      <c r="C16" s="7"/>
      <c r="D16" s="16"/>
      <c r="E16" s="29" t="s">
        <v>29</v>
      </c>
      <c r="F16" s="65">
        <v>134235</v>
      </c>
      <c r="G16" s="73">
        <f t="shared" si="0"/>
        <v>7.691571616676847</v>
      </c>
      <c r="H16" s="65">
        <v>120775</v>
      </c>
      <c r="I16" s="80">
        <f t="shared" si="1"/>
        <v>11.144690540260815</v>
      </c>
      <c r="K16" s="101"/>
    </row>
    <row r="17" spans="1:9" ht="18" customHeight="1">
      <c r="A17" s="277"/>
      <c r="B17" s="277"/>
      <c r="C17" s="7"/>
      <c r="D17" s="279" t="s">
        <v>30</v>
      </c>
      <c r="E17" s="280"/>
      <c r="F17" s="65">
        <v>223172</v>
      </c>
      <c r="G17" s="73">
        <f t="shared" si="0"/>
        <v>12.787599514560325</v>
      </c>
      <c r="H17" s="65">
        <v>194871</v>
      </c>
      <c r="I17" s="80">
        <f t="shared" si="1"/>
        <v>14.5229408172586</v>
      </c>
    </row>
    <row r="18" spans="1:9" ht="18" customHeight="1">
      <c r="A18" s="277"/>
      <c r="B18" s="277"/>
      <c r="C18" s="7"/>
      <c r="D18" s="281" t="s">
        <v>94</v>
      </c>
      <c r="E18" s="282"/>
      <c r="F18" s="67">
        <v>17659</v>
      </c>
      <c r="G18" s="74">
        <f t="shared" si="0"/>
        <v>1.0118483493790476</v>
      </c>
      <c r="H18" s="67">
        <v>16153</v>
      </c>
      <c r="I18" s="79">
        <f t="shared" si="1"/>
        <v>9.323345508574254</v>
      </c>
    </row>
    <row r="19" spans="1:26" ht="18" customHeight="1">
      <c r="A19" s="277"/>
      <c r="B19" s="277"/>
      <c r="C19" s="10"/>
      <c r="D19" s="281" t="s">
        <v>95</v>
      </c>
      <c r="E19" s="282"/>
      <c r="F19" s="99"/>
      <c r="G19" s="74">
        <f t="shared" si="0"/>
        <v>0</v>
      </c>
      <c r="H19" s="99"/>
      <c r="I19" s="79" t="e">
        <f t="shared" si="1"/>
        <v>#DIV/0!</v>
      </c>
      <c r="Z19" s="2" t="s">
        <v>96</v>
      </c>
    </row>
    <row r="20" spans="1:9" ht="18" customHeight="1">
      <c r="A20" s="277"/>
      <c r="B20" s="277"/>
      <c r="C20" s="42" t="s">
        <v>5</v>
      </c>
      <c r="D20" s="41"/>
      <c r="E20" s="41"/>
      <c r="F20" s="67">
        <v>90225</v>
      </c>
      <c r="G20" s="74">
        <f t="shared" si="0"/>
        <v>5.169829397062379</v>
      </c>
      <c r="H20" s="67">
        <v>89225</v>
      </c>
      <c r="I20" s="79">
        <f t="shared" si="1"/>
        <v>1.1207621182403926</v>
      </c>
    </row>
    <row r="21" spans="1:9" ht="18" customHeight="1">
      <c r="A21" s="277"/>
      <c r="B21" s="277"/>
      <c r="C21" s="42" t="s">
        <v>6</v>
      </c>
      <c r="D21" s="41"/>
      <c r="E21" s="41"/>
      <c r="F21" s="67">
        <v>161000</v>
      </c>
      <c r="G21" s="74">
        <f t="shared" si="0"/>
        <v>9.225187397362628</v>
      </c>
      <c r="H21" s="67">
        <v>168000</v>
      </c>
      <c r="I21" s="79">
        <f t="shared" si="1"/>
        <v>-4.1666666666666625</v>
      </c>
    </row>
    <row r="22" spans="1:9" ht="18" customHeight="1">
      <c r="A22" s="277"/>
      <c r="B22" s="277"/>
      <c r="C22" s="42" t="s">
        <v>31</v>
      </c>
      <c r="D22" s="41"/>
      <c r="E22" s="41"/>
      <c r="F22" s="67">
        <v>34273</v>
      </c>
      <c r="G22" s="74">
        <f t="shared" si="0"/>
        <v>1.963818929626145</v>
      </c>
      <c r="H22" s="67">
        <v>34328</v>
      </c>
      <c r="I22" s="79">
        <f t="shared" si="1"/>
        <v>-0.16021906315544232</v>
      </c>
    </row>
    <row r="23" spans="1:9" ht="18" customHeight="1">
      <c r="A23" s="277"/>
      <c r="B23" s="277"/>
      <c r="C23" s="42" t="s">
        <v>7</v>
      </c>
      <c r="D23" s="41"/>
      <c r="E23" s="41"/>
      <c r="F23" s="67">
        <v>166375</v>
      </c>
      <c r="G23" s="74">
        <f t="shared" si="0"/>
        <v>9.533171138113088</v>
      </c>
      <c r="H23" s="67">
        <v>175824</v>
      </c>
      <c r="I23" s="79">
        <f t="shared" si="1"/>
        <v>-5.374124124124124</v>
      </c>
    </row>
    <row r="24" spans="1:9" ht="18" customHeight="1">
      <c r="A24" s="277"/>
      <c r="B24" s="277"/>
      <c r="C24" s="42" t="s">
        <v>32</v>
      </c>
      <c r="D24" s="41"/>
      <c r="E24" s="41"/>
      <c r="F24" s="67">
        <v>4344</v>
      </c>
      <c r="G24" s="74">
        <f t="shared" si="0"/>
        <v>0.24890816182697675</v>
      </c>
      <c r="H24" s="67">
        <v>4938</v>
      </c>
      <c r="I24" s="79">
        <f t="shared" si="1"/>
        <v>-12.029161603888216</v>
      </c>
    </row>
    <row r="25" spans="1:9" ht="18" customHeight="1">
      <c r="A25" s="277"/>
      <c r="B25" s="277"/>
      <c r="C25" s="42" t="s">
        <v>8</v>
      </c>
      <c r="D25" s="41"/>
      <c r="E25" s="41"/>
      <c r="F25" s="67">
        <v>197679</v>
      </c>
      <c r="G25" s="74">
        <f t="shared" si="0"/>
        <v>11.32686844424377</v>
      </c>
      <c r="H25" s="67">
        <v>205476</v>
      </c>
      <c r="I25" s="79">
        <f t="shared" si="1"/>
        <v>-3.794603749342984</v>
      </c>
    </row>
    <row r="26" spans="1:9" ht="18" customHeight="1">
      <c r="A26" s="277"/>
      <c r="B26" s="277"/>
      <c r="C26" s="43" t="s">
        <v>9</v>
      </c>
      <c r="D26" s="44"/>
      <c r="E26" s="44"/>
      <c r="F26" s="69">
        <v>280818</v>
      </c>
      <c r="G26" s="75">
        <f t="shared" si="0"/>
        <v>16.090674997220983</v>
      </c>
      <c r="H26" s="69">
        <v>288208</v>
      </c>
      <c r="I26" s="272">
        <f t="shared" si="1"/>
        <v>-2.5641203575195726</v>
      </c>
    </row>
    <row r="27" spans="1:9" ht="18" customHeight="1">
      <c r="A27" s="277"/>
      <c r="B27" s="278"/>
      <c r="C27" s="45" t="s">
        <v>10</v>
      </c>
      <c r="D27" s="31"/>
      <c r="E27" s="31"/>
      <c r="F27" s="70">
        <f>SUM(F9,F20:F26)</f>
        <v>1745222</v>
      </c>
      <c r="G27" s="76">
        <f t="shared" si="0"/>
        <v>100</v>
      </c>
      <c r="H27" s="70">
        <f>SUM(H9,H20:H26)</f>
        <v>1744747</v>
      </c>
      <c r="I27" s="77">
        <f t="shared" si="1"/>
        <v>0.02722457754620322</v>
      </c>
    </row>
    <row r="28" spans="1:9" ht="18" customHeight="1">
      <c r="A28" s="277"/>
      <c r="B28" s="276" t="s">
        <v>89</v>
      </c>
      <c r="C28" s="53" t="s">
        <v>11</v>
      </c>
      <c r="D28" s="54"/>
      <c r="E28" s="54"/>
      <c r="F28" s="63">
        <v>792459</v>
      </c>
      <c r="G28" s="72">
        <f>F28/$F$45*100</f>
        <v>45.40734645792913</v>
      </c>
      <c r="H28" s="63">
        <v>790394</v>
      </c>
      <c r="I28" s="78">
        <f>(F28/H28-1)*100</f>
        <v>0.2612621047224595</v>
      </c>
    </row>
    <row r="29" spans="1:9" ht="18" customHeight="1">
      <c r="A29" s="277"/>
      <c r="B29" s="277"/>
      <c r="C29" s="7"/>
      <c r="D29" s="30" t="s">
        <v>12</v>
      </c>
      <c r="E29" s="41"/>
      <c r="F29" s="67">
        <v>535741</v>
      </c>
      <c r="G29" s="74">
        <f aca="true" t="shared" si="2" ref="G29:G45">F29/$F$45*100</f>
        <v>30.69758460528231</v>
      </c>
      <c r="H29" s="67">
        <v>535261</v>
      </c>
      <c r="I29" s="79">
        <f aca="true" t="shared" si="3" ref="I29:I45">(F29/H29-1)*100</f>
        <v>0.08967587774935115</v>
      </c>
    </row>
    <row r="30" spans="1:9" ht="18" customHeight="1">
      <c r="A30" s="277"/>
      <c r="B30" s="277"/>
      <c r="C30" s="7"/>
      <c r="D30" s="30" t="s">
        <v>33</v>
      </c>
      <c r="E30" s="41"/>
      <c r="F30" s="67">
        <v>39594</v>
      </c>
      <c r="G30" s="74">
        <f t="shared" si="2"/>
        <v>2.2687085081439498</v>
      </c>
      <c r="H30" s="67">
        <v>41884</v>
      </c>
      <c r="I30" s="79">
        <f t="shared" si="3"/>
        <v>-5.467481615891511</v>
      </c>
    </row>
    <row r="31" spans="1:9" ht="18" customHeight="1">
      <c r="A31" s="277"/>
      <c r="B31" s="277"/>
      <c r="C31" s="19"/>
      <c r="D31" s="30" t="s">
        <v>13</v>
      </c>
      <c r="E31" s="41"/>
      <c r="F31" s="67">
        <v>217124</v>
      </c>
      <c r="G31" s="74">
        <f t="shared" si="2"/>
        <v>12.441053344502876</v>
      </c>
      <c r="H31" s="67">
        <v>213249</v>
      </c>
      <c r="I31" s="79">
        <f t="shared" si="3"/>
        <v>1.8171245820613358</v>
      </c>
    </row>
    <row r="32" spans="1:9" ht="18" customHeight="1">
      <c r="A32" s="277"/>
      <c r="B32" s="277"/>
      <c r="C32" s="48" t="s">
        <v>14</v>
      </c>
      <c r="D32" s="49"/>
      <c r="E32" s="49"/>
      <c r="F32" s="63">
        <f>786852+150</f>
        <v>787002</v>
      </c>
      <c r="G32" s="72">
        <f t="shared" si="2"/>
        <v>45.094664174529086</v>
      </c>
      <c r="H32" s="63">
        <f>790869+150</f>
        <v>791019</v>
      </c>
      <c r="I32" s="78">
        <f t="shared" si="3"/>
        <v>-0.5078259814239594</v>
      </c>
    </row>
    <row r="33" spans="1:9" ht="18" customHeight="1">
      <c r="A33" s="277"/>
      <c r="B33" s="277"/>
      <c r="C33" s="7"/>
      <c r="D33" s="30" t="s">
        <v>15</v>
      </c>
      <c r="E33" s="41"/>
      <c r="F33" s="67">
        <v>69344</v>
      </c>
      <c r="G33" s="74">
        <f t="shared" si="2"/>
        <v>3.97336270113487</v>
      </c>
      <c r="H33" s="67">
        <v>65449</v>
      </c>
      <c r="I33" s="79">
        <f t="shared" si="3"/>
        <v>5.9511986432183805</v>
      </c>
    </row>
    <row r="34" spans="1:9" ht="18" customHeight="1">
      <c r="A34" s="277"/>
      <c r="B34" s="277"/>
      <c r="C34" s="7"/>
      <c r="D34" s="30" t="s">
        <v>34</v>
      </c>
      <c r="E34" s="41"/>
      <c r="F34" s="67">
        <v>2447</v>
      </c>
      <c r="G34" s="74">
        <f t="shared" si="2"/>
        <v>0.140211388579791</v>
      </c>
      <c r="H34" s="67">
        <v>2083</v>
      </c>
      <c r="I34" s="79">
        <f t="shared" si="3"/>
        <v>17.474795967354773</v>
      </c>
    </row>
    <row r="35" spans="1:9" ht="18" customHeight="1">
      <c r="A35" s="277"/>
      <c r="B35" s="277"/>
      <c r="C35" s="7"/>
      <c r="D35" s="30" t="s">
        <v>35</v>
      </c>
      <c r="E35" s="41"/>
      <c r="F35" s="67">
        <v>513100</v>
      </c>
      <c r="G35" s="74">
        <f t="shared" si="2"/>
        <v>29.400271140290464</v>
      </c>
      <c r="H35" s="67">
        <v>508717</v>
      </c>
      <c r="I35" s="79">
        <f t="shared" si="3"/>
        <v>0.8615792277435252</v>
      </c>
    </row>
    <row r="36" spans="1:9" ht="18" customHeight="1">
      <c r="A36" s="277"/>
      <c r="B36" s="277"/>
      <c r="C36" s="7"/>
      <c r="D36" s="30" t="s">
        <v>36</v>
      </c>
      <c r="E36" s="41"/>
      <c r="F36" s="67">
        <v>3658</v>
      </c>
      <c r="G36" s="74">
        <f t="shared" si="2"/>
        <v>0.20960084161212728</v>
      </c>
      <c r="H36" s="67">
        <v>4163</v>
      </c>
      <c r="I36" s="79">
        <f t="shared" si="3"/>
        <v>-12.130674993994717</v>
      </c>
    </row>
    <row r="37" spans="1:9" ht="18" customHeight="1">
      <c r="A37" s="277"/>
      <c r="B37" s="277"/>
      <c r="C37" s="7"/>
      <c r="D37" s="30" t="s">
        <v>16</v>
      </c>
      <c r="E37" s="41"/>
      <c r="F37" s="67">
        <v>3249</v>
      </c>
      <c r="G37" s="74">
        <f t="shared" si="2"/>
        <v>0.1861654276647899</v>
      </c>
      <c r="H37" s="67">
        <v>15401</v>
      </c>
      <c r="I37" s="79">
        <f t="shared" si="3"/>
        <v>-78.90396727485228</v>
      </c>
    </row>
    <row r="38" spans="1:9" ht="18" customHeight="1">
      <c r="A38" s="277"/>
      <c r="B38" s="277"/>
      <c r="C38" s="19"/>
      <c r="D38" s="30" t="s">
        <v>37</v>
      </c>
      <c r="E38" s="41"/>
      <c r="F38" s="67">
        <v>195054</v>
      </c>
      <c r="G38" s="74">
        <f t="shared" si="2"/>
        <v>11.176457780156335</v>
      </c>
      <c r="H38" s="67">
        <v>195056</v>
      </c>
      <c r="I38" s="79">
        <f t="shared" si="3"/>
        <v>-0.0010253465671405948</v>
      </c>
    </row>
    <row r="39" spans="1:9" ht="18" customHeight="1">
      <c r="A39" s="277"/>
      <c r="B39" s="277"/>
      <c r="C39" s="48" t="s">
        <v>17</v>
      </c>
      <c r="D39" s="49"/>
      <c r="E39" s="49"/>
      <c r="F39" s="63">
        <v>165761</v>
      </c>
      <c r="G39" s="72">
        <f t="shared" si="2"/>
        <v>9.49798936754178</v>
      </c>
      <c r="H39" s="63">
        <v>163334</v>
      </c>
      <c r="I39" s="78">
        <f t="shared" si="3"/>
        <v>1.485912302398762</v>
      </c>
    </row>
    <row r="40" spans="1:9" ht="18" customHeight="1">
      <c r="A40" s="277"/>
      <c r="B40" s="277"/>
      <c r="C40" s="7"/>
      <c r="D40" s="50" t="s">
        <v>18</v>
      </c>
      <c r="E40" s="51"/>
      <c r="F40" s="65">
        <v>163756</v>
      </c>
      <c r="G40" s="73">
        <f t="shared" si="2"/>
        <v>9.383104269829284</v>
      </c>
      <c r="H40" s="65">
        <v>161329</v>
      </c>
      <c r="I40" s="80">
        <f t="shared" si="3"/>
        <v>1.5043792498558917</v>
      </c>
    </row>
    <row r="41" spans="1:9" ht="18" customHeight="1">
      <c r="A41" s="277"/>
      <c r="B41" s="277"/>
      <c r="C41" s="7"/>
      <c r="D41" s="16"/>
      <c r="E41" s="96" t="s">
        <v>92</v>
      </c>
      <c r="F41" s="67">
        <v>98299</v>
      </c>
      <c r="G41" s="74">
        <f t="shared" si="2"/>
        <v>5.632463950145024</v>
      </c>
      <c r="H41" s="67">
        <v>100184</v>
      </c>
      <c r="I41" s="81">
        <f t="shared" si="3"/>
        <v>-1.88153797013495</v>
      </c>
    </row>
    <row r="42" spans="1:9" ht="18" customHeight="1">
      <c r="A42" s="277"/>
      <c r="B42" s="277"/>
      <c r="C42" s="7"/>
      <c r="D42" s="33"/>
      <c r="E42" s="32" t="s">
        <v>38</v>
      </c>
      <c r="F42" s="67">
        <v>65457</v>
      </c>
      <c r="G42" s="74">
        <f t="shared" si="2"/>
        <v>3.750640319684258</v>
      </c>
      <c r="H42" s="67">
        <v>61145</v>
      </c>
      <c r="I42" s="81">
        <f t="shared" si="3"/>
        <v>7.052089295935882</v>
      </c>
    </row>
    <row r="43" spans="1:9" ht="18" customHeight="1">
      <c r="A43" s="277"/>
      <c r="B43" s="277"/>
      <c r="C43" s="7"/>
      <c r="D43" s="30" t="s">
        <v>39</v>
      </c>
      <c r="E43" s="52"/>
      <c r="F43" s="67">
        <v>2005</v>
      </c>
      <c r="G43" s="74">
        <f t="shared" si="2"/>
        <v>0.11488509771249733</v>
      </c>
      <c r="H43" s="67">
        <v>2005</v>
      </c>
      <c r="I43" s="81">
        <f t="shared" si="3"/>
        <v>0</v>
      </c>
    </row>
    <row r="44" spans="1:9" ht="18" customHeight="1">
      <c r="A44" s="277"/>
      <c r="B44" s="277"/>
      <c r="C44" s="11"/>
      <c r="D44" s="46" t="s">
        <v>40</v>
      </c>
      <c r="E44" s="47"/>
      <c r="F44" s="70"/>
      <c r="G44" s="76">
        <f t="shared" si="2"/>
        <v>0</v>
      </c>
      <c r="H44" s="70"/>
      <c r="I44" s="272" t="e">
        <f t="shared" si="3"/>
        <v>#DIV/0!</v>
      </c>
    </row>
    <row r="45" spans="1:9" ht="18" customHeight="1">
      <c r="A45" s="278"/>
      <c r="B45" s="278"/>
      <c r="C45" s="11" t="s">
        <v>19</v>
      </c>
      <c r="D45" s="12"/>
      <c r="E45" s="12"/>
      <c r="F45" s="71">
        <f>SUM(F28,F32,F39)</f>
        <v>1745222</v>
      </c>
      <c r="G45" s="77">
        <f t="shared" si="2"/>
        <v>100</v>
      </c>
      <c r="H45" s="71">
        <f>SUM(H28,H32,H39)</f>
        <v>1744747</v>
      </c>
      <c r="I45" s="77">
        <f t="shared" si="3"/>
        <v>0.02722457754620322</v>
      </c>
    </row>
    <row r="46" ht="13.5">
      <c r="A46" s="97" t="s">
        <v>20</v>
      </c>
    </row>
    <row r="47" ht="13.5">
      <c r="A47" s="98" t="s">
        <v>21</v>
      </c>
    </row>
    <row r="48" ht="13.5">
      <c r="A48" s="98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2" sqref="L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2" t="s">
        <v>0</v>
      </c>
      <c r="B1" s="28"/>
      <c r="C1" s="28"/>
      <c r="D1" s="95" t="s">
        <v>258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02" t="s">
        <v>49</v>
      </c>
      <c r="B6" s="303"/>
      <c r="C6" s="303"/>
      <c r="D6" s="303"/>
      <c r="E6" s="304"/>
      <c r="F6" s="283" t="s">
        <v>248</v>
      </c>
      <c r="G6" s="284"/>
      <c r="H6" s="283" t="s">
        <v>249</v>
      </c>
      <c r="I6" s="284"/>
      <c r="J6" s="283" t="s">
        <v>250</v>
      </c>
      <c r="K6" s="284"/>
      <c r="L6" s="291" t="s">
        <v>260</v>
      </c>
      <c r="M6" s="284"/>
      <c r="N6" s="283"/>
      <c r="O6" s="284"/>
    </row>
    <row r="7" spans="1:15" ht="15.75" customHeight="1">
      <c r="A7" s="305"/>
      <c r="B7" s="306"/>
      <c r="C7" s="306"/>
      <c r="D7" s="306"/>
      <c r="E7" s="307"/>
      <c r="F7" s="102" t="s">
        <v>240</v>
      </c>
      <c r="G7" s="38" t="s">
        <v>2</v>
      </c>
      <c r="H7" s="102" t="s">
        <v>240</v>
      </c>
      <c r="I7" s="38" t="s">
        <v>2</v>
      </c>
      <c r="J7" s="102" t="s">
        <v>240</v>
      </c>
      <c r="K7" s="38" t="s">
        <v>2</v>
      </c>
      <c r="L7" s="102" t="s">
        <v>240</v>
      </c>
      <c r="M7" s="38" t="s">
        <v>2</v>
      </c>
      <c r="N7" s="102" t="s">
        <v>240</v>
      </c>
      <c r="O7" s="244" t="s">
        <v>2</v>
      </c>
    </row>
    <row r="8" spans="1:25" ht="15.75" customHeight="1">
      <c r="A8" s="292" t="s">
        <v>83</v>
      </c>
      <c r="B8" s="53" t="s">
        <v>50</v>
      </c>
      <c r="C8" s="54"/>
      <c r="D8" s="54"/>
      <c r="E8" s="85" t="s">
        <v>41</v>
      </c>
      <c r="F8" s="246">
        <v>81283</v>
      </c>
      <c r="G8" s="141">
        <v>80113</v>
      </c>
      <c r="H8" s="246">
        <v>44746</v>
      </c>
      <c r="I8" s="248">
        <v>44229</v>
      </c>
      <c r="J8" s="103">
        <v>13585</v>
      </c>
      <c r="K8" s="104">
        <v>13430</v>
      </c>
      <c r="L8" s="103">
        <v>21869</v>
      </c>
      <c r="M8" s="105">
        <v>25922</v>
      </c>
      <c r="N8" s="103"/>
      <c r="O8" s="106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5.75" customHeight="1">
      <c r="A9" s="314"/>
      <c r="B9" s="8"/>
      <c r="C9" s="30" t="s">
        <v>51</v>
      </c>
      <c r="D9" s="41"/>
      <c r="E9" s="83" t="s">
        <v>42</v>
      </c>
      <c r="F9" s="67">
        <v>81283</v>
      </c>
      <c r="G9" s="120">
        <v>80113</v>
      </c>
      <c r="H9" s="67">
        <v>44387</v>
      </c>
      <c r="I9" s="249">
        <v>43660</v>
      </c>
      <c r="J9" s="68">
        <v>13515</v>
      </c>
      <c r="K9" s="108">
        <v>13430</v>
      </c>
      <c r="L9" s="68">
        <f>L8-L10</f>
        <v>21869</v>
      </c>
      <c r="M9" s="109">
        <v>25520</v>
      </c>
      <c r="N9" s="68"/>
      <c r="O9" s="110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15.75" customHeight="1">
      <c r="A10" s="314"/>
      <c r="B10" s="10"/>
      <c r="C10" s="30" t="s">
        <v>52</v>
      </c>
      <c r="D10" s="41"/>
      <c r="E10" s="83" t="s">
        <v>43</v>
      </c>
      <c r="F10" s="67"/>
      <c r="G10" s="252"/>
      <c r="H10" s="67">
        <v>359</v>
      </c>
      <c r="I10" s="249">
        <v>569</v>
      </c>
      <c r="J10" s="111">
        <v>70</v>
      </c>
      <c r="K10" s="112">
        <v>0</v>
      </c>
      <c r="L10" s="68">
        <v>0</v>
      </c>
      <c r="M10" s="109">
        <v>402</v>
      </c>
      <c r="N10" s="68"/>
      <c r="O10" s="110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5" ht="15.75" customHeight="1">
      <c r="A11" s="314"/>
      <c r="B11" s="48" t="s">
        <v>53</v>
      </c>
      <c r="C11" s="61"/>
      <c r="D11" s="61"/>
      <c r="E11" s="82" t="s">
        <v>44</v>
      </c>
      <c r="F11" s="130">
        <v>72198</v>
      </c>
      <c r="G11" s="131">
        <v>70881</v>
      </c>
      <c r="H11" s="130">
        <v>45559</v>
      </c>
      <c r="I11" s="250">
        <v>45869</v>
      </c>
      <c r="J11" s="113">
        <v>13112</v>
      </c>
      <c r="K11" s="114">
        <v>13098</v>
      </c>
      <c r="L11" s="113">
        <v>24755</v>
      </c>
      <c r="M11" s="115">
        <v>25792</v>
      </c>
      <c r="N11" s="113"/>
      <c r="O11" s="116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15.75" customHeight="1">
      <c r="A12" s="314"/>
      <c r="B12" s="7"/>
      <c r="C12" s="30" t="s">
        <v>54</v>
      </c>
      <c r="D12" s="41"/>
      <c r="E12" s="83" t="s">
        <v>45</v>
      </c>
      <c r="F12" s="67">
        <v>72034</v>
      </c>
      <c r="G12" s="120">
        <v>70833</v>
      </c>
      <c r="H12" s="130">
        <v>45559</v>
      </c>
      <c r="I12" s="250">
        <v>45869</v>
      </c>
      <c r="J12" s="113">
        <v>13043</v>
      </c>
      <c r="K12" s="114">
        <v>13098</v>
      </c>
      <c r="L12" s="68">
        <f>L11-L13</f>
        <v>24562</v>
      </c>
      <c r="M12" s="109">
        <v>25792</v>
      </c>
      <c r="N12" s="68"/>
      <c r="O12" s="110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5.75" customHeight="1">
      <c r="A13" s="314"/>
      <c r="B13" s="8"/>
      <c r="C13" s="50" t="s">
        <v>55</v>
      </c>
      <c r="D13" s="51"/>
      <c r="E13" s="87" t="s">
        <v>46</v>
      </c>
      <c r="F13" s="65">
        <v>64</v>
      </c>
      <c r="G13" s="120">
        <v>48</v>
      </c>
      <c r="H13" s="247">
        <v>0</v>
      </c>
      <c r="I13" s="251"/>
      <c r="J13" s="111">
        <v>69</v>
      </c>
      <c r="K13" s="112">
        <v>0</v>
      </c>
      <c r="L13" s="66">
        <v>193</v>
      </c>
      <c r="M13" s="118">
        <v>0</v>
      </c>
      <c r="N13" s="66"/>
      <c r="O13" s="119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5.75" customHeight="1">
      <c r="A14" s="314"/>
      <c r="B14" s="42" t="s">
        <v>56</v>
      </c>
      <c r="C14" s="41"/>
      <c r="D14" s="41"/>
      <c r="E14" s="83" t="s">
        <v>97</v>
      </c>
      <c r="F14" s="67">
        <f>F9-F12</f>
        <v>9249</v>
      </c>
      <c r="G14" s="120">
        <f aca="true" t="shared" si="0" ref="G14:O15">G9-G12</f>
        <v>9280</v>
      </c>
      <c r="H14" s="67">
        <f t="shared" si="0"/>
        <v>-1172</v>
      </c>
      <c r="I14" s="120">
        <f t="shared" si="0"/>
        <v>-2209</v>
      </c>
      <c r="J14" s="67">
        <f t="shared" si="0"/>
        <v>472</v>
      </c>
      <c r="K14" s="120">
        <f t="shared" si="0"/>
        <v>332</v>
      </c>
      <c r="L14" s="67">
        <f t="shared" si="0"/>
        <v>-2693</v>
      </c>
      <c r="M14" s="120">
        <f t="shared" si="0"/>
        <v>-272</v>
      </c>
      <c r="N14" s="67">
        <f t="shared" si="0"/>
        <v>0</v>
      </c>
      <c r="O14" s="120">
        <f t="shared" si="0"/>
        <v>0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5.75" customHeight="1">
      <c r="A15" s="314"/>
      <c r="B15" s="42" t="s">
        <v>57</v>
      </c>
      <c r="C15" s="41"/>
      <c r="D15" s="41"/>
      <c r="E15" s="83" t="s">
        <v>98</v>
      </c>
      <c r="F15" s="67">
        <f>F10-F13</f>
        <v>-64</v>
      </c>
      <c r="G15" s="120">
        <f aca="true" t="shared" si="1" ref="G15:O15">G10-G13</f>
        <v>-48</v>
      </c>
      <c r="H15" s="67">
        <f t="shared" si="0"/>
        <v>359</v>
      </c>
      <c r="I15" s="120">
        <f t="shared" si="1"/>
        <v>569</v>
      </c>
      <c r="J15" s="67">
        <f t="shared" si="0"/>
        <v>1</v>
      </c>
      <c r="K15" s="120">
        <f t="shared" si="1"/>
        <v>0</v>
      </c>
      <c r="L15" s="67">
        <f t="shared" si="0"/>
        <v>-193</v>
      </c>
      <c r="M15" s="120">
        <f t="shared" si="1"/>
        <v>402</v>
      </c>
      <c r="N15" s="67">
        <f t="shared" si="1"/>
        <v>0</v>
      </c>
      <c r="O15" s="120">
        <f t="shared" si="1"/>
        <v>0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ht="15.75" customHeight="1">
      <c r="A16" s="314"/>
      <c r="B16" s="42" t="s">
        <v>58</v>
      </c>
      <c r="C16" s="41"/>
      <c r="D16" s="41"/>
      <c r="E16" s="83" t="s">
        <v>99</v>
      </c>
      <c r="F16" s="65">
        <f>F8-F11</f>
        <v>9085</v>
      </c>
      <c r="G16" s="117">
        <f aca="true" t="shared" si="2" ref="G16:O16">G8-G11</f>
        <v>9232</v>
      </c>
      <c r="H16" s="65">
        <f t="shared" si="2"/>
        <v>-813</v>
      </c>
      <c r="I16" s="117">
        <f t="shared" si="2"/>
        <v>-1640</v>
      </c>
      <c r="J16" s="65">
        <f t="shared" si="2"/>
        <v>473</v>
      </c>
      <c r="K16" s="117">
        <f t="shared" si="2"/>
        <v>332</v>
      </c>
      <c r="L16" s="65">
        <f t="shared" si="2"/>
        <v>-2886</v>
      </c>
      <c r="M16" s="117">
        <f t="shared" si="2"/>
        <v>130</v>
      </c>
      <c r="N16" s="65">
        <f t="shared" si="2"/>
        <v>0</v>
      </c>
      <c r="O16" s="117">
        <f t="shared" si="2"/>
        <v>0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ht="15.75" customHeight="1">
      <c r="A17" s="314"/>
      <c r="B17" s="42" t="s">
        <v>59</v>
      </c>
      <c r="C17" s="41"/>
      <c r="D17" s="41"/>
      <c r="E17" s="34"/>
      <c r="F17" s="67"/>
      <c r="G17" s="120"/>
      <c r="H17" s="111"/>
      <c r="I17" s="112"/>
      <c r="J17" s="68"/>
      <c r="K17" s="110"/>
      <c r="L17" s="68"/>
      <c r="M17" s="109"/>
      <c r="N17" s="111"/>
      <c r="O17" s="121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5.75" customHeight="1">
      <c r="A18" s="315"/>
      <c r="B18" s="45" t="s">
        <v>60</v>
      </c>
      <c r="C18" s="31"/>
      <c r="D18" s="31"/>
      <c r="E18" s="17"/>
      <c r="F18" s="122"/>
      <c r="G18" s="123"/>
      <c r="H18" s="124"/>
      <c r="I18" s="125"/>
      <c r="J18" s="124"/>
      <c r="K18" s="125"/>
      <c r="L18" s="124"/>
      <c r="M18" s="125"/>
      <c r="N18" s="124"/>
      <c r="O18" s="126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5.75" customHeight="1">
      <c r="A19" s="314" t="s">
        <v>84</v>
      </c>
      <c r="B19" s="48" t="s">
        <v>61</v>
      </c>
      <c r="C19" s="49"/>
      <c r="D19" s="49"/>
      <c r="E19" s="88"/>
      <c r="F19" s="63">
        <v>23952</v>
      </c>
      <c r="G19" s="127">
        <v>25242</v>
      </c>
      <c r="H19" s="64">
        <v>5755</v>
      </c>
      <c r="I19" s="128">
        <v>4681</v>
      </c>
      <c r="J19" s="64">
        <v>4175</v>
      </c>
      <c r="K19" s="129">
        <v>4691</v>
      </c>
      <c r="L19" s="64">
        <v>4252</v>
      </c>
      <c r="M19" s="128">
        <v>708</v>
      </c>
      <c r="N19" s="64"/>
      <c r="O19" s="129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5.75" customHeight="1">
      <c r="A20" s="314"/>
      <c r="B20" s="19"/>
      <c r="C20" s="30" t="s">
        <v>62</v>
      </c>
      <c r="D20" s="41"/>
      <c r="E20" s="83"/>
      <c r="F20" s="67">
        <v>19000</v>
      </c>
      <c r="G20" s="120">
        <v>19000</v>
      </c>
      <c r="H20" s="68">
        <v>3969</v>
      </c>
      <c r="I20" s="109">
        <v>2828</v>
      </c>
      <c r="J20" s="68">
        <v>656</v>
      </c>
      <c r="K20" s="112">
        <v>1240</v>
      </c>
      <c r="L20" s="68">
        <v>0</v>
      </c>
      <c r="M20" s="109">
        <v>0</v>
      </c>
      <c r="N20" s="68"/>
      <c r="O20" s="110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5" ht="15.75" customHeight="1">
      <c r="A21" s="314"/>
      <c r="B21" s="9" t="s">
        <v>63</v>
      </c>
      <c r="C21" s="61"/>
      <c r="D21" s="61"/>
      <c r="E21" s="82" t="s">
        <v>100</v>
      </c>
      <c r="F21" s="130">
        <v>23952</v>
      </c>
      <c r="G21" s="131">
        <v>25242</v>
      </c>
      <c r="H21" s="113">
        <v>5755</v>
      </c>
      <c r="I21" s="115">
        <v>4681</v>
      </c>
      <c r="J21" s="113">
        <v>4175</v>
      </c>
      <c r="K21" s="116">
        <v>4691</v>
      </c>
      <c r="L21" s="113">
        <v>4252</v>
      </c>
      <c r="M21" s="115">
        <v>708</v>
      </c>
      <c r="N21" s="113"/>
      <c r="O21" s="116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5.75" customHeight="1">
      <c r="A22" s="314"/>
      <c r="B22" s="48" t="s">
        <v>64</v>
      </c>
      <c r="C22" s="49"/>
      <c r="D22" s="49"/>
      <c r="E22" s="88" t="s">
        <v>101</v>
      </c>
      <c r="F22" s="63">
        <v>60235</v>
      </c>
      <c r="G22" s="127">
        <v>56883</v>
      </c>
      <c r="H22" s="64">
        <v>7227</v>
      </c>
      <c r="I22" s="128">
        <v>6191</v>
      </c>
      <c r="J22" s="64">
        <v>7501</v>
      </c>
      <c r="K22" s="129">
        <v>7436</v>
      </c>
      <c r="L22" s="64">
        <v>4622</v>
      </c>
      <c r="M22" s="128">
        <v>5081</v>
      </c>
      <c r="N22" s="64"/>
      <c r="O22" s="129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5.75" customHeight="1">
      <c r="A23" s="314"/>
      <c r="B23" s="7" t="s">
        <v>65</v>
      </c>
      <c r="C23" s="50" t="s">
        <v>66</v>
      </c>
      <c r="D23" s="51"/>
      <c r="E23" s="87"/>
      <c r="F23" s="65">
        <v>12311</v>
      </c>
      <c r="G23" s="117">
        <v>11933</v>
      </c>
      <c r="H23" s="66">
        <v>3008</v>
      </c>
      <c r="I23" s="118">
        <v>3103</v>
      </c>
      <c r="J23" s="66">
        <v>2689</v>
      </c>
      <c r="K23" s="119">
        <v>3056</v>
      </c>
      <c r="L23" s="66">
        <v>0</v>
      </c>
      <c r="M23" s="118">
        <v>0</v>
      </c>
      <c r="N23" s="66"/>
      <c r="O23" s="119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ht="15.75" customHeight="1">
      <c r="A24" s="314"/>
      <c r="B24" s="42" t="s">
        <v>102</v>
      </c>
      <c r="C24" s="41"/>
      <c r="D24" s="41"/>
      <c r="E24" s="83" t="s">
        <v>103</v>
      </c>
      <c r="F24" s="67">
        <f>F21-F22</f>
        <v>-36283</v>
      </c>
      <c r="G24" s="120">
        <f aca="true" t="shared" si="3" ref="G24:O24">G21-G22</f>
        <v>-31641</v>
      </c>
      <c r="H24" s="67">
        <f t="shared" si="3"/>
        <v>-1472</v>
      </c>
      <c r="I24" s="120">
        <f t="shared" si="3"/>
        <v>-1510</v>
      </c>
      <c r="J24" s="67">
        <f t="shared" si="3"/>
        <v>-3326</v>
      </c>
      <c r="K24" s="120">
        <f t="shared" si="3"/>
        <v>-2745</v>
      </c>
      <c r="L24" s="67">
        <f t="shared" si="3"/>
        <v>-370</v>
      </c>
      <c r="M24" s="120">
        <f t="shared" si="3"/>
        <v>-4373</v>
      </c>
      <c r="N24" s="67">
        <f t="shared" si="3"/>
        <v>0</v>
      </c>
      <c r="O24" s="120">
        <f t="shared" si="3"/>
        <v>0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5.75" customHeight="1">
      <c r="A25" s="314"/>
      <c r="B25" s="93" t="s">
        <v>67</v>
      </c>
      <c r="C25" s="51"/>
      <c r="D25" s="51"/>
      <c r="E25" s="316" t="s">
        <v>104</v>
      </c>
      <c r="F25" s="297">
        <v>36283</v>
      </c>
      <c r="G25" s="289">
        <v>31641</v>
      </c>
      <c r="H25" s="287">
        <v>1472</v>
      </c>
      <c r="I25" s="289">
        <v>1510</v>
      </c>
      <c r="J25" s="287">
        <v>3326</v>
      </c>
      <c r="K25" s="289">
        <v>2745</v>
      </c>
      <c r="L25" s="287">
        <v>370</v>
      </c>
      <c r="M25" s="289">
        <v>4373</v>
      </c>
      <c r="N25" s="287"/>
      <c r="O25" s="289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ht="15.75" customHeight="1">
      <c r="A26" s="314"/>
      <c r="B26" s="9" t="s">
        <v>68</v>
      </c>
      <c r="C26" s="61"/>
      <c r="D26" s="61"/>
      <c r="E26" s="317"/>
      <c r="F26" s="298"/>
      <c r="G26" s="290"/>
      <c r="H26" s="288"/>
      <c r="I26" s="290"/>
      <c r="J26" s="288"/>
      <c r="K26" s="290"/>
      <c r="L26" s="288"/>
      <c r="M26" s="290"/>
      <c r="N26" s="288"/>
      <c r="O26" s="290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5.75" customHeight="1">
      <c r="A27" s="315"/>
      <c r="B27" s="45" t="s">
        <v>105</v>
      </c>
      <c r="C27" s="31"/>
      <c r="D27" s="31"/>
      <c r="E27" s="84" t="s">
        <v>106</v>
      </c>
      <c r="F27" s="70">
        <f>F24+F25</f>
        <v>0</v>
      </c>
      <c r="G27" s="132">
        <f aca="true" t="shared" si="4" ref="G27:O27">G24+G25</f>
        <v>0</v>
      </c>
      <c r="H27" s="70">
        <f t="shared" si="4"/>
        <v>0</v>
      </c>
      <c r="I27" s="132">
        <f t="shared" si="4"/>
        <v>0</v>
      </c>
      <c r="J27" s="70">
        <f t="shared" si="4"/>
        <v>0</v>
      </c>
      <c r="K27" s="132">
        <f t="shared" si="4"/>
        <v>0</v>
      </c>
      <c r="L27" s="70">
        <f t="shared" si="4"/>
        <v>0</v>
      </c>
      <c r="M27" s="132">
        <f t="shared" si="4"/>
        <v>0</v>
      </c>
      <c r="N27" s="70">
        <f t="shared" si="4"/>
        <v>0</v>
      </c>
      <c r="O27" s="132">
        <f t="shared" si="4"/>
        <v>0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ht="15.75" customHeight="1">
      <c r="A28" s="13"/>
      <c r="F28" s="107"/>
      <c r="G28" s="107"/>
      <c r="H28" s="107"/>
      <c r="I28" s="107"/>
      <c r="J28" s="107"/>
      <c r="K28" s="107"/>
      <c r="L28" s="133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.75" customHeight="1">
      <c r="A29" s="31"/>
      <c r="F29" s="107"/>
      <c r="G29" s="107"/>
      <c r="H29" s="107"/>
      <c r="I29" s="107"/>
      <c r="J29" s="134"/>
      <c r="K29" s="134"/>
      <c r="L29" s="133"/>
      <c r="M29" s="107"/>
      <c r="N29" s="107"/>
      <c r="O29" s="134" t="s">
        <v>107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34"/>
    </row>
    <row r="30" spans="1:25" ht="15.75" customHeight="1">
      <c r="A30" s="308" t="s">
        <v>69</v>
      </c>
      <c r="B30" s="309"/>
      <c r="C30" s="309"/>
      <c r="D30" s="309"/>
      <c r="E30" s="310"/>
      <c r="F30" s="285" t="s">
        <v>251</v>
      </c>
      <c r="G30" s="286"/>
      <c r="H30" s="285" t="s">
        <v>252</v>
      </c>
      <c r="I30" s="286"/>
      <c r="J30" s="285" t="s">
        <v>253</v>
      </c>
      <c r="K30" s="286"/>
      <c r="L30" s="285" t="s">
        <v>254</v>
      </c>
      <c r="M30" s="286"/>
      <c r="N30" s="285"/>
      <c r="O30" s="286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311"/>
      <c r="B31" s="312"/>
      <c r="C31" s="312"/>
      <c r="D31" s="312"/>
      <c r="E31" s="313"/>
      <c r="F31" s="102" t="s">
        <v>240</v>
      </c>
      <c r="G31" s="136" t="s">
        <v>2</v>
      </c>
      <c r="H31" s="102" t="s">
        <v>240</v>
      </c>
      <c r="I31" s="136" t="s">
        <v>2</v>
      </c>
      <c r="J31" s="102" t="s">
        <v>240</v>
      </c>
      <c r="K31" s="137" t="s">
        <v>2</v>
      </c>
      <c r="L31" s="102" t="s">
        <v>240</v>
      </c>
      <c r="M31" s="136" t="s">
        <v>2</v>
      </c>
      <c r="N31" s="102" t="s">
        <v>240</v>
      </c>
      <c r="O31" s="138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92" t="s">
        <v>85</v>
      </c>
      <c r="B32" s="53" t="s">
        <v>50</v>
      </c>
      <c r="C32" s="54"/>
      <c r="D32" s="54"/>
      <c r="E32" s="15" t="s">
        <v>41</v>
      </c>
      <c r="F32" s="64">
        <v>20013</v>
      </c>
      <c r="G32" s="140">
        <v>19791</v>
      </c>
      <c r="H32" s="103">
        <v>1155</v>
      </c>
      <c r="I32" s="105">
        <v>1141</v>
      </c>
      <c r="J32" s="253">
        <v>265</v>
      </c>
      <c r="K32" s="106">
        <v>269</v>
      </c>
      <c r="L32" s="262"/>
      <c r="M32" s="140"/>
      <c r="N32" s="103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93"/>
      <c r="B33" s="8"/>
      <c r="C33" s="50" t="s">
        <v>70</v>
      </c>
      <c r="D33" s="51"/>
      <c r="E33" s="91"/>
      <c r="F33" s="66">
        <v>19913</v>
      </c>
      <c r="G33" s="143">
        <v>19674</v>
      </c>
      <c r="H33" s="66">
        <v>803</v>
      </c>
      <c r="I33" s="118">
        <v>797</v>
      </c>
      <c r="J33" s="254"/>
      <c r="K33" s="119"/>
      <c r="L33" s="263"/>
      <c r="M33" s="143"/>
      <c r="N33" s="66"/>
      <c r="O33" s="117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93"/>
      <c r="B34" s="8"/>
      <c r="C34" s="24"/>
      <c r="D34" s="30" t="s">
        <v>71</v>
      </c>
      <c r="E34" s="86"/>
      <c r="F34" s="68"/>
      <c r="G34" s="108"/>
      <c r="H34" s="68">
        <v>803</v>
      </c>
      <c r="I34" s="109">
        <v>797</v>
      </c>
      <c r="J34" s="255"/>
      <c r="K34" s="110"/>
      <c r="L34" s="264"/>
      <c r="M34" s="108"/>
      <c r="N34" s="68"/>
      <c r="O34" s="120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93"/>
      <c r="B35" s="10"/>
      <c r="C35" s="60" t="s">
        <v>72</v>
      </c>
      <c r="D35" s="61"/>
      <c r="E35" s="92"/>
      <c r="F35" s="113">
        <v>100</v>
      </c>
      <c r="G35" s="114">
        <v>117</v>
      </c>
      <c r="H35" s="113">
        <v>352</v>
      </c>
      <c r="I35" s="115">
        <v>343</v>
      </c>
      <c r="J35" s="256">
        <v>265</v>
      </c>
      <c r="K35" s="145">
        <v>269</v>
      </c>
      <c r="L35" s="265"/>
      <c r="M35" s="114"/>
      <c r="N35" s="113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93"/>
      <c r="B36" s="48" t="s">
        <v>53</v>
      </c>
      <c r="C36" s="49"/>
      <c r="D36" s="49"/>
      <c r="E36" s="15" t="s">
        <v>42</v>
      </c>
      <c r="F36" s="63">
        <v>20013</v>
      </c>
      <c r="G36" s="117">
        <v>19791</v>
      </c>
      <c r="H36" s="64">
        <v>778</v>
      </c>
      <c r="I36" s="128">
        <v>744</v>
      </c>
      <c r="J36" s="257">
        <v>265</v>
      </c>
      <c r="K36" s="129">
        <v>269</v>
      </c>
      <c r="L36" s="262"/>
      <c r="M36" s="140"/>
      <c r="N36" s="64"/>
      <c r="O36" s="127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93"/>
      <c r="B37" s="8"/>
      <c r="C37" s="30" t="s">
        <v>73</v>
      </c>
      <c r="D37" s="41"/>
      <c r="E37" s="86"/>
      <c r="F37" s="67">
        <v>19157</v>
      </c>
      <c r="G37" s="120">
        <v>18760</v>
      </c>
      <c r="H37" s="68">
        <v>710</v>
      </c>
      <c r="I37" s="109">
        <v>658</v>
      </c>
      <c r="J37" s="255"/>
      <c r="K37" s="110"/>
      <c r="L37" s="264"/>
      <c r="M37" s="108"/>
      <c r="N37" s="68"/>
      <c r="O37" s="120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93"/>
      <c r="B38" s="10"/>
      <c r="C38" s="30" t="s">
        <v>74</v>
      </c>
      <c r="D38" s="41"/>
      <c r="E38" s="86"/>
      <c r="F38" s="67">
        <v>856</v>
      </c>
      <c r="G38" s="120">
        <v>1031</v>
      </c>
      <c r="H38" s="68">
        <v>68</v>
      </c>
      <c r="I38" s="109">
        <v>86</v>
      </c>
      <c r="J38" s="255">
        <v>265</v>
      </c>
      <c r="K38" s="145">
        <v>269</v>
      </c>
      <c r="L38" s="264"/>
      <c r="M38" s="108"/>
      <c r="N38" s="68"/>
      <c r="O38" s="120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94"/>
      <c r="B39" s="11" t="s">
        <v>75</v>
      </c>
      <c r="C39" s="12"/>
      <c r="D39" s="12"/>
      <c r="E39" s="90" t="s">
        <v>108</v>
      </c>
      <c r="F39" s="70">
        <f>F32-F36</f>
        <v>0</v>
      </c>
      <c r="G39" s="132">
        <f aca="true" t="shared" si="5" ref="G39:O39">G32-G36</f>
        <v>0</v>
      </c>
      <c r="H39" s="70">
        <f t="shared" si="5"/>
        <v>377</v>
      </c>
      <c r="I39" s="132">
        <f t="shared" si="5"/>
        <v>397</v>
      </c>
      <c r="J39" s="258">
        <f t="shared" si="5"/>
        <v>0</v>
      </c>
      <c r="K39" s="132">
        <f t="shared" si="5"/>
        <v>0</v>
      </c>
      <c r="L39" s="266">
        <f t="shared" si="5"/>
        <v>0</v>
      </c>
      <c r="M39" s="132">
        <f t="shared" si="5"/>
        <v>0</v>
      </c>
      <c r="N39" s="70">
        <f t="shared" si="5"/>
        <v>0</v>
      </c>
      <c r="O39" s="132">
        <f t="shared" si="5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92" t="s">
        <v>86</v>
      </c>
      <c r="B40" s="48" t="s">
        <v>76</v>
      </c>
      <c r="C40" s="49"/>
      <c r="D40" s="49"/>
      <c r="E40" s="15" t="s">
        <v>44</v>
      </c>
      <c r="F40" s="63">
        <v>16471</v>
      </c>
      <c r="G40" s="127">
        <v>14411</v>
      </c>
      <c r="H40" s="64">
        <v>1001</v>
      </c>
      <c r="I40" s="128">
        <v>965</v>
      </c>
      <c r="J40" s="257">
        <v>10666</v>
      </c>
      <c r="K40" s="129">
        <v>9273</v>
      </c>
      <c r="L40" s="262">
        <v>5981</v>
      </c>
      <c r="M40" s="140">
        <v>2064</v>
      </c>
      <c r="N40" s="64"/>
      <c r="O40" s="127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95"/>
      <c r="B41" s="10"/>
      <c r="C41" s="30" t="s">
        <v>77</v>
      </c>
      <c r="D41" s="41"/>
      <c r="E41" s="86"/>
      <c r="F41" s="146">
        <v>2295</v>
      </c>
      <c r="G41" s="147">
        <v>1675</v>
      </c>
      <c r="H41" s="144">
        <v>1001</v>
      </c>
      <c r="I41" s="145">
        <v>965</v>
      </c>
      <c r="J41" s="255">
        <v>7728</v>
      </c>
      <c r="K41" s="110">
        <v>7070</v>
      </c>
      <c r="L41" s="264">
        <v>0</v>
      </c>
      <c r="M41" s="108">
        <v>874</v>
      </c>
      <c r="N41" s="68"/>
      <c r="O41" s="120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95"/>
      <c r="B42" s="48" t="s">
        <v>64</v>
      </c>
      <c r="C42" s="49"/>
      <c r="D42" s="49"/>
      <c r="E42" s="15" t="s">
        <v>45</v>
      </c>
      <c r="F42" s="63">
        <v>16471</v>
      </c>
      <c r="G42" s="127">
        <v>14411</v>
      </c>
      <c r="H42" s="64">
        <v>1378</v>
      </c>
      <c r="I42" s="128">
        <v>1362</v>
      </c>
      <c r="J42" s="257">
        <v>10666</v>
      </c>
      <c r="K42" s="129">
        <v>9273</v>
      </c>
      <c r="L42" s="262">
        <v>5981</v>
      </c>
      <c r="M42" s="140">
        <v>2064</v>
      </c>
      <c r="N42" s="64"/>
      <c r="O42" s="127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95"/>
      <c r="B43" s="10"/>
      <c r="C43" s="30" t="s">
        <v>78</v>
      </c>
      <c r="D43" s="41"/>
      <c r="E43" s="86"/>
      <c r="F43" s="67">
        <v>3673</v>
      </c>
      <c r="G43" s="120">
        <v>4200</v>
      </c>
      <c r="H43" s="68">
        <v>368</v>
      </c>
      <c r="I43" s="109">
        <v>379</v>
      </c>
      <c r="J43" s="256">
        <v>2</v>
      </c>
      <c r="K43" s="145">
        <v>2</v>
      </c>
      <c r="L43" s="264"/>
      <c r="M43" s="108"/>
      <c r="N43" s="68"/>
      <c r="O43" s="120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296"/>
      <c r="B44" s="45" t="s">
        <v>75</v>
      </c>
      <c r="C44" s="31"/>
      <c r="D44" s="31"/>
      <c r="E44" s="90" t="s">
        <v>109</v>
      </c>
      <c r="F44" s="122">
        <f>F40-F42</f>
        <v>0</v>
      </c>
      <c r="G44" s="123">
        <f aca="true" t="shared" si="6" ref="G44:O44">G40-G42</f>
        <v>0</v>
      </c>
      <c r="H44" s="122">
        <f t="shared" si="6"/>
        <v>-377</v>
      </c>
      <c r="I44" s="123">
        <f t="shared" si="6"/>
        <v>-397</v>
      </c>
      <c r="J44" s="259">
        <f t="shared" si="6"/>
        <v>0</v>
      </c>
      <c r="K44" s="123">
        <f t="shared" si="6"/>
        <v>0</v>
      </c>
      <c r="L44" s="259">
        <f t="shared" si="6"/>
        <v>0</v>
      </c>
      <c r="M44" s="123">
        <f t="shared" si="6"/>
        <v>0</v>
      </c>
      <c r="N44" s="122">
        <f t="shared" si="6"/>
        <v>0</v>
      </c>
      <c r="O44" s="123">
        <f t="shared" si="6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99" t="s">
        <v>87</v>
      </c>
      <c r="B45" s="25" t="s">
        <v>79</v>
      </c>
      <c r="C45" s="20"/>
      <c r="D45" s="20"/>
      <c r="E45" s="89" t="s">
        <v>110</v>
      </c>
      <c r="F45" s="148">
        <f>F39+F44</f>
        <v>0</v>
      </c>
      <c r="G45" s="149">
        <f aca="true" t="shared" si="7" ref="G45:O45">G39+G44</f>
        <v>0</v>
      </c>
      <c r="H45" s="148">
        <f t="shared" si="7"/>
        <v>0</v>
      </c>
      <c r="I45" s="149">
        <f t="shared" si="7"/>
        <v>0</v>
      </c>
      <c r="J45" s="260">
        <f t="shared" si="7"/>
        <v>0</v>
      </c>
      <c r="K45" s="149">
        <f t="shared" si="7"/>
        <v>0</v>
      </c>
      <c r="L45" s="267">
        <f t="shared" si="7"/>
        <v>0</v>
      </c>
      <c r="M45" s="149">
        <f t="shared" si="7"/>
        <v>0</v>
      </c>
      <c r="N45" s="148">
        <f t="shared" si="7"/>
        <v>0</v>
      </c>
      <c r="O45" s="149">
        <f t="shared" si="7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300"/>
      <c r="B46" s="42" t="s">
        <v>80</v>
      </c>
      <c r="C46" s="41"/>
      <c r="D46" s="41"/>
      <c r="E46" s="41"/>
      <c r="F46" s="146"/>
      <c r="G46" s="147"/>
      <c r="H46" s="144"/>
      <c r="I46" s="145"/>
      <c r="J46" s="256"/>
      <c r="K46" s="145"/>
      <c r="L46" s="264"/>
      <c r="M46" s="108"/>
      <c r="N46" s="144"/>
      <c r="O46" s="121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300"/>
      <c r="B47" s="42" t="s">
        <v>81</v>
      </c>
      <c r="C47" s="41"/>
      <c r="D47" s="41"/>
      <c r="E47" s="41"/>
      <c r="F47" s="67"/>
      <c r="G47" s="120"/>
      <c r="H47" s="68"/>
      <c r="I47" s="109"/>
      <c r="J47" s="255"/>
      <c r="K47" s="110"/>
      <c r="L47" s="264"/>
      <c r="M47" s="108"/>
      <c r="N47" s="68"/>
      <c r="O47" s="120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301"/>
      <c r="B48" s="45" t="s">
        <v>82</v>
      </c>
      <c r="C48" s="31"/>
      <c r="D48" s="31"/>
      <c r="E48" s="31"/>
      <c r="F48" s="71"/>
      <c r="G48" s="150"/>
      <c r="H48" s="71"/>
      <c r="I48" s="151"/>
      <c r="J48" s="261"/>
      <c r="K48" s="152"/>
      <c r="L48" s="268"/>
      <c r="M48" s="150"/>
      <c r="N48" s="71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12" sqref="L1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5" t="s">
        <v>0</v>
      </c>
      <c r="B1" s="55"/>
      <c r="C1" s="55"/>
      <c r="D1" s="55"/>
      <c r="E1" s="94" t="s">
        <v>259</v>
      </c>
      <c r="F1" s="1"/>
    </row>
    <row r="3" ht="14.25">
      <c r="A3" s="27" t="s">
        <v>112</v>
      </c>
    </row>
    <row r="5" spans="1:5" ht="13.5">
      <c r="A5" s="56" t="s">
        <v>241</v>
      </c>
      <c r="B5" s="56"/>
      <c r="C5" s="56"/>
      <c r="D5" s="56"/>
      <c r="E5" s="56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269" t="s">
        <v>2</v>
      </c>
      <c r="I7" s="39" t="s">
        <v>22</v>
      </c>
    </row>
    <row r="8" spans="1:9" ht="16.5" customHeight="1">
      <c r="A8" s="57"/>
      <c r="B8" s="58"/>
      <c r="C8" s="58"/>
      <c r="D8" s="58"/>
      <c r="E8" s="58"/>
      <c r="F8" s="18" t="s">
        <v>113</v>
      </c>
      <c r="G8" s="26" t="s">
        <v>3</v>
      </c>
      <c r="H8" s="270"/>
      <c r="I8" s="40"/>
    </row>
    <row r="9" spans="1:9" ht="18" customHeight="1">
      <c r="A9" s="276" t="s">
        <v>88</v>
      </c>
      <c r="B9" s="276" t="s">
        <v>90</v>
      </c>
      <c r="C9" s="53" t="s">
        <v>4</v>
      </c>
      <c r="D9" s="54"/>
      <c r="E9" s="54"/>
      <c r="F9" s="63">
        <v>788576</v>
      </c>
      <c r="G9" s="72">
        <f>F9/$F$27*100</f>
        <v>47.518146747926814</v>
      </c>
      <c r="H9" s="63">
        <v>781514</v>
      </c>
      <c r="I9" s="271">
        <f aca="true" t="shared" si="0" ref="I9:I45">(F9/H9-1)*100</f>
        <v>0.9036306451323917</v>
      </c>
    </row>
    <row r="10" spans="1:9" ht="18" customHeight="1">
      <c r="A10" s="277"/>
      <c r="B10" s="277"/>
      <c r="C10" s="7"/>
      <c r="D10" s="50" t="s">
        <v>23</v>
      </c>
      <c r="E10" s="51"/>
      <c r="F10" s="65">
        <v>296719</v>
      </c>
      <c r="G10" s="73">
        <f aca="true" t="shared" si="1" ref="G10:G27">F10/$F$27*100</f>
        <v>17.87974397508686</v>
      </c>
      <c r="H10" s="65">
        <v>306635</v>
      </c>
      <c r="I10" s="80">
        <f t="shared" si="0"/>
        <v>-3.2338121871280157</v>
      </c>
    </row>
    <row r="11" spans="1:9" ht="18" customHeight="1">
      <c r="A11" s="277"/>
      <c r="B11" s="277"/>
      <c r="C11" s="7"/>
      <c r="D11" s="16"/>
      <c r="E11" s="23" t="s">
        <v>24</v>
      </c>
      <c r="F11" s="67">
        <v>256299</v>
      </c>
      <c r="G11" s="74">
        <f t="shared" si="1"/>
        <v>15.444108739483442</v>
      </c>
      <c r="H11" s="67">
        <v>253584</v>
      </c>
      <c r="I11" s="79">
        <f t="shared" si="0"/>
        <v>1.070651145182655</v>
      </c>
    </row>
    <row r="12" spans="1:9" ht="18" customHeight="1">
      <c r="A12" s="277"/>
      <c r="B12" s="277"/>
      <c r="C12" s="7"/>
      <c r="D12" s="16"/>
      <c r="E12" s="23" t="s">
        <v>25</v>
      </c>
      <c r="F12" s="67">
        <v>18229</v>
      </c>
      <c r="G12" s="74">
        <f t="shared" si="1"/>
        <v>1.0984461828256984</v>
      </c>
      <c r="H12" s="67">
        <v>20608</v>
      </c>
      <c r="I12" s="79">
        <f t="shared" si="0"/>
        <v>-11.544060559006208</v>
      </c>
    </row>
    <row r="13" spans="1:9" ht="18" customHeight="1">
      <c r="A13" s="277"/>
      <c r="B13" s="277"/>
      <c r="C13" s="7"/>
      <c r="D13" s="33"/>
      <c r="E13" s="23" t="s">
        <v>26</v>
      </c>
      <c r="F13" s="67">
        <v>1647</v>
      </c>
      <c r="G13" s="74">
        <f t="shared" si="1"/>
        <v>0.09924520616127737</v>
      </c>
      <c r="H13" s="67">
        <v>2687</v>
      </c>
      <c r="I13" s="79">
        <f t="shared" si="0"/>
        <v>-38.704875325641986</v>
      </c>
    </row>
    <row r="14" spans="1:9" ht="18" customHeight="1">
      <c r="A14" s="277"/>
      <c r="B14" s="277"/>
      <c r="C14" s="7"/>
      <c r="D14" s="59" t="s">
        <v>27</v>
      </c>
      <c r="E14" s="49"/>
      <c r="F14" s="63">
        <v>140431</v>
      </c>
      <c r="G14" s="72">
        <f t="shared" si="1"/>
        <v>8.462115085873918</v>
      </c>
      <c r="H14" s="63">
        <v>120047</v>
      </c>
      <c r="I14" s="78">
        <f t="shared" si="0"/>
        <v>16.980016160337197</v>
      </c>
    </row>
    <row r="15" spans="1:9" ht="18" customHeight="1">
      <c r="A15" s="277"/>
      <c r="B15" s="277"/>
      <c r="C15" s="7"/>
      <c r="D15" s="16"/>
      <c r="E15" s="23" t="s">
        <v>28</v>
      </c>
      <c r="F15" s="67">
        <v>7739</v>
      </c>
      <c r="G15" s="74">
        <f t="shared" si="1"/>
        <v>0.46633797843480607</v>
      </c>
      <c r="H15" s="67">
        <v>7510</v>
      </c>
      <c r="I15" s="79">
        <f t="shared" si="0"/>
        <v>3.0492676431424837</v>
      </c>
    </row>
    <row r="16" spans="1:9" ht="18" customHeight="1">
      <c r="A16" s="277"/>
      <c r="B16" s="277"/>
      <c r="C16" s="7"/>
      <c r="D16" s="16"/>
      <c r="E16" s="29" t="s">
        <v>29</v>
      </c>
      <c r="F16" s="65">
        <v>132692</v>
      </c>
      <c r="G16" s="73">
        <f t="shared" si="1"/>
        <v>7.995777107439111</v>
      </c>
      <c r="H16" s="65">
        <v>112537</v>
      </c>
      <c r="I16" s="80">
        <f t="shared" si="0"/>
        <v>17.90966526564597</v>
      </c>
    </row>
    <row r="17" spans="1:9" ht="18" customHeight="1">
      <c r="A17" s="277"/>
      <c r="B17" s="277"/>
      <c r="C17" s="7"/>
      <c r="D17" s="281" t="s">
        <v>30</v>
      </c>
      <c r="E17" s="318"/>
      <c r="F17" s="65">
        <v>202028</v>
      </c>
      <c r="G17" s="73">
        <f t="shared" si="1"/>
        <v>12.17383758976961</v>
      </c>
      <c r="H17" s="65">
        <v>203249</v>
      </c>
      <c r="I17" s="80">
        <f t="shared" si="0"/>
        <v>-0.6007409630551686</v>
      </c>
    </row>
    <row r="18" spans="1:9" ht="18" customHeight="1">
      <c r="A18" s="277"/>
      <c r="B18" s="277"/>
      <c r="C18" s="7"/>
      <c r="D18" s="281" t="s">
        <v>94</v>
      </c>
      <c r="E18" s="282"/>
      <c r="F18" s="67">
        <v>17444</v>
      </c>
      <c r="G18" s="74">
        <f t="shared" si="1"/>
        <v>1.0511435192940635</v>
      </c>
      <c r="H18" s="67">
        <v>17589</v>
      </c>
      <c r="I18" s="79">
        <f t="shared" si="0"/>
        <v>-0.8243788731593593</v>
      </c>
    </row>
    <row r="19" spans="1:9" ht="18" customHeight="1">
      <c r="A19" s="277"/>
      <c r="B19" s="277"/>
      <c r="C19" s="10"/>
      <c r="D19" s="281" t="s">
        <v>95</v>
      </c>
      <c r="E19" s="282"/>
      <c r="F19" s="67"/>
      <c r="G19" s="74">
        <f t="shared" si="1"/>
        <v>0</v>
      </c>
      <c r="H19" s="67"/>
      <c r="I19" s="79" t="e">
        <f t="shared" si="0"/>
        <v>#DIV/0!</v>
      </c>
    </row>
    <row r="20" spans="1:9" ht="18" customHeight="1">
      <c r="A20" s="277"/>
      <c r="B20" s="277"/>
      <c r="C20" s="42" t="s">
        <v>5</v>
      </c>
      <c r="D20" s="41"/>
      <c r="E20" s="41"/>
      <c r="F20" s="67">
        <v>80006</v>
      </c>
      <c r="G20" s="74">
        <f t="shared" si="1"/>
        <v>4.821015157340107</v>
      </c>
      <c r="H20" s="67">
        <v>93579</v>
      </c>
      <c r="I20" s="79">
        <f t="shared" si="0"/>
        <v>-14.504322550999692</v>
      </c>
    </row>
    <row r="21" spans="1:9" ht="18" customHeight="1">
      <c r="A21" s="277"/>
      <c r="B21" s="277"/>
      <c r="C21" s="42" t="s">
        <v>6</v>
      </c>
      <c r="D21" s="41"/>
      <c r="E21" s="41"/>
      <c r="F21" s="67">
        <v>184469</v>
      </c>
      <c r="G21" s="74">
        <f t="shared" si="1"/>
        <v>11.115764380913586</v>
      </c>
      <c r="H21" s="67">
        <v>179758</v>
      </c>
      <c r="I21" s="79">
        <f t="shared" si="0"/>
        <v>2.620745669177449</v>
      </c>
    </row>
    <row r="22" spans="1:9" ht="18" customHeight="1">
      <c r="A22" s="277"/>
      <c r="B22" s="277"/>
      <c r="C22" s="42" t="s">
        <v>31</v>
      </c>
      <c r="D22" s="41"/>
      <c r="E22" s="41"/>
      <c r="F22" s="67">
        <v>34547</v>
      </c>
      <c r="G22" s="74">
        <f t="shared" si="1"/>
        <v>2.081739002582665</v>
      </c>
      <c r="H22" s="67">
        <v>30020</v>
      </c>
      <c r="I22" s="79">
        <f t="shared" si="0"/>
        <v>15.079946702198544</v>
      </c>
    </row>
    <row r="23" spans="1:9" ht="18" customHeight="1">
      <c r="A23" s="277"/>
      <c r="B23" s="277"/>
      <c r="C23" s="42" t="s">
        <v>7</v>
      </c>
      <c r="D23" s="41"/>
      <c r="E23" s="41"/>
      <c r="F23" s="67">
        <v>174357</v>
      </c>
      <c r="G23" s="74">
        <f t="shared" si="1"/>
        <v>10.506433764822004</v>
      </c>
      <c r="H23" s="67">
        <v>171313</v>
      </c>
      <c r="I23" s="79">
        <f t="shared" si="0"/>
        <v>1.776864569530634</v>
      </c>
    </row>
    <row r="24" spans="1:9" ht="18" customHeight="1">
      <c r="A24" s="277"/>
      <c r="B24" s="277"/>
      <c r="C24" s="42" t="s">
        <v>32</v>
      </c>
      <c r="D24" s="41"/>
      <c r="E24" s="41"/>
      <c r="F24" s="67">
        <v>5373</v>
      </c>
      <c r="G24" s="74">
        <f t="shared" si="1"/>
        <v>0.3237671479687574</v>
      </c>
      <c r="H24" s="67">
        <v>7264</v>
      </c>
      <c r="I24" s="79">
        <f t="shared" si="0"/>
        <v>-26.03248898678414</v>
      </c>
    </row>
    <row r="25" spans="1:9" ht="18" customHeight="1">
      <c r="A25" s="277"/>
      <c r="B25" s="277"/>
      <c r="C25" s="42" t="s">
        <v>8</v>
      </c>
      <c r="D25" s="41"/>
      <c r="E25" s="41"/>
      <c r="F25" s="67">
        <v>170015</v>
      </c>
      <c r="G25" s="74">
        <f t="shared" si="1"/>
        <v>10.244792790230463</v>
      </c>
      <c r="H25" s="67">
        <v>191144</v>
      </c>
      <c r="I25" s="79">
        <f t="shared" si="0"/>
        <v>-11.053969781944506</v>
      </c>
    </row>
    <row r="26" spans="1:9" ht="18" customHeight="1">
      <c r="A26" s="277"/>
      <c r="B26" s="277"/>
      <c r="C26" s="43" t="s">
        <v>9</v>
      </c>
      <c r="D26" s="44"/>
      <c r="E26" s="44"/>
      <c r="F26" s="69">
        <v>222183</v>
      </c>
      <c r="G26" s="75">
        <f t="shared" si="1"/>
        <v>13.388341008215598</v>
      </c>
      <c r="H26" s="69">
        <v>249081</v>
      </c>
      <c r="I26" s="272">
        <f t="shared" si="0"/>
        <v>-10.798896744432529</v>
      </c>
    </row>
    <row r="27" spans="1:9" ht="18" customHeight="1">
      <c r="A27" s="277"/>
      <c r="B27" s="278"/>
      <c r="C27" s="45" t="s">
        <v>10</v>
      </c>
      <c r="D27" s="31"/>
      <c r="E27" s="31"/>
      <c r="F27" s="70">
        <f>SUM(F9,F20:F26)</f>
        <v>1659526</v>
      </c>
      <c r="G27" s="76">
        <f t="shared" si="1"/>
        <v>100</v>
      </c>
      <c r="H27" s="70">
        <f>SUM(H9,H20:H26)+1</f>
        <v>1703674</v>
      </c>
      <c r="I27" s="77">
        <f t="shared" si="0"/>
        <v>-2.5913408316379782</v>
      </c>
    </row>
    <row r="28" spans="1:9" ht="18" customHeight="1">
      <c r="A28" s="277"/>
      <c r="B28" s="276" t="s">
        <v>89</v>
      </c>
      <c r="C28" s="53" t="s">
        <v>11</v>
      </c>
      <c r="D28" s="54"/>
      <c r="E28" s="54"/>
      <c r="F28" s="63">
        <v>814385</v>
      </c>
      <c r="G28" s="72">
        <f aca="true" t="shared" si="2" ref="G28:G45">F28/$F$45*100</f>
        <v>49.84740683431308</v>
      </c>
      <c r="H28" s="63">
        <v>806271</v>
      </c>
      <c r="I28" s="78">
        <f t="shared" si="0"/>
        <v>1.0063613846957198</v>
      </c>
    </row>
    <row r="29" spans="1:9" ht="18" customHeight="1">
      <c r="A29" s="277"/>
      <c r="B29" s="277"/>
      <c r="C29" s="7"/>
      <c r="D29" s="30" t="s">
        <v>12</v>
      </c>
      <c r="E29" s="41"/>
      <c r="F29" s="67">
        <v>573960</v>
      </c>
      <c r="G29" s="74">
        <f t="shared" si="2"/>
        <v>35.131317038774455</v>
      </c>
      <c r="H29" s="67">
        <v>572184</v>
      </c>
      <c r="I29" s="79">
        <f t="shared" si="0"/>
        <v>0.3103896648630533</v>
      </c>
    </row>
    <row r="30" spans="1:9" ht="18" customHeight="1">
      <c r="A30" s="277"/>
      <c r="B30" s="277"/>
      <c r="C30" s="7"/>
      <c r="D30" s="30" t="s">
        <v>33</v>
      </c>
      <c r="E30" s="41"/>
      <c r="F30" s="67">
        <v>37599</v>
      </c>
      <c r="G30" s="74">
        <f t="shared" si="2"/>
        <v>2.301384050005019</v>
      </c>
      <c r="H30" s="67">
        <v>36398</v>
      </c>
      <c r="I30" s="79">
        <f t="shared" si="0"/>
        <v>3.299631847903739</v>
      </c>
    </row>
    <row r="31" spans="1:9" ht="18" customHeight="1">
      <c r="A31" s="277"/>
      <c r="B31" s="277"/>
      <c r="C31" s="19"/>
      <c r="D31" s="30" t="s">
        <v>13</v>
      </c>
      <c r="E31" s="41"/>
      <c r="F31" s="67">
        <v>202826</v>
      </c>
      <c r="G31" s="74">
        <f t="shared" si="2"/>
        <v>12.414705745533606</v>
      </c>
      <c r="H31" s="67">
        <v>197689</v>
      </c>
      <c r="I31" s="79">
        <f t="shared" si="0"/>
        <v>2.5985259675550987</v>
      </c>
    </row>
    <row r="32" spans="1:9" ht="18" customHeight="1">
      <c r="A32" s="277"/>
      <c r="B32" s="277"/>
      <c r="C32" s="48" t="s">
        <v>14</v>
      </c>
      <c r="D32" s="49"/>
      <c r="E32" s="49"/>
      <c r="F32" s="63">
        <v>687612</v>
      </c>
      <c r="G32" s="72">
        <f t="shared" si="2"/>
        <v>42.08780258496373</v>
      </c>
      <c r="H32" s="63">
        <v>734917</v>
      </c>
      <c r="I32" s="78">
        <f t="shared" si="0"/>
        <v>-6.436781296391292</v>
      </c>
    </row>
    <row r="33" spans="1:9" ht="18" customHeight="1">
      <c r="A33" s="277"/>
      <c r="B33" s="277"/>
      <c r="C33" s="7"/>
      <c r="D33" s="30" t="s">
        <v>15</v>
      </c>
      <c r="E33" s="41"/>
      <c r="F33" s="67">
        <v>57984</v>
      </c>
      <c r="G33" s="74">
        <f t="shared" si="2"/>
        <v>3.549122390369186</v>
      </c>
      <c r="H33" s="67">
        <v>61286</v>
      </c>
      <c r="I33" s="79">
        <f t="shared" si="0"/>
        <v>-5.387853669679865</v>
      </c>
    </row>
    <row r="34" spans="1:9" ht="18" customHeight="1">
      <c r="A34" s="277"/>
      <c r="B34" s="277"/>
      <c r="C34" s="7"/>
      <c r="D34" s="30" t="s">
        <v>34</v>
      </c>
      <c r="E34" s="41"/>
      <c r="F34" s="67">
        <v>1958</v>
      </c>
      <c r="G34" s="74">
        <f t="shared" si="2"/>
        <v>0.11984653767147604</v>
      </c>
      <c r="H34" s="67">
        <v>2053</v>
      </c>
      <c r="I34" s="79">
        <f t="shared" si="0"/>
        <v>-4.627374573794452</v>
      </c>
    </row>
    <row r="35" spans="1:9" ht="18" customHeight="1">
      <c r="A35" s="277"/>
      <c r="B35" s="277"/>
      <c r="C35" s="7"/>
      <c r="D35" s="30" t="s">
        <v>35</v>
      </c>
      <c r="E35" s="41"/>
      <c r="F35" s="67">
        <v>467714</v>
      </c>
      <c r="G35" s="74">
        <f t="shared" si="2"/>
        <v>28.628142758159726</v>
      </c>
      <c r="H35" s="67">
        <v>475998</v>
      </c>
      <c r="I35" s="79">
        <f t="shared" si="0"/>
        <v>-1.740343446821202</v>
      </c>
    </row>
    <row r="36" spans="1:9" ht="18" customHeight="1">
      <c r="A36" s="277"/>
      <c r="B36" s="277"/>
      <c r="C36" s="7"/>
      <c r="D36" s="30" t="s">
        <v>36</v>
      </c>
      <c r="E36" s="41"/>
      <c r="F36" s="67">
        <v>4161</v>
      </c>
      <c r="G36" s="74">
        <f t="shared" si="2"/>
        <v>0.2546891947145106</v>
      </c>
      <c r="H36" s="67">
        <v>4050</v>
      </c>
      <c r="I36" s="79">
        <f t="shared" si="0"/>
        <v>2.7407407407407325</v>
      </c>
    </row>
    <row r="37" spans="1:9" ht="18" customHeight="1">
      <c r="A37" s="277"/>
      <c r="B37" s="277"/>
      <c r="C37" s="7"/>
      <c r="D37" s="30" t="s">
        <v>16</v>
      </c>
      <c r="E37" s="41"/>
      <c r="F37" s="67">
        <v>11271</v>
      </c>
      <c r="G37" s="74">
        <f t="shared" si="2"/>
        <v>0.6898826997421892</v>
      </c>
      <c r="H37" s="67">
        <v>44790</v>
      </c>
      <c r="I37" s="79">
        <f t="shared" si="0"/>
        <v>-74.83590087073007</v>
      </c>
    </row>
    <row r="38" spans="1:9" ht="18" customHeight="1">
      <c r="A38" s="277"/>
      <c r="B38" s="277"/>
      <c r="C38" s="19"/>
      <c r="D38" s="30" t="s">
        <v>37</v>
      </c>
      <c r="E38" s="41"/>
      <c r="F38" s="67">
        <v>144523</v>
      </c>
      <c r="G38" s="74">
        <f t="shared" si="2"/>
        <v>8.846057795656144</v>
      </c>
      <c r="H38" s="67">
        <v>146741</v>
      </c>
      <c r="I38" s="79">
        <f t="shared" si="0"/>
        <v>-1.5115066682113376</v>
      </c>
    </row>
    <row r="39" spans="1:9" ht="18" customHeight="1">
      <c r="A39" s="277"/>
      <c r="B39" s="277"/>
      <c r="C39" s="48" t="s">
        <v>17</v>
      </c>
      <c r="D39" s="49"/>
      <c r="E39" s="49"/>
      <c r="F39" s="63">
        <v>131759</v>
      </c>
      <c r="G39" s="72">
        <f t="shared" si="2"/>
        <v>8.064790580723193</v>
      </c>
      <c r="H39" s="63">
        <v>145954</v>
      </c>
      <c r="I39" s="78">
        <f t="shared" si="0"/>
        <v>-9.725666990969762</v>
      </c>
    </row>
    <row r="40" spans="1:9" ht="18" customHeight="1">
      <c r="A40" s="277"/>
      <c r="B40" s="277"/>
      <c r="C40" s="7"/>
      <c r="D40" s="50" t="s">
        <v>18</v>
      </c>
      <c r="E40" s="51"/>
      <c r="F40" s="65">
        <v>130921</v>
      </c>
      <c r="G40" s="73">
        <f t="shared" si="2"/>
        <v>8.013497731607412</v>
      </c>
      <c r="H40" s="65">
        <v>145208</v>
      </c>
      <c r="I40" s="80">
        <f t="shared" si="0"/>
        <v>-9.838989587350556</v>
      </c>
    </row>
    <row r="41" spans="1:9" ht="18" customHeight="1">
      <c r="A41" s="277"/>
      <c r="B41" s="277"/>
      <c r="C41" s="7"/>
      <c r="D41" s="16"/>
      <c r="E41" s="96" t="s">
        <v>92</v>
      </c>
      <c r="F41" s="67">
        <v>90093</v>
      </c>
      <c r="G41" s="74">
        <f t="shared" si="2"/>
        <v>5.514470949150301</v>
      </c>
      <c r="H41" s="67">
        <v>94985</v>
      </c>
      <c r="I41" s="81">
        <f t="shared" si="0"/>
        <v>-5.1502868874032774</v>
      </c>
    </row>
    <row r="42" spans="1:9" ht="18" customHeight="1">
      <c r="A42" s="277"/>
      <c r="B42" s="277"/>
      <c r="C42" s="7"/>
      <c r="D42" s="33"/>
      <c r="E42" s="32" t="s">
        <v>38</v>
      </c>
      <c r="F42" s="67">
        <v>40828</v>
      </c>
      <c r="G42" s="74">
        <f t="shared" si="2"/>
        <v>2.499026782457111</v>
      </c>
      <c r="H42" s="67">
        <v>50223</v>
      </c>
      <c r="I42" s="81">
        <f t="shared" si="0"/>
        <v>-18.70656870358203</v>
      </c>
    </row>
    <row r="43" spans="1:9" ht="18" customHeight="1">
      <c r="A43" s="277"/>
      <c r="B43" s="277"/>
      <c r="C43" s="7"/>
      <c r="D43" s="30" t="s">
        <v>39</v>
      </c>
      <c r="E43" s="52"/>
      <c r="F43" s="67">
        <v>838</v>
      </c>
      <c r="G43" s="74">
        <f t="shared" si="2"/>
        <v>0.05129284911577983</v>
      </c>
      <c r="H43" s="67">
        <v>746</v>
      </c>
      <c r="I43" s="153">
        <f t="shared" si="0"/>
        <v>12.33243967828419</v>
      </c>
    </row>
    <row r="44" spans="1:9" ht="18" customHeight="1">
      <c r="A44" s="277"/>
      <c r="B44" s="277"/>
      <c r="C44" s="11"/>
      <c r="D44" s="46" t="s">
        <v>40</v>
      </c>
      <c r="E44" s="47"/>
      <c r="F44" s="70"/>
      <c r="G44" s="76">
        <f t="shared" si="2"/>
        <v>0</v>
      </c>
      <c r="H44" s="70"/>
      <c r="I44" s="272" t="e">
        <f t="shared" si="0"/>
        <v>#DIV/0!</v>
      </c>
    </row>
    <row r="45" spans="1:9" ht="18" customHeight="1">
      <c r="A45" s="278"/>
      <c r="B45" s="278"/>
      <c r="C45" s="11" t="s">
        <v>19</v>
      </c>
      <c r="D45" s="12"/>
      <c r="E45" s="12"/>
      <c r="F45" s="71">
        <f>SUM(F28,F32,F39)</f>
        <v>1633756</v>
      </c>
      <c r="G45" s="76">
        <f t="shared" si="2"/>
        <v>100</v>
      </c>
      <c r="H45" s="70">
        <f>SUM(H28,H32,H39)</f>
        <v>1687142</v>
      </c>
      <c r="I45" s="154">
        <f t="shared" si="0"/>
        <v>-3.1642861122537447</v>
      </c>
    </row>
    <row r="46" ht="13.5">
      <c r="A46" s="97" t="s">
        <v>20</v>
      </c>
    </row>
    <row r="47" ht="13.5">
      <c r="A47" s="98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5" t="s">
        <v>0</v>
      </c>
      <c r="B1" s="155"/>
      <c r="C1" s="94" t="s">
        <v>259</v>
      </c>
      <c r="D1" s="156"/>
      <c r="E1" s="156"/>
    </row>
    <row r="4" ht="13.5">
      <c r="A4" s="157" t="s">
        <v>114</v>
      </c>
    </row>
    <row r="5" ht="13.5">
      <c r="I5" s="14" t="s">
        <v>115</v>
      </c>
    </row>
    <row r="6" spans="1:9" s="162" customFormat="1" ht="29.25" customHeight="1">
      <c r="A6" s="158" t="s">
        <v>116</v>
      </c>
      <c r="B6" s="159"/>
      <c r="C6" s="159"/>
      <c r="D6" s="160"/>
      <c r="E6" s="161" t="s">
        <v>233</v>
      </c>
      <c r="F6" s="161" t="s">
        <v>234</v>
      </c>
      <c r="G6" s="161" t="s">
        <v>235</v>
      </c>
      <c r="H6" s="161" t="s">
        <v>236</v>
      </c>
      <c r="I6" s="161" t="s">
        <v>243</v>
      </c>
    </row>
    <row r="7" spans="1:9" ht="27" customHeight="1">
      <c r="A7" s="319" t="s">
        <v>117</v>
      </c>
      <c r="B7" s="53" t="s">
        <v>118</v>
      </c>
      <c r="C7" s="54"/>
      <c r="D7" s="85" t="s">
        <v>119</v>
      </c>
      <c r="E7" s="163">
        <v>1613020</v>
      </c>
      <c r="F7" s="164">
        <v>1641397</v>
      </c>
      <c r="G7" s="164">
        <v>1658327</v>
      </c>
      <c r="H7" s="164">
        <v>1703674</v>
      </c>
      <c r="I7" s="164">
        <v>1659526</v>
      </c>
    </row>
    <row r="8" spans="1:9" ht="27" customHeight="1">
      <c r="A8" s="277"/>
      <c r="B8" s="9"/>
      <c r="C8" s="30" t="s">
        <v>120</v>
      </c>
      <c r="D8" s="83" t="s">
        <v>42</v>
      </c>
      <c r="E8" s="165">
        <v>934214</v>
      </c>
      <c r="F8" s="165">
        <v>958713</v>
      </c>
      <c r="G8" s="165">
        <v>983404</v>
      </c>
      <c r="H8" s="165">
        <v>1063858</v>
      </c>
      <c r="I8" s="166">
        <v>1046608</v>
      </c>
    </row>
    <row r="9" spans="1:9" ht="27" customHeight="1">
      <c r="A9" s="277"/>
      <c r="B9" s="42" t="s">
        <v>121</v>
      </c>
      <c r="C9" s="41"/>
      <c r="D9" s="86"/>
      <c r="E9" s="167">
        <v>1591143</v>
      </c>
      <c r="F9" s="167">
        <v>1614456</v>
      </c>
      <c r="G9" s="167">
        <v>1630913</v>
      </c>
      <c r="H9" s="167">
        <v>1687142</v>
      </c>
      <c r="I9" s="168">
        <v>1633756</v>
      </c>
    </row>
    <row r="10" spans="1:9" ht="27" customHeight="1">
      <c r="A10" s="277"/>
      <c r="B10" s="42" t="s">
        <v>122</v>
      </c>
      <c r="C10" s="41"/>
      <c r="D10" s="86"/>
      <c r="E10" s="167">
        <v>21877</v>
      </c>
      <c r="F10" s="167">
        <v>26941</v>
      </c>
      <c r="G10" s="167">
        <v>27414</v>
      </c>
      <c r="H10" s="167">
        <v>16532</v>
      </c>
      <c r="I10" s="168">
        <f>I7-I9</f>
        <v>25770</v>
      </c>
    </row>
    <row r="11" spans="1:9" ht="27" customHeight="1">
      <c r="A11" s="277"/>
      <c r="B11" s="42" t="s">
        <v>123</v>
      </c>
      <c r="C11" s="41"/>
      <c r="D11" s="86"/>
      <c r="E11" s="167">
        <v>11904</v>
      </c>
      <c r="F11" s="167">
        <v>12562</v>
      </c>
      <c r="G11" s="167">
        <v>17586</v>
      </c>
      <c r="H11" s="167">
        <v>11103</v>
      </c>
      <c r="I11" s="168">
        <v>11171</v>
      </c>
    </row>
    <row r="12" spans="1:9" ht="27" customHeight="1">
      <c r="A12" s="277"/>
      <c r="B12" s="42" t="s">
        <v>124</v>
      </c>
      <c r="C12" s="41"/>
      <c r="D12" s="86"/>
      <c r="E12" s="167">
        <v>9973</v>
      </c>
      <c r="F12" s="167">
        <v>14379</v>
      </c>
      <c r="G12" s="167">
        <v>9827</v>
      </c>
      <c r="H12" s="167">
        <v>5429</v>
      </c>
      <c r="I12" s="168">
        <v>14599</v>
      </c>
    </row>
    <row r="13" spans="1:9" ht="27" customHeight="1">
      <c r="A13" s="277"/>
      <c r="B13" s="42" t="s">
        <v>125</v>
      </c>
      <c r="C13" s="41"/>
      <c r="D13" s="91"/>
      <c r="E13" s="169">
        <v>657</v>
      </c>
      <c r="F13" s="169">
        <v>4407</v>
      </c>
      <c r="G13" s="169">
        <v>-4552</v>
      </c>
      <c r="H13" s="169">
        <v>-4398</v>
      </c>
      <c r="I13" s="170">
        <v>9170</v>
      </c>
    </row>
    <row r="14" spans="1:9" ht="27" customHeight="1">
      <c r="A14" s="277"/>
      <c r="B14" s="93" t="s">
        <v>126</v>
      </c>
      <c r="C14" s="51"/>
      <c r="D14" s="91"/>
      <c r="E14" s="169">
        <v>2081</v>
      </c>
      <c r="F14" s="169">
        <v>1026</v>
      </c>
      <c r="G14" s="169">
        <v>13</v>
      </c>
      <c r="H14" s="169">
        <v>41</v>
      </c>
      <c r="I14" s="170">
        <v>14</v>
      </c>
    </row>
    <row r="15" spans="1:9" ht="27" customHeight="1">
      <c r="A15" s="277"/>
      <c r="B15" s="43" t="s">
        <v>127</v>
      </c>
      <c r="C15" s="44"/>
      <c r="D15" s="171"/>
      <c r="E15" s="172">
        <v>8946</v>
      </c>
      <c r="F15" s="172">
        <v>7842</v>
      </c>
      <c r="G15" s="172">
        <v>15574</v>
      </c>
      <c r="H15" s="172">
        <v>3865</v>
      </c>
      <c r="I15" s="173">
        <v>8993</v>
      </c>
    </row>
    <row r="16" spans="1:9" ht="27" customHeight="1">
      <c r="A16" s="277"/>
      <c r="B16" s="174" t="s">
        <v>128</v>
      </c>
      <c r="C16" s="175"/>
      <c r="D16" s="176" t="s">
        <v>43</v>
      </c>
      <c r="E16" s="177">
        <v>101561</v>
      </c>
      <c r="F16" s="177">
        <v>148131</v>
      </c>
      <c r="G16" s="177">
        <v>189951</v>
      </c>
      <c r="H16" s="177">
        <v>208775</v>
      </c>
      <c r="I16" s="178">
        <v>202228</v>
      </c>
    </row>
    <row r="17" spans="1:9" ht="27" customHeight="1">
      <c r="A17" s="277"/>
      <c r="B17" s="42" t="s">
        <v>129</v>
      </c>
      <c r="C17" s="41"/>
      <c r="D17" s="83" t="s">
        <v>44</v>
      </c>
      <c r="E17" s="167">
        <v>97100</v>
      </c>
      <c r="F17" s="167">
        <v>91358</v>
      </c>
      <c r="G17" s="167">
        <v>90911</v>
      </c>
      <c r="H17" s="167">
        <v>111797</v>
      </c>
      <c r="I17" s="168">
        <v>125328</v>
      </c>
    </row>
    <row r="18" spans="1:9" ht="27" customHeight="1">
      <c r="A18" s="277"/>
      <c r="B18" s="42" t="s">
        <v>130</v>
      </c>
      <c r="C18" s="41"/>
      <c r="D18" s="83" t="s">
        <v>45</v>
      </c>
      <c r="E18" s="167">
        <v>2872047</v>
      </c>
      <c r="F18" s="167">
        <v>2963410</v>
      </c>
      <c r="G18" s="167">
        <v>3044061</v>
      </c>
      <c r="H18" s="167">
        <v>3077286</v>
      </c>
      <c r="I18" s="168">
        <v>3082334</v>
      </c>
    </row>
    <row r="19" spans="1:9" ht="27" customHeight="1">
      <c r="A19" s="277"/>
      <c r="B19" s="42" t="s">
        <v>131</v>
      </c>
      <c r="C19" s="41"/>
      <c r="D19" s="83" t="s">
        <v>132</v>
      </c>
      <c r="E19" s="167">
        <f>E17+E18-E16</f>
        <v>2867586</v>
      </c>
      <c r="F19" s="167">
        <f>F17+F18-F16</f>
        <v>2906637</v>
      </c>
      <c r="G19" s="167">
        <f>G17+G18-G16</f>
        <v>2945021</v>
      </c>
      <c r="H19" s="167">
        <f>H17+H18-H16</f>
        <v>2980308</v>
      </c>
      <c r="I19" s="167">
        <f>I17+I18-I16</f>
        <v>3005434</v>
      </c>
    </row>
    <row r="20" spans="1:9" ht="27" customHeight="1">
      <c r="A20" s="277"/>
      <c r="B20" s="42" t="s">
        <v>133</v>
      </c>
      <c r="C20" s="41"/>
      <c r="D20" s="86" t="s">
        <v>134</v>
      </c>
      <c r="E20" s="179">
        <f>E18/E8</f>
        <v>3.0742923998141753</v>
      </c>
      <c r="F20" s="179">
        <f>F18/F8</f>
        <v>3.091029327859328</v>
      </c>
      <c r="G20" s="179">
        <f>G18/G8</f>
        <v>3.095432802795189</v>
      </c>
      <c r="H20" s="179">
        <f>H18/H8</f>
        <v>2.892572128987139</v>
      </c>
      <c r="I20" s="179">
        <f>I18/I8</f>
        <v>2.945070169538165</v>
      </c>
    </row>
    <row r="21" spans="1:9" ht="27" customHeight="1">
      <c r="A21" s="277"/>
      <c r="B21" s="42" t="s">
        <v>135</v>
      </c>
      <c r="C21" s="41"/>
      <c r="D21" s="86" t="s">
        <v>136</v>
      </c>
      <c r="E21" s="179">
        <f>E19/E8</f>
        <v>3.0695172626400375</v>
      </c>
      <c r="F21" s="179">
        <f>F19/F8</f>
        <v>3.03181139715431</v>
      </c>
      <c r="G21" s="179">
        <f>G19/G8</f>
        <v>2.9947213962928765</v>
      </c>
      <c r="H21" s="179">
        <f>H19/H8</f>
        <v>2.801415226468194</v>
      </c>
      <c r="I21" s="179">
        <f>I19/I8</f>
        <v>2.871594713589042</v>
      </c>
    </row>
    <row r="22" spans="1:9" ht="27" customHeight="1">
      <c r="A22" s="277"/>
      <c r="B22" s="42" t="s">
        <v>137</v>
      </c>
      <c r="C22" s="41"/>
      <c r="D22" s="86" t="s">
        <v>138</v>
      </c>
      <c r="E22" s="167">
        <f>E18/E24*1000000</f>
        <v>462019.5425277042</v>
      </c>
      <c r="F22" s="167">
        <f>F18/F24*1000000</f>
        <v>476716.89652781584</v>
      </c>
      <c r="G22" s="167">
        <f>G18/G24*1000000</f>
        <v>489691.0359219142</v>
      </c>
      <c r="H22" s="167">
        <f>H18/H24*1000000</f>
        <v>494528.55094584863</v>
      </c>
      <c r="I22" s="167">
        <f>I18/I24*1000000</f>
        <v>495339.7788022047</v>
      </c>
    </row>
    <row r="23" spans="1:9" ht="27" customHeight="1">
      <c r="A23" s="277"/>
      <c r="B23" s="42" t="s">
        <v>139</v>
      </c>
      <c r="C23" s="41"/>
      <c r="D23" s="86" t="s">
        <v>140</v>
      </c>
      <c r="E23" s="167">
        <f>E19/E24*1000000</f>
        <v>461301.91179978923</v>
      </c>
      <c r="F23" s="167">
        <f>F19/F24*1000000</f>
        <v>467583.95563655416</v>
      </c>
      <c r="G23" s="167">
        <f>G19/G24*1000000</f>
        <v>473758.70072964753</v>
      </c>
      <c r="H23" s="167">
        <f>H19/H24*1000000</f>
        <v>478943.91246452887</v>
      </c>
      <c r="I23" s="167">
        <f>I19/I24*1000000</f>
        <v>482981.7316243552</v>
      </c>
    </row>
    <row r="24" spans="1:9" ht="27" customHeight="1">
      <c r="A24" s="277"/>
      <c r="B24" s="180" t="s">
        <v>141</v>
      </c>
      <c r="C24" s="181"/>
      <c r="D24" s="182" t="s">
        <v>142</v>
      </c>
      <c r="E24" s="172">
        <v>6216289</v>
      </c>
      <c r="F24" s="172">
        <v>6216289</v>
      </c>
      <c r="G24" s="172">
        <v>6216289</v>
      </c>
      <c r="H24" s="173">
        <v>6222666</v>
      </c>
      <c r="I24" s="173">
        <f>H24</f>
        <v>6222666</v>
      </c>
    </row>
    <row r="25" spans="1:9" ht="27" customHeight="1">
      <c r="A25" s="277"/>
      <c r="B25" s="10" t="s">
        <v>143</v>
      </c>
      <c r="C25" s="183"/>
      <c r="D25" s="184"/>
      <c r="E25" s="165">
        <v>1001100</v>
      </c>
      <c r="F25" s="165">
        <v>1001241</v>
      </c>
      <c r="G25" s="165">
        <v>1020593</v>
      </c>
      <c r="H25" s="165">
        <v>1055846</v>
      </c>
      <c r="I25" s="185">
        <v>1060922</v>
      </c>
    </row>
    <row r="26" spans="1:9" ht="27" customHeight="1">
      <c r="A26" s="277"/>
      <c r="B26" s="186" t="s">
        <v>144</v>
      </c>
      <c r="C26" s="187"/>
      <c r="D26" s="188"/>
      <c r="E26" s="189">
        <v>0.745</v>
      </c>
      <c r="F26" s="189">
        <v>0.75485</v>
      </c>
      <c r="G26" s="189">
        <v>0.764</v>
      </c>
      <c r="H26" s="189">
        <v>0.777</v>
      </c>
      <c r="I26" s="190">
        <v>0.778</v>
      </c>
    </row>
    <row r="27" spans="1:9" ht="27" customHeight="1">
      <c r="A27" s="277"/>
      <c r="B27" s="186" t="s">
        <v>145</v>
      </c>
      <c r="C27" s="187"/>
      <c r="D27" s="188"/>
      <c r="E27" s="191">
        <v>1</v>
      </c>
      <c r="F27" s="191">
        <v>1.4</v>
      </c>
      <c r="G27" s="191">
        <v>1</v>
      </c>
      <c r="H27" s="191">
        <v>0.5</v>
      </c>
      <c r="I27" s="192">
        <v>1.4</v>
      </c>
    </row>
    <row r="28" spans="1:9" ht="27" customHeight="1">
      <c r="A28" s="277"/>
      <c r="B28" s="186" t="s">
        <v>146</v>
      </c>
      <c r="C28" s="187"/>
      <c r="D28" s="188"/>
      <c r="E28" s="191">
        <v>95.7</v>
      </c>
      <c r="F28" s="191">
        <v>91.7</v>
      </c>
      <c r="G28" s="191">
        <v>92.7</v>
      </c>
      <c r="H28" s="191">
        <v>96.3</v>
      </c>
      <c r="I28" s="192">
        <v>97.1</v>
      </c>
    </row>
    <row r="29" spans="1:9" ht="27" customHeight="1">
      <c r="A29" s="277"/>
      <c r="B29" s="193" t="s">
        <v>147</v>
      </c>
      <c r="C29" s="194"/>
      <c r="D29" s="195"/>
      <c r="E29" s="196">
        <v>57.9</v>
      </c>
      <c r="F29" s="196">
        <v>58.4</v>
      </c>
      <c r="G29" s="196">
        <v>59.3</v>
      </c>
      <c r="H29" s="196">
        <v>62.4</v>
      </c>
      <c r="I29" s="197">
        <v>63.1</v>
      </c>
    </row>
    <row r="30" spans="1:9" ht="27" customHeight="1">
      <c r="A30" s="277"/>
      <c r="B30" s="319" t="s">
        <v>148</v>
      </c>
      <c r="C30" s="25" t="s">
        <v>149</v>
      </c>
      <c r="D30" s="198"/>
      <c r="E30" s="199">
        <v>0</v>
      </c>
      <c r="F30" s="199">
        <v>0</v>
      </c>
      <c r="G30" s="199">
        <v>0</v>
      </c>
      <c r="H30" s="199">
        <v>0</v>
      </c>
      <c r="I30" s="273">
        <v>0</v>
      </c>
    </row>
    <row r="31" spans="1:9" ht="27" customHeight="1">
      <c r="A31" s="277"/>
      <c r="B31" s="277"/>
      <c r="C31" s="186" t="s">
        <v>150</v>
      </c>
      <c r="D31" s="188"/>
      <c r="E31" s="191">
        <v>0</v>
      </c>
      <c r="F31" s="191">
        <v>0</v>
      </c>
      <c r="G31" s="191">
        <v>0</v>
      </c>
      <c r="H31" s="191">
        <v>0</v>
      </c>
      <c r="I31" s="274">
        <v>0</v>
      </c>
    </row>
    <row r="32" spans="1:9" ht="27" customHeight="1">
      <c r="A32" s="277"/>
      <c r="B32" s="277"/>
      <c r="C32" s="186" t="s">
        <v>151</v>
      </c>
      <c r="D32" s="188"/>
      <c r="E32" s="191">
        <v>11.2</v>
      </c>
      <c r="F32" s="191">
        <v>11.3</v>
      </c>
      <c r="G32" s="191">
        <v>11.2</v>
      </c>
      <c r="H32" s="191">
        <v>10.9</v>
      </c>
      <c r="I32" s="192">
        <v>10.4</v>
      </c>
    </row>
    <row r="33" spans="1:9" ht="27" customHeight="1">
      <c r="A33" s="278"/>
      <c r="B33" s="278"/>
      <c r="C33" s="193" t="s">
        <v>152</v>
      </c>
      <c r="D33" s="195"/>
      <c r="E33" s="196">
        <v>191.9</v>
      </c>
      <c r="F33" s="196">
        <v>179.3</v>
      </c>
      <c r="G33" s="196">
        <v>164.6</v>
      </c>
      <c r="H33" s="196">
        <v>155.7</v>
      </c>
      <c r="I33" s="200">
        <v>154.2</v>
      </c>
    </row>
    <row r="34" spans="1:9" ht="27" customHeight="1">
      <c r="A34" s="2" t="s">
        <v>244</v>
      </c>
      <c r="B34" s="8"/>
      <c r="C34" s="8"/>
      <c r="D34" s="8"/>
      <c r="E34" s="201"/>
      <c r="F34" s="201"/>
      <c r="G34" s="201"/>
      <c r="H34" s="201"/>
      <c r="I34" s="202"/>
    </row>
    <row r="35" ht="27" customHeight="1">
      <c r="A35" s="13" t="s">
        <v>111</v>
      </c>
    </row>
    <row r="36" ht="13.5">
      <c r="A36" s="20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36" sqref="K3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2" t="s">
        <v>0</v>
      </c>
      <c r="B1" s="28"/>
      <c r="C1" s="28"/>
      <c r="D1" s="95" t="s">
        <v>259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302" t="s">
        <v>49</v>
      </c>
      <c r="B6" s="303"/>
      <c r="C6" s="303"/>
      <c r="D6" s="303"/>
      <c r="E6" s="304"/>
      <c r="F6" s="291" t="s">
        <v>248</v>
      </c>
      <c r="G6" s="284"/>
      <c r="H6" s="291" t="s">
        <v>249</v>
      </c>
      <c r="I6" s="284"/>
      <c r="J6" s="291" t="s">
        <v>250</v>
      </c>
      <c r="K6" s="284"/>
      <c r="L6" s="291" t="s">
        <v>260</v>
      </c>
      <c r="M6" s="284"/>
      <c r="N6" s="291"/>
      <c r="O6" s="284"/>
    </row>
    <row r="7" spans="1:15" ht="15.75" customHeight="1">
      <c r="A7" s="305"/>
      <c r="B7" s="306"/>
      <c r="C7" s="306"/>
      <c r="D7" s="306"/>
      <c r="E7" s="307"/>
      <c r="F7" s="102" t="s">
        <v>246</v>
      </c>
      <c r="G7" s="38" t="s">
        <v>2</v>
      </c>
      <c r="H7" s="102" t="s">
        <v>246</v>
      </c>
      <c r="I7" s="38" t="s">
        <v>2</v>
      </c>
      <c r="J7" s="102" t="s">
        <v>246</v>
      </c>
      <c r="K7" s="38" t="s">
        <v>2</v>
      </c>
      <c r="L7" s="102" t="s">
        <v>261</v>
      </c>
      <c r="M7" s="38" t="s">
        <v>2</v>
      </c>
      <c r="N7" s="102" t="s">
        <v>246</v>
      </c>
      <c r="O7" s="244" t="s">
        <v>2</v>
      </c>
    </row>
    <row r="8" spans="1:25" ht="15.75" customHeight="1">
      <c r="A8" s="292" t="s">
        <v>83</v>
      </c>
      <c r="B8" s="53" t="s">
        <v>50</v>
      </c>
      <c r="C8" s="54"/>
      <c r="D8" s="54"/>
      <c r="E8" s="85" t="s">
        <v>41</v>
      </c>
      <c r="F8" s="103">
        <v>75402</v>
      </c>
      <c r="G8" s="104">
        <v>74680</v>
      </c>
      <c r="H8" s="103">
        <v>42208</v>
      </c>
      <c r="I8" s="105">
        <v>42914</v>
      </c>
      <c r="J8" s="103">
        <v>12954</v>
      </c>
      <c r="K8" s="106">
        <v>12753</v>
      </c>
      <c r="L8" s="103">
        <v>26029</v>
      </c>
      <c r="M8" s="105">
        <v>30724</v>
      </c>
      <c r="N8" s="103"/>
      <c r="O8" s="106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5.75" customHeight="1">
      <c r="A9" s="314"/>
      <c r="B9" s="8"/>
      <c r="C9" s="30" t="s">
        <v>51</v>
      </c>
      <c r="D9" s="41"/>
      <c r="E9" s="83" t="s">
        <v>42</v>
      </c>
      <c r="F9" s="68">
        <v>74796</v>
      </c>
      <c r="G9" s="108">
        <v>74305</v>
      </c>
      <c r="H9" s="68">
        <v>41409</v>
      </c>
      <c r="I9" s="109">
        <v>42453</v>
      </c>
      <c r="J9" s="68">
        <v>12938</v>
      </c>
      <c r="K9" s="110">
        <v>12727</v>
      </c>
      <c r="L9" s="68">
        <f>L8-L10</f>
        <v>25074</v>
      </c>
      <c r="M9" s="109">
        <v>30523</v>
      </c>
      <c r="N9" s="68"/>
      <c r="O9" s="110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15.75" customHeight="1">
      <c r="A10" s="314"/>
      <c r="B10" s="10"/>
      <c r="C10" s="30" t="s">
        <v>52</v>
      </c>
      <c r="D10" s="41"/>
      <c r="E10" s="83" t="s">
        <v>43</v>
      </c>
      <c r="F10" s="68">
        <v>606</v>
      </c>
      <c r="G10" s="108">
        <v>375</v>
      </c>
      <c r="H10" s="68">
        <v>799</v>
      </c>
      <c r="I10" s="109">
        <v>461</v>
      </c>
      <c r="J10" s="111"/>
      <c r="K10" s="112">
        <v>26</v>
      </c>
      <c r="L10" s="68">
        <v>955</v>
      </c>
      <c r="M10" s="109">
        <v>201</v>
      </c>
      <c r="N10" s="68"/>
      <c r="O10" s="110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5" ht="15.75" customHeight="1">
      <c r="A11" s="314"/>
      <c r="B11" s="48" t="s">
        <v>53</v>
      </c>
      <c r="C11" s="61"/>
      <c r="D11" s="61"/>
      <c r="E11" s="82" t="s">
        <v>44</v>
      </c>
      <c r="F11" s="113">
        <v>64232</v>
      </c>
      <c r="G11" s="114">
        <v>65548</v>
      </c>
      <c r="H11" s="113">
        <v>46957</v>
      </c>
      <c r="I11" s="115">
        <v>44521</v>
      </c>
      <c r="J11" s="113">
        <v>11565</v>
      </c>
      <c r="K11" s="116">
        <v>11723</v>
      </c>
      <c r="L11" s="113">
        <v>38329</v>
      </c>
      <c r="M11" s="115">
        <v>37061</v>
      </c>
      <c r="N11" s="113"/>
      <c r="O11" s="116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15.75" customHeight="1">
      <c r="A12" s="314"/>
      <c r="B12" s="7"/>
      <c r="C12" s="30" t="s">
        <v>54</v>
      </c>
      <c r="D12" s="41"/>
      <c r="E12" s="83" t="s">
        <v>45</v>
      </c>
      <c r="F12" s="68">
        <v>62654</v>
      </c>
      <c r="G12" s="108">
        <v>64066</v>
      </c>
      <c r="H12" s="113">
        <v>44774</v>
      </c>
      <c r="I12" s="109">
        <v>44490</v>
      </c>
      <c r="J12" s="113">
        <v>11497</v>
      </c>
      <c r="K12" s="110">
        <v>11713</v>
      </c>
      <c r="L12" s="68">
        <f>L11-L13</f>
        <v>34859</v>
      </c>
      <c r="M12" s="109">
        <v>27577</v>
      </c>
      <c r="N12" s="68"/>
      <c r="O12" s="110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5.75" customHeight="1">
      <c r="A13" s="314"/>
      <c r="B13" s="8"/>
      <c r="C13" s="50" t="s">
        <v>55</v>
      </c>
      <c r="D13" s="51"/>
      <c r="E13" s="87" t="s">
        <v>46</v>
      </c>
      <c r="F13" s="66">
        <v>1578</v>
      </c>
      <c r="G13" s="143">
        <v>1482</v>
      </c>
      <c r="H13" s="111">
        <v>2183</v>
      </c>
      <c r="I13" s="112"/>
      <c r="J13" s="111">
        <v>68</v>
      </c>
      <c r="K13" s="112">
        <v>10</v>
      </c>
      <c r="L13" s="66">
        <v>3470</v>
      </c>
      <c r="M13" s="118">
        <v>9484</v>
      </c>
      <c r="N13" s="66"/>
      <c r="O13" s="119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5.75" customHeight="1">
      <c r="A14" s="314"/>
      <c r="B14" s="42" t="s">
        <v>56</v>
      </c>
      <c r="C14" s="41"/>
      <c r="D14" s="41"/>
      <c r="E14" s="83" t="s">
        <v>154</v>
      </c>
      <c r="F14" s="67">
        <f>F9-F12</f>
        <v>12142</v>
      </c>
      <c r="G14" s="120">
        <f aca="true" t="shared" si="0" ref="G14:O15">G9-G12</f>
        <v>10239</v>
      </c>
      <c r="H14" s="67">
        <f t="shared" si="0"/>
        <v>-3365</v>
      </c>
      <c r="I14" s="120">
        <f t="shared" si="0"/>
        <v>-2037</v>
      </c>
      <c r="J14" s="67">
        <f t="shared" si="0"/>
        <v>1441</v>
      </c>
      <c r="K14" s="120">
        <f t="shared" si="0"/>
        <v>1014</v>
      </c>
      <c r="L14" s="67">
        <f t="shared" si="0"/>
        <v>-9785</v>
      </c>
      <c r="M14" s="120">
        <f t="shared" si="0"/>
        <v>2946</v>
      </c>
      <c r="N14" s="67">
        <f t="shared" si="0"/>
        <v>0</v>
      </c>
      <c r="O14" s="120">
        <f t="shared" si="0"/>
        <v>0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5.75" customHeight="1">
      <c r="A15" s="314"/>
      <c r="B15" s="42" t="s">
        <v>57</v>
      </c>
      <c r="C15" s="41"/>
      <c r="D15" s="41"/>
      <c r="E15" s="83" t="s">
        <v>155</v>
      </c>
      <c r="F15" s="67">
        <f>F10-F13</f>
        <v>-972</v>
      </c>
      <c r="G15" s="120">
        <f t="shared" si="0"/>
        <v>-1107</v>
      </c>
      <c r="H15" s="67">
        <f t="shared" si="0"/>
        <v>-1384</v>
      </c>
      <c r="I15" s="120">
        <f t="shared" si="0"/>
        <v>461</v>
      </c>
      <c r="J15" s="67">
        <f t="shared" si="0"/>
        <v>-68</v>
      </c>
      <c r="K15" s="120">
        <f t="shared" si="0"/>
        <v>16</v>
      </c>
      <c r="L15" s="67">
        <f t="shared" si="0"/>
        <v>-2515</v>
      </c>
      <c r="M15" s="120">
        <f t="shared" si="0"/>
        <v>-9283</v>
      </c>
      <c r="N15" s="67">
        <f t="shared" si="0"/>
        <v>0</v>
      </c>
      <c r="O15" s="120">
        <f t="shared" si="0"/>
        <v>0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ht="15.75" customHeight="1">
      <c r="A16" s="314"/>
      <c r="B16" s="42" t="s">
        <v>58</v>
      </c>
      <c r="C16" s="41"/>
      <c r="D16" s="41"/>
      <c r="E16" s="83" t="s">
        <v>156</v>
      </c>
      <c r="F16" s="67">
        <f>F8-F11</f>
        <v>11170</v>
      </c>
      <c r="G16" s="120">
        <f aca="true" t="shared" si="1" ref="G16:O16">G8-G11</f>
        <v>9132</v>
      </c>
      <c r="H16" s="67">
        <f t="shared" si="1"/>
        <v>-4749</v>
      </c>
      <c r="I16" s="120">
        <f t="shared" si="1"/>
        <v>-1607</v>
      </c>
      <c r="J16" s="67">
        <f t="shared" si="1"/>
        <v>1389</v>
      </c>
      <c r="K16" s="120">
        <f t="shared" si="1"/>
        <v>1030</v>
      </c>
      <c r="L16" s="67">
        <f t="shared" si="1"/>
        <v>-12300</v>
      </c>
      <c r="M16" s="120">
        <f t="shared" si="1"/>
        <v>-6337</v>
      </c>
      <c r="N16" s="67">
        <f t="shared" si="1"/>
        <v>0</v>
      </c>
      <c r="O16" s="120">
        <f t="shared" si="1"/>
        <v>0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ht="15.75" customHeight="1">
      <c r="A17" s="314"/>
      <c r="B17" s="42" t="s">
        <v>59</v>
      </c>
      <c r="C17" s="41"/>
      <c r="D17" s="41"/>
      <c r="E17" s="34"/>
      <c r="F17" s="205"/>
      <c r="G17" s="206"/>
      <c r="H17" s="111"/>
      <c r="I17" s="112"/>
      <c r="J17" s="68"/>
      <c r="K17" s="110"/>
      <c r="L17" s="68"/>
      <c r="M17" s="109"/>
      <c r="N17" s="111"/>
      <c r="O17" s="121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5.75" customHeight="1">
      <c r="A18" s="315"/>
      <c r="B18" s="45" t="s">
        <v>60</v>
      </c>
      <c r="C18" s="31"/>
      <c r="D18" s="31"/>
      <c r="E18" s="17"/>
      <c r="F18" s="122"/>
      <c r="G18" s="123"/>
      <c r="H18" s="124"/>
      <c r="I18" s="125"/>
      <c r="J18" s="124"/>
      <c r="K18" s="125"/>
      <c r="L18" s="124"/>
      <c r="M18" s="125"/>
      <c r="N18" s="124"/>
      <c r="O18" s="126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5.75" customHeight="1">
      <c r="A19" s="314" t="s">
        <v>84</v>
      </c>
      <c r="B19" s="48" t="s">
        <v>61</v>
      </c>
      <c r="C19" s="49"/>
      <c r="D19" s="49"/>
      <c r="E19" s="88"/>
      <c r="F19" s="63">
        <v>13309</v>
      </c>
      <c r="G19" s="127">
        <v>6652</v>
      </c>
      <c r="H19" s="64">
        <v>3115</v>
      </c>
      <c r="I19" s="128">
        <v>3440</v>
      </c>
      <c r="J19" s="64">
        <v>4271</v>
      </c>
      <c r="K19" s="129">
        <v>4375</v>
      </c>
      <c r="L19" s="64">
        <v>708</v>
      </c>
      <c r="M19" s="128">
        <v>718</v>
      </c>
      <c r="N19" s="64"/>
      <c r="O19" s="129">
        <v>0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5.75" customHeight="1">
      <c r="A20" s="314"/>
      <c r="B20" s="19"/>
      <c r="C20" s="30" t="s">
        <v>62</v>
      </c>
      <c r="D20" s="41"/>
      <c r="E20" s="83"/>
      <c r="F20" s="67">
        <v>10000</v>
      </c>
      <c r="G20" s="120">
        <v>2000</v>
      </c>
      <c r="H20" s="68">
        <v>1105</v>
      </c>
      <c r="I20" s="109">
        <v>1801</v>
      </c>
      <c r="J20" s="68">
        <v>1003</v>
      </c>
      <c r="K20" s="112">
        <v>612</v>
      </c>
      <c r="L20" s="275">
        <v>0</v>
      </c>
      <c r="M20" s="109">
        <v>0</v>
      </c>
      <c r="N20" s="68"/>
      <c r="O20" s="110">
        <v>0</v>
      </c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5" ht="15.75" customHeight="1">
      <c r="A21" s="314"/>
      <c r="B21" s="9" t="s">
        <v>63</v>
      </c>
      <c r="C21" s="61"/>
      <c r="D21" s="61"/>
      <c r="E21" s="82" t="s">
        <v>157</v>
      </c>
      <c r="F21" s="130">
        <v>13309</v>
      </c>
      <c r="G21" s="131">
        <v>6652</v>
      </c>
      <c r="H21" s="113">
        <v>3115</v>
      </c>
      <c r="I21" s="115">
        <v>3440</v>
      </c>
      <c r="J21" s="113">
        <v>4271</v>
      </c>
      <c r="K21" s="116">
        <v>4375</v>
      </c>
      <c r="L21" s="113">
        <v>708</v>
      </c>
      <c r="M21" s="115">
        <v>718</v>
      </c>
      <c r="N21" s="113"/>
      <c r="O21" s="116">
        <v>0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5.75" customHeight="1">
      <c r="A22" s="314"/>
      <c r="B22" s="48" t="s">
        <v>64</v>
      </c>
      <c r="C22" s="49"/>
      <c r="D22" s="49"/>
      <c r="E22" s="88" t="s">
        <v>158</v>
      </c>
      <c r="F22" s="63">
        <v>46976</v>
      </c>
      <c r="G22" s="127">
        <v>42524</v>
      </c>
      <c r="H22" s="64">
        <v>4568</v>
      </c>
      <c r="I22" s="128">
        <v>4946</v>
      </c>
      <c r="J22" s="64">
        <v>6951</v>
      </c>
      <c r="K22" s="129">
        <v>7088</v>
      </c>
      <c r="L22" s="64">
        <v>4999</v>
      </c>
      <c r="M22" s="128">
        <f>3189+1938</f>
        <v>5127</v>
      </c>
      <c r="N22" s="64"/>
      <c r="O22" s="129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5.75" customHeight="1">
      <c r="A23" s="314"/>
      <c r="B23" s="7" t="s">
        <v>65</v>
      </c>
      <c r="C23" s="50" t="s">
        <v>66</v>
      </c>
      <c r="D23" s="51"/>
      <c r="E23" s="87"/>
      <c r="F23" s="65">
        <v>11486</v>
      </c>
      <c r="G23" s="117">
        <v>10917</v>
      </c>
      <c r="H23" s="66">
        <v>3204</v>
      </c>
      <c r="I23" s="118">
        <v>2670</v>
      </c>
      <c r="J23" s="66">
        <v>3937</v>
      </c>
      <c r="K23" s="119">
        <v>3929</v>
      </c>
      <c r="L23" s="66">
        <v>0</v>
      </c>
      <c r="M23" s="118">
        <v>0</v>
      </c>
      <c r="N23" s="66"/>
      <c r="O23" s="119">
        <v>0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ht="15.75" customHeight="1">
      <c r="A24" s="314"/>
      <c r="B24" s="42" t="s">
        <v>159</v>
      </c>
      <c r="C24" s="41"/>
      <c r="D24" s="41"/>
      <c r="E24" s="83" t="s">
        <v>160</v>
      </c>
      <c r="F24" s="67">
        <f>F21-F22</f>
        <v>-33667</v>
      </c>
      <c r="G24" s="120">
        <f aca="true" t="shared" si="2" ref="G24:O24">G21-G22</f>
        <v>-35872</v>
      </c>
      <c r="H24" s="67">
        <f t="shared" si="2"/>
        <v>-1453</v>
      </c>
      <c r="I24" s="120">
        <f t="shared" si="2"/>
        <v>-1506</v>
      </c>
      <c r="J24" s="67">
        <f t="shared" si="2"/>
        <v>-2680</v>
      </c>
      <c r="K24" s="120">
        <f t="shared" si="2"/>
        <v>-2713</v>
      </c>
      <c r="L24" s="67">
        <f t="shared" si="2"/>
        <v>-4291</v>
      </c>
      <c r="M24" s="120">
        <f t="shared" si="2"/>
        <v>-4409</v>
      </c>
      <c r="N24" s="67">
        <f t="shared" si="2"/>
        <v>0</v>
      </c>
      <c r="O24" s="120">
        <f t="shared" si="2"/>
        <v>0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5.75" customHeight="1">
      <c r="A25" s="314"/>
      <c r="B25" s="93" t="s">
        <v>67</v>
      </c>
      <c r="C25" s="51"/>
      <c r="D25" s="51"/>
      <c r="E25" s="316" t="s">
        <v>161</v>
      </c>
      <c r="F25" s="297">
        <v>33667</v>
      </c>
      <c r="G25" s="289">
        <v>35872</v>
      </c>
      <c r="H25" s="287">
        <v>1453</v>
      </c>
      <c r="I25" s="289">
        <v>1506</v>
      </c>
      <c r="J25" s="287">
        <v>2680</v>
      </c>
      <c r="K25" s="289">
        <v>2713</v>
      </c>
      <c r="L25" s="287">
        <v>4291</v>
      </c>
      <c r="M25" s="289">
        <v>4409</v>
      </c>
      <c r="N25" s="287"/>
      <c r="O25" s="289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ht="15.75" customHeight="1">
      <c r="A26" s="314"/>
      <c r="B26" s="9" t="s">
        <v>68</v>
      </c>
      <c r="C26" s="61"/>
      <c r="D26" s="61"/>
      <c r="E26" s="317"/>
      <c r="F26" s="298"/>
      <c r="G26" s="290"/>
      <c r="H26" s="288"/>
      <c r="I26" s="290"/>
      <c r="J26" s="288"/>
      <c r="K26" s="290"/>
      <c r="L26" s="288"/>
      <c r="M26" s="290"/>
      <c r="N26" s="288"/>
      <c r="O26" s="290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5.75" customHeight="1">
      <c r="A27" s="315"/>
      <c r="B27" s="45" t="s">
        <v>162</v>
      </c>
      <c r="C27" s="31"/>
      <c r="D27" s="31"/>
      <c r="E27" s="84" t="s">
        <v>163</v>
      </c>
      <c r="F27" s="70">
        <f>F24+F25</f>
        <v>0</v>
      </c>
      <c r="G27" s="132">
        <f aca="true" t="shared" si="3" ref="G27:O27">G24+G25</f>
        <v>0</v>
      </c>
      <c r="H27" s="70">
        <f t="shared" si="3"/>
        <v>0</v>
      </c>
      <c r="I27" s="132">
        <f t="shared" si="3"/>
        <v>0</v>
      </c>
      <c r="J27" s="70">
        <f t="shared" si="3"/>
        <v>0</v>
      </c>
      <c r="K27" s="132">
        <f t="shared" si="3"/>
        <v>0</v>
      </c>
      <c r="L27" s="70">
        <f t="shared" si="3"/>
        <v>0</v>
      </c>
      <c r="M27" s="132">
        <f t="shared" si="3"/>
        <v>0</v>
      </c>
      <c r="N27" s="70">
        <f t="shared" si="3"/>
        <v>0</v>
      </c>
      <c r="O27" s="132">
        <f t="shared" si="3"/>
        <v>0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ht="15.75" customHeight="1">
      <c r="A28" s="13"/>
      <c r="F28" s="107"/>
      <c r="G28" s="107"/>
      <c r="H28" s="107"/>
      <c r="I28" s="107"/>
      <c r="J28" s="107"/>
      <c r="K28" s="107"/>
      <c r="L28" s="133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.75" customHeight="1">
      <c r="A29" s="31"/>
      <c r="F29" s="107"/>
      <c r="G29" s="107"/>
      <c r="H29" s="107"/>
      <c r="I29" s="107"/>
      <c r="J29" s="134"/>
      <c r="K29" s="134"/>
      <c r="L29" s="133"/>
      <c r="M29" s="107"/>
      <c r="N29" s="107"/>
      <c r="O29" s="134" t="s">
        <v>164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34"/>
    </row>
    <row r="30" spans="1:25" ht="15.75" customHeight="1">
      <c r="A30" s="308" t="s">
        <v>69</v>
      </c>
      <c r="B30" s="309"/>
      <c r="C30" s="309"/>
      <c r="D30" s="309"/>
      <c r="E30" s="310"/>
      <c r="F30" s="320" t="s">
        <v>251</v>
      </c>
      <c r="G30" s="286"/>
      <c r="H30" s="320" t="s">
        <v>252</v>
      </c>
      <c r="I30" s="286"/>
      <c r="J30" s="320" t="s">
        <v>253</v>
      </c>
      <c r="K30" s="286"/>
      <c r="L30" s="320" t="s">
        <v>254</v>
      </c>
      <c r="M30" s="286"/>
      <c r="N30" s="285"/>
      <c r="O30" s="286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311"/>
      <c r="B31" s="312"/>
      <c r="C31" s="312"/>
      <c r="D31" s="312"/>
      <c r="E31" s="313"/>
      <c r="F31" s="102" t="s">
        <v>246</v>
      </c>
      <c r="G31" s="38" t="s">
        <v>2</v>
      </c>
      <c r="H31" s="102" t="s">
        <v>246</v>
      </c>
      <c r="I31" s="38" t="s">
        <v>2</v>
      </c>
      <c r="J31" s="102" t="s">
        <v>246</v>
      </c>
      <c r="K31" s="38" t="s">
        <v>2</v>
      </c>
      <c r="L31" s="102" t="s">
        <v>246</v>
      </c>
      <c r="M31" s="38" t="s">
        <v>2</v>
      </c>
      <c r="N31" s="102" t="s">
        <v>246</v>
      </c>
      <c r="O31" s="204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92" t="s">
        <v>85</v>
      </c>
      <c r="B32" s="53" t="s">
        <v>50</v>
      </c>
      <c r="C32" s="54"/>
      <c r="D32" s="54"/>
      <c r="E32" s="15" t="s">
        <v>41</v>
      </c>
      <c r="F32" s="64">
        <v>20606</v>
      </c>
      <c r="G32" s="140">
        <v>20879</v>
      </c>
      <c r="H32" s="103">
        <v>1208</v>
      </c>
      <c r="I32" s="105">
        <v>1201</v>
      </c>
      <c r="J32" s="253">
        <v>1592</v>
      </c>
      <c r="K32" s="106">
        <v>2834</v>
      </c>
      <c r="L32" s="262"/>
      <c r="M32" s="140"/>
      <c r="N32" s="103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93"/>
      <c r="B33" s="8"/>
      <c r="C33" s="50" t="s">
        <v>70</v>
      </c>
      <c r="D33" s="51"/>
      <c r="E33" s="91"/>
      <c r="F33" s="66">
        <v>18314</v>
      </c>
      <c r="G33" s="143">
        <v>18368</v>
      </c>
      <c r="H33" s="66">
        <v>817</v>
      </c>
      <c r="I33" s="118">
        <v>843</v>
      </c>
      <c r="J33" s="254">
        <v>1399</v>
      </c>
      <c r="K33" s="119">
        <v>2686</v>
      </c>
      <c r="L33" s="263"/>
      <c r="M33" s="143"/>
      <c r="N33" s="66"/>
      <c r="O33" s="117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93"/>
      <c r="B34" s="8"/>
      <c r="C34" s="24"/>
      <c r="D34" s="30" t="s">
        <v>71</v>
      </c>
      <c r="E34" s="86"/>
      <c r="F34" s="68"/>
      <c r="G34" s="108"/>
      <c r="H34" s="68">
        <v>817</v>
      </c>
      <c r="I34" s="109">
        <v>843</v>
      </c>
      <c r="J34" s="255">
        <v>1399</v>
      </c>
      <c r="K34" s="110">
        <v>2686</v>
      </c>
      <c r="L34" s="264"/>
      <c r="M34" s="108"/>
      <c r="N34" s="68"/>
      <c r="O34" s="120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93"/>
      <c r="B35" s="10"/>
      <c r="C35" s="60" t="s">
        <v>72</v>
      </c>
      <c r="D35" s="61"/>
      <c r="E35" s="92"/>
      <c r="F35" s="113">
        <v>2292</v>
      </c>
      <c r="G35" s="114">
        <v>2512</v>
      </c>
      <c r="H35" s="113">
        <v>391</v>
      </c>
      <c r="I35" s="115">
        <v>358</v>
      </c>
      <c r="J35" s="256">
        <v>193</v>
      </c>
      <c r="K35" s="145">
        <v>148</v>
      </c>
      <c r="L35" s="265"/>
      <c r="M35" s="114"/>
      <c r="N35" s="113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93"/>
      <c r="B36" s="48" t="s">
        <v>53</v>
      </c>
      <c r="C36" s="49"/>
      <c r="D36" s="49"/>
      <c r="E36" s="15" t="s">
        <v>42</v>
      </c>
      <c r="F36" s="64">
        <v>17350</v>
      </c>
      <c r="G36" s="140">
        <v>18003</v>
      </c>
      <c r="H36" s="64">
        <v>617</v>
      </c>
      <c r="I36" s="128">
        <v>569</v>
      </c>
      <c r="J36" s="257">
        <v>200</v>
      </c>
      <c r="K36" s="129">
        <v>242</v>
      </c>
      <c r="L36" s="262"/>
      <c r="M36" s="140"/>
      <c r="N36" s="64"/>
      <c r="O36" s="127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93"/>
      <c r="B37" s="8"/>
      <c r="C37" s="30" t="s">
        <v>73</v>
      </c>
      <c r="D37" s="41"/>
      <c r="E37" s="86"/>
      <c r="F37" s="68">
        <v>16331</v>
      </c>
      <c r="G37" s="108">
        <v>16831</v>
      </c>
      <c r="H37" s="68">
        <v>551</v>
      </c>
      <c r="I37" s="109">
        <v>496</v>
      </c>
      <c r="J37" s="255">
        <v>0</v>
      </c>
      <c r="K37" s="110">
        <v>0</v>
      </c>
      <c r="L37" s="264"/>
      <c r="M37" s="108"/>
      <c r="N37" s="68"/>
      <c r="O37" s="120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93"/>
      <c r="B38" s="10"/>
      <c r="C38" s="30" t="s">
        <v>74</v>
      </c>
      <c r="D38" s="41"/>
      <c r="E38" s="86"/>
      <c r="F38" s="67">
        <v>1018</v>
      </c>
      <c r="G38" s="120">
        <v>1172</v>
      </c>
      <c r="H38" s="68">
        <v>66</v>
      </c>
      <c r="I38" s="109">
        <v>72</v>
      </c>
      <c r="J38" s="255">
        <v>200</v>
      </c>
      <c r="K38" s="145">
        <v>242</v>
      </c>
      <c r="L38" s="264"/>
      <c r="M38" s="108"/>
      <c r="N38" s="68"/>
      <c r="O38" s="120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94"/>
      <c r="B39" s="11" t="s">
        <v>75</v>
      </c>
      <c r="C39" s="12"/>
      <c r="D39" s="12"/>
      <c r="E39" s="90" t="s">
        <v>165</v>
      </c>
      <c r="F39" s="70">
        <f>F32-F36</f>
        <v>3256</v>
      </c>
      <c r="G39" s="132">
        <f aca="true" t="shared" si="4" ref="G39:O39">G32-G36</f>
        <v>2876</v>
      </c>
      <c r="H39" s="70">
        <f t="shared" si="4"/>
        <v>591</v>
      </c>
      <c r="I39" s="132">
        <f t="shared" si="4"/>
        <v>632</v>
      </c>
      <c r="J39" s="258">
        <f t="shared" si="4"/>
        <v>1392</v>
      </c>
      <c r="K39" s="132">
        <f t="shared" si="4"/>
        <v>2592</v>
      </c>
      <c r="L39" s="266">
        <f t="shared" si="4"/>
        <v>0</v>
      </c>
      <c r="M39" s="132">
        <f t="shared" si="4"/>
        <v>0</v>
      </c>
      <c r="N39" s="70">
        <f t="shared" si="4"/>
        <v>0</v>
      </c>
      <c r="O39" s="132">
        <f t="shared" si="4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92" t="s">
        <v>86</v>
      </c>
      <c r="B40" s="48" t="s">
        <v>76</v>
      </c>
      <c r="C40" s="49"/>
      <c r="D40" s="49"/>
      <c r="E40" s="15" t="s">
        <v>44</v>
      </c>
      <c r="F40" s="63">
        <v>11128</v>
      </c>
      <c r="G40" s="127">
        <v>12053</v>
      </c>
      <c r="H40" s="64">
        <v>713</v>
      </c>
      <c r="I40" s="128">
        <f>I41</f>
        <v>622</v>
      </c>
      <c r="J40" s="257">
        <v>7010</v>
      </c>
      <c r="K40" s="129">
        <v>3239</v>
      </c>
      <c r="L40" s="262">
        <v>2584</v>
      </c>
      <c r="M40" s="140">
        <v>2158</v>
      </c>
      <c r="N40" s="64"/>
      <c r="O40" s="127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95"/>
      <c r="B41" s="10"/>
      <c r="C41" s="30" t="s">
        <v>77</v>
      </c>
      <c r="D41" s="41"/>
      <c r="E41" s="86"/>
      <c r="F41" s="146">
        <v>2331</v>
      </c>
      <c r="G41" s="147">
        <v>2745</v>
      </c>
      <c r="H41" s="144">
        <v>713</v>
      </c>
      <c r="I41" s="145">
        <v>622</v>
      </c>
      <c r="J41" s="255">
        <v>4361</v>
      </c>
      <c r="K41" s="110">
        <v>775</v>
      </c>
      <c r="L41" s="264">
        <v>1980</v>
      </c>
      <c r="M41" s="108">
        <v>2035</v>
      </c>
      <c r="N41" s="68"/>
      <c r="O41" s="120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95"/>
      <c r="B42" s="48" t="s">
        <v>64</v>
      </c>
      <c r="C42" s="49"/>
      <c r="D42" s="49"/>
      <c r="E42" s="15" t="s">
        <v>45</v>
      </c>
      <c r="F42" s="63">
        <v>13736</v>
      </c>
      <c r="G42" s="127">
        <v>15176</v>
      </c>
      <c r="H42" s="64">
        <v>1103</v>
      </c>
      <c r="I42" s="128">
        <v>1037</v>
      </c>
      <c r="J42" s="257">
        <v>7562</v>
      </c>
      <c r="K42" s="129">
        <v>6591</v>
      </c>
      <c r="L42" s="262">
        <v>2584</v>
      </c>
      <c r="M42" s="140">
        <v>2158</v>
      </c>
      <c r="N42" s="64"/>
      <c r="O42" s="127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95"/>
      <c r="B43" s="10"/>
      <c r="C43" s="30" t="s">
        <v>78</v>
      </c>
      <c r="D43" s="41"/>
      <c r="E43" s="86"/>
      <c r="F43" s="67">
        <v>4306</v>
      </c>
      <c r="G43" s="120">
        <v>4340</v>
      </c>
      <c r="H43" s="68">
        <v>359</v>
      </c>
      <c r="I43" s="109">
        <v>381</v>
      </c>
      <c r="J43" s="256">
        <v>2</v>
      </c>
      <c r="K43" s="145">
        <v>2</v>
      </c>
      <c r="L43" s="264"/>
      <c r="M43" s="108"/>
      <c r="N43" s="68"/>
      <c r="O43" s="120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296"/>
      <c r="B44" s="45" t="s">
        <v>75</v>
      </c>
      <c r="C44" s="31"/>
      <c r="D44" s="31"/>
      <c r="E44" s="90" t="s">
        <v>166</v>
      </c>
      <c r="F44" s="122">
        <f>F40-F42</f>
        <v>-2608</v>
      </c>
      <c r="G44" s="123">
        <f aca="true" t="shared" si="5" ref="G44:O44">G40-G42</f>
        <v>-3123</v>
      </c>
      <c r="H44" s="122">
        <f t="shared" si="5"/>
        <v>-390</v>
      </c>
      <c r="I44" s="123">
        <f t="shared" si="5"/>
        <v>-415</v>
      </c>
      <c r="J44" s="259">
        <f t="shared" si="5"/>
        <v>-552</v>
      </c>
      <c r="K44" s="123">
        <f t="shared" si="5"/>
        <v>-3352</v>
      </c>
      <c r="L44" s="259">
        <f t="shared" si="5"/>
        <v>0</v>
      </c>
      <c r="M44" s="123">
        <f t="shared" si="5"/>
        <v>0</v>
      </c>
      <c r="N44" s="122">
        <f t="shared" si="5"/>
        <v>0</v>
      </c>
      <c r="O44" s="123">
        <f t="shared" si="5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99" t="s">
        <v>87</v>
      </c>
      <c r="B45" s="25" t="s">
        <v>79</v>
      </c>
      <c r="C45" s="20"/>
      <c r="D45" s="20"/>
      <c r="E45" s="89" t="s">
        <v>167</v>
      </c>
      <c r="F45" s="148">
        <f>F39+F44</f>
        <v>648</v>
      </c>
      <c r="G45" s="149">
        <f aca="true" t="shared" si="6" ref="G45:O45">G39+G44</f>
        <v>-247</v>
      </c>
      <c r="H45" s="148">
        <f t="shared" si="6"/>
        <v>201</v>
      </c>
      <c r="I45" s="149">
        <f t="shared" si="6"/>
        <v>217</v>
      </c>
      <c r="J45" s="260">
        <f t="shared" si="6"/>
        <v>840</v>
      </c>
      <c r="K45" s="149">
        <f t="shared" si="6"/>
        <v>-760</v>
      </c>
      <c r="L45" s="267">
        <f t="shared" si="6"/>
        <v>0</v>
      </c>
      <c r="M45" s="149">
        <f t="shared" si="6"/>
        <v>0</v>
      </c>
      <c r="N45" s="148">
        <f t="shared" si="6"/>
        <v>0</v>
      </c>
      <c r="O45" s="149">
        <f t="shared" si="6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300"/>
      <c r="B46" s="42" t="s">
        <v>80</v>
      </c>
      <c r="C46" s="41"/>
      <c r="D46" s="41"/>
      <c r="E46" s="41"/>
      <c r="F46" s="146"/>
      <c r="G46" s="147"/>
      <c r="H46" s="144"/>
      <c r="I46" s="145"/>
      <c r="J46" s="256"/>
      <c r="K46" s="145"/>
      <c r="L46" s="264"/>
      <c r="M46" s="108"/>
      <c r="N46" s="144"/>
      <c r="O46" s="121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300"/>
      <c r="B47" s="42" t="s">
        <v>81</v>
      </c>
      <c r="C47" s="41"/>
      <c r="D47" s="41"/>
      <c r="E47" s="41"/>
      <c r="F47" s="68">
        <v>2478</v>
      </c>
      <c r="G47" s="108">
        <v>1830</v>
      </c>
      <c r="H47" s="68">
        <v>1230</v>
      </c>
      <c r="I47" s="109">
        <v>1028</v>
      </c>
      <c r="J47" s="255">
        <v>1753</v>
      </c>
      <c r="K47" s="110">
        <v>914</v>
      </c>
      <c r="L47" s="264"/>
      <c r="M47" s="108"/>
      <c r="N47" s="68"/>
      <c r="O47" s="120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301"/>
      <c r="B48" s="45" t="s">
        <v>82</v>
      </c>
      <c r="C48" s="31"/>
      <c r="D48" s="31"/>
      <c r="E48" s="31"/>
      <c r="F48" s="71">
        <v>1189</v>
      </c>
      <c r="G48" s="150">
        <v>1204</v>
      </c>
      <c r="H48" s="71">
        <v>1230</v>
      </c>
      <c r="I48" s="151">
        <v>1028</v>
      </c>
      <c r="J48" s="261">
        <v>1607</v>
      </c>
      <c r="K48" s="152">
        <v>9</v>
      </c>
      <c r="L48" s="268"/>
      <c r="M48" s="150"/>
      <c r="N48" s="71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M40" sqref="M4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5" t="s">
        <v>0</v>
      </c>
      <c r="B1" s="155"/>
      <c r="C1" s="207" t="s">
        <v>259</v>
      </c>
      <c r="D1" s="208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9"/>
      <c r="B5" s="209" t="s">
        <v>247</v>
      </c>
      <c r="C5" s="209"/>
      <c r="D5" s="209"/>
      <c r="H5" s="37"/>
      <c r="L5" s="37"/>
      <c r="N5" s="37" t="s">
        <v>170</v>
      </c>
    </row>
    <row r="6" spans="1:14" ht="15" customHeight="1">
      <c r="A6" s="210"/>
      <c r="B6" s="211"/>
      <c r="C6" s="211"/>
      <c r="D6" s="211"/>
      <c r="E6" s="323" t="s">
        <v>255</v>
      </c>
      <c r="F6" s="324"/>
      <c r="G6" s="323" t="s">
        <v>256</v>
      </c>
      <c r="H6" s="324"/>
      <c r="I6" s="212" t="s">
        <v>257</v>
      </c>
      <c r="J6" s="213"/>
      <c r="K6" s="323"/>
      <c r="L6" s="324"/>
      <c r="M6" s="323"/>
      <c r="N6" s="324"/>
    </row>
    <row r="7" spans="1:14" ht="15" customHeight="1">
      <c r="A7" s="57"/>
      <c r="B7" s="58"/>
      <c r="C7" s="58"/>
      <c r="D7" s="58"/>
      <c r="E7" s="214" t="s">
        <v>246</v>
      </c>
      <c r="F7" s="215" t="s">
        <v>2</v>
      </c>
      <c r="G7" s="214" t="s">
        <v>246</v>
      </c>
      <c r="H7" s="215" t="s">
        <v>2</v>
      </c>
      <c r="I7" s="214" t="s">
        <v>246</v>
      </c>
      <c r="J7" s="215" t="s">
        <v>2</v>
      </c>
      <c r="K7" s="214" t="s">
        <v>246</v>
      </c>
      <c r="L7" s="215" t="s">
        <v>2</v>
      </c>
      <c r="M7" s="214" t="s">
        <v>246</v>
      </c>
      <c r="N7" s="245" t="s">
        <v>2</v>
      </c>
    </row>
    <row r="8" spans="1:14" ht="18" customHeight="1">
      <c r="A8" s="276" t="s">
        <v>171</v>
      </c>
      <c r="B8" s="216" t="s">
        <v>172</v>
      </c>
      <c r="C8" s="217"/>
      <c r="D8" s="217"/>
      <c r="E8" s="218">
        <v>1</v>
      </c>
      <c r="F8" s="219">
        <v>1</v>
      </c>
      <c r="G8" s="218">
        <v>2</v>
      </c>
      <c r="H8" s="220">
        <v>2</v>
      </c>
      <c r="I8" s="218">
        <v>1</v>
      </c>
      <c r="J8" s="219">
        <v>1</v>
      </c>
      <c r="K8" s="218"/>
      <c r="L8" s="220"/>
      <c r="M8" s="218"/>
      <c r="N8" s="220"/>
    </row>
    <row r="9" spans="1:14" ht="18" customHeight="1">
      <c r="A9" s="277"/>
      <c r="B9" s="276" t="s">
        <v>173</v>
      </c>
      <c r="C9" s="174" t="s">
        <v>174</v>
      </c>
      <c r="D9" s="175"/>
      <c r="E9" s="221">
        <v>10</v>
      </c>
      <c r="F9" s="222">
        <v>10</v>
      </c>
      <c r="G9" s="221">
        <v>15418</v>
      </c>
      <c r="H9" s="223">
        <v>15418</v>
      </c>
      <c r="I9" s="221">
        <v>10</v>
      </c>
      <c r="J9" s="222">
        <v>10</v>
      </c>
      <c r="K9" s="221"/>
      <c r="L9" s="223"/>
      <c r="M9" s="221"/>
      <c r="N9" s="223"/>
    </row>
    <row r="10" spans="1:14" ht="18" customHeight="1">
      <c r="A10" s="277"/>
      <c r="B10" s="277"/>
      <c r="C10" s="42" t="s">
        <v>175</v>
      </c>
      <c r="D10" s="41"/>
      <c r="E10" s="224">
        <v>10</v>
      </c>
      <c r="F10" s="225">
        <v>10</v>
      </c>
      <c r="G10" s="224">
        <v>13677</v>
      </c>
      <c r="H10" s="226">
        <v>13677</v>
      </c>
      <c r="I10" s="224">
        <v>10</v>
      </c>
      <c r="J10" s="225">
        <v>10</v>
      </c>
      <c r="K10" s="224"/>
      <c r="L10" s="226"/>
      <c r="M10" s="224"/>
      <c r="N10" s="226"/>
    </row>
    <row r="11" spans="1:14" ht="18" customHeight="1">
      <c r="A11" s="277"/>
      <c r="B11" s="277"/>
      <c r="C11" s="42" t="s">
        <v>176</v>
      </c>
      <c r="D11" s="41"/>
      <c r="E11" s="224"/>
      <c r="F11" s="225"/>
      <c r="G11" s="224">
        <v>1741</v>
      </c>
      <c r="H11" s="226">
        <v>1741</v>
      </c>
      <c r="I11" s="224"/>
      <c r="J11" s="225"/>
      <c r="K11" s="224"/>
      <c r="L11" s="226"/>
      <c r="M11" s="224"/>
      <c r="N11" s="226"/>
    </row>
    <row r="12" spans="1:14" ht="18" customHeight="1">
      <c r="A12" s="277"/>
      <c r="B12" s="277"/>
      <c r="C12" s="42" t="s">
        <v>177</v>
      </c>
      <c r="D12" s="41"/>
      <c r="E12" s="224"/>
      <c r="F12" s="225"/>
      <c r="G12" s="224"/>
      <c r="H12" s="226"/>
      <c r="I12" s="224"/>
      <c r="J12" s="225"/>
      <c r="K12" s="224"/>
      <c r="L12" s="226"/>
      <c r="M12" s="224"/>
      <c r="N12" s="226"/>
    </row>
    <row r="13" spans="1:14" ht="18" customHeight="1">
      <c r="A13" s="277"/>
      <c r="B13" s="277"/>
      <c r="C13" s="42" t="s">
        <v>178</v>
      </c>
      <c r="D13" s="41"/>
      <c r="E13" s="224"/>
      <c r="F13" s="225"/>
      <c r="G13" s="224"/>
      <c r="H13" s="226"/>
      <c r="I13" s="224"/>
      <c r="J13" s="225"/>
      <c r="K13" s="224"/>
      <c r="L13" s="226"/>
      <c r="M13" s="224"/>
      <c r="N13" s="226"/>
    </row>
    <row r="14" spans="1:14" ht="18" customHeight="1">
      <c r="A14" s="278"/>
      <c r="B14" s="278"/>
      <c r="C14" s="45" t="s">
        <v>179</v>
      </c>
      <c r="D14" s="31"/>
      <c r="E14" s="227"/>
      <c r="F14" s="228"/>
      <c r="G14" s="227"/>
      <c r="H14" s="229"/>
      <c r="I14" s="227"/>
      <c r="J14" s="228"/>
      <c r="K14" s="227"/>
      <c r="L14" s="229"/>
      <c r="M14" s="227"/>
      <c r="N14" s="229"/>
    </row>
    <row r="15" spans="1:14" ht="18" customHeight="1">
      <c r="A15" s="319" t="s">
        <v>180</v>
      </c>
      <c r="B15" s="276" t="s">
        <v>181</v>
      </c>
      <c r="C15" s="174" t="s">
        <v>182</v>
      </c>
      <c r="D15" s="175"/>
      <c r="E15" s="230">
        <v>15623</v>
      </c>
      <c r="F15" s="231">
        <v>16828</v>
      </c>
      <c r="G15" s="230">
        <v>837</v>
      </c>
      <c r="H15" s="149">
        <v>1053</v>
      </c>
      <c r="I15" s="230">
        <v>13345</v>
      </c>
      <c r="J15" s="231">
        <v>13905</v>
      </c>
      <c r="K15" s="230"/>
      <c r="L15" s="149"/>
      <c r="M15" s="230"/>
      <c r="N15" s="149"/>
    </row>
    <row r="16" spans="1:14" ht="18" customHeight="1">
      <c r="A16" s="277"/>
      <c r="B16" s="277"/>
      <c r="C16" s="42" t="s">
        <v>183</v>
      </c>
      <c r="D16" s="41"/>
      <c r="E16" s="68">
        <v>7041</v>
      </c>
      <c r="F16" s="109">
        <v>4751</v>
      </c>
      <c r="G16" s="68">
        <v>64661</v>
      </c>
      <c r="H16" s="120">
        <v>64726</v>
      </c>
      <c r="I16" s="68">
        <v>18978</v>
      </c>
      <c r="J16" s="109">
        <v>19859</v>
      </c>
      <c r="K16" s="68"/>
      <c r="L16" s="120"/>
      <c r="M16" s="68"/>
      <c r="N16" s="120"/>
    </row>
    <row r="17" spans="1:14" ht="18" customHeight="1">
      <c r="A17" s="277"/>
      <c r="B17" s="277"/>
      <c r="C17" s="42" t="s">
        <v>184</v>
      </c>
      <c r="D17" s="41"/>
      <c r="E17" s="68"/>
      <c r="F17" s="109"/>
      <c r="G17" s="68"/>
      <c r="H17" s="120"/>
      <c r="I17" s="68"/>
      <c r="J17" s="109"/>
      <c r="K17" s="68"/>
      <c r="L17" s="120"/>
      <c r="M17" s="68"/>
      <c r="N17" s="120"/>
    </row>
    <row r="18" spans="1:14" ht="18" customHeight="1">
      <c r="A18" s="277"/>
      <c r="B18" s="278"/>
      <c r="C18" s="45" t="s">
        <v>185</v>
      </c>
      <c r="D18" s="31"/>
      <c r="E18" s="70">
        <v>22664</v>
      </c>
      <c r="F18" s="232">
        <f>F15+F16</f>
        <v>21579</v>
      </c>
      <c r="G18" s="70">
        <v>65498</v>
      </c>
      <c r="H18" s="232">
        <f>H15+H16</f>
        <v>65779</v>
      </c>
      <c r="I18" s="70">
        <v>32323</v>
      </c>
      <c r="J18" s="232">
        <v>33764</v>
      </c>
      <c r="K18" s="70"/>
      <c r="L18" s="232"/>
      <c r="M18" s="70"/>
      <c r="N18" s="232"/>
    </row>
    <row r="19" spans="1:14" ht="18" customHeight="1">
      <c r="A19" s="277"/>
      <c r="B19" s="276" t="s">
        <v>186</v>
      </c>
      <c r="C19" s="174" t="s">
        <v>187</v>
      </c>
      <c r="D19" s="175"/>
      <c r="E19" s="148">
        <v>1454</v>
      </c>
      <c r="F19" s="149">
        <v>897</v>
      </c>
      <c r="G19" s="148">
        <v>223</v>
      </c>
      <c r="H19" s="149">
        <v>375</v>
      </c>
      <c r="I19" s="148">
        <v>1768</v>
      </c>
      <c r="J19" s="149">
        <v>1698</v>
      </c>
      <c r="K19" s="148"/>
      <c r="L19" s="149"/>
      <c r="M19" s="148"/>
      <c r="N19" s="149"/>
    </row>
    <row r="20" spans="1:14" ht="18" customHeight="1">
      <c r="A20" s="277"/>
      <c r="B20" s="277"/>
      <c r="C20" s="42" t="s">
        <v>188</v>
      </c>
      <c r="D20" s="41"/>
      <c r="E20" s="67">
        <v>10971</v>
      </c>
      <c r="F20" s="120">
        <v>10533</v>
      </c>
      <c r="G20" s="67">
        <v>11069</v>
      </c>
      <c r="H20" s="120">
        <v>12591</v>
      </c>
      <c r="I20" s="67">
        <v>35143</v>
      </c>
      <c r="J20" s="120">
        <v>36656</v>
      </c>
      <c r="K20" s="67"/>
      <c r="L20" s="120"/>
      <c r="M20" s="67"/>
      <c r="N20" s="120"/>
    </row>
    <row r="21" spans="1:14" s="237" customFormat="1" ht="18" customHeight="1">
      <c r="A21" s="277"/>
      <c r="B21" s="277"/>
      <c r="C21" s="233" t="s">
        <v>189</v>
      </c>
      <c r="D21" s="234"/>
      <c r="E21" s="235"/>
      <c r="F21" s="236"/>
      <c r="G21" s="235">
        <v>41018</v>
      </c>
      <c r="H21" s="236">
        <v>39658</v>
      </c>
      <c r="I21" s="235"/>
      <c r="J21" s="236"/>
      <c r="K21" s="235"/>
      <c r="L21" s="236"/>
      <c r="M21" s="235"/>
      <c r="N21" s="236"/>
    </row>
    <row r="22" spans="1:14" ht="18" customHeight="1">
      <c r="A22" s="277"/>
      <c r="B22" s="278"/>
      <c r="C22" s="11" t="s">
        <v>190</v>
      </c>
      <c r="D22" s="12"/>
      <c r="E22" s="70">
        <v>12425</v>
      </c>
      <c r="F22" s="132">
        <f>F19+F20</f>
        <v>11430</v>
      </c>
      <c r="G22" s="70">
        <v>52310</v>
      </c>
      <c r="H22" s="132">
        <v>52624</v>
      </c>
      <c r="I22" s="70">
        <v>36911</v>
      </c>
      <c r="J22" s="132">
        <v>38354</v>
      </c>
      <c r="K22" s="70"/>
      <c r="L22" s="132"/>
      <c r="M22" s="70"/>
      <c r="N22" s="132"/>
    </row>
    <row r="23" spans="1:14" ht="18" customHeight="1">
      <c r="A23" s="277"/>
      <c r="B23" s="276" t="s">
        <v>191</v>
      </c>
      <c r="C23" s="174" t="s">
        <v>192</v>
      </c>
      <c r="D23" s="175"/>
      <c r="E23" s="148">
        <v>10</v>
      </c>
      <c r="F23" s="149">
        <v>10</v>
      </c>
      <c r="G23" s="148">
        <v>13451</v>
      </c>
      <c r="H23" s="149">
        <v>13451</v>
      </c>
      <c r="I23" s="148">
        <v>10</v>
      </c>
      <c r="J23" s="149">
        <v>10</v>
      </c>
      <c r="K23" s="148"/>
      <c r="L23" s="149"/>
      <c r="M23" s="148"/>
      <c r="N23" s="149"/>
    </row>
    <row r="24" spans="1:14" ht="18" customHeight="1">
      <c r="A24" s="277"/>
      <c r="B24" s="277"/>
      <c r="C24" s="42" t="s">
        <v>193</v>
      </c>
      <c r="D24" s="41"/>
      <c r="E24" s="67">
        <v>10229</v>
      </c>
      <c r="F24" s="120">
        <v>10140</v>
      </c>
      <c r="G24" s="67">
        <v>-263</v>
      </c>
      <c r="H24" s="120">
        <v>-296</v>
      </c>
      <c r="I24" s="67">
        <v>-4598</v>
      </c>
      <c r="J24" s="120">
        <v>-4600</v>
      </c>
      <c r="K24" s="67"/>
      <c r="L24" s="120"/>
      <c r="M24" s="67"/>
      <c r="N24" s="120"/>
    </row>
    <row r="25" spans="1:14" ht="18" customHeight="1">
      <c r="A25" s="277"/>
      <c r="B25" s="277"/>
      <c r="C25" s="42" t="s">
        <v>194</v>
      </c>
      <c r="D25" s="41"/>
      <c r="E25" s="67"/>
      <c r="F25" s="120"/>
      <c r="G25" s="67"/>
      <c r="H25" s="120"/>
      <c r="I25" s="67"/>
      <c r="J25" s="120"/>
      <c r="K25" s="67"/>
      <c r="L25" s="120"/>
      <c r="M25" s="67"/>
      <c r="N25" s="120"/>
    </row>
    <row r="26" spans="1:14" ht="18" customHeight="1">
      <c r="A26" s="277"/>
      <c r="B26" s="278"/>
      <c r="C26" s="43" t="s">
        <v>195</v>
      </c>
      <c r="D26" s="44"/>
      <c r="E26" s="69">
        <v>10239</v>
      </c>
      <c r="F26" s="132">
        <f>F23+F24</f>
        <v>10150</v>
      </c>
      <c r="G26" s="69">
        <v>13188</v>
      </c>
      <c r="H26" s="132">
        <f>H23+H24</f>
        <v>13155</v>
      </c>
      <c r="I26" s="151">
        <v>-4588</v>
      </c>
      <c r="J26" s="132">
        <v>-4590</v>
      </c>
      <c r="K26" s="69"/>
      <c r="L26" s="132"/>
      <c r="M26" s="69"/>
      <c r="N26" s="132"/>
    </row>
    <row r="27" spans="1:14" ht="18" customHeight="1">
      <c r="A27" s="278"/>
      <c r="B27" s="45" t="s">
        <v>196</v>
      </c>
      <c r="C27" s="31"/>
      <c r="D27" s="31"/>
      <c r="E27" s="238">
        <f>E22+E26</f>
        <v>22664</v>
      </c>
      <c r="F27" s="132">
        <f>F22+F26</f>
        <v>21580</v>
      </c>
      <c r="G27" s="70">
        <f>G22+G26</f>
        <v>65498</v>
      </c>
      <c r="H27" s="132">
        <f>H22+H26</f>
        <v>65779</v>
      </c>
      <c r="I27" s="238">
        <f>I22+I26</f>
        <v>32323</v>
      </c>
      <c r="J27" s="132">
        <v>33764</v>
      </c>
      <c r="K27" s="70"/>
      <c r="L27" s="132"/>
      <c r="M27" s="70"/>
      <c r="N27" s="132"/>
    </row>
    <row r="28" spans="1:14" ht="18" customHeight="1">
      <c r="A28" s="276" t="s">
        <v>197</v>
      </c>
      <c r="B28" s="276" t="s">
        <v>198</v>
      </c>
      <c r="C28" s="174" t="s">
        <v>199</v>
      </c>
      <c r="D28" s="239" t="s">
        <v>41</v>
      </c>
      <c r="E28" s="148">
        <v>2937</v>
      </c>
      <c r="F28" s="149">
        <v>2645</v>
      </c>
      <c r="G28" s="148">
        <v>5749</v>
      </c>
      <c r="H28" s="149">
        <v>4197</v>
      </c>
      <c r="I28" s="148">
        <v>4388</v>
      </c>
      <c r="J28" s="149">
        <v>5113</v>
      </c>
      <c r="K28" s="148"/>
      <c r="L28" s="149"/>
      <c r="M28" s="148"/>
      <c r="N28" s="149"/>
    </row>
    <row r="29" spans="1:14" ht="18" customHeight="1">
      <c r="A29" s="277"/>
      <c r="B29" s="277"/>
      <c r="C29" s="42" t="s">
        <v>200</v>
      </c>
      <c r="D29" s="240" t="s">
        <v>42</v>
      </c>
      <c r="E29" s="67">
        <v>2683</v>
      </c>
      <c r="F29" s="120">
        <v>2200</v>
      </c>
      <c r="G29" s="67">
        <v>5432</v>
      </c>
      <c r="H29" s="120">
        <v>3743</v>
      </c>
      <c r="I29" s="67">
        <v>4152</v>
      </c>
      <c r="J29" s="120">
        <v>4840</v>
      </c>
      <c r="K29" s="67"/>
      <c r="L29" s="120"/>
      <c r="M29" s="67"/>
      <c r="N29" s="120"/>
    </row>
    <row r="30" spans="1:14" ht="18" customHeight="1">
      <c r="A30" s="277"/>
      <c r="B30" s="277"/>
      <c r="C30" s="42" t="s">
        <v>201</v>
      </c>
      <c r="D30" s="240" t="s">
        <v>202</v>
      </c>
      <c r="E30" s="67">
        <v>178</v>
      </c>
      <c r="F30" s="120">
        <v>187</v>
      </c>
      <c r="G30" s="68">
        <v>243</v>
      </c>
      <c r="H30" s="120">
        <v>245</v>
      </c>
      <c r="I30" s="67">
        <v>135</v>
      </c>
      <c r="J30" s="120">
        <v>138</v>
      </c>
      <c r="K30" s="67"/>
      <c r="L30" s="120"/>
      <c r="M30" s="67"/>
      <c r="N30" s="120"/>
    </row>
    <row r="31" spans="1:15" ht="18" customHeight="1">
      <c r="A31" s="277"/>
      <c r="B31" s="277"/>
      <c r="C31" s="11" t="s">
        <v>203</v>
      </c>
      <c r="D31" s="241" t="s">
        <v>204</v>
      </c>
      <c r="E31" s="70">
        <f aca="true" t="shared" si="0" ref="E31:N31">E28-E29-E30</f>
        <v>76</v>
      </c>
      <c r="F31" s="232">
        <f t="shared" si="0"/>
        <v>258</v>
      </c>
      <c r="G31" s="70">
        <f t="shared" si="0"/>
        <v>74</v>
      </c>
      <c r="H31" s="232">
        <f t="shared" si="0"/>
        <v>209</v>
      </c>
      <c r="I31" s="70">
        <f t="shared" si="0"/>
        <v>101</v>
      </c>
      <c r="J31" s="242">
        <f t="shared" si="0"/>
        <v>135</v>
      </c>
      <c r="K31" s="70">
        <f t="shared" si="0"/>
        <v>0</v>
      </c>
      <c r="L31" s="242">
        <f t="shared" si="0"/>
        <v>0</v>
      </c>
      <c r="M31" s="70">
        <f t="shared" si="0"/>
        <v>0</v>
      </c>
      <c r="N31" s="232">
        <f t="shared" si="0"/>
        <v>0</v>
      </c>
      <c r="O31" s="7"/>
    </row>
    <row r="32" spans="1:14" ht="18" customHeight="1">
      <c r="A32" s="277"/>
      <c r="B32" s="277"/>
      <c r="C32" s="174" t="s">
        <v>205</v>
      </c>
      <c r="D32" s="239" t="s">
        <v>206</v>
      </c>
      <c r="E32" s="148">
        <v>17</v>
      </c>
      <c r="F32" s="149">
        <v>10</v>
      </c>
      <c r="G32" s="148">
        <v>6</v>
      </c>
      <c r="H32" s="149">
        <v>1</v>
      </c>
      <c r="I32" s="148">
        <v>39</v>
      </c>
      <c r="J32" s="149">
        <v>53</v>
      </c>
      <c r="K32" s="148"/>
      <c r="L32" s="149"/>
      <c r="M32" s="148"/>
      <c r="N32" s="149"/>
    </row>
    <row r="33" spans="1:14" ht="18" customHeight="1">
      <c r="A33" s="277"/>
      <c r="B33" s="277"/>
      <c r="C33" s="42" t="s">
        <v>207</v>
      </c>
      <c r="D33" s="240" t="s">
        <v>208</v>
      </c>
      <c r="E33" s="67">
        <v>4</v>
      </c>
      <c r="F33" s="120">
        <v>6</v>
      </c>
      <c r="G33" s="67">
        <v>48</v>
      </c>
      <c r="H33" s="120">
        <v>61</v>
      </c>
      <c r="I33" s="67">
        <v>139</v>
      </c>
      <c r="J33" s="120">
        <v>155</v>
      </c>
      <c r="K33" s="67"/>
      <c r="L33" s="120"/>
      <c r="M33" s="67"/>
      <c r="N33" s="120"/>
    </row>
    <row r="34" spans="1:14" ht="18" customHeight="1">
      <c r="A34" s="277"/>
      <c r="B34" s="278"/>
      <c r="C34" s="11" t="s">
        <v>209</v>
      </c>
      <c r="D34" s="241" t="s">
        <v>210</v>
      </c>
      <c r="E34" s="70">
        <f aca="true" t="shared" si="1" ref="E34:N34">E31+E32-E33</f>
        <v>89</v>
      </c>
      <c r="F34" s="132">
        <f t="shared" si="1"/>
        <v>262</v>
      </c>
      <c r="G34" s="70">
        <f t="shared" si="1"/>
        <v>32</v>
      </c>
      <c r="H34" s="132">
        <f t="shared" si="1"/>
        <v>149</v>
      </c>
      <c r="I34" s="70">
        <f t="shared" si="1"/>
        <v>1</v>
      </c>
      <c r="J34" s="132">
        <f t="shared" si="1"/>
        <v>33</v>
      </c>
      <c r="K34" s="70">
        <f t="shared" si="1"/>
        <v>0</v>
      </c>
      <c r="L34" s="132">
        <f t="shared" si="1"/>
        <v>0</v>
      </c>
      <c r="M34" s="70">
        <f t="shared" si="1"/>
        <v>0</v>
      </c>
      <c r="N34" s="132">
        <f t="shared" si="1"/>
        <v>0</v>
      </c>
    </row>
    <row r="35" spans="1:14" ht="18" customHeight="1">
      <c r="A35" s="277"/>
      <c r="B35" s="276" t="s">
        <v>211</v>
      </c>
      <c r="C35" s="174" t="s">
        <v>212</v>
      </c>
      <c r="D35" s="239" t="s">
        <v>213</v>
      </c>
      <c r="E35" s="148"/>
      <c r="F35" s="149"/>
      <c r="G35" s="148"/>
      <c r="H35" s="149"/>
      <c r="I35" s="148">
        <v>2</v>
      </c>
      <c r="J35" s="149">
        <v>2</v>
      </c>
      <c r="K35" s="148"/>
      <c r="L35" s="149"/>
      <c r="M35" s="148"/>
      <c r="N35" s="149"/>
    </row>
    <row r="36" spans="1:14" ht="18" customHeight="1">
      <c r="A36" s="277"/>
      <c r="B36" s="277"/>
      <c r="C36" s="42" t="s">
        <v>214</v>
      </c>
      <c r="D36" s="240" t="s">
        <v>215</v>
      </c>
      <c r="E36" s="67"/>
      <c r="F36" s="120"/>
      <c r="G36" s="67"/>
      <c r="H36" s="120"/>
      <c r="I36" s="67">
        <v>1</v>
      </c>
      <c r="J36" s="120">
        <v>1</v>
      </c>
      <c r="K36" s="67"/>
      <c r="L36" s="120"/>
      <c r="M36" s="67"/>
      <c r="N36" s="120"/>
    </row>
    <row r="37" spans="1:14" ht="18" customHeight="1">
      <c r="A37" s="277"/>
      <c r="B37" s="277"/>
      <c r="C37" s="42" t="s">
        <v>216</v>
      </c>
      <c r="D37" s="240" t="s">
        <v>217</v>
      </c>
      <c r="E37" s="67">
        <f aca="true" t="shared" si="2" ref="E37:N37">E34+E35-E36</f>
        <v>89</v>
      </c>
      <c r="F37" s="120">
        <f t="shared" si="2"/>
        <v>262</v>
      </c>
      <c r="G37" s="67">
        <f t="shared" si="2"/>
        <v>32</v>
      </c>
      <c r="H37" s="120">
        <f t="shared" si="2"/>
        <v>149</v>
      </c>
      <c r="I37" s="67">
        <f t="shared" si="2"/>
        <v>2</v>
      </c>
      <c r="J37" s="120">
        <f t="shared" si="2"/>
        <v>34</v>
      </c>
      <c r="K37" s="67">
        <f t="shared" si="2"/>
        <v>0</v>
      </c>
      <c r="L37" s="120">
        <f t="shared" si="2"/>
        <v>0</v>
      </c>
      <c r="M37" s="67">
        <f t="shared" si="2"/>
        <v>0</v>
      </c>
      <c r="N37" s="120">
        <f t="shared" si="2"/>
        <v>0</v>
      </c>
    </row>
    <row r="38" spans="1:14" ht="18" customHeight="1">
      <c r="A38" s="277"/>
      <c r="B38" s="277"/>
      <c r="C38" s="42" t="s">
        <v>218</v>
      </c>
      <c r="D38" s="240" t="s">
        <v>219</v>
      </c>
      <c r="E38" s="67"/>
      <c r="F38" s="120"/>
      <c r="G38" s="67"/>
      <c r="H38" s="120"/>
      <c r="I38" s="67"/>
      <c r="J38" s="120"/>
      <c r="K38" s="67"/>
      <c r="L38" s="120"/>
      <c r="M38" s="67"/>
      <c r="N38" s="120"/>
    </row>
    <row r="39" spans="1:14" ht="18" customHeight="1">
      <c r="A39" s="277"/>
      <c r="B39" s="277"/>
      <c r="C39" s="42" t="s">
        <v>220</v>
      </c>
      <c r="D39" s="240" t="s">
        <v>221</v>
      </c>
      <c r="E39" s="67"/>
      <c r="F39" s="120"/>
      <c r="G39" s="67"/>
      <c r="H39" s="120"/>
      <c r="I39" s="67"/>
      <c r="J39" s="120"/>
      <c r="K39" s="67"/>
      <c r="L39" s="120"/>
      <c r="M39" s="67"/>
      <c r="N39" s="120"/>
    </row>
    <row r="40" spans="1:14" ht="18" customHeight="1">
      <c r="A40" s="277"/>
      <c r="B40" s="277"/>
      <c r="C40" s="42" t="s">
        <v>222</v>
      </c>
      <c r="D40" s="240" t="s">
        <v>223</v>
      </c>
      <c r="E40" s="67"/>
      <c r="F40" s="120"/>
      <c r="G40" s="67"/>
      <c r="H40" s="120"/>
      <c r="I40" s="67"/>
      <c r="J40" s="120"/>
      <c r="K40" s="67"/>
      <c r="L40" s="120"/>
      <c r="M40" s="67"/>
      <c r="N40" s="120"/>
    </row>
    <row r="41" spans="1:14" ht="18" customHeight="1">
      <c r="A41" s="277"/>
      <c r="B41" s="277"/>
      <c r="C41" s="186" t="s">
        <v>224</v>
      </c>
      <c r="D41" s="240" t="s">
        <v>225</v>
      </c>
      <c r="E41" s="67">
        <f aca="true" t="shared" si="3" ref="E41:N41">E34+E35-E36-E40</f>
        <v>89</v>
      </c>
      <c r="F41" s="120">
        <f t="shared" si="3"/>
        <v>262</v>
      </c>
      <c r="G41" s="67">
        <f t="shared" si="3"/>
        <v>32</v>
      </c>
      <c r="H41" s="120">
        <f t="shared" si="3"/>
        <v>149</v>
      </c>
      <c r="I41" s="67">
        <f t="shared" si="3"/>
        <v>2</v>
      </c>
      <c r="J41" s="120">
        <f t="shared" si="3"/>
        <v>34</v>
      </c>
      <c r="K41" s="67">
        <f t="shared" si="3"/>
        <v>0</v>
      </c>
      <c r="L41" s="120">
        <f t="shared" si="3"/>
        <v>0</v>
      </c>
      <c r="M41" s="67">
        <f t="shared" si="3"/>
        <v>0</v>
      </c>
      <c r="N41" s="120">
        <f t="shared" si="3"/>
        <v>0</v>
      </c>
    </row>
    <row r="42" spans="1:14" ht="18" customHeight="1">
      <c r="A42" s="277"/>
      <c r="B42" s="277"/>
      <c r="C42" s="321" t="s">
        <v>226</v>
      </c>
      <c r="D42" s="322"/>
      <c r="E42" s="68">
        <f aca="true" t="shared" si="4" ref="E42:N42">E37+E38-E39-E40</f>
        <v>89</v>
      </c>
      <c r="F42" s="108">
        <f t="shared" si="4"/>
        <v>262</v>
      </c>
      <c r="G42" s="68">
        <f t="shared" si="4"/>
        <v>32</v>
      </c>
      <c r="H42" s="108">
        <f t="shared" si="4"/>
        <v>149</v>
      </c>
      <c r="I42" s="68">
        <f t="shared" si="4"/>
        <v>2</v>
      </c>
      <c r="J42" s="108">
        <f t="shared" si="4"/>
        <v>34</v>
      </c>
      <c r="K42" s="68">
        <f t="shared" si="4"/>
        <v>0</v>
      </c>
      <c r="L42" s="108">
        <f t="shared" si="4"/>
        <v>0</v>
      </c>
      <c r="M42" s="68">
        <f t="shared" si="4"/>
        <v>0</v>
      </c>
      <c r="N42" s="120">
        <f t="shared" si="4"/>
        <v>0</v>
      </c>
    </row>
    <row r="43" spans="1:14" ht="18" customHeight="1">
      <c r="A43" s="277"/>
      <c r="B43" s="277"/>
      <c r="C43" s="42" t="s">
        <v>227</v>
      </c>
      <c r="D43" s="240" t="s">
        <v>228</v>
      </c>
      <c r="E43" s="67"/>
      <c r="F43" s="120"/>
      <c r="G43" s="67">
        <v>-295</v>
      </c>
      <c r="H43" s="120">
        <v>-444</v>
      </c>
      <c r="I43" s="67"/>
      <c r="J43" s="120"/>
      <c r="K43" s="67"/>
      <c r="L43" s="120"/>
      <c r="M43" s="67"/>
      <c r="N43" s="120"/>
    </row>
    <row r="44" spans="1:14" ht="18" customHeight="1">
      <c r="A44" s="278"/>
      <c r="B44" s="278"/>
      <c r="C44" s="11" t="s">
        <v>229</v>
      </c>
      <c r="D44" s="90" t="s">
        <v>230</v>
      </c>
      <c r="E44" s="70">
        <f aca="true" t="shared" si="5" ref="E44:N44">E41+E43</f>
        <v>89</v>
      </c>
      <c r="F44" s="132">
        <f t="shared" si="5"/>
        <v>262</v>
      </c>
      <c r="G44" s="70">
        <f t="shared" si="5"/>
        <v>-263</v>
      </c>
      <c r="H44" s="132">
        <f t="shared" si="5"/>
        <v>-295</v>
      </c>
      <c r="I44" s="70">
        <f t="shared" si="5"/>
        <v>2</v>
      </c>
      <c r="J44" s="132">
        <f t="shared" si="5"/>
        <v>34</v>
      </c>
      <c r="K44" s="70">
        <f t="shared" si="5"/>
        <v>0</v>
      </c>
      <c r="L44" s="132">
        <f t="shared" si="5"/>
        <v>0</v>
      </c>
      <c r="M44" s="70">
        <f t="shared" si="5"/>
        <v>0</v>
      </c>
      <c r="N44" s="132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3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2018-08-16T10:47:30Z</cp:lastPrinted>
  <dcterms:created xsi:type="dcterms:W3CDTF">1999-07-06T05:17:05Z</dcterms:created>
  <dcterms:modified xsi:type="dcterms:W3CDTF">2018-10-29T06:19:28Z</dcterms:modified>
  <cp:category/>
  <cp:version/>
  <cp:contentType/>
  <cp:contentStatus/>
</cp:coreProperties>
</file>