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'5.三セク決算'!$A$1:$O$46</definedName>
  </definedNames>
  <calcPr fullCalcOnLoad="1"/>
</workbook>
</file>

<file path=xl/sharedStrings.xml><?xml version="1.0" encoding="utf-8"?>
<sst xmlns="http://schemas.openxmlformats.org/spreadsheetml/2006/main" count="440" uniqueCount="267">
  <si>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</si>
  <si>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</si>
  <si>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</si>
  <si>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</si>
  <si>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</si>
  <si>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</si>
  <si>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</si>
  <si>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</si>
  <si>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</si>
  <si>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</si>
  <si>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</si>
  <si>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</si>
  <si>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</si>
  <si>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</si>
  <si>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</si>
  <si>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</si>
  <si>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</si>
  <si>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</si>
  <si>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</si>
  <si>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</si>
  <si>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</si>
  <si>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</si>
  <si>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</si>
  <si>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</si>
  <si>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</si>
  <si>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</si>
  <si>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</si>
  <si>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</si>
  <si>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</si>
  <si>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</si>
  <si>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</si>
  <si>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</si>
  <si>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</si>
  <si>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</si>
  <si>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</si>
  <si>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</si>
  <si>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</si>
  <si>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</si>
  <si>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</si>
  <si>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</si>
  <si>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</si>
  <si>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</si>
  <si>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</si>
  <si>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</si>
  <si>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</si>
  <si>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</si>
  <si>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</si>
  <si>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</si>
  <si>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</si>
  <si>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</si>
  <si>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</si>
  <si>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</si>
  <si>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</si>
  <si>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</si>
  <si>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</si>
  <si>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</si>
  <si>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</si>
  <si>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</si>
  <si>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</si>
  <si>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</si>
  <si>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</si>
  <si>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</si>
  <si>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</si>
  <si>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</si>
  <si>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</si>
  <si>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</si>
  <si>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</si>
  <si>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</si>
  <si>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</si>
  <si>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</si>
  <si>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</si>
  <si>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</si>
  <si>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</si>
  <si>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</si>
  <si>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</si>
  <si>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</si>
  <si>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</si>
  <si>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</si>
  <si>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</si>
  <si>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</si>
  <si>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</si>
  <si>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</si>
  <si>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</si>
  <si>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</si>
  <si>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</si>
  <si>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</si>
  <si>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</si>
  <si>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</si>
  <si>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</si>
  <si>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</si>
  <si>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</si>
  <si>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</si>
  <si>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</si>
  <si>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</si>
  <si>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</si>
  <si>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</si>
  <si>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</si>
  <si>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</si>
  <si>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</si>
  <si>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</si>
  <si>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</si>
  <si>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</si>
  <si>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</si>
  <si>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</si>
  <si>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</si>
  <si>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</si>
  <si>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</si>
  <si>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</si>
  <si>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</si>
  <si>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</si>
  <si>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</si>
  <si>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</si>
  <si>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</si>
  <si>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</si>
  <si>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</si>
  <si>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</si>
  <si>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</si>
  <si>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</si>
  <si>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</si>
  <si>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</si>
  <si>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</si>
  <si>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</si>
  <si>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</si>
  <si>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</si>
  <si>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</si>
  <si>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</si>
  <si>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</si>
  <si>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</si>
  <si>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</si>
  <si>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</si>
  <si>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</si>
  <si>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</si>
  <si>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</si>
  <si>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</si>
  <si>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</si>
  <si>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</si>
  <si>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</si>
  <si>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</si>
  <si>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</si>
  <si>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</si>
  <si>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</si>
  <si>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</si>
  <si>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</si>
  <si>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</si>
  <si>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</si>
  <si>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</si>
  <si>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</si>
  <si>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</si>
  <si>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</si>
  <si>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</si>
  <si>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</si>
  <si>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</si>
  <si>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</si>
  <si>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</si>
  <si>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</si>
  <si>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</si>
  <si>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</si>
  <si>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</si>
  <si>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</si>
  <si>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</si>
  <si>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</si>
  <si>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</si>
  <si>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</si>
  <si>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</si>
  <si>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</si>
  <si>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</si>
  <si>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</si>
  <si>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</si>
  <si>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</si>
  <si>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</si>
  <si>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</si>
  <si>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</si>
  <si>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</si>
  <si>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</si>
  <si>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</si>
  <si>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</si>
  <si>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</si>
  <si>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</si>
  <si>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</si>
  <si>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</si>
  <si>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</si>
  <si>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</si>
  <si>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</si>
  <si>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</si>
  <si>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</si>
  <si>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</si>
  <si>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</si>
  <si>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</si>
  <si>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</si>
  <si>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</si>
  <si>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</si>
  <si>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</si>
  <si>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</si>
  <si>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</si>
  <si>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</si>
  <si>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</si>
  <si>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</si>
  <si>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</si>
  <si>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</si>
  <si>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</si>
  <si>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</si>
  <si>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</si>
  <si>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</si>
  <si>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</si>
  <si>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</si>
  <si>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</si>
  <si>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</si>
  <si>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</si>
  <si>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</si>
  <si>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</si>
  <si>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</si>
  <si>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</si>
  <si>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</si>
  <si>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</si>
  <si>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</si>
  <si>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</si>
  <si>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</si>
  <si>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</si>
  <si>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</si>
  <si>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</si>
  <si>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</si>
  <si>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</si>
  <si>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</si>
  <si>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</si>
  <si>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</si>
  <si>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</si>
  <si>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</si>
  <si>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</si>
  <si>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</si>
  <si>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</si>
  <si>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</si>
  <si>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</si>
  <si>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</si>
  <si>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</si>
  <si>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</si>
  <si>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</si>
  <si>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</si>
  <si>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</si>
  <si>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</si>
  <si>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</si>
  <si>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</si>
  <si>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</si>
  <si>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</si>
  <si>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</si>
  <si>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</si>
  <si>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</si>
  <si>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</si>
  <si>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</si>
  <si>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愛知県</t>
  </si>
  <si>
    <t>愛知県</t>
  </si>
  <si>
    <t>水道事業</t>
  </si>
  <si>
    <t>工業用水道事業</t>
  </si>
  <si>
    <t>用地造成事業</t>
  </si>
  <si>
    <t>県立病院事業</t>
  </si>
  <si>
    <t>港湾整備事業</t>
  </si>
  <si>
    <t>流域下水道事業</t>
  </si>
  <si>
    <t>水道事業</t>
  </si>
  <si>
    <t>用地造成事業</t>
  </si>
  <si>
    <t>県立病院事業</t>
  </si>
  <si>
    <t>港湾整備事業</t>
  </si>
  <si>
    <t>流域下水道事業</t>
  </si>
  <si>
    <t>-</t>
  </si>
  <si>
    <t>愛知県土地開発公社</t>
  </si>
  <si>
    <t>愛知県住宅供給公社</t>
  </si>
  <si>
    <t>愛知県道路公社</t>
  </si>
  <si>
    <t>名古屋高速道路公社</t>
  </si>
  <si>
    <t>愛知高速交通株式会社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</si>
</sst>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 shrinkToFit="1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15" xfId="48" applyNumberFormat="1" applyFont="1" applyBorder="1" applyAlignment="1">
      <alignment horizontal="right" vertical="center"/>
    </xf>
    <xf numFmtId="217" fontId="0" fillId="0" borderId="38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vertical="center"/>
    </xf>
    <xf numFmtId="217" fontId="0" fillId="0" borderId="55" xfId="48" applyNumberFormat="1" applyBorder="1" applyAlignment="1">
      <alignment horizontal="center" vertical="center"/>
    </xf>
    <xf numFmtId="217" fontId="0" fillId="0" borderId="13" xfId="48" applyNumberFormat="1" applyBorder="1" applyAlignment="1">
      <alignment horizontal="center" vertical="center"/>
    </xf>
    <xf numFmtId="217" fontId="0" fillId="0" borderId="33" xfId="48" applyNumberFormat="1" applyBorder="1" applyAlignment="1">
      <alignment horizontal="center" vertical="center"/>
    </xf>
    <xf numFmtId="217" fontId="0" fillId="0" borderId="41" xfId="48" applyNumberFormat="1" applyFill="1" applyBorder="1" applyAlignment="1">
      <alignment vertical="center"/>
    </xf>
    <xf numFmtId="217" fontId="0" fillId="0" borderId="61" xfId="0" applyNumberForma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63" xfId="48" applyNumberFormat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58" xfId="48" applyNumberFormat="1" applyBorder="1" applyAlignment="1">
      <alignment horizontal="center" vertical="center"/>
    </xf>
    <xf numFmtId="217" fontId="0" fillId="0" borderId="60" xfId="48" applyNumberFormat="1" applyBorder="1" applyAlignment="1">
      <alignment horizontal="center" vertical="center"/>
    </xf>
    <xf numFmtId="217" fontId="0" fillId="0" borderId="6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59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61" xfId="48" applyNumberFormat="1" applyFill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8" xfId="48" applyNumberFormat="1" applyFont="1" applyBorder="1" applyAlignment="1">
      <alignment vertical="center" textRotation="255"/>
    </xf>
    <xf numFmtId="224" fontId="16" fillId="0" borderId="69" xfId="48" applyNumberFormat="1" applyFont="1" applyBorder="1" applyAlignment="1">
      <alignment vertical="center" textRotation="255"/>
    </xf>
    <xf numFmtId="224" fontId="16" fillId="0" borderId="67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69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 textRotation="255"/>
      <protection/>
    </xf>
    <xf numFmtId="0" fontId="14" fillId="0" borderId="69" xfId="61" applyFont="1" applyBorder="1" applyAlignment="1">
      <alignment vertical="center"/>
      <protection/>
    </xf>
    <xf numFmtId="0" fontId="14" fillId="0" borderId="67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Fon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50" xfId="48" applyNumberForma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68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" sqref="E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7" t="s">
        <v>88</v>
      </c>
      <c r="B9" s="267" t="s">
        <v>90</v>
      </c>
      <c r="C9" s="55" t="s">
        <v>4</v>
      </c>
      <c r="D9" s="56"/>
      <c r="E9" s="56"/>
      <c r="F9" s="65">
        <v>1204490</v>
      </c>
      <c r="G9" s="75">
        <f>F9/$F$27*100</f>
        <v>52.73296496566966</v>
      </c>
      <c r="H9" s="66">
        <v>1175376</v>
      </c>
      <c r="I9" s="80">
        <f>(F9/H9-1)*100</f>
        <v>2.4769945957719086</v>
      </c>
      <c r="K9" s="108"/>
    </row>
    <row r="10" spans="1:9" ht="18" customHeight="1">
      <c r="A10" s="268"/>
      <c r="B10" s="268"/>
      <c r="C10" s="7"/>
      <c r="D10" s="52" t="s">
        <v>23</v>
      </c>
      <c r="E10" s="53"/>
      <c r="F10" s="67">
        <v>375551</v>
      </c>
      <c r="G10" s="76">
        <f aca="true" t="shared" si="0" ref="G10:G27">F10/$F$27*100</f>
        <v>16.441745241406906</v>
      </c>
      <c r="H10" s="68">
        <v>407843</v>
      </c>
      <c r="I10" s="81">
        <f aca="true" t="shared" si="1" ref="I10:I27">(F10/H10-1)*100</f>
        <v>-7.917752664628297</v>
      </c>
    </row>
    <row r="11" spans="1:9" ht="18" customHeight="1">
      <c r="A11" s="268"/>
      <c r="B11" s="268"/>
      <c r="C11" s="7"/>
      <c r="D11" s="16"/>
      <c r="E11" s="23" t="s">
        <v>24</v>
      </c>
      <c r="F11" s="69">
        <v>278788</v>
      </c>
      <c r="G11" s="77">
        <f t="shared" si="0"/>
        <v>12.205429548480364</v>
      </c>
      <c r="H11" s="70">
        <v>324083</v>
      </c>
      <c r="I11" s="82">
        <f t="shared" si="1"/>
        <v>-13.976357908313608</v>
      </c>
    </row>
    <row r="12" spans="1:9" ht="18" customHeight="1">
      <c r="A12" s="268"/>
      <c r="B12" s="268"/>
      <c r="C12" s="7"/>
      <c r="D12" s="16"/>
      <c r="E12" s="23" t="s">
        <v>25</v>
      </c>
      <c r="F12" s="69">
        <v>49533</v>
      </c>
      <c r="G12" s="77">
        <f t="shared" si="0"/>
        <v>2.1685708919497175</v>
      </c>
      <c r="H12" s="70">
        <v>36360</v>
      </c>
      <c r="I12" s="82">
        <f t="shared" si="1"/>
        <v>36.22937293729373</v>
      </c>
    </row>
    <row r="13" spans="1:9" ht="18" customHeight="1">
      <c r="A13" s="268"/>
      <c r="B13" s="268"/>
      <c r="C13" s="7"/>
      <c r="D13" s="33"/>
      <c r="E13" s="23" t="s">
        <v>26</v>
      </c>
      <c r="F13" s="69">
        <v>3383</v>
      </c>
      <c r="G13" s="77">
        <f t="shared" si="0"/>
        <v>0.14810884314428552</v>
      </c>
      <c r="H13" s="70">
        <v>3157</v>
      </c>
      <c r="I13" s="82">
        <f t="shared" si="1"/>
        <v>7.15869496357302</v>
      </c>
    </row>
    <row r="14" spans="1:9" ht="18" customHeight="1">
      <c r="A14" s="268"/>
      <c r="B14" s="268"/>
      <c r="C14" s="7"/>
      <c r="D14" s="61" t="s">
        <v>27</v>
      </c>
      <c r="E14" s="51"/>
      <c r="F14" s="65">
        <v>309226</v>
      </c>
      <c r="G14" s="75">
        <f t="shared" si="0"/>
        <v>13.538015113844171</v>
      </c>
      <c r="H14" s="66">
        <v>265726</v>
      </c>
      <c r="I14" s="83">
        <f t="shared" si="1"/>
        <v>16.370246042916392</v>
      </c>
    </row>
    <row r="15" spans="1:9" ht="18" customHeight="1">
      <c r="A15" s="268"/>
      <c r="B15" s="268"/>
      <c r="C15" s="7"/>
      <c r="D15" s="16"/>
      <c r="E15" s="23" t="s">
        <v>28</v>
      </c>
      <c r="F15" s="69">
        <v>13726</v>
      </c>
      <c r="G15" s="77">
        <f t="shared" si="0"/>
        <v>0.6009287558375592</v>
      </c>
      <c r="H15" s="70">
        <v>13426</v>
      </c>
      <c r="I15" s="82">
        <f t="shared" si="1"/>
        <v>2.2344704305079732</v>
      </c>
    </row>
    <row r="16" spans="1:11" ht="18" customHeight="1">
      <c r="A16" s="268"/>
      <c r="B16" s="268"/>
      <c r="C16" s="7"/>
      <c r="D16" s="16"/>
      <c r="E16" s="29" t="s">
        <v>29</v>
      </c>
      <c r="F16" s="67">
        <v>295500</v>
      </c>
      <c r="G16" s="76">
        <f t="shared" si="0"/>
        <v>12.93708635800661</v>
      </c>
      <c r="H16" s="68">
        <v>252300</v>
      </c>
      <c r="I16" s="81">
        <f t="shared" si="1"/>
        <v>17.122473246135563</v>
      </c>
      <c r="K16" s="109"/>
    </row>
    <row r="17" spans="1:9" ht="18" customHeight="1">
      <c r="A17" s="268"/>
      <c r="B17" s="268"/>
      <c r="C17" s="7"/>
      <c r="D17" s="270" t="s">
        <v>30</v>
      </c>
      <c r="E17" s="271"/>
      <c r="F17" s="67">
        <v>288610</v>
      </c>
      <c r="G17" s="76">
        <f t="shared" si="0"/>
        <v>12.635439911283546</v>
      </c>
      <c r="H17" s="68">
        <v>279231</v>
      </c>
      <c r="I17" s="81">
        <f t="shared" si="1"/>
        <v>3.3588677474922113</v>
      </c>
    </row>
    <row r="18" spans="1:9" ht="18" customHeight="1">
      <c r="A18" s="268"/>
      <c r="B18" s="268"/>
      <c r="C18" s="7"/>
      <c r="D18" s="272" t="s">
        <v>94</v>
      </c>
      <c r="E18" s="273"/>
      <c r="F18" s="69">
        <v>24190</v>
      </c>
      <c r="G18" s="77">
        <f t="shared" si="0"/>
        <v>1.0590460879870727</v>
      </c>
      <c r="H18" s="70">
        <v>22631</v>
      </c>
      <c r="I18" s="82">
        <f t="shared" si="1"/>
        <v>6.888780875789835</v>
      </c>
    </row>
    <row r="19" spans="1:26" ht="18" customHeight="1">
      <c r="A19" s="268"/>
      <c r="B19" s="268"/>
      <c r="C19" s="10"/>
      <c r="D19" s="272" t="s">
        <v>95</v>
      </c>
      <c r="E19" s="273"/>
      <c r="F19" s="107">
        <v>5053</v>
      </c>
      <c r="G19" s="77">
        <f t="shared" si="0"/>
        <v>0.22122198770560883</v>
      </c>
      <c r="H19" s="70">
        <v>576</v>
      </c>
      <c r="I19" s="82">
        <f t="shared" si="1"/>
        <v>777.2569444444445</v>
      </c>
      <c r="Z19" s="2" t="s">
        <v>96</v>
      </c>
    </row>
    <row r="20" spans="1:9" ht="18" customHeight="1">
      <c r="A20" s="268"/>
      <c r="B20" s="268"/>
      <c r="C20" s="44" t="s">
        <v>5</v>
      </c>
      <c r="D20" s="43"/>
      <c r="E20" s="43"/>
      <c r="F20" s="69">
        <v>116458</v>
      </c>
      <c r="G20" s="77">
        <f t="shared" si="0"/>
        <v>5.098569215163228</v>
      </c>
      <c r="H20" s="70">
        <v>122247</v>
      </c>
      <c r="I20" s="82">
        <f t="shared" si="1"/>
        <v>-4.735494531563145</v>
      </c>
    </row>
    <row r="21" spans="1:9" ht="18" customHeight="1">
      <c r="A21" s="268"/>
      <c r="B21" s="268"/>
      <c r="C21" s="44" t="s">
        <v>6</v>
      </c>
      <c r="D21" s="43"/>
      <c r="E21" s="43"/>
      <c r="F21" s="69">
        <v>70000</v>
      </c>
      <c r="G21" s="77">
        <f t="shared" si="0"/>
        <v>3.064622825923732</v>
      </c>
      <c r="H21" s="70">
        <v>60000</v>
      </c>
      <c r="I21" s="82">
        <f t="shared" si="1"/>
        <v>16.666666666666675</v>
      </c>
    </row>
    <row r="22" spans="1:9" ht="18" customHeight="1">
      <c r="A22" s="268"/>
      <c r="B22" s="268"/>
      <c r="C22" s="44" t="s">
        <v>31</v>
      </c>
      <c r="D22" s="43"/>
      <c r="E22" s="43"/>
      <c r="F22" s="69">
        <v>49984</v>
      </c>
      <c r="G22" s="77">
        <f t="shared" si="0"/>
        <v>2.188315819013883</v>
      </c>
      <c r="H22" s="70">
        <v>50219</v>
      </c>
      <c r="I22" s="82">
        <f t="shared" si="1"/>
        <v>-0.4679503773472149</v>
      </c>
    </row>
    <row r="23" spans="1:9" ht="18" customHeight="1">
      <c r="A23" s="268"/>
      <c r="B23" s="268"/>
      <c r="C23" s="44" t="s">
        <v>7</v>
      </c>
      <c r="D23" s="43"/>
      <c r="E23" s="43"/>
      <c r="F23" s="69">
        <v>188464</v>
      </c>
      <c r="G23" s="77">
        <f t="shared" si="0"/>
        <v>8.251015375212718</v>
      </c>
      <c r="H23" s="70">
        <v>195313</v>
      </c>
      <c r="I23" s="82">
        <f t="shared" si="1"/>
        <v>-3.506679022901704</v>
      </c>
    </row>
    <row r="24" spans="1:9" ht="18" customHeight="1">
      <c r="A24" s="268"/>
      <c r="B24" s="268"/>
      <c r="C24" s="44" t="s">
        <v>32</v>
      </c>
      <c r="D24" s="43"/>
      <c r="E24" s="43"/>
      <c r="F24" s="69">
        <v>5163</v>
      </c>
      <c r="G24" s="77">
        <f t="shared" si="0"/>
        <v>0.22603782357491753</v>
      </c>
      <c r="H24" s="70">
        <v>6373</v>
      </c>
      <c r="I24" s="82">
        <f t="shared" si="1"/>
        <v>-18.98634865840264</v>
      </c>
    </row>
    <row r="25" spans="1:9" ht="18" customHeight="1">
      <c r="A25" s="268"/>
      <c r="B25" s="268"/>
      <c r="C25" s="44" t="s">
        <v>8</v>
      </c>
      <c r="D25" s="43"/>
      <c r="E25" s="43"/>
      <c r="F25" s="69">
        <v>261602</v>
      </c>
      <c r="G25" s="77">
        <f t="shared" si="0"/>
        <v>11.453020864390002</v>
      </c>
      <c r="H25" s="70">
        <v>273091</v>
      </c>
      <c r="I25" s="82">
        <f t="shared" si="1"/>
        <v>-4.207022567569052</v>
      </c>
    </row>
    <row r="26" spans="1:9" ht="18" customHeight="1">
      <c r="A26" s="268"/>
      <c r="B26" s="268"/>
      <c r="C26" s="45" t="s">
        <v>9</v>
      </c>
      <c r="D26" s="46"/>
      <c r="E26" s="46"/>
      <c r="F26" s="71">
        <v>387970</v>
      </c>
      <c r="G26" s="78">
        <f t="shared" si="0"/>
        <v>16.98545311105186</v>
      </c>
      <c r="H26" s="72">
        <v>409002</v>
      </c>
      <c r="I26" s="84">
        <f t="shared" si="1"/>
        <v>-5.142273142918619</v>
      </c>
    </row>
    <row r="27" spans="1:9" ht="18" customHeight="1">
      <c r="A27" s="268"/>
      <c r="B27" s="269"/>
      <c r="C27" s="47" t="s">
        <v>10</v>
      </c>
      <c r="D27" s="31"/>
      <c r="E27" s="31"/>
      <c r="F27" s="73">
        <f>SUM(F9,F20:F26)</f>
        <v>2284131</v>
      </c>
      <c r="G27" s="79">
        <f t="shared" si="0"/>
        <v>100</v>
      </c>
      <c r="H27" s="73">
        <f>SUM(H9,H20:H26)</f>
        <v>2291621</v>
      </c>
      <c r="I27" s="85">
        <f t="shared" si="1"/>
        <v>-0.32684287672350987</v>
      </c>
    </row>
    <row r="28" spans="1:9" ht="18" customHeight="1">
      <c r="A28" s="268"/>
      <c r="B28" s="267" t="s">
        <v>89</v>
      </c>
      <c r="C28" s="55" t="s">
        <v>11</v>
      </c>
      <c r="D28" s="56"/>
      <c r="E28" s="56"/>
      <c r="F28" s="65">
        <f>SUM(F29:F31)</f>
        <v>1030766</v>
      </c>
      <c r="G28" s="75">
        <f>F28/$F$45*100</f>
        <v>45.127271596944304</v>
      </c>
      <c r="H28" s="65">
        <v>1032705</v>
      </c>
      <c r="I28" s="86">
        <f>(F28/H28-1)*100</f>
        <v>-0.18775933107711973</v>
      </c>
    </row>
    <row r="29" spans="1:9" ht="18" customHeight="1">
      <c r="A29" s="268"/>
      <c r="B29" s="268"/>
      <c r="C29" s="7"/>
      <c r="D29" s="30" t="s">
        <v>12</v>
      </c>
      <c r="E29" s="43"/>
      <c r="F29" s="69">
        <v>599409</v>
      </c>
      <c r="G29" s="77">
        <f aca="true" t="shared" si="2" ref="G29:G45">F29/$F$45*100</f>
        <v>26.242321478058834</v>
      </c>
      <c r="H29" s="69">
        <v>599640</v>
      </c>
      <c r="I29" s="87">
        <f aca="true" t="shared" si="3" ref="I29:I45">(F29/H29-1)*100</f>
        <v>-0.038523113868316194</v>
      </c>
    </row>
    <row r="30" spans="1:9" ht="18" customHeight="1">
      <c r="A30" s="268"/>
      <c r="B30" s="268"/>
      <c r="C30" s="7"/>
      <c r="D30" s="30" t="s">
        <v>33</v>
      </c>
      <c r="E30" s="43"/>
      <c r="F30" s="69">
        <v>42870</v>
      </c>
      <c r="G30" s="77">
        <f t="shared" si="2"/>
        <v>1.8768625792478628</v>
      </c>
      <c r="H30" s="69">
        <v>45131</v>
      </c>
      <c r="I30" s="87">
        <f t="shared" si="3"/>
        <v>-5.009860184795379</v>
      </c>
    </row>
    <row r="31" spans="1:9" ht="18" customHeight="1">
      <c r="A31" s="268"/>
      <c r="B31" s="268"/>
      <c r="C31" s="19"/>
      <c r="D31" s="30" t="s">
        <v>13</v>
      </c>
      <c r="E31" s="43"/>
      <c r="F31" s="69">
        <v>388487</v>
      </c>
      <c r="G31" s="77">
        <f t="shared" si="2"/>
        <v>17.00808753963761</v>
      </c>
      <c r="H31" s="69">
        <v>387934</v>
      </c>
      <c r="I31" s="87">
        <f t="shared" si="3"/>
        <v>0.1425500213953823</v>
      </c>
    </row>
    <row r="32" spans="1:9" ht="18" customHeight="1">
      <c r="A32" s="268"/>
      <c r="B32" s="268"/>
      <c r="C32" s="50" t="s">
        <v>14</v>
      </c>
      <c r="D32" s="51"/>
      <c r="E32" s="51"/>
      <c r="F32" s="65">
        <f>SUM(F33:F38)+308</f>
        <v>961096</v>
      </c>
      <c r="G32" s="75">
        <f t="shared" si="2"/>
        <v>42.0770962786285</v>
      </c>
      <c r="H32" s="65">
        <v>1013859</v>
      </c>
      <c r="I32" s="86">
        <f t="shared" si="3"/>
        <v>-5.204175334045469</v>
      </c>
    </row>
    <row r="33" spans="1:9" ht="18" customHeight="1">
      <c r="A33" s="268"/>
      <c r="B33" s="268"/>
      <c r="C33" s="7"/>
      <c r="D33" s="30" t="s">
        <v>15</v>
      </c>
      <c r="E33" s="43"/>
      <c r="F33" s="69">
        <v>69025</v>
      </c>
      <c r="G33" s="77">
        <f t="shared" si="2"/>
        <v>3.0219370079912227</v>
      </c>
      <c r="H33" s="69">
        <v>65428</v>
      </c>
      <c r="I33" s="87">
        <f t="shared" si="3"/>
        <v>5.497646267652989</v>
      </c>
    </row>
    <row r="34" spans="1:9" ht="18" customHeight="1">
      <c r="A34" s="268"/>
      <c r="B34" s="268"/>
      <c r="C34" s="7"/>
      <c r="D34" s="30" t="s">
        <v>34</v>
      </c>
      <c r="E34" s="43"/>
      <c r="F34" s="69">
        <v>19212</v>
      </c>
      <c r="G34" s="77">
        <f t="shared" si="2"/>
        <v>0.8411076247378105</v>
      </c>
      <c r="H34" s="69">
        <v>19044</v>
      </c>
      <c r="I34" s="87">
        <f t="shared" si="3"/>
        <v>0.8821676118462518</v>
      </c>
    </row>
    <row r="35" spans="1:9" ht="18" customHeight="1">
      <c r="A35" s="268"/>
      <c r="B35" s="268"/>
      <c r="C35" s="7"/>
      <c r="D35" s="30" t="s">
        <v>35</v>
      </c>
      <c r="E35" s="43"/>
      <c r="F35" s="69">
        <v>624146</v>
      </c>
      <c r="G35" s="77">
        <f t="shared" si="2"/>
        <v>27.325315404414198</v>
      </c>
      <c r="H35" s="69">
        <v>706923</v>
      </c>
      <c r="I35" s="87">
        <f t="shared" si="3"/>
        <v>-11.709478967299125</v>
      </c>
    </row>
    <row r="36" spans="1:9" ht="18" customHeight="1">
      <c r="A36" s="268"/>
      <c r="B36" s="268"/>
      <c r="C36" s="7"/>
      <c r="D36" s="30" t="s">
        <v>36</v>
      </c>
      <c r="E36" s="43"/>
      <c r="F36" s="69">
        <v>43628</v>
      </c>
      <c r="G36" s="77">
        <f t="shared" si="2"/>
        <v>1.9100480664200084</v>
      </c>
      <c r="H36" s="69">
        <v>7156</v>
      </c>
      <c r="I36" s="87">
        <f t="shared" si="3"/>
        <v>509.6702068194522</v>
      </c>
    </row>
    <row r="37" spans="1:9" ht="18" customHeight="1">
      <c r="A37" s="268"/>
      <c r="B37" s="268"/>
      <c r="C37" s="7"/>
      <c r="D37" s="30" t="s">
        <v>16</v>
      </c>
      <c r="E37" s="43"/>
      <c r="F37" s="69">
        <v>13918</v>
      </c>
      <c r="G37" s="77">
        <f t="shared" si="2"/>
        <v>0.6093345784458072</v>
      </c>
      <c r="H37" s="69">
        <v>27248</v>
      </c>
      <c r="I37" s="87">
        <f t="shared" si="3"/>
        <v>-48.92102172636523</v>
      </c>
    </row>
    <row r="38" spans="1:9" ht="18" customHeight="1">
      <c r="A38" s="268"/>
      <c r="B38" s="268"/>
      <c r="C38" s="19"/>
      <c r="D38" s="30" t="s">
        <v>37</v>
      </c>
      <c r="E38" s="43"/>
      <c r="F38" s="69">
        <f>3425+187434</f>
        <v>190859</v>
      </c>
      <c r="G38" s="77">
        <f t="shared" si="2"/>
        <v>8.355869256185395</v>
      </c>
      <c r="H38" s="69">
        <v>187752</v>
      </c>
      <c r="I38" s="87">
        <f t="shared" si="3"/>
        <v>1.6548425582683546</v>
      </c>
    </row>
    <row r="39" spans="1:9" ht="18" customHeight="1">
      <c r="A39" s="268"/>
      <c r="B39" s="268"/>
      <c r="C39" s="50" t="s">
        <v>17</v>
      </c>
      <c r="D39" s="51"/>
      <c r="E39" s="51"/>
      <c r="F39" s="65">
        <v>292269</v>
      </c>
      <c r="G39" s="75">
        <f t="shared" si="2"/>
        <v>12.79563212442719</v>
      </c>
      <c r="H39" s="65">
        <v>245057</v>
      </c>
      <c r="I39" s="86">
        <f t="shared" si="3"/>
        <v>19.265721852466978</v>
      </c>
    </row>
    <row r="40" spans="1:9" ht="18" customHeight="1">
      <c r="A40" s="268"/>
      <c r="B40" s="268"/>
      <c r="C40" s="7"/>
      <c r="D40" s="52" t="s">
        <v>18</v>
      </c>
      <c r="E40" s="53"/>
      <c r="F40" s="67">
        <v>291250</v>
      </c>
      <c r="G40" s="76">
        <f t="shared" si="2"/>
        <v>12.751019972146956</v>
      </c>
      <c r="H40" s="67">
        <v>244056</v>
      </c>
      <c r="I40" s="88">
        <f t="shared" si="3"/>
        <v>19.3373651948733</v>
      </c>
    </row>
    <row r="41" spans="1:9" ht="18" customHeight="1">
      <c r="A41" s="268"/>
      <c r="B41" s="268"/>
      <c r="C41" s="7"/>
      <c r="D41" s="16"/>
      <c r="E41" s="104" t="s">
        <v>92</v>
      </c>
      <c r="F41" s="69">
        <v>162003</v>
      </c>
      <c r="G41" s="77">
        <f t="shared" si="2"/>
        <v>7.092544166687461</v>
      </c>
      <c r="H41" s="69">
        <v>153730</v>
      </c>
      <c r="I41" s="89">
        <f t="shared" si="3"/>
        <v>5.381513042346975</v>
      </c>
    </row>
    <row r="42" spans="1:9" ht="18" customHeight="1">
      <c r="A42" s="268"/>
      <c r="B42" s="268"/>
      <c r="C42" s="7"/>
      <c r="D42" s="33"/>
      <c r="E42" s="32" t="s">
        <v>38</v>
      </c>
      <c r="F42" s="69">
        <v>129247</v>
      </c>
      <c r="G42" s="77">
        <f t="shared" si="2"/>
        <v>5.658475805459495</v>
      </c>
      <c r="H42" s="69">
        <v>90326</v>
      </c>
      <c r="I42" s="89">
        <f t="shared" si="3"/>
        <v>43.08947589841241</v>
      </c>
    </row>
    <row r="43" spans="1:9" ht="18" customHeight="1">
      <c r="A43" s="268"/>
      <c r="B43" s="268"/>
      <c r="C43" s="7"/>
      <c r="D43" s="30" t="s">
        <v>39</v>
      </c>
      <c r="E43" s="54"/>
      <c r="F43" s="69">
        <v>1019</v>
      </c>
      <c r="G43" s="77">
        <f t="shared" si="2"/>
        <v>0.04461215228023261</v>
      </c>
      <c r="H43" s="69">
        <v>1001</v>
      </c>
      <c r="I43" s="89">
        <f t="shared" si="3"/>
        <v>1.798201798201804</v>
      </c>
    </row>
    <row r="44" spans="1:9" ht="18" customHeight="1">
      <c r="A44" s="268"/>
      <c r="B44" s="26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9"/>
      <c r="B45" s="269"/>
      <c r="C45" s="11" t="s">
        <v>19</v>
      </c>
      <c r="D45" s="12"/>
      <c r="E45" s="12"/>
      <c r="F45" s="74">
        <f>SUM(F28,F32,F39)</f>
        <v>2284131</v>
      </c>
      <c r="G45" s="85">
        <f t="shared" si="2"/>
        <v>100</v>
      </c>
      <c r="H45" s="74">
        <f>SUM(H28,H32,H39)</f>
        <v>2291621</v>
      </c>
      <c r="I45" s="85">
        <f t="shared" si="3"/>
        <v>-0.32684287672350987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0" t="s">
        <v>49</v>
      </c>
      <c r="B6" s="281"/>
      <c r="C6" s="281"/>
      <c r="D6" s="281"/>
      <c r="E6" s="282"/>
      <c r="F6" s="274" t="s">
        <v>250</v>
      </c>
      <c r="G6" s="275"/>
      <c r="H6" s="276" t="s">
        <v>251</v>
      </c>
      <c r="I6" s="275"/>
      <c r="J6" s="276" t="s">
        <v>252</v>
      </c>
      <c r="K6" s="275"/>
      <c r="L6" s="276" t="s">
        <v>253</v>
      </c>
      <c r="M6" s="275"/>
      <c r="N6" s="276"/>
      <c r="O6" s="275"/>
    </row>
    <row r="7" spans="1:15" ht="15.75" customHeight="1">
      <c r="A7" s="283"/>
      <c r="B7" s="284"/>
      <c r="C7" s="284"/>
      <c r="D7" s="284"/>
      <c r="E7" s="285"/>
      <c r="F7" s="110" t="s">
        <v>240</v>
      </c>
      <c r="G7" s="38" t="s">
        <v>2</v>
      </c>
      <c r="H7" s="110" t="s">
        <v>240</v>
      </c>
      <c r="I7" s="38" t="s">
        <v>2</v>
      </c>
      <c r="J7" s="110" t="s">
        <v>240</v>
      </c>
      <c r="K7" s="38" t="s">
        <v>2</v>
      </c>
      <c r="L7" s="110" t="s">
        <v>240</v>
      </c>
      <c r="M7" s="38" t="s">
        <v>2</v>
      </c>
      <c r="N7" s="110" t="s">
        <v>240</v>
      </c>
      <c r="O7" s="229" t="s">
        <v>2</v>
      </c>
    </row>
    <row r="8" spans="1:25" ht="15.75" customHeight="1">
      <c r="A8" s="292" t="s">
        <v>83</v>
      </c>
      <c r="B8" s="55" t="s">
        <v>50</v>
      </c>
      <c r="C8" s="56"/>
      <c r="D8" s="56"/>
      <c r="E8" s="93" t="s">
        <v>41</v>
      </c>
      <c r="F8" s="111">
        <v>34686</v>
      </c>
      <c r="G8" s="111">
        <v>34773</v>
      </c>
      <c r="H8" s="111">
        <v>15611</v>
      </c>
      <c r="I8" s="111">
        <v>16322</v>
      </c>
      <c r="J8" s="111">
        <v>5585</v>
      </c>
      <c r="K8" s="231">
        <v>35061</v>
      </c>
      <c r="L8" s="111">
        <v>43776</v>
      </c>
      <c r="M8" s="111">
        <v>41989.751</v>
      </c>
      <c r="N8" s="111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3"/>
      <c r="B9" s="8"/>
      <c r="C9" s="30" t="s">
        <v>51</v>
      </c>
      <c r="D9" s="43"/>
      <c r="E9" s="91" t="s">
        <v>42</v>
      </c>
      <c r="F9" s="70">
        <v>34686</v>
      </c>
      <c r="G9" s="70">
        <v>34773</v>
      </c>
      <c r="H9" s="70">
        <v>15611</v>
      </c>
      <c r="I9" s="70">
        <v>16300</v>
      </c>
      <c r="J9" s="70">
        <v>5585</v>
      </c>
      <c r="K9" s="232">
        <v>35061</v>
      </c>
      <c r="L9" s="70">
        <v>43776</v>
      </c>
      <c r="M9" s="70">
        <f>M8-M10</f>
        <v>41987.32</v>
      </c>
      <c r="N9" s="70"/>
      <c r="O9" s="115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3"/>
      <c r="B10" s="10"/>
      <c r="C10" s="30" t="s">
        <v>52</v>
      </c>
      <c r="D10" s="43"/>
      <c r="E10" s="91" t="s">
        <v>43</v>
      </c>
      <c r="F10" s="70">
        <v>0</v>
      </c>
      <c r="G10" s="70">
        <v>0</v>
      </c>
      <c r="H10" s="70">
        <v>0</v>
      </c>
      <c r="I10" s="70">
        <v>22</v>
      </c>
      <c r="J10" s="116">
        <v>0</v>
      </c>
      <c r="K10" s="233">
        <v>0</v>
      </c>
      <c r="L10" s="70">
        <v>0</v>
      </c>
      <c r="M10" s="70">
        <v>2.431</v>
      </c>
      <c r="N10" s="70"/>
      <c r="O10" s="115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3"/>
      <c r="B11" s="50" t="s">
        <v>53</v>
      </c>
      <c r="C11" s="63"/>
      <c r="D11" s="63"/>
      <c r="E11" s="90" t="s">
        <v>44</v>
      </c>
      <c r="F11" s="117">
        <v>32394</v>
      </c>
      <c r="G11" s="117">
        <v>32866</v>
      </c>
      <c r="H11" s="117">
        <v>13476</v>
      </c>
      <c r="I11" s="117">
        <v>13840</v>
      </c>
      <c r="J11" s="117">
        <v>4555</v>
      </c>
      <c r="K11" s="234">
        <v>33657</v>
      </c>
      <c r="L11" s="117">
        <v>43939</v>
      </c>
      <c r="M11" s="117">
        <v>42196.718</v>
      </c>
      <c r="N11" s="117"/>
      <c r="O11" s="119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3"/>
      <c r="B12" s="7"/>
      <c r="C12" s="30" t="s">
        <v>54</v>
      </c>
      <c r="D12" s="43"/>
      <c r="E12" s="91" t="s">
        <v>45</v>
      </c>
      <c r="F12" s="70">
        <v>32394</v>
      </c>
      <c r="G12" s="70">
        <v>32866</v>
      </c>
      <c r="H12" s="117">
        <v>13476</v>
      </c>
      <c r="I12" s="117">
        <v>13823</v>
      </c>
      <c r="J12" s="117">
        <v>4555</v>
      </c>
      <c r="K12" s="234">
        <v>33657</v>
      </c>
      <c r="L12" s="70">
        <v>43939</v>
      </c>
      <c r="M12" s="70">
        <f>M11-M13</f>
        <v>41936.451</v>
      </c>
      <c r="N12" s="70"/>
      <c r="O12" s="115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3"/>
      <c r="B13" s="8"/>
      <c r="C13" s="52" t="s">
        <v>55</v>
      </c>
      <c r="D13" s="53"/>
      <c r="E13" s="95" t="s">
        <v>46</v>
      </c>
      <c r="F13" s="67">
        <v>0</v>
      </c>
      <c r="G13" s="67">
        <v>0</v>
      </c>
      <c r="H13" s="116">
        <v>0</v>
      </c>
      <c r="I13" s="116">
        <v>17</v>
      </c>
      <c r="J13" s="116">
        <v>0</v>
      </c>
      <c r="K13" s="233">
        <v>0</v>
      </c>
      <c r="L13" s="68">
        <v>0</v>
      </c>
      <c r="M13" s="67">
        <v>260.267</v>
      </c>
      <c r="N13" s="68"/>
      <c r="O13" s="121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3"/>
      <c r="B14" s="44" t="s">
        <v>56</v>
      </c>
      <c r="C14" s="43"/>
      <c r="D14" s="43"/>
      <c r="E14" s="91" t="s">
        <v>97</v>
      </c>
      <c r="F14" s="69">
        <f aca="true" t="shared" si="0" ref="F14:O15">F9-F12</f>
        <v>2292</v>
      </c>
      <c r="G14" s="69">
        <f t="shared" si="0"/>
        <v>1907</v>
      </c>
      <c r="H14" s="69">
        <f>H9-H12+1</f>
        <v>2136</v>
      </c>
      <c r="I14" s="69">
        <f t="shared" si="0"/>
        <v>2477</v>
      </c>
      <c r="J14" s="69">
        <f>J9-J12-1</f>
        <v>1029</v>
      </c>
      <c r="K14" s="107">
        <f t="shared" si="0"/>
        <v>1404</v>
      </c>
      <c r="L14" s="69">
        <f t="shared" si="0"/>
        <v>-163</v>
      </c>
      <c r="M14" s="69">
        <f t="shared" si="0"/>
        <v>50.86899999999878</v>
      </c>
      <c r="N14" s="69">
        <f t="shared" si="0"/>
        <v>0</v>
      </c>
      <c r="O14" s="122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3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69">
        <f t="shared" si="0"/>
        <v>0</v>
      </c>
      <c r="H15" s="69">
        <f t="shared" si="1"/>
        <v>0</v>
      </c>
      <c r="I15" s="69">
        <f t="shared" si="0"/>
        <v>5</v>
      </c>
      <c r="J15" s="69">
        <f t="shared" si="1"/>
        <v>0</v>
      </c>
      <c r="K15" s="107">
        <f t="shared" si="0"/>
        <v>0</v>
      </c>
      <c r="L15" s="69">
        <f t="shared" si="1"/>
        <v>0</v>
      </c>
      <c r="M15" s="69">
        <f t="shared" si="0"/>
        <v>-257.836</v>
      </c>
      <c r="N15" s="69">
        <f t="shared" si="1"/>
        <v>0</v>
      </c>
      <c r="O15" s="122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3"/>
      <c r="B16" s="44" t="s">
        <v>58</v>
      </c>
      <c r="C16" s="43"/>
      <c r="D16" s="43"/>
      <c r="E16" s="91" t="s">
        <v>99</v>
      </c>
      <c r="F16" s="67">
        <f aca="true" t="shared" si="2" ref="F16:O16">F8-F11</f>
        <v>2292</v>
      </c>
      <c r="G16" s="67">
        <f t="shared" si="2"/>
        <v>1907</v>
      </c>
      <c r="H16" s="67">
        <f>H8-H11+1</f>
        <v>2136</v>
      </c>
      <c r="I16" s="67">
        <f t="shared" si="2"/>
        <v>2482</v>
      </c>
      <c r="J16" s="67">
        <f>J8-J11-1</f>
        <v>1029</v>
      </c>
      <c r="K16" s="235">
        <f>K8-K11</f>
        <v>1404</v>
      </c>
      <c r="L16" s="67">
        <f t="shared" si="2"/>
        <v>-163</v>
      </c>
      <c r="M16" s="67">
        <f t="shared" si="2"/>
        <v>-206.9670000000042</v>
      </c>
      <c r="N16" s="67">
        <f t="shared" si="2"/>
        <v>0</v>
      </c>
      <c r="O16" s="120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3"/>
      <c r="B17" s="44" t="s">
        <v>59</v>
      </c>
      <c r="C17" s="43"/>
      <c r="D17" s="43"/>
      <c r="E17" s="34"/>
      <c r="F17" s="69">
        <v>0</v>
      </c>
      <c r="G17" s="69">
        <v>0</v>
      </c>
      <c r="H17" s="116">
        <v>0</v>
      </c>
      <c r="I17" s="116">
        <v>0</v>
      </c>
      <c r="J17" s="70">
        <v>0</v>
      </c>
      <c r="K17" s="232">
        <v>0</v>
      </c>
      <c r="L17" s="70">
        <v>43785</v>
      </c>
      <c r="M17" s="69">
        <v>43247.542</v>
      </c>
      <c r="N17" s="116"/>
      <c r="O17" s="12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4"/>
      <c r="B18" s="47" t="s">
        <v>60</v>
      </c>
      <c r="C18" s="31"/>
      <c r="D18" s="31"/>
      <c r="E18" s="17"/>
      <c r="F18" s="124">
        <v>0</v>
      </c>
      <c r="G18" s="124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4">
        <v>0</v>
      </c>
      <c r="N18" s="126"/>
      <c r="O18" s="127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3" t="s">
        <v>84</v>
      </c>
      <c r="B19" s="50" t="s">
        <v>61</v>
      </c>
      <c r="C19" s="51"/>
      <c r="D19" s="51"/>
      <c r="E19" s="96"/>
      <c r="F19" s="65">
        <v>11105</v>
      </c>
      <c r="G19" s="65">
        <v>11033</v>
      </c>
      <c r="H19" s="66">
        <v>3283</v>
      </c>
      <c r="I19" s="66">
        <v>4665</v>
      </c>
      <c r="J19" s="66">
        <v>21201</v>
      </c>
      <c r="K19" s="236">
        <v>19266</v>
      </c>
      <c r="L19" s="66">
        <v>3529</v>
      </c>
      <c r="M19" s="65">
        <v>5798.291</v>
      </c>
      <c r="N19" s="66"/>
      <c r="O19" s="129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3"/>
      <c r="B20" s="19"/>
      <c r="C20" s="30" t="s">
        <v>62</v>
      </c>
      <c r="D20" s="43"/>
      <c r="E20" s="91"/>
      <c r="F20" s="69">
        <v>6659</v>
      </c>
      <c r="G20" s="69">
        <v>6858</v>
      </c>
      <c r="H20" s="70">
        <v>1663</v>
      </c>
      <c r="I20" s="70">
        <v>2488</v>
      </c>
      <c r="J20" s="70">
        <v>6920</v>
      </c>
      <c r="K20" s="232">
        <v>6000</v>
      </c>
      <c r="L20" s="70">
        <v>1724</v>
      </c>
      <c r="M20" s="69">
        <v>3949.3</v>
      </c>
      <c r="N20" s="70"/>
      <c r="O20" s="115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3"/>
      <c r="B21" s="9" t="s">
        <v>63</v>
      </c>
      <c r="C21" s="63"/>
      <c r="D21" s="63"/>
      <c r="E21" s="90" t="s">
        <v>100</v>
      </c>
      <c r="F21" s="130">
        <v>11105</v>
      </c>
      <c r="G21" s="130">
        <v>11033</v>
      </c>
      <c r="H21" s="117">
        <v>3283</v>
      </c>
      <c r="I21" s="117">
        <v>4665</v>
      </c>
      <c r="J21" s="117">
        <v>21201</v>
      </c>
      <c r="K21" s="234">
        <v>19266</v>
      </c>
      <c r="L21" s="117">
        <v>3529</v>
      </c>
      <c r="M21" s="130">
        <f>M19</f>
        <v>5798.291</v>
      </c>
      <c r="N21" s="117"/>
      <c r="O21" s="119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3"/>
      <c r="B22" s="50" t="s">
        <v>64</v>
      </c>
      <c r="C22" s="51"/>
      <c r="D22" s="51"/>
      <c r="E22" s="96" t="s">
        <v>101</v>
      </c>
      <c r="F22" s="65">
        <v>29723</v>
      </c>
      <c r="G22" s="65">
        <v>29984</v>
      </c>
      <c r="H22" s="66">
        <v>14674</v>
      </c>
      <c r="I22" s="66">
        <v>13888</v>
      </c>
      <c r="J22" s="66">
        <v>24694</v>
      </c>
      <c r="K22" s="236">
        <v>23849</v>
      </c>
      <c r="L22" s="66">
        <v>5139</v>
      </c>
      <c r="M22" s="65">
        <v>7243.722</v>
      </c>
      <c r="N22" s="66"/>
      <c r="O22" s="129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3"/>
      <c r="B23" s="7" t="s">
        <v>65</v>
      </c>
      <c r="C23" s="52" t="s">
        <v>66</v>
      </c>
      <c r="D23" s="53"/>
      <c r="E23" s="95"/>
      <c r="F23" s="67">
        <v>5514</v>
      </c>
      <c r="G23" s="67">
        <v>7905</v>
      </c>
      <c r="H23" s="68">
        <v>3508</v>
      </c>
      <c r="I23" s="68">
        <v>4757</v>
      </c>
      <c r="J23" s="68">
        <v>0</v>
      </c>
      <c r="K23" s="237">
        <v>1990</v>
      </c>
      <c r="L23" s="68">
        <v>2419</v>
      </c>
      <c r="M23" s="67">
        <v>2187.177</v>
      </c>
      <c r="N23" s="68"/>
      <c r="O23" s="121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3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-18618</v>
      </c>
      <c r="G24" s="69">
        <f t="shared" si="3"/>
        <v>-18951</v>
      </c>
      <c r="H24" s="69">
        <f t="shared" si="3"/>
        <v>-11391</v>
      </c>
      <c r="I24" s="69">
        <f t="shared" si="3"/>
        <v>-9223</v>
      </c>
      <c r="J24" s="69">
        <f t="shared" si="3"/>
        <v>-3493</v>
      </c>
      <c r="K24" s="107">
        <f t="shared" si="3"/>
        <v>-4583</v>
      </c>
      <c r="L24" s="69">
        <f t="shared" si="3"/>
        <v>-1610</v>
      </c>
      <c r="M24" s="69">
        <f t="shared" si="3"/>
        <v>-1445.4309999999996</v>
      </c>
      <c r="N24" s="69">
        <f t="shared" si="3"/>
        <v>0</v>
      </c>
      <c r="O24" s="122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3"/>
      <c r="B25" s="101" t="s">
        <v>67</v>
      </c>
      <c r="C25" s="53"/>
      <c r="D25" s="53"/>
      <c r="E25" s="295" t="s">
        <v>104</v>
      </c>
      <c r="F25" s="305">
        <v>18618</v>
      </c>
      <c r="G25" s="305">
        <v>18951</v>
      </c>
      <c r="H25" s="301">
        <v>11391</v>
      </c>
      <c r="I25" s="301">
        <v>9223</v>
      </c>
      <c r="J25" s="301">
        <v>3493</v>
      </c>
      <c r="K25" s="303">
        <v>4583</v>
      </c>
      <c r="L25" s="301">
        <v>1610</v>
      </c>
      <c r="M25" s="305">
        <v>1445.431</v>
      </c>
      <c r="N25" s="301"/>
      <c r="O25" s="309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3"/>
      <c r="B26" s="9" t="s">
        <v>68</v>
      </c>
      <c r="C26" s="63"/>
      <c r="D26" s="63"/>
      <c r="E26" s="296"/>
      <c r="F26" s="306"/>
      <c r="G26" s="306"/>
      <c r="H26" s="302"/>
      <c r="I26" s="302"/>
      <c r="J26" s="302"/>
      <c r="K26" s="304"/>
      <c r="L26" s="302"/>
      <c r="M26" s="306"/>
      <c r="N26" s="302"/>
      <c r="O26" s="310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4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  <c r="J27" s="73">
        <f t="shared" si="4"/>
        <v>0</v>
      </c>
      <c r="K27" s="238">
        <f t="shared" si="4"/>
        <v>0</v>
      </c>
      <c r="L27" s="73">
        <f t="shared" si="4"/>
        <v>0</v>
      </c>
      <c r="M27" s="73">
        <f t="shared" si="4"/>
        <v>0</v>
      </c>
      <c r="N27" s="73">
        <f t="shared" si="4"/>
        <v>0</v>
      </c>
      <c r="O27" s="132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34"/>
      <c r="K29" s="134"/>
      <c r="L29" s="133"/>
      <c r="M29" s="113"/>
      <c r="N29" s="113"/>
      <c r="O29" s="134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4"/>
    </row>
    <row r="30" spans="1:25" ht="15.75" customHeight="1">
      <c r="A30" s="286" t="s">
        <v>69</v>
      </c>
      <c r="B30" s="287"/>
      <c r="C30" s="287"/>
      <c r="D30" s="287"/>
      <c r="E30" s="288"/>
      <c r="F30" s="307" t="s">
        <v>254</v>
      </c>
      <c r="G30" s="308"/>
      <c r="H30" s="307" t="s">
        <v>255</v>
      </c>
      <c r="I30" s="308"/>
      <c r="J30" s="307"/>
      <c r="K30" s="308"/>
      <c r="L30" s="307"/>
      <c r="M30" s="308"/>
      <c r="N30" s="307"/>
      <c r="O30" s="308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289"/>
      <c r="B31" s="290"/>
      <c r="C31" s="290"/>
      <c r="D31" s="290"/>
      <c r="E31" s="291"/>
      <c r="F31" s="110" t="s">
        <v>240</v>
      </c>
      <c r="G31" s="136" t="s">
        <v>2</v>
      </c>
      <c r="H31" s="110" t="s">
        <v>240</v>
      </c>
      <c r="I31" s="136" t="s">
        <v>2</v>
      </c>
      <c r="J31" s="110" t="s">
        <v>240</v>
      </c>
      <c r="K31" s="137" t="s">
        <v>2</v>
      </c>
      <c r="L31" s="110" t="s">
        <v>240</v>
      </c>
      <c r="M31" s="136" t="s">
        <v>2</v>
      </c>
      <c r="N31" s="110" t="s">
        <v>240</v>
      </c>
      <c r="O31" s="138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92" t="s">
        <v>85</v>
      </c>
      <c r="B32" s="55" t="s">
        <v>50</v>
      </c>
      <c r="C32" s="56"/>
      <c r="D32" s="56"/>
      <c r="E32" s="15" t="s">
        <v>41</v>
      </c>
      <c r="F32" s="66">
        <v>1123</v>
      </c>
      <c r="G32" s="66">
        <v>1170</v>
      </c>
      <c r="H32" s="111">
        <v>14126</v>
      </c>
      <c r="I32" s="140">
        <v>13971</v>
      </c>
      <c r="J32" s="111"/>
      <c r="K32" s="112"/>
      <c r="L32" s="66"/>
      <c r="M32" s="140"/>
      <c r="N32" s="111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97"/>
      <c r="B33" s="8"/>
      <c r="C33" s="52" t="s">
        <v>70</v>
      </c>
      <c r="D33" s="53"/>
      <c r="E33" s="99"/>
      <c r="F33" s="68">
        <v>1077</v>
      </c>
      <c r="G33" s="68">
        <v>1048</v>
      </c>
      <c r="H33" s="68">
        <v>11660</v>
      </c>
      <c r="I33" s="143">
        <v>11363</v>
      </c>
      <c r="J33" s="68"/>
      <c r="K33" s="121"/>
      <c r="L33" s="68"/>
      <c r="M33" s="143"/>
      <c r="N33" s="68"/>
      <c r="O33" s="120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97"/>
      <c r="B34" s="8"/>
      <c r="C34" s="24"/>
      <c r="D34" s="30" t="s">
        <v>71</v>
      </c>
      <c r="E34" s="94"/>
      <c r="F34" s="70">
        <v>1053</v>
      </c>
      <c r="G34" s="70">
        <v>1024</v>
      </c>
      <c r="H34" s="70">
        <v>0</v>
      </c>
      <c r="I34" s="242">
        <v>0</v>
      </c>
      <c r="J34" s="70"/>
      <c r="K34" s="115"/>
      <c r="L34" s="70"/>
      <c r="M34" s="114"/>
      <c r="N34" s="70"/>
      <c r="O34" s="122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97"/>
      <c r="B35" s="10"/>
      <c r="C35" s="62" t="s">
        <v>72</v>
      </c>
      <c r="D35" s="63"/>
      <c r="E35" s="100"/>
      <c r="F35" s="117">
        <v>46</v>
      </c>
      <c r="G35" s="117">
        <v>122</v>
      </c>
      <c r="H35" s="117">
        <v>2466</v>
      </c>
      <c r="I35" s="118">
        <v>2608</v>
      </c>
      <c r="J35" s="144"/>
      <c r="K35" s="145"/>
      <c r="L35" s="117"/>
      <c r="M35" s="118"/>
      <c r="N35" s="117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97"/>
      <c r="B36" s="50" t="s">
        <v>53</v>
      </c>
      <c r="C36" s="51"/>
      <c r="D36" s="51"/>
      <c r="E36" s="15" t="s">
        <v>42</v>
      </c>
      <c r="F36" s="65">
        <v>618</v>
      </c>
      <c r="G36" s="65">
        <v>596</v>
      </c>
      <c r="H36" s="66">
        <v>14298</v>
      </c>
      <c r="I36" s="120">
        <v>13789</v>
      </c>
      <c r="J36" s="66"/>
      <c r="K36" s="129"/>
      <c r="L36" s="66"/>
      <c r="M36" s="140"/>
      <c r="N36" s="66"/>
      <c r="O36" s="128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97"/>
      <c r="B37" s="8"/>
      <c r="C37" s="30" t="s">
        <v>73</v>
      </c>
      <c r="D37" s="43"/>
      <c r="E37" s="94"/>
      <c r="F37" s="69">
        <v>506</v>
      </c>
      <c r="G37" s="69">
        <v>474</v>
      </c>
      <c r="H37" s="70">
        <v>11841</v>
      </c>
      <c r="I37" s="122">
        <v>11166</v>
      </c>
      <c r="J37" s="70"/>
      <c r="K37" s="115"/>
      <c r="L37" s="70"/>
      <c r="M37" s="114"/>
      <c r="N37" s="70"/>
      <c r="O37" s="122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97"/>
      <c r="B38" s="10"/>
      <c r="C38" s="30" t="s">
        <v>74</v>
      </c>
      <c r="D38" s="43"/>
      <c r="E38" s="94"/>
      <c r="F38" s="69">
        <v>112</v>
      </c>
      <c r="G38" s="69">
        <v>122</v>
      </c>
      <c r="H38" s="70">
        <v>2456</v>
      </c>
      <c r="I38" s="122">
        <v>2623</v>
      </c>
      <c r="J38" s="70"/>
      <c r="K38" s="145"/>
      <c r="L38" s="70"/>
      <c r="M38" s="114"/>
      <c r="N38" s="70"/>
      <c r="O38" s="122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98"/>
      <c r="B39" s="11" t="s">
        <v>75</v>
      </c>
      <c r="C39" s="12"/>
      <c r="D39" s="12"/>
      <c r="E39" s="98" t="s">
        <v>108</v>
      </c>
      <c r="F39" s="73">
        <f>F32-F36</f>
        <v>505</v>
      </c>
      <c r="G39" s="73">
        <f>G32-G36</f>
        <v>574</v>
      </c>
      <c r="H39" s="73">
        <f aca="true" t="shared" si="5" ref="H39:O39">H32-H36</f>
        <v>-172</v>
      </c>
      <c r="I39" s="132">
        <f>I32-I36</f>
        <v>182</v>
      </c>
      <c r="J39" s="73">
        <f t="shared" si="5"/>
        <v>0</v>
      </c>
      <c r="K39" s="132">
        <f t="shared" si="5"/>
        <v>0</v>
      </c>
      <c r="L39" s="73">
        <f t="shared" si="5"/>
        <v>0</v>
      </c>
      <c r="M39" s="132">
        <f t="shared" si="5"/>
        <v>0</v>
      </c>
      <c r="N39" s="73">
        <f t="shared" si="5"/>
        <v>0</v>
      </c>
      <c r="O39" s="132">
        <f t="shared" si="5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92" t="s">
        <v>86</v>
      </c>
      <c r="B40" s="50" t="s">
        <v>76</v>
      </c>
      <c r="C40" s="51"/>
      <c r="D40" s="51"/>
      <c r="E40" s="15" t="s">
        <v>44</v>
      </c>
      <c r="F40" s="65">
        <v>1324</v>
      </c>
      <c r="G40" s="65">
        <v>440</v>
      </c>
      <c r="H40" s="66">
        <v>19342</v>
      </c>
      <c r="I40" s="128">
        <v>23669</v>
      </c>
      <c r="J40" s="66"/>
      <c r="K40" s="129"/>
      <c r="L40" s="66"/>
      <c r="M40" s="140"/>
      <c r="N40" s="66"/>
      <c r="O40" s="128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99"/>
      <c r="B41" s="10"/>
      <c r="C41" s="30" t="s">
        <v>77</v>
      </c>
      <c r="D41" s="43"/>
      <c r="E41" s="94"/>
      <c r="F41" s="146">
        <v>1324</v>
      </c>
      <c r="G41" s="146">
        <v>440</v>
      </c>
      <c r="H41" s="144">
        <v>5639</v>
      </c>
      <c r="I41" s="147">
        <v>8379</v>
      </c>
      <c r="J41" s="70"/>
      <c r="K41" s="115"/>
      <c r="L41" s="70"/>
      <c r="M41" s="114"/>
      <c r="N41" s="70"/>
      <c r="O41" s="122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99"/>
      <c r="B42" s="50" t="s">
        <v>64</v>
      </c>
      <c r="C42" s="51"/>
      <c r="D42" s="51"/>
      <c r="E42" s="15" t="s">
        <v>45</v>
      </c>
      <c r="F42" s="65">
        <v>1978</v>
      </c>
      <c r="G42" s="65">
        <v>1140</v>
      </c>
      <c r="H42" s="66">
        <v>19562</v>
      </c>
      <c r="I42" s="128">
        <v>23890</v>
      </c>
      <c r="J42" s="66"/>
      <c r="K42" s="129"/>
      <c r="L42" s="66"/>
      <c r="M42" s="140"/>
      <c r="N42" s="66"/>
      <c r="O42" s="128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99"/>
      <c r="B43" s="10"/>
      <c r="C43" s="30" t="s">
        <v>78</v>
      </c>
      <c r="D43" s="43"/>
      <c r="E43" s="94"/>
      <c r="F43" s="69">
        <v>564</v>
      </c>
      <c r="G43" s="69">
        <v>610</v>
      </c>
      <c r="H43" s="70">
        <v>8666</v>
      </c>
      <c r="I43" s="122">
        <v>10447</v>
      </c>
      <c r="J43" s="144"/>
      <c r="K43" s="145"/>
      <c r="L43" s="70"/>
      <c r="M43" s="114"/>
      <c r="N43" s="70"/>
      <c r="O43" s="122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300"/>
      <c r="B44" s="47" t="s">
        <v>75</v>
      </c>
      <c r="C44" s="31"/>
      <c r="D44" s="31"/>
      <c r="E44" s="98" t="s">
        <v>109</v>
      </c>
      <c r="F44" s="124">
        <f>F40-F42</f>
        <v>-654</v>
      </c>
      <c r="G44" s="124">
        <f>G40-G42</f>
        <v>-700</v>
      </c>
      <c r="H44" s="124">
        <f aca="true" t="shared" si="6" ref="H44:O44">H40-H42</f>
        <v>-220</v>
      </c>
      <c r="I44" s="125">
        <f>I40-I42</f>
        <v>-221</v>
      </c>
      <c r="J44" s="124">
        <f t="shared" si="6"/>
        <v>0</v>
      </c>
      <c r="K44" s="125">
        <f t="shared" si="6"/>
        <v>0</v>
      </c>
      <c r="L44" s="124">
        <f t="shared" si="6"/>
        <v>0</v>
      </c>
      <c r="M44" s="125">
        <f t="shared" si="6"/>
        <v>0</v>
      </c>
      <c r="N44" s="124">
        <f t="shared" si="6"/>
        <v>0</v>
      </c>
      <c r="O44" s="125">
        <f t="shared" si="6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77" t="s">
        <v>87</v>
      </c>
      <c r="B45" s="25" t="s">
        <v>79</v>
      </c>
      <c r="C45" s="20"/>
      <c r="D45" s="20"/>
      <c r="E45" s="97" t="s">
        <v>110</v>
      </c>
      <c r="F45" s="148">
        <f>F39+F44</f>
        <v>-149</v>
      </c>
      <c r="G45" s="148">
        <f>G39+G44</f>
        <v>-126</v>
      </c>
      <c r="H45" s="148">
        <f aca="true" t="shared" si="7" ref="H45:O45">H39+H44</f>
        <v>-392</v>
      </c>
      <c r="I45" s="149">
        <f>I39+I44</f>
        <v>-39</v>
      </c>
      <c r="J45" s="148">
        <f t="shared" si="7"/>
        <v>0</v>
      </c>
      <c r="K45" s="149">
        <f t="shared" si="7"/>
        <v>0</v>
      </c>
      <c r="L45" s="148">
        <f t="shared" si="7"/>
        <v>0</v>
      </c>
      <c r="M45" s="149">
        <f t="shared" si="7"/>
        <v>0</v>
      </c>
      <c r="N45" s="148">
        <f t="shared" si="7"/>
        <v>0</v>
      </c>
      <c r="O45" s="149">
        <f t="shared" si="7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278"/>
      <c r="B46" s="44" t="s">
        <v>80</v>
      </c>
      <c r="C46" s="43"/>
      <c r="D46" s="43"/>
      <c r="E46" s="43"/>
      <c r="F46" s="146"/>
      <c r="G46" s="239"/>
      <c r="H46" s="144"/>
      <c r="I46" s="243"/>
      <c r="J46" s="144"/>
      <c r="K46" s="145"/>
      <c r="L46" s="70"/>
      <c r="M46" s="114"/>
      <c r="N46" s="144"/>
      <c r="O46" s="123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278"/>
      <c r="B47" s="44" t="s">
        <v>81</v>
      </c>
      <c r="C47" s="43"/>
      <c r="D47" s="43"/>
      <c r="E47" s="43"/>
      <c r="F47" s="69"/>
      <c r="G47" s="240"/>
      <c r="H47" s="70"/>
      <c r="I47" s="244"/>
      <c r="J47" s="70"/>
      <c r="K47" s="115"/>
      <c r="L47" s="70"/>
      <c r="M47" s="114"/>
      <c r="N47" s="70"/>
      <c r="O47" s="122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279"/>
      <c r="B48" s="47" t="s">
        <v>82</v>
      </c>
      <c r="C48" s="31"/>
      <c r="D48" s="31"/>
      <c r="E48" s="31"/>
      <c r="F48" s="74"/>
      <c r="G48" s="241"/>
      <c r="H48" s="74"/>
      <c r="I48" s="245"/>
      <c r="J48" s="74"/>
      <c r="K48" s="151"/>
      <c r="L48" s="74"/>
      <c r="M48" s="150"/>
      <c r="N48" s="74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3" sqref="F4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7" t="s">
        <v>88</v>
      </c>
      <c r="B9" s="267" t="s">
        <v>90</v>
      </c>
      <c r="C9" s="55" t="s">
        <v>4</v>
      </c>
      <c r="D9" s="56"/>
      <c r="E9" s="56"/>
      <c r="F9" s="65">
        <v>1274405</v>
      </c>
      <c r="G9" s="75">
        <f>F9/$F$27*100</f>
        <v>56.30506942453211</v>
      </c>
      <c r="H9" s="66">
        <v>1260277</v>
      </c>
      <c r="I9" s="80">
        <f aca="true" t="shared" si="0" ref="I9:I45">(F9/H9-1)*100</f>
        <v>1.1210233940633696</v>
      </c>
    </row>
    <row r="10" spans="1:9" ht="18" customHeight="1">
      <c r="A10" s="268"/>
      <c r="B10" s="268"/>
      <c r="C10" s="7"/>
      <c r="D10" s="52" t="s">
        <v>23</v>
      </c>
      <c r="E10" s="53"/>
      <c r="F10" s="67">
        <v>412581</v>
      </c>
      <c r="G10" s="76">
        <f aca="true" t="shared" si="1" ref="G10:G27">F10/$F$27*100</f>
        <v>18.228429618718447</v>
      </c>
      <c r="H10" s="68">
        <v>428533</v>
      </c>
      <c r="I10" s="81">
        <f t="shared" si="0"/>
        <v>-3.7224671145512755</v>
      </c>
    </row>
    <row r="11" spans="1:9" ht="18" customHeight="1">
      <c r="A11" s="268"/>
      <c r="B11" s="268"/>
      <c r="C11" s="7"/>
      <c r="D11" s="16"/>
      <c r="E11" s="23" t="s">
        <v>24</v>
      </c>
      <c r="F11" s="69">
        <v>325179</v>
      </c>
      <c r="G11" s="77">
        <f t="shared" si="1"/>
        <v>14.36688193345124</v>
      </c>
      <c r="H11" s="70">
        <v>318896</v>
      </c>
      <c r="I11" s="82">
        <f t="shared" si="0"/>
        <v>1.9702348100948175</v>
      </c>
    </row>
    <row r="12" spans="1:9" ht="18" customHeight="1">
      <c r="A12" s="268"/>
      <c r="B12" s="268"/>
      <c r="C12" s="7"/>
      <c r="D12" s="16"/>
      <c r="E12" s="23" t="s">
        <v>25</v>
      </c>
      <c r="F12" s="69">
        <v>51727</v>
      </c>
      <c r="G12" s="77">
        <f t="shared" si="1"/>
        <v>2.2853742147298326</v>
      </c>
      <c r="H12" s="70">
        <v>58849</v>
      </c>
      <c r="I12" s="82">
        <f t="shared" si="0"/>
        <v>-12.10215976482183</v>
      </c>
    </row>
    <row r="13" spans="1:9" ht="18" customHeight="1">
      <c r="A13" s="268"/>
      <c r="B13" s="268"/>
      <c r="C13" s="7"/>
      <c r="D13" s="33"/>
      <c r="E13" s="23" t="s">
        <v>26</v>
      </c>
      <c r="F13" s="69">
        <v>3248</v>
      </c>
      <c r="G13" s="77">
        <f t="shared" si="1"/>
        <v>0.14350137161332566</v>
      </c>
      <c r="H13" s="70">
        <v>5587</v>
      </c>
      <c r="I13" s="82">
        <f t="shared" si="0"/>
        <v>-41.86504385179882</v>
      </c>
    </row>
    <row r="14" spans="1:9" ht="18" customHeight="1">
      <c r="A14" s="268"/>
      <c r="B14" s="268"/>
      <c r="C14" s="7"/>
      <c r="D14" s="61" t="s">
        <v>27</v>
      </c>
      <c r="E14" s="51"/>
      <c r="F14" s="65">
        <v>354097</v>
      </c>
      <c r="G14" s="75">
        <f t="shared" si="1"/>
        <v>15.644521300543035</v>
      </c>
      <c r="H14" s="66">
        <v>311601</v>
      </c>
      <c r="I14" s="83">
        <f t="shared" si="0"/>
        <v>13.637953665103764</v>
      </c>
    </row>
    <row r="15" spans="1:9" ht="18" customHeight="1">
      <c r="A15" s="268"/>
      <c r="B15" s="268"/>
      <c r="C15" s="7"/>
      <c r="D15" s="16"/>
      <c r="E15" s="23" t="s">
        <v>28</v>
      </c>
      <c r="F15" s="69">
        <v>13346</v>
      </c>
      <c r="G15" s="77">
        <f t="shared" si="1"/>
        <v>0.5896457221525382</v>
      </c>
      <c r="H15" s="70">
        <v>12853</v>
      </c>
      <c r="I15" s="82">
        <f t="shared" si="0"/>
        <v>3.8356803859021182</v>
      </c>
    </row>
    <row r="16" spans="1:9" ht="18" customHeight="1">
      <c r="A16" s="268"/>
      <c r="B16" s="268"/>
      <c r="C16" s="7"/>
      <c r="D16" s="16"/>
      <c r="E16" s="29" t="s">
        <v>29</v>
      </c>
      <c r="F16" s="67">
        <v>340752</v>
      </c>
      <c r="G16" s="76">
        <f t="shared" si="1"/>
        <v>15.054919759847273</v>
      </c>
      <c r="H16" s="68">
        <v>298747</v>
      </c>
      <c r="I16" s="81">
        <f t="shared" si="0"/>
        <v>14.06039223824842</v>
      </c>
    </row>
    <row r="17" spans="1:9" ht="18" customHeight="1">
      <c r="A17" s="268"/>
      <c r="B17" s="268"/>
      <c r="C17" s="7"/>
      <c r="D17" s="272" t="s">
        <v>30</v>
      </c>
      <c r="E17" s="311"/>
      <c r="F17" s="67">
        <v>288474</v>
      </c>
      <c r="G17" s="76">
        <f t="shared" si="1"/>
        <v>12.745201562433037</v>
      </c>
      <c r="H17" s="68">
        <v>304733</v>
      </c>
      <c r="I17" s="81">
        <f t="shared" si="0"/>
        <v>-5.335490412918853</v>
      </c>
    </row>
    <row r="18" spans="1:9" ht="18" customHeight="1">
      <c r="A18" s="268"/>
      <c r="B18" s="268"/>
      <c r="C18" s="7"/>
      <c r="D18" s="272" t="s">
        <v>94</v>
      </c>
      <c r="E18" s="273"/>
      <c r="F18" s="69">
        <v>23224</v>
      </c>
      <c r="G18" s="77">
        <f t="shared" si="1"/>
        <v>1.0260701522007003</v>
      </c>
      <c r="H18" s="70">
        <v>21382</v>
      </c>
      <c r="I18" s="82">
        <f t="shared" si="0"/>
        <v>8.614722663922937</v>
      </c>
    </row>
    <row r="19" spans="1:9" ht="18" customHeight="1">
      <c r="A19" s="268"/>
      <c r="B19" s="268"/>
      <c r="C19" s="10"/>
      <c r="D19" s="272" t="s">
        <v>95</v>
      </c>
      <c r="E19" s="273"/>
      <c r="F19" s="69">
        <v>317</v>
      </c>
      <c r="G19" s="77">
        <f t="shared" si="1"/>
        <v>0.014005521798468054</v>
      </c>
      <c r="H19" s="70">
        <v>326</v>
      </c>
      <c r="I19" s="82">
        <f t="shared" si="0"/>
        <v>-2.7607361963190136</v>
      </c>
    </row>
    <row r="20" spans="1:9" ht="18" customHeight="1">
      <c r="A20" s="268"/>
      <c r="B20" s="268"/>
      <c r="C20" s="44" t="s">
        <v>5</v>
      </c>
      <c r="D20" s="43"/>
      <c r="E20" s="43"/>
      <c r="F20" s="69">
        <v>114478</v>
      </c>
      <c r="G20" s="77">
        <f t="shared" si="1"/>
        <v>5.057804808974844</v>
      </c>
      <c r="H20" s="70">
        <v>133421</v>
      </c>
      <c r="I20" s="82">
        <f t="shared" si="0"/>
        <v>-14.197914870972339</v>
      </c>
    </row>
    <row r="21" spans="1:9" ht="18" customHeight="1">
      <c r="A21" s="268"/>
      <c r="B21" s="268"/>
      <c r="C21" s="44" t="s">
        <v>6</v>
      </c>
      <c r="D21" s="43"/>
      <c r="E21" s="43"/>
      <c r="F21" s="69">
        <v>83478</v>
      </c>
      <c r="G21" s="77">
        <f t="shared" si="1"/>
        <v>3.6881796488722904</v>
      </c>
      <c r="H21" s="70">
        <v>79655</v>
      </c>
      <c r="I21" s="82">
        <f t="shared" si="0"/>
        <v>4.799447617851982</v>
      </c>
    </row>
    <row r="22" spans="1:9" ht="18" customHeight="1">
      <c r="A22" s="268"/>
      <c r="B22" s="268"/>
      <c r="C22" s="44" t="s">
        <v>31</v>
      </c>
      <c r="D22" s="43"/>
      <c r="E22" s="43"/>
      <c r="F22" s="69">
        <v>48862</v>
      </c>
      <c r="G22" s="77">
        <f t="shared" si="1"/>
        <v>2.1587943410622903</v>
      </c>
      <c r="H22" s="70">
        <v>44146</v>
      </c>
      <c r="I22" s="82">
        <f t="shared" si="0"/>
        <v>10.68273456258777</v>
      </c>
    </row>
    <row r="23" spans="1:9" ht="18" customHeight="1">
      <c r="A23" s="268"/>
      <c r="B23" s="268"/>
      <c r="C23" s="44" t="s">
        <v>7</v>
      </c>
      <c r="D23" s="43"/>
      <c r="E23" s="43"/>
      <c r="F23" s="69">
        <v>207703</v>
      </c>
      <c r="G23" s="77">
        <f t="shared" si="1"/>
        <v>9.176621117057444</v>
      </c>
      <c r="H23" s="70">
        <v>207446</v>
      </c>
      <c r="I23" s="82">
        <f t="shared" si="0"/>
        <v>0.12388766233140114</v>
      </c>
    </row>
    <row r="24" spans="1:9" ht="18" customHeight="1">
      <c r="A24" s="268"/>
      <c r="B24" s="268"/>
      <c r="C24" s="44" t="s">
        <v>32</v>
      </c>
      <c r="D24" s="43"/>
      <c r="E24" s="43"/>
      <c r="F24" s="69">
        <v>8896</v>
      </c>
      <c r="G24" s="77">
        <f t="shared" si="1"/>
        <v>0.3930382394926555</v>
      </c>
      <c r="H24" s="70">
        <v>5655</v>
      </c>
      <c r="I24" s="82">
        <f t="shared" si="0"/>
        <v>57.312113174182144</v>
      </c>
    </row>
    <row r="25" spans="1:9" ht="18" customHeight="1">
      <c r="A25" s="268"/>
      <c r="B25" s="268"/>
      <c r="C25" s="44" t="s">
        <v>8</v>
      </c>
      <c r="D25" s="43"/>
      <c r="E25" s="43"/>
      <c r="F25" s="69">
        <v>249083</v>
      </c>
      <c r="G25" s="77">
        <f t="shared" si="1"/>
        <v>11.004849798510467</v>
      </c>
      <c r="H25" s="70">
        <v>262594</v>
      </c>
      <c r="I25" s="82">
        <f t="shared" si="0"/>
        <v>-5.145205145585963</v>
      </c>
    </row>
    <row r="26" spans="1:9" ht="18" customHeight="1">
      <c r="A26" s="268"/>
      <c r="B26" s="268"/>
      <c r="C26" s="45" t="s">
        <v>9</v>
      </c>
      <c r="D26" s="46"/>
      <c r="E26" s="46"/>
      <c r="F26" s="71">
        <v>276488</v>
      </c>
      <c r="G26" s="78">
        <f t="shared" si="1"/>
        <v>12.215642621497903</v>
      </c>
      <c r="H26" s="72">
        <v>305147</v>
      </c>
      <c r="I26" s="84">
        <f t="shared" si="0"/>
        <v>-9.391866870721321</v>
      </c>
    </row>
    <row r="27" spans="1:9" ht="18" customHeight="1">
      <c r="A27" s="268"/>
      <c r="B27" s="269"/>
      <c r="C27" s="47" t="s">
        <v>10</v>
      </c>
      <c r="D27" s="31"/>
      <c r="E27" s="31"/>
      <c r="F27" s="73">
        <f>SUM(F9,F20:F26)</f>
        <v>2263393</v>
      </c>
      <c r="G27" s="79">
        <f t="shared" si="1"/>
        <v>100</v>
      </c>
      <c r="H27" s="73">
        <v>2298341</v>
      </c>
      <c r="I27" s="85">
        <f t="shared" si="0"/>
        <v>-1.5205750582702904</v>
      </c>
    </row>
    <row r="28" spans="1:9" ht="18" customHeight="1">
      <c r="A28" s="268"/>
      <c r="B28" s="267" t="s">
        <v>89</v>
      </c>
      <c r="C28" s="55" t="s">
        <v>11</v>
      </c>
      <c r="D28" s="56"/>
      <c r="E28" s="56"/>
      <c r="F28" s="65">
        <v>1109520</v>
      </c>
      <c r="G28" s="75">
        <f aca="true" t="shared" si="2" ref="G28:G45">F28/$F$45*100</f>
        <v>49.60757294350249</v>
      </c>
      <c r="H28" s="65">
        <v>1095888</v>
      </c>
      <c r="I28" s="86">
        <f t="shared" si="0"/>
        <v>1.2439227366300099</v>
      </c>
    </row>
    <row r="29" spans="1:9" ht="18" customHeight="1">
      <c r="A29" s="268"/>
      <c r="B29" s="268"/>
      <c r="C29" s="7"/>
      <c r="D29" s="30" t="s">
        <v>12</v>
      </c>
      <c r="E29" s="43"/>
      <c r="F29" s="69">
        <v>682375</v>
      </c>
      <c r="G29" s="77">
        <f t="shared" si="2"/>
        <v>30.50956051925383</v>
      </c>
      <c r="H29" s="69">
        <v>675992</v>
      </c>
      <c r="I29" s="87">
        <f t="shared" si="0"/>
        <v>0.9442419436916483</v>
      </c>
    </row>
    <row r="30" spans="1:9" ht="18" customHeight="1">
      <c r="A30" s="268"/>
      <c r="B30" s="268"/>
      <c r="C30" s="7"/>
      <c r="D30" s="30" t="s">
        <v>33</v>
      </c>
      <c r="E30" s="43"/>
      <c r="F30" s="69">
        <v>47000</v>
      </c>
      <c r="G30" s="77">
        <f t="shared" si="2"/>
        <v>2.1014095539914712</v>
      </c>
      <c r="H30" s="69">
        <v>44849</v>
      </c>
      <c r="I30" s="87">
        <f t="shared" si="0"/>
        <v>4.796093558384795</v>
      </c>
    </row>
    <row r="31" spans="1:9" ht="18" customHeight="1">
      <c r="A31" s="268"/>
      <c r="B31" s="268"/>
      <c r="C31" s="19"/>
      <c r="D31" s="30" t="s">
        <v>13</v>
      </c>
      <c r="E31" s="43"/>
      <c r="F31" s="69">
        <v>380145</v>
      </c>
      <c r="G31" s="77">
        <f t="shared" si="2"/>
        <v>16.996602870257185</v>
      </c>
      <c r="H31" s="69">
        <v>375047</v>
      </c>
      <c r="I31" s="87">
        <f t="shared" si="0"/>
        <v>1.3592963015301995</v>
      </c>
    </row>
    <row r="32" spans="1:9" ht="18" customHeight="1">
      <c r="A32" s="268"/>
      <c r="B32" s="268"/>
      <c r="C32" s="50" t="s">
        <v>14</v>
      </c>
      <c r="D32" s="51"/>
      <c r="E32" s="51"/>
      <c r="F32" s="65">
        <v>900212</v>
      </c>
      <c r="G32" s="75">
        <f t="shared" si="2"/>
        <v>40.2492361152717</v>
      </c>
      <c r="H32" s="65">
        <v>947168</v>
      </c>
      <c r="I32" s="86">
        <f t="shared" si="0"/>
        <v>-4.957515456603268</v>
      </c>
    </row>
    <row r="33" spans="1:9" ht="18" customHeight="1">
      <c r="A33" s="268"/>
      <c r="B33" s="268"/>
      <c r="C33" s="7"/>
      <c r="D33" s="30" t="s">
        <v>15</v>
      </c>
      <c r="E33" s="43"/>
      <c r="F33" s="69">
        <v>59440</v>
      </c>
      <c r="G33" s="77">
        <f t="shared" si="2"/>
        <v>2.6576124231755966</v>
      </c>
      <c r="H33" s="69">
        <v>61236</v>
      </c>
      <c r="I33" s="87">
        <f t="shared" si="0"/>
        <v>-2.9329152785942947</v>
      </c>
    </row>
    <row r="34" spans="1:9" ht="18" customHeight="1">
      <c r="A34" s="268"/>
      <c r="B34" s="268"/>
      <c r="C34" s="7"/>
      <c r="D34" s="30" t="s">
        <v>34</v>
      </c>
      <c r="E34" s="43"/>
      <c r="F34" s="69">
        <v>20530</v>
      </c>
      <c r="G34" s="77">
        <f t="shared" si="2"/>
        <v>0.9179135775201042</v>
      </c>
      <c r="H34" s="69">
        <v>20248</v>
      </c>
      <c r="I34" s="87">
        <f t="shared" si="0"/>
        <v>1.392730146187282</v>
      </c>
    </row>
    <row r="35" spans="1:9" ht="18" customHeight="1">
      <c r="A35" s="268"/>
      <c r="B35" s="268"/>
      <c r="C35" s="7"/>
      <c r="D35" s="30" t="s">
        <v>35</v>
      </c>
      <c r="E35" s="43"/>
      <c r="F35" s="69">
        <v>603822</v>
      </c>
      <c r="G35" s="77">
        <f t="shared" si="2"/>
        <v>26.997389781068893</v>
      </c>
      <c r="H35" s="69">
        <v>627636</v>
      </c>
      <c r="I35" s="87">
        <f t="shared" si="0"/>
        <v>-3.7942374242395327</v>
      </c>
    </row>
    <row r="36" spans="1:9" ht="18" customHeight="1">
      <c r="A36" s="268"/>
      <c r="B36" s="268"/>
      <c r="C36" s="7"/>
      <c r="D36" s="30" t="s">
        <v>36</v>
      </c>
      <c r="E36" s="43"/>
      <c r="F36" s="69">
        <v>7210</v>
      </c>
      <c r="G36" s="77">
        <f t="shared" si="2"/>
        <v>0.3223651677506065</v>
      </c>
      <c r="H36" s="69">
        <v>7933</v>
      </c>
      <c r="I36" s="87">
        <f t="shared" si="0"/>
        <v>-9.11382831211396</v>
      </c>
    </row>
    <row r="37" spans="1:9" ht="18" customHeight="1">
      <c r="A37" s="268"/>
      <c r="B37" s="268"/>
      <c r="C37" s="7"/>
      <c r="D37" s="30" t="s">
        <v>16</v>
      </c>
      <c r="E37" s="43"/>
      <c r="F37" s="69">
        <v>21906</v>
      </c>
      <c r="G37" s="77">
        <f t="shared" si="2"/>
        <v>0.9794356955263227</v>
      </c>
      <c r="H37" s="69">
        <v>33181</v>
      </c>
      <c r="I37" s="87">
        <f t="shared" si="0"/>
        <v>-33.98028992495705</v>
      </c>
    </row>
    <row r="38" spans="1:9" ht="18" customHeight="1">
      <c r="A38" s="268"/>
      <c r="B38" s="268"/>
      <c r="C38" s="19"/>
      <c r="D38" s="30" t="s">
        <v>37</v>
      </c>
      <c r="E38" s="43"/>
      <c r="F38" s="69">
        <v>187304</v>
      </c>
      <c r="G38" s="77">
        <f t="shared" si="2"/>
        <v>8.374519470230181</v>
      </c>
      <c r="H38" s="69">
        <v>196934</v>
      </c>
      <c r="I38" s="87">
        <f t="shared" si="0"/>
        <v>-4.889963134857367</v>
      </c>
    </row>
    <row r="39" spans="1:9" ht="18" customHeight="1">
      <c r="A39" s="268"/>
      <c r="B39" s="268"/>
      <c r="C39" s="50" t="s">
        <v>17</v>
      </c>
      <c r="D39" s="51"/>
      <c r="E39" s="51"/>
      <c r="F39" s="65">
        <v>226862</v>
      </c>
      <c r="G39" s="75">
        <f>F39/$F$45*100</f>
        <v>10.14319094122581</v>
      </c>
      <c r="H39" s="65">
        <v>235511</v>
      </c>
      <c r="I39" s="86">
        <f t="shared" si="0"/>
        <v>-3.6724399284959075</v>
      </c>
    </row>
    <row r="40" spans="1:9" ht="18" customHeight="1">
      <c r="A40" s="268"/>
      <c r="B40" s="268"/>
      <c r="C40" s="7"/>
      <c r="D40" s="52" t="s">
        <v>18</v>
      </c>
      <c r="E40" s="53"/>
      <c r="F40" s="67">
        <v>226673</v>
      </c>
      <c r="G40" s="76">
        <f t="shared" si="2"/>
        <v>10.13474059216827</v>
      </c>
      <c r="H40" s="67">
        <v>235294</v>
      </c>
      <c r="I40" s="88">
        <f t="shared" si="0"/>
        <v>-3.6639268319634155</v>
      </c>
    </row>
    <row r="41" spans="1:9" ht="18" customHeight="1">
      <c r="A41" s="268"/>
      <c r="B41" s="268"/>
      <c r="C41" s="7"/>
      <c r="D41" s="16"/>
      <c r="E41" s="104" t="s">
        <v>92</v>
      </c>
      <c r="F41" s="69">
        <v>137470</v>
      </c>
      <c r="G41" s="77">
        <f t="shared" si="2"/>
        <v>6.146399391217181</v>
      </c>
      <c r="H41" s="69">
        <v>132100</v>
      </c>
      <c r="I41" s="89">
        <f t="shared" si="0"/>
        <v>4.06510219530658</v>
      </c>
    </row>
    <row r="42" spans="1:9" ht="18" customHeight="1">
      <c r="A42" s="268"/>
      <c r="B42" s="268"/>
      <c r="C42" s="7"/>
      <c r="D42" s="33"/>
      <c r="E42" s="32" t="s">
        <v>38</v>
      </c>
      <c r="F42" s="69">
        <v>89203</v>
      </c>
      <c r="G42" s="77">
        <f t="shared" si="2"/>
        <v>3.9883412009510892</v>
      </c>
      <c r="H42" s="69">
        <v>103194</v>
      </c>
      <c r="I42" s="89">
        <f t="shared" si="0"/>
        <v>-13.557958796054038</v>
      </c>
    </row>
    <row r="43" spans="1:9" ht="18" customHeight="1">
      <c r="A43" s="268"/>
      <c r="B43" s="268"/>
      <c r="C43" s="7"/>
      <c r="D43" s="30" t="s">
        <v>39</v>
      </c>
      <c r="E43" s="54"/>
      <c r="F43" s="69">
        <v>189</v>
      </c>
      <c r="G43" s="77">
        <f t="shared" si="2"/>
        <v>0.00845034905754017</v>
      </c>
      <c r="H43" s="67">
        <v>217</v>
      </c>
      <c r="I43" s="152">
        <f t="shared" si="0"/>
        <v>-12.903225806451612</v>
      </c>
    </row>
    <row r="44" spans="1:9" ht="18" customHeight="1">
      <c r="A44" s="268"/>
      <c r="B44" s="268"/>
      <c r="C44" s="11"/>
      <c r="D44" s="48" t="s">
        <v>40</v>
      </c>
      <c r="E44" s="49"/>
      <c r="F44" s="73">
        <v>0</v>
      </c>
      <c r="G44" s="79">
        <f>F44/$F$45*100</f>
        <v>0</v>
      </c>
      <c r="H44" s="72">
        <v>0</v>
      </c>
      <c r="I44" s="84" t="e">
        <f t="shared" si="0"/>
        <v>#DIV/0!</v>
      </c>
    </row>
    <row r="45" spans="1:9" ht="18" customHeight="1">
      <c r="A45" s="269"/>
      <c r="B45" s="269"/>
      <c r="C45" s="11" t="s">
        <v>19</v>
      </c>
      <c r="D45" s="12"/>
      <c r="E45" s="12"/>
      <c r="F45" s="74">
        <f>SUM(F28,F32,F39)</f>
        <v>2236594</v>
      </c>
      <c r="G45" s="79">
        <f t="shared" si="2"/>
        <v>100</v>
      </c>
      <c r="H45" s="74">
        <v>2278567</v>
      </c>
      <c r="I45" s="153">
        <f t="shared" si="0"/>
        <v>-1.8420788153255985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32" sqref="K3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4" t="s">
        <v>0</v>
      </c>
      <c r="B1" s="154"/>
      <c r="C1" s="102" t="s">
        <v>249</v>
      </c>
      <c r="D1" s="155"/>
      <c r="E1" s="155"/>
    </row>
    <row r="4" ht="13.5">
      <c r="A4" s="156" t="s">
        <v>114</v>
      </c>
    </row>
    <row r="5" ht="13.5">
      <c r="I5" s="14" t="s">
        <v>115</v>
      </c>
    </row>
    <row r="6" spans="1:9" s="161" customFormat="1" ht="29.25" customHeight="1">
      <c r="A6" s="157" t="s">
        <v>116</v>
      </c>
      <c r="B6" s="158"/>
      <c r="C6" s="158"/>
      <c r="D6" s="159"/>
      <c r="E6" s="160" t="s">
        <v>233</v>
      </c>
      <c r="F6" s="160" t="s">
        <v>234</v>
      </c>
      <c r="G6" s="160" t="s">
        <v>235</v>
      </c>
      <c r="H6" s="160" t="s">
        <v>236</v>
      </c>
      <c r="I6" s="160" t="s">
        <v>243</v>
      </c>
    </row>
    <row r="7" spans="1:9" ht="27" customHeight="1">
      <c r="A7" s="312" t="s">
        <v>117</v>
      </c>
      <c r="B7" s="55" t="s">
        <v>118</v>
      </c>
      <c r="C7" s="56"/>
      <c r="D7" s="93" t="s">
        <v>119</v>
      </c>
      <c r="E7" s="162">
        <v>2146264</v>
      </c>
      <c r="F7" s="163">
        <v>2174818</v>
      </c>
      <c r="G7" s="163">
        <v>2268344</v>
      </c>
      <c r="H7" s="163">
        <v>2298341</v>
      </c>
      <c r="I7" s="163">
        <v>2263393</v>
      </c>
    </row>
    <row r="8" spans="1:9" ht="27" customHeight="1">
      <c r="A8" s="268"/>
      <c r="B8" s="9"/>
      <c r="C8" s="30" t="s">
        <v>120</v>
      </c>
      <c r="D8" s="91" t="s">
        <v>42</v>
      </c>
      <c r="E8" s="164">
        <v>1103220</v>
      </c>
      <c r="F8" s="164">
        <v>1189725</v>
      </c>
      <c r="G8" s="164">
        <v>1370602</v>
      </c>
      <c r="H8" s="164">
        <v>1476645</v>
      </c>
      <c r="I8" s="165">
        <v>1475821</v>
      </c>
    </row>
    <row r="9" spans="1:9" ht="27" customHeight="1">
      <c r="A9" s="268"/>
      <c r="B9" s="44" t="s">
        <v>121</v>
      </c>
      <c r="C9" s="43"/>
      <c r="D9" s="94"/>
      <c r="E9" s="166">
        <v>2129037</v>
      </c>
      <c r="F9" s="166">
        <v>2157670</v>
      </c>
      <c r="G9" s="166">
        <v>2247503</v>
      </c>
      <c r="H9" s="166">
        <v>2278567</v>
      </c>
      <c r="I9" s="167">
        <v>2236594</v>
      </c>
    </row>
    <row r="10" spans="1:9" ht="27" customHeight="1">
      <c r="A10" s="268"/>
      <c r="B10" s="44" t="s">
        <v>122</v>
      </c>
      <c r="C10" s="43"/>
      <c r="D10" s="94"/>
      <c r="E10" s="166">
        <v>17227</v>
      </c>
      <c r="F10" s="166">
        <v>17148</v>
      </c>
      <c r="G10" s="166">
        <v>20841</v>
      </c>
      <c r="H10" s="166">
        <v>19774</v>
      </c>
      <c r="I10" s="167">
        <v>26799</v>
      </c>
    </row>
    <row r="11" spans="1:9" ht="27" customHeight="1">
      <c r="A11" s="268"/>
      <c r="B11" s="44" t="s">
        <v>123</v>
      </c>
      <c r="C11" s="43"/>
      <c r="D11" s="94"/>
      <c r="E11" s="166">
        <v>11209</v>
      </c>
      <c r="F11" s="166">
        <v>10977</v>
      </c>
      <c r="G11" s="166">
        <v>9098</v>
      </c>
      <c r="H11" s="166">
        <v>7025</v>
      </c>
      <c r="I11" s="167">
        <v>7939</v>
      </c>
    </row>
    <row r="12" spans="1:9" ht="27" customHeight="1">
      <c r="A12" s="268"/>
      <c r="B12" s="44" t="s">
        <v>124</v>
      </c>
      <c r="C12" s="43"/>
      <c r="D12" s="94"/>
      <c r="E12" s="166">
        <v>6018</v>
      </c>
      <c r="F12" s="166">
        <v>6171</v>
      </c>
      <c r="G12" s="166">
        <v>11743</v>
      </c>
      <c r="H12" s="166">
        <v>12749</v>
      </c>
      <c r="I12" s="167">
        <v>18860</v>
      </c>
    </row>
    <row r="13" spans="1:9" ht="27" customHeight="1">
      <c r="A13" s="268"/>
      <c r="B13" s="44" t="s">
        <v>125</v>
      </c>
      <c r="C13" s="43"/>
      <c r="D13" s="99"/>
      <c r="E13" s="168">
        <v>-523</v>
      </c>
      <c r="F13" s="168">
        <v>153</v>
      </c>
      <c r="G13" s="168">
        <v>5572</v>
      </c>
      <c r="H13" s="168">
        <v>1005</v>
      </c>
      <c r="I13" s="169">
        <v>6112</v>
      </c>
    </row>
    <row r="14" spans="1:9" ht="27" customHeight="1">
      <c r="A14" s="268"/>
      <c r="B14" s="101" t="s">
        <v>126</v>
      </c>
      <c r="C14" s="53"/>
      <c r="D14" s="99"/>
      <c r="E14" s="168">
        <v>2</v>
      </c>
      <c r="F14" s="168"/>
      <c r="G14" s="168"/>
      <c r="H14" s="168"/>
      <c r="I14" s="169"/>
    </row>
    <row r="15" spans="1:9" ht="27" customHeight="1">
      <c r="A15" s="268"/>
      <c r="B15" s="45" t="s">
        <v>127</v>
      </c>
      <c r="C15" s="46"/>
      <c r="D15" s="170"/>
      <c r="E15" s="171">
        <v>-5696</v>
      </c>
      <c r="F15" s="171">
        <v>4155</v>
      </c>
      <c r="G15" s="171">
        <v>69575</v>
      </c>
      <c r="H15" s="171">
        <v>1030</v>
      </c>
      <c r="I15" s="172">
        <v>6136</v>
      </c>
    </row>
    <row r="16" spans="1:9" ht="27" customHeight="1">
      <c r="A16" s="268"/>
      <c r="B16" s="173" t="s">
        <v>128</v>
      </c>
      <c r="C16" s="174"/>
      <c r="D16" s="175" t="s">
        <v>43</v>
      </c>
      <c r="E16" s="176">
        <v>214408</v>
      </c>
      <c r="F16" s="176">
        <v>199244</v>
      </c>
      <c r="G16" s="176">
        <v>243084</v>
      </c>
      <c r="H16" s="176">
        <v>246506</v>
      </c>
      <c r="I16" s="177">
        <v>248477</v>
      </c>
    </row>
    <row r="17" spans="1:9" ht="27" customHeight="1">
      <c r="A17" s="268"/>
      <c r="B17" s="44" t="s">
        <v>129</v>
      </c>
      <c r="C17" s="43"/>
      <c r="D17" s="91" t="s">
        <v>44</v>
      </c>
      <c r="E17" s="166">
        <v>324086</v>
      </c>
      <c r="F17" s="166">
        <v>296005</v>
      </c>
      <c r="G17" s="166">
        <v>296362</v>
      </c>
      <c r="H17" s="166">
        <v>254135</v>
      </c>
      <c r="I17" s="167">
        <v>307030</v>
      </c>
    </row>
    <row r="18" spans="1:9" ht="27" customHeight="1">
      <c r="A18" s="268"/>
      <c r="B18" s="44" t="s">
        <v>130</v>
      </c>
      <c r="C18" s="43"/>
      <c r="D18" s="91" t="s">
        <v>45</v>
      </c>
      <c r="E18" s="166">
        <v>4773946</v>
      </c>
      <c r="F18" s="166">
        <v>4866281</v>
      </c>
      <c r="G18" s="166">
        <v>4902266</v>
      </c>
      <c r="H18" s="166">
        <v>4856520</v>
      </c>
      <c r="I18" s="167">
        <v>4787056</v>
      </c>
    </row>
    <row r="19" spans="1:9" ht="27" customHeight="1">
      <c r="A19" s="268"/>
      <c r="B19" s="44" t="s">
        <v>131</v>
      </c>
      <c r="C19" s="43"/>
      <c r="D19" s="91" t="s">
        <v>132</v>
      </c>
      <c r="E19" s="166">
        <f>E17+E18-E16</f>
        <v>4883624</v>
      </c>
      <c r="F19" s="166">
        <f>F17+F18-F16</f>
        <v>4963042</v>
      </c>
      <c r="G19" s="166">
        <f>G17+G18-G16</f>
        <v>4955544</v>
      </c>
      <c r="H19" s="166">
        <f>H17+H18-H16</f>
        <v>4864149</v>
      </c>
      <c r="I19" s="166">
        <f>I17+I18-I16</f>
        <v>4845609</v>
      </c>
    </row>
    <row r="20" spans="1:9" ht="27" customHeight="1">
      <c r="A20" s="268"/>
      <c r="B20" s="44" t="s">
        <v>133</v>
      </c>
      <c r="C20" s="43"/>
      <c r="D20" s="94" t="s">
        <v>134</v>
      </c>
      <c r="E20" s="178">
        <f>E18/E8</f>
        <v>4.32728376932978</v>
      </c>
      <c r="F20" s="178">
        <f>F18/F8</f>
        <v>4.090256992162054</v>
      </c>
      <c r="G20" s="178">
        <f>G18/G8</f>
        <v>3.576724680104071</v>
      </c>
      <c r="H20" s="178">
        <f>H18/H8</f>
        <v>3.288887985941103</v>
      </c>
      <c r="I20" s="178">
        <f>I18/I8</f>
        <v>3.2436562428641413</v>
      </c>
    </row>
    <row r="21" spans="1:9" ht="27" customHeight="1">
      <c r="A21" s="268"/>
      <c r="B21" s="44" t="s">
        <v>135</v>
      </c>
      <c r="C21" s="43"/>
      <c r="D21" s="94" t="s">
        <v>136</v>
      </c>
      <c r="E21" s="178">
        <f>E19/E8</f>
        <v>4.426700023567376</v>
      </c>
      <c r="F21" s="178">
        <f>F19/F8</f>
        <v>4.1715875517451515</v>
      </c>
      <c r="G21" s="178">
        <f>G19/G8</f>
        <v>3.6155966502310664</v>
      </c>
      <c r="H21" s="178">
        <f>H19/H8</f>
        <v>3.2940544274351655</v>
      </c>
      <c r="I21" s="178">
        <f>I19/I8</f>
        <v>3.2833311085829515</v>
      </c>
    </row>
    <row r="22" spans="1:9" ht="27" customHeight="1">
      <c r="A22" s="268"/>
      <c r="B22" s="44" t="s">
        <v>137</v>
      </c>
      <c r="C22" s="43"/>
      <c r="D22" s="94" t="s">
        <v>138</v>
      </c>
      <c r="E22" s="166">
        <f>E18/E24*1000000</f>
        <v>644194.7130905922</v>
      </c>
      <c r="F22" s="166">
        <f>F18/F24*1000000</f>
        <v>656654.3678150527</v>
      </c>
      <c r="G22" s="166">
        <f>G18/G24*1000000</f>
        <v>661510.171954975</v>
      </c>
      <c r="H22" s="166">
        <f>H18/H24*1000000</f>
        <v>648995.9813596668</v>
      </c>
      <c r="I22" s="166">
        <f>I18/I24*1000000</f>
        <v>639713.2322205367</v>
      </c>
    </row>
    <row r="23" spans="1:9" ht="27" customHeight="1">
      <c r="A23" s="268"/>
      <c r="B23" s="44" t="s">
        <v>139</v>
      </c>
      <c r="C23" s="43"/>
      <c r="D23" s="94" t="s">
        <v>140</v>
      </c>
      <c r="E23" s="166">
        <f>E19/E24*1000000</f>
        <v>658994.6265672737</v>
      </c>
      <c r="F23" s="166">
        <f>F19/F24*1000000</f>
        <v>669711.2655330745</v>
      </c>
      <c r="G23" s="166">
        <f>G19/G24*1000000</f>
        <v>668699.4878634583</v>
      </c>
      <c r="H23" s="166">
        <f>H19/H24*1000000</f>
        <v>650015.4748121374</v>
      </c>
      <c r="I23" s="166">
        <f>I19/I24*1000000</f>
        <v>647537.9012626805</v>
      </c>
    </row>
    <row r="24" spans="1:9" ht="27" customHeight="1">
      <c r="A24" s="268"/>
      <c r="B24" s="179" t="s">
        <v>141</v>
      </c>
      <c r="C24" s="180"/>
      <c r="D24" s="181" t="s">
        <v>142</v>
      </c>
      <c r="E24" s="171">
        <v>7410719</v>
      </c>
      <c r="F24" s="171">
        <f>E24</f>
        <v>7410719</v>
      </c>
      <c r="G24" s="171">
        <v>7410719</v>
      </c>
      <c r="H24" s="172">
        <v>7483128</v>
      </c>
      <c r="I24" s="172">
        <f>H24</f>
        <v>7483128</v>
      </c>
    </row>
    <row r="25" spans="1:9" ht="27" customHeight="1">
      <c r="A25" s="268"/>
      <c r="B25" s="10" t="s">
        <v>143</v>
      </c>
      <c r="C25" s="182"/>
      <c r="D25" s="183"/>
      <c r="E25" s="164">
        <v>1298579</v>
      </c>
      <c r="F25" s="164">
        <v>1307191</v>
      </c>
      <c r="G25" s="164">
        <v>1340004</v>
      </c>
      <c r="H25" s="164">
        <v>1407843</v>
      </c>
      <c r="I25" s="184">
        <v>1412218</v>
      </c>
    </row>
    <row r="26" spans="1:9" ht="27" customHeight="1">
      <c r="A26" s="268"/>
      <c r="B26" s="185" t="s">
        <v>144</v>
      </c>
      <c r="C26" s="186"/>
      <c r="D26" s="187"/>
      <c r="E26" s="188">
        <v>0.926</v>
      </c>
      <c r="F26" s="188">
        <v>0.927</v>
      </c>
      <c r="G26" s="188">
        <v>0.921</v>
      </c>
      <c r="H26" s="188">
        <v>0.921</v>
      </c>
      <c r="I26" s="189">
        <v>0.921</v>
      </c>
    </row>
    <row r="27" spans="1:9" ht="27" customHeight="1">
      <c r="A27" s="268"/>
      <c r="B27" s="185" t="s">
        <v>145</v>
      </c>
      <c r="C27" s="186"/>
      <c r="D27" s="187"/>
      <c r="E27" s="190">
        <v>0.5</v>
      </c>
      <c r="F27" s="190">
        <v>0.5</v>
      </c>
      <c r="G27" s="190">
        <v>0.9</v>
      </c>
      <c r="H27" s="190">
        <v>0.9</v>
      </c>
      <c r="I27" s="191">
        <v>1.3</v>
      </c>
    </row>
    <row r="28" spans="1:9" ht="27" customHeight="1">
      <c r="A28" s="268"/>
      <c r="B28" s="185" t="s">
        <v>146</v>
      </c>
      <c r="C28" s="186"/>
      <c r="D28" s="187"/>
      <c r="E28" s="190">
        <v>100.6</v>
      </c>
      <c r="F28" s="190">
        <v>98.7</v>
      </c>
      <c r="G28" s="190">
        <v>93.4</v>
      </c>
      <c r="H28" s="190">
        <v>98.8</v>
      </c>
      <c r="I28" s="191">
        <v>99.6</v>
      </c>
    </row>
    <row r="29" spans="1:9" ht="27" customHeight="1">
      <c r="A29" s="268"/>
      <c r="B29" s="192" t="s">
        <v>147</v>
      </c>
      <c r="C29" s="193"/>
      <c r="D29" s="194"/>
      <c r="E29" s="195">
        <v>62.1</v>
      </c>
      <c r="F29" s="195">
        <v>62.5</v>
      </c>
      <c r="G29" s="195">
        <v>66.1</v>
      </c>
      <c r="H29" s="195">
        <v>70</v>
      </c>
      <c r="I29" s="196">
        <v>70.8</v>
      </c>
    </row>
    <row r="30" spans="1:9" ht="27" customHeight="1">
      <c r="A30" s="268"/>
      <c r="B30" s="312" t="s">
        <v>148</v>
      </c>
      <c r="C30" s="25" t="s">
        <v>149</v>
      </c>
      <c r="D30" s="197"/>
      <c r="E30" s="198">
        <v>0</v>
      </c>
      <c r="F30" s="198">
        <v>0</v>
      </c>
      <c r="G30" s="198">
        <v>0</v>
      </c>
      <c r="H30" s="198">
        <v>0</v>
      </c>
      <c r="I30" s="199">
        <v>0</v>
      </c>
    </row>
    <row r="31" spans="1:9" ht="27" customHeight="1">
      <c r="A31" s="268"/>
      <c r="B31" s="268"/>
      <c r="C31" s="185" t="s">
        <v>150</v>
      </c>
      <c r="D31" s="187"/>
      <c r="E31" s="190">
        <v>0</v>
      </c>
      <c r="F31" s="190">
        <v>0</v>
      </c>
      <c r="G31" s="190">
        <v>0</v>
      </c>
      <c r="H31" s="190">
        <v>0</v>
      </c>
      <c r="I31" s="191">
        <v>0</v>
      </c>
    </row>
    <row r="32" spans="1:9" ht="27" customHeight="1">
      <c r="A32" s="268"/>
      <c r="B32" s="268"/>
      <c r="C32" s="185" t="s">
        <v>151</v>
      </c>
      <c r="D32" s="187"/>
      <c r="E32" s="190">
        <v>15.5</v>
      </c>
      <c r="F32" s="190">
        <v>15.5</v>
      </c>
      <c r="G32" s="190">
        <v>15.1</v>
      </c>
      <c r="H32" s="190">
        <v>14.3</v>
      </c>
      <c r="I32" s="191">
        <v>13.8</v>
      </c>
    </row>
    <row r="33" spans="1:9" ht="27" customHeight="1">
      <c r="A33" s="269"/>
      <c r="B33" s="269"/>
      <c r="C33" s="192" t="s">
        <v>152</v>
      </c>
      <c r="D33" s="194"/>
      <c r="E33" s="195">
        <v>244.5</v>
      </c>
      <c r="F33" s="195">
        <v>232.7</v>
      </c>
      <c r="G33" s="195">
        <v>212.7</v>
      </c>
      <c r="H33" s="195">
        <v>197.3</v>
      </c>
      <c r="I33" s="200">
        <v>192.7</v>
      </c>
    </row>
    <row r="34" spans="1:9" ht="27" customHeight="1">
      <c r="A34" s="2" t="s">
        <v>244</v>
      </c>
      <c r="B34" s="8"/>
      <c r="C34" s="8"/>
      <c r="D34" s="8"/>
      <c r="E34" s="201"/>
      <c r="F34" s="201"/>
      <c r="G34" s="201"/>
      <c r="H34" s="201"/>
      <c r="I34" s="202"/>
    </row>
    <row r="35" ht="27" customHeight="1">
      <c r="A35" s="13" t="s">
        <v>111</v>
      </c>
    </row>
    <row r="36" ht="13.5">
      <c r="A36" s="20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G45" sqref="G4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280" t="s">
        <v>49</v>
      </c>
      <c r="B6" s="281"/>
      <c r="C6" s="281"/>
      <c r="D6" s="281"/>
      <c r="E6" s="282"/>
      <c r="F6" s="276" t="s">
        <v>256</v>
      </c>
      <c r="G6" s="275"/>
      <c r="H6" s="276" t="s">
        <v>251</v>
      </c>
      <c r="I6" s="275"/>
      <c r="J6" s="276" t="s">
        <v>257</v>
      </c>
      <c r="K6" s="275"/>
      <c r="L6" s="276" t="s">
        <v>258</v>
      </c>
      <c r="M6" s="275"/>
      <c r="N6" s="276"/>
      <c r="O6" s="275"/>
    </row>
    <row r="7" spans="1:15" ht="15.75" customHeight="1">
      <c r="A7" s="283"/>
      <c r="B7" s="284"/>
      <c r="C7" s="284"/>
      <c r="D7" s="284"/>
      <c r="E7" s="285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229" t="s">
        <v>2</v>
      </c>
    </row>
    <row r="8" spans="1:25" ht="15.75" customHeight="1">
      <c r="A8" s="292" t="s">
        <v>83</v>
      </c>
      <c r="B8" s="55" t="s">
        <v>50</v>
      </c>
      <c r="C8" s="56"/>
      <c r="D8" s="56"/>
      <c r="E8" s="93" t="s">
        <v>41</v>
      </c>
      <c r="F8" s="111">
        <v>32790</v>
      </c>
      <c r="G8" s="111">
        <v>32757</v>
      </c>
      <c r="H8" s="111">
        <v>17941</v>
      </c>
      <c r="I8" s="111">
        <v>15255</v>
      </c>
      <c r="J8" s="111">
        <v>5411</v>
      </c>
      <c r="K8" s="111">
        <v>9668</v>
      </c>
      <c r="L8" s="111">
        <v>37538</v>
      </c>
      <c r="M8" s="111">
        <v>33228.460657</v>
      </c>
      <c r="N8" s="111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3"/>
      <c r="B9" s="8"/>
      <c r="C9" s="30" t="s">
        <v>51</v>
      </c>
      <c r="D9" s="43"/>
      <c r="E9" s="91" t="s">
        <v>42</v>
      </c>
      <c r="F9" s="70">
        <v>32709</v>
      </c>
      <c r="G9" s="70">
        <v>32757</v>
      </c>
      <c r="H9" s="70">
        <v>15372</v>
      </c>
      <c r="I9" s="70">
        <v>15200</v>
      </c>
      <c r="J9" s="70">
        <v>5411</v>
      </c>
      <c r="K9" s="70">
        <v>9668</v>
      </c>
      <c r="L9" s="70">
        <v>37385</v>
      </c>
      <c r="M9" s="70">
        <f>M8-M10</f>
        <v>33223.944539000004</v>
      </c>
      <c r="N9" s="70"/>
      <c r="O9" s="115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3"/>
      <c r="B10" s="10"/>
      <c r="C10" s="30" t="s">
        <v>52</v>
      </c>
      <c r="D10" s="43"/>
      <c r="E10" s="91" t="s">
        <v>43</v>
      </c>
      <c r="F10" s="70">
        <v>81</v>
      </c>
      <c r="G10" s="70">
        <v>0</v>
      </c>
      <c r="H10" s="70">
        <v>2569</v>
      </c>
      <c r="I10" s="70">
        <v>55</v>
      </c>
      <c r="J10" s="116">
        <v>0</v>
      </c>
      <c r="K10" s="116">
        <v>0</v>
      </c>
      <c r="L10" s="70">
        <v>154</v>
      </c>
      <c r="M10" s="70">
        <v>4.516118</v>
      </c>
      <c r="N10" s="70"/>
      <c r="O10" s="115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3"/>
      <c r="B11" s="50" t="s">
        <v>53</v>
      </c>
      <c r="C11" s="63"/>
      <c r="D11" s="63"/>
      <c r="E11" s="90" t="s">
        <v>44</v>
      </c>
      <c r="F11" s="117">
        <v>29467</v>
      </c>
      <c r="G11" s="117">
        <v>30052</v>
      </c>
      <c r="H11" s="117">
        <v>12993</v>
      </c>
      <c r="I11" s="117">
        <v>13045</v>
      </c>
      <c r="J11" s="117">
        <v>4950</v>
      </c>
      <c r="K11" s="117">
        <v>13595</v>
      </c>
      <c r="L11" s="117">
        <v>38121</v>
      </c>
      <c r="M11" s="117">
        <v>34552.101759</v>
      </c>
      <c r="N11" s="117"/>
      <c r="O11" s="119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3"/>
      <c r="B12" s="7"/>
      <c r="C12" s="30" t="s">
        <v>54</v>
      </c>
      <c r="D12" s="43"/>
      <c r="E12" s="91" t="s">
        <v>45</v>
      </c>
      <c r="F12" s="70">
        <v>29446</v>
      </c>
      <c r="G12" s="70">
        <v>30052</v>
      </c>
      <c r="H12" s="117">
        <v>12963</v>
      </c>
      <c r="I12" s="117">
        <v>13045</v>
      </c>
      <c r="J12" s="117">
        <v>4914</v>
      </c>
      <c r="K12" s="117">
        <v>8976</v>
      </c>
      <c r="L12" s="70">
        <v>37745</v>
      </c>
      <c r="M12" s="70">
        <f>M11-M13</f>
        <v>34271.803572</v>
      </c>
      <c r="N12" s="70"/>
      <c r="O12" s="115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3"/>
      <c r="B13" s="8"/>
      <c r="C13" s="52" t="s">
        <v>55</v>
      </c>
      <c r="D13" s="53"/>
      <c r="E13" s="95" t="s">
        <v>46</v>
      </c>
      <c r="F13" s="68">
        <v>21</v>
      </c>
      <c r="G13" s="68">
        <v>0</v>
      </c>
      <c r="H13" s="116">
        <v>31</v>
      </c>
      <c r="I13" s="116">
        <v>0</v>
      </c>
      <c r="J13" s="116">
        <v>36</v>
      </c>
      <c r="K13" s="116">
        <v>4619</v>
      </c>
      <c r="L13" s="68">
        <v>376</v>
      </c>
      <c r="M13" s="68">
        <v>280.298187</v>
      </c>
      <c r="N13" s="68"/>
      <c r="O13" s="121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3"/>
      <c r="B14" s="44" t="s">
        <v>56</v>
      </c>
      <c r="C14" s="43"/>
      <c r="D14" s="43"/>
      <c r="E14" s="91" t="s">
        <v>154</v>
      </c>
      <c r="F14" s="69">
        <f aca="true" t="shared" si="0" ref="F14:O15">F9-F12</f>
        <v>3263</v>
      </c>
      <c r="G14" s="69">
        <f t="shared" si="0"/>
        <v>2705</v>
      </c>
      <c r="H14" s="69">
        <f t="shared" si="0"/>
        <v>2409</v>
      </c>
      <c r="I14" s="69">
        <f t="shared" si="0"/>
        <v>2155</v>
      </c>
      <c r="J14" s="69">
        <f t="shared" si="0"/>
        <v>497</v>
      </c>
      <c r="K14" s="69">
        <f t="shared" si="0"/>
        <v>692</v>
      </c>
      <c r="L14" s="69">
        <f t="shared" si="0"/>
        <v>-360</v>
      </c>
      <c r="M14" s="69">
        <f>M9-M12</f>
        <v>-1047.8590329999934</v>
      </c>
      <c r="N14" s="69">
        <f t="shared" si="0"/>
        <v>0</v>
      </c>
      <c r="O14" s="122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3"/>
      <c r="B15" s="44" t="s">
        <v>57</v>
      </c>
      <c r="C15" s="43"/>
      <c r="D15" s="43"/>
      <c r="E15" s="91" t="s">
        <v>155</v>
      </c>
      <c r="F15" s="69">
        <f t="shared" si="0"/>
        <v>60</v>
      </c>
      <c r="G15" s="69">
        <f t="shared" si="0"/>
        <v>0</v>
      </c>
      <c r="H15" s="69">
        <f>H10-H13+1</f>
        <v>2539</v>
      </c>
      <c r="I15" s="69">
        <f t="shared" si="0"/>
        <v>55</v>
      </c>
      <c r="J15" s="69">
        <f t="shared" si="0"/>
        <v>-36</v>
      </c>
      <c r="K15" s="69">
        <f>K10-K13</f>
        <v>-4619</v>
      </c>
      <c r="L15" s="69">
        <f t="shared" si="0"/>
        <v>-222</v>
      </c>
      <c r="M15" s="69">
        <f>M10-M13</f>
        <v>-275.782069</v>
      </c>
      <c r="N15" s="69">
        <f t="shared" si="0"/>
        <v>0</v>
      </c>
      <c r="O15" s="122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3"/>
      <c r="B16" s="44" t="s">
        <v>58</v>
      </c>
      <c r="C16" s="43"/>
      <c r="D16" s="43"/>
      <c r="E16" s="91" t="s">
        <v>156</v>
      </c>
      <c r="F16" s="69">
        <f aca="true" t="shared" si="1" ref="F16:O16">F8-F11</f>
        <v>3323</v>
      </c>
      <c r="G16" s="69">
        <f t="shared" si="1"/>
        <v>2705</v>
      </c>
      <c r="H16" s="69">
        <f t="shared" si="1"/>
        <v>4948</v>
      </c>
      <c r="I16" s="69">
        <f t="shared" si="1"/>
        <v>2210</v>
      </c>
      <c r="J16" s="69">
        <f t="shared" si="1"/>
        <v>461</v>
      </c>
      <c r="K16" s="69">
        <f>K8-K11</f>
        <v>-3927</v>
      </c>
      <c r="L16" s="69">
        <f>L8-L11+1</f>
        <v>-582</v>
      </c>
      <c r="M16" s="69">
        <f>M8-M11</f>
        <v>-1323.6411019999941</v>
      </c>
      <c r="N16" s="69">
        <f t="shared" si="1"/>
        <v>0</v>
      </c>
      <c r="O16" s="122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3"/>
      <c r="B17" s="44" t="s">
        <v>59</v>
      </c>
      <c r="C17" s="43"/>
      <c r="D17" s="43"/>
      <c r="E17" s="34"/>
      <c r="F17" s="205">
        <v>0</v>
      </c>
      <c r="G17" s="253">
        <v>0</v>
      </c>
      <c r="H17" s="116">
        <v>0</v>
      </c>
      <c r="I17" s="116">
        <v>0</v>
      </c>
      <c r="J17" s="70">
        <v>0</v>
      </c>
      <c r="K17" s="70">
        <v>0</v>
      </c>
      <c r="L17" s="69">
        <v>43290</v>
      </c>
      <c r="M17" s="253">
        <v>42707.855399</v>
      </c>
      <c r="N17" s="116"/>
      <c r="O17" s="12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4"/>
      <c r="B18" s="47" t="s">
        <v>60</v>
      </c>
      <c r="C18" s="31"/>
      <c r="D18" s="31"/>
      <c r="E18" s="17"/>
      <c r="F18" s="254">
        <v>0</v>
      </c>
      <c r="G18" s="124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4">
        <v>0</v>
      </c>
      <c r="N18" s="126"/>
      <c r="O18" s="127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3" t="s">
        <v>84</v>
      </c>
      <c r="B19" s="50" t="s">
        <v>61</v>
      </c>
      <c r="C19" s="51"/>
      <c r="D19" s="51"/>
      <c r="E19" s="96"/>
      <c r="F19" s="65">
        <v>12586</v>
      </c>
      <c r="G19" s="65">
        <v>11882</v>
      </c>
      <c r="H19" s="66">
        <v>3033</v>
      </c>
      <c r="I19" s="66">
        <v>3385</v>
      </c>
      <c r="J19" s="66">
        <v>12629</v>
      </c>
      <c r="K19" s="66">
        <v>14199</v>
      </c>
      <c r="L19" s="66">
        <v>7105</v>
      </c>
      <c r="M19" s="65">
        <v>12024.980396</v>
      </c>
      <c r="N19" s="66"/>
      <c r="O19" s="129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3"/>
      <c r="B20" s="19"/>
      <c r="C20" s="30" t="s">
        <v>62</v>
      </c>
      <c r="D20" s="43"/>
      <c r="E20" s="91"/>
      <c r="F20" s="69">
        <v>7877</v>
      </c>
      <c r="G20" s="69">
        <v>7958</v>
      </c>
      <c r="H20" s="70">
        <v>994</v>
      </c>
      <c r="I20" s="70">
        <v>1286</v>
      </c>
      <c r="J20" s="70">
        <v>0</v>
      </c>
      <c r="K20" s="70">
        <v>0</v>
      </c>
      <c r="L20" s="70">
        <v>3323</v>
      </c>
      <c r="M20" s="69">
        <v>8410</v>
      </c>
      <c r="N20" s="70"/>
      <c r="O20" s="115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3"/>
      <c r="B21" s="9" t="s">
        <v>63</v>
      </c>
      <c r="C21" s="63"/>
      <c r="D21" s="63"/>
      <c r="E21" s="90" t="s">
        <v>157</v>
      </c>
      <c r="F21" s="130">
        <v>10479</v>
      </c>
      <c r="G21" s="130">
        <v>10397</v>
      </c>
      <c r="H21" s="117">
        <v>3033</v>
      </c>
      <c r="I21" s="117">
        <v>3385</v>
      </c>
      <c r="J21" s="117">
        <v>12629</v>
      </c>
      <c r="K21" s="117">
        <v>14199</v>
      </c>
      <c r="L21" s="117">
        <v>7105</v>
      </c>
      <c r="M21" s="130">
        <f>M19</f>
        <v>12024.980396</v>
      </c>
      <c r="N21" s="117"/>
      <c r="O21" s="119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3"/>
      <c r="B22" s="50" t="s">
        <v>64</v>
      </c>
      <c r="C22" s="51"/>
      <c r="D22" s="51"/>
      <c r="E22" s="96" t="s">
        <v>158</v>
      </c>
      <c r="F22" s="65">
        <v>29325</v>
      </c>
      <c r="G22" s="65">
        <v>29483</v>
      </c>
      <c r="H22" s="66">
        <v>11712</v>
      </c>
      <c r="I22" s="66">
        <v>11904</v>
      </c>
      <c r="J22" s="66">
        <v>15852</v>
      </c>
      <c r="K22" s="246">
        <v>11139</v>
      </c>
      <c r="L22" s="66">
        <v>7909</v>
      </c>
      <c r="M22" s="65">
        <v>13484.32731</v>
      </c>
      <c r="N22" s="66"/>
      <c r="O22" s="129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3"/>
      <c r="B23" s="7" t="s">
        <v>65</v>
      </c>
      <c r="C23" s="52" t="s">
        <v>66</v>
      </c>
      <c r="D23" s="53"/>
      <c r="E23" s="95"/>
      <c r="F23" s="67">
        <v>7985</v>
      </c>
      <c r="G23" s="67">
        <v>8025</v>
      </c>
      <c r="H23" s="68">
        <v>4890</v>
      </c>
      <c r="I23" s="68">
        <v>4982</v>
      </c>
      <c r="J23" s="68">
        <v>0</v>
      </c>
      <c r="K23" s="68">
        <v>626</v>
      </c>
      <c r="L23" s="68">
        <v>3609</v>
      </c>
      <c r="M23" s="67">
        <v>1978.846215</v>
      </c>
      <c r="N23" s="68"/>
      <c r="O23" s="121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3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-18846</v>
      </c>
      <c r="G24" s="69">
        <f t="shared" si="2"/>
        <v>-19086</v>
      </c>
      <c r="H24" s="69">
        <f t="shared" si="2"/>
        <v>-8679</v>
      </c>
      <c r="I24" s="69">
        <f t="shared" si="2"/>
        <v>-8519</v>
      </c>
      <c r="J24" s="69">
        <f t="shared" si="2"/>
        <v>-3223</v>
      </c>
      <c r="K24" s="69">
        <f t="shared" si="2"/>
        <v>3060</v>
      </c>
      <c r="L24" s="69">
        <f t="shared" si="2"/>
        <v>-804</v>
      </c>
      <c r="M24" s="69">
        <f>M21-M22</f>
        <v>-1459.3469139999997</v>
      </c>
      <c r="N24" s="69">
        <f t="shared" si="2"/>
        <v>0</v>
      </c>
      <c r="O24" s="122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3"/>
      <c r="B25" s="101" t="s">
        <v>67</v>
      </c>
      <c r="C25" s="53"/>
      <c r="D25" s="53"/>
      <c r="E25" s="295" t="s">
        <v>161</v>
      </c>
      <c r="F25" s="305">
        <v>18048</v>
      </c>
      <c r="G25" s="305">
        <v>16979</v>
      </c>
      <c r="H25" s="301">
        <v>8679</v>
      </c>
      <c r="I25" s="301">
        <v>8519</v>
      </c>
      <c r="J25" s="301">
        <v>3223</v>
      </c>
      <c r="K25" s="301">
        <v>0</v>
      </c>
      <c r="L25" s="301">
        <v>804</v>
      </c>
      <c r="M25" s="305">
        <v>1459.346914</v>
      </c>
      <c r="N25" s="301"/>
      <c r="O25" s="309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3"/>
      <c r="B26" s="9" t="s">
        <v>68</v>
      </c>
      <c r="C26" s="63"/>
      <c r="D26" s="63"/>
      <c r="E26" s="296"/>
      <c r="F26" s="306"/>
      <c r="G26" s="306"/>
      <c r="H26" s="302"/>
      <c r="I26" s="302"/>
      <c r="J26" s="302"/>
      <c r="K26" s="302"/>
      <c r="L26" s="302"/>
      <c r="M26" s="306"/>
      <c r="N26" s="302"/>
      <c r="O26" s="310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4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-798</v>
      </c>
      <c r="G27" s="73">
        <f t="shared" si="3"/>
        <v>-2107</v>
      </c>
      <c r="H27" s="73">
        <f t="shared" si="3"/>
        <v>0</v>
      </c>
      <c r="I27" s="73">
        <f t="shared" si="3"/>
        <v>0</v>
      </c>
      <c r="J27" s="73">
        <f t="shared" si="3"/>
        <v>0</v>
      </c>
      <c r="K27" s="73">
        <f>K24+K25</f>
        <v>3060</v>
      </c>
      <c r="L27" s="73">
        <f t="shared" si="3"/>
        <v>0</v>
      </c>
      <c r="M27" s="73">
        <f>M24+M25</f>
        <v>0</v>
      </c>
      <c r="N27" s="73">
        <f t="shared" si="3"/>
        <v>0</v>
      </c>
      <c r="O27" s="132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34"/>
      <c r="K29" s="134"/>
      <c r="L29" s="133"/>
      <c r="M29" s="113"/>
      <c r="N29" s="113"/>
      <c r="O29" s="134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4"/>
    </row>
    <row r="30" spans="1:25" ht="15.75" customHeight="1">
      <c r="A30" s="286" t="s">
        <v>69</v>
      </c>
      <c r="B30" s="287"/>
      <c r="C30" s="287"/>
      <c r="D30" s="287"/>
      <c r="E30" s="288"/>
      <c r="F30" s="307" t="s">
        <v>259</v>
      </c>
      <c r="G30" s="308"/>
      <c r="H30" s="307" t="s">
        <v>260</v>
      </c>
      <c r="I30" s="308"/>
      <c r="J30" s="307"/>
      <c r="K30" s="308"/>
      <c r="L30" s="307"/>
      <c r="M30" s="308"/>
      <c r="N30" s="307"/>
      <c r="O30" s="308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289"/>
      <c r="B31" s="290"/>
      <c r="C31" s="290"/>
      <c r="D31" s="290"/>
      <c r="E31" s="291"/>
      <c r="F31" s="110" t="s">
        <v>246</v>
      </c>
      <c r="G31" s="38" t="s">
        <v>2</v>
      </c>
      <c r="H31" s="110" t="s">
        <v>246</v>
      </c>
      <c r="I31" s="38" t="s">
        <v>2</v>
      </c>
      <c r="J31" s="110" t="s">
        <v>246</v>
      </c>
      <c r="K31" s="38" t="s">
        <v>2</v>
      </c>
      <c r="L31" s="110" t="s">
        <v>246</v>
      </c>
      <c r="M31" s="38" t="s">
        <v>2</v>
      </c>
      <c r="N31" s="110" t="s">
        <v>246</v>
      </c>
      <c r="O31" s="204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92" t="s">
        <v>85</v>
      </c>
      <c r="B32" s="55" t="s">
        <v>50</v>
      </c>
      <c r="C32" s="56"/>
      <c r="D32" s="56"/>
      <c r="E32" s="15" t="s">
        <v>41</v>
      </c>
      <c r="F32" s="66">
        <v>1186</v>
      </c>
      <c r="G32" s="66">
        <v>1177</v>
      </c>
      <c r="H32" s="111">
        <v>13990</v>
      </c>
      <c r="I32" s="66">
        <v>14090</v>
      </c>
      <c r="J32" s="111"/>
      <c r="K32" s="112"/>
      <c r="L32" s="66"/>
      <c r="M32" s="140"/>
      <c r="N32" s="111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97"/>
      <c r="B33" s="8"/>
      <c r="C33" s="52" t="s">
        <v>70</v>
      </c>
      <c r="D33" s="53"/>
      <c r="E33" s="99"/>
      <c r="F33" s="68">
        <v>1077</v>
      </c>
      <c r="G33" s="68">
        <v>1043</v>
      </c>
      <c r="H33" s="68">
        <v>11170</v>
      </c>
      <c r="I33" s="68">
        <v>11096</v>
      </c>
      <c r="J33" s="68"/>
      <c r="K33" s="121"/>
      <c r="L33" s="68"/>
      <c r="M33" s="143"/>
      <c r="N33" s="68"/>
      <c r="O33" s="120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97"/>
      <c r="B34" s="8"/>
      <c r="C34" s="24"/>
      <c r="D34" s="30" t="s">
        <v>71</v>
      </c>
      <c r="E34" s="94"/>
      <c r="F34" s="70">
        <v>1053</v>
      </c>
      <c r="G34" s="70">
        <v>1019</v>
      </c>
      <c r="H34" s="70">
        <v>0</v>
      </c>
      <c r="I34" s="247">
        <v>0</v>
      </c>
      <c r="J34" s="70"/>
      <c r="K34" s="115"/>
      <c r="L34" s="70"/>
      <c r="M34" s="114"/>
      <c r="N34" s="70"/>
      <c r="O34" s="122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97"/>
      <c r="B35" s="10"/>
      <c r="C35" s="62" t="s">
        <v>72</v>
      </c>
      <c r="D35" s="63"/>
      <c r="E35" s="100"/>
      <c r="F35" s="117">
        <v>109</v>
      </c>
      <c r="G35" s="117">
        <v>133</v>
      </c>
      <c r="H35" s="117">
        <v>2819</v>
      </c>
      <c r="I35" s="117">
        <v>2994</v>
      </c>
      <c r="J35" s="144"/>
      <c r="K35" s="145"/>
      <c r="L35" s="117"/>
      <c r="M35" s="118"/>
      <c r="N35" s="117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97"/>
      <c r="B36" s="50" t="s">
        <v>53</v>
      </c>
      <c r="C36" s="51"/>
      <c r="D36" s="51"/>
      <c r="E36" s="15" t="s">
        <v>42</v>
      </c>
      <c r="F36" s="66">
        <v>510</v>
      </c>
      <c r="G36" s="66">
        <v>529</v>
      </c>
      <c r="H36" s="66">
        <v>12668</v>
      </c>
      <c r="I36" s="66">
        <v>13444</v>
      </c>
      <c r="J36" s="66"/>
      <c r="K36" s="129"/>
      <c r="L36" s="66"/>
      <c r="M36" s="140"/>
      <c r="N36" s="66"/>
      <c r="O36" s="128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97"/>
      <c r="B37" s="8"/>
      <c r="C37" s="30" t="s">
        <v>73</v>
      </c>
      <c r="D37" s="43"/>
      <c r="E37" s="94"/>
      <c r="F37" s="70">
        <v>399</v>
      </c>
      <c r="G37" s="70">
        <v>398</v>
      </c>
      <c r="H37" s="70">
        <v>10104</v>
      </c>
      <c r="I37" s="70">
        <v>10099</v>
      </c>
      <c r="J37" s="70"/>
      <c r="K37" s="115"/>
      <c r="L37" s="70"/>
      <c r="M37" s="114"/>
      <c r="N37" s="70"/>
      <c r="O37" s="122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97"/>
      <c r="B38" s="10"/>
      <c r="C38" s="30" t="s">
        <v>74</v>
      </c>
      <c r="D38" s="43"/>
      <c r="E38" s="94"/>
      <c r="F38" s="69">
        <v>111</v>
      </c>
      <c r="G38" s="69">
        <v>131</v>
      </c>
      <c r="H38" s="70">
        <v>2564</v>
      </c>
      <c r="I38" s="69">
        <v>3345</v>
      </c>
      <c r="J38" s="70"/>
      <c r="K38" s="145"/>
      <c r="L38" s="70"/>
      <c r="M38" s="114"/>
      <c r="N38" s="70"/>
      <c r="O38" s="122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98"/>
      <c r="B39" s="11" t="s">
        <v>75</v>
      </c>
      <c r="C39" s="12"/>
      <c r="D39" s="12"/>
      <c r="E39" s="98" t="s">
        <v>165</v>
      </c>
      <c r="F39" s="73">
        <f aca="true" t="shared" si="4" ref="F39:O39">F32-F36</f>
        <v>676</v>
      </c>
      <c r="G39" s="73">
        <f>G32-G36</f>
        <v>648</v>
      </c>
      <c r="H39" s="73">
        <f t="shared" si="4"/>
        <v>1322</v>
      </c>
      <c r="I39" s="73">
        <f>I32-I36</f>
        <v>646</v>
      </c>
      <c r="J39" s="73">
        <f t="shared" si="4"/>
        <v>0</v>
      </c>
      <c r="K39" s="132">
        <f t="shared" si="4"/>
        <v>0</v>
      </c>
      <c r="L39" s="73">
        <f t="shared" si="4"/>
        <v>0</v>
      </c>
      <c r="M39" s="132">
        <f t="shared" si="4"/>
        <v>0</v>
      </c>
      <c r="N39" s="73">
        <f t="shared" si="4"/>
        <v>0</v>
      </c>
      <c r="O39" s="132">
        <f t="shared" si="4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92" t="s">
        <v>86</v>
      </c>
      <c r="B40" s="50" t="s">
        <v>76</v>
      </c>
      <c r="C40" s="51"/>
      <c r="D40" s="51"/>
      <c r="E40" s="15" t="s">
        <v>44</v>
      </c>
      <c r="F40" s="65">
        <v>781</v>
      </c>
      <c r="G40" s="65">
        <v>837</v>
      </c>
      <c r="H40" s="66">
        <v>20853</v>
      </c>
      <c r="I40" s="65">
        <v>19120</v>
      </c>
      <c r="J40" s="66"/>
      <c r="K40" s="129"/>
      <c r="L40" s="66"/>
      <c r="M40" s="140"/>
      <c r="N40" s="66"/>
      <c r="O40" s="128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99"/>
      <c r="B41" s="10"/>
      <c r="C41" s="30" t="s">
        <v>77</v>
      </c>
      <c r="D41" s="43"/>
      <c r="E41" s="94"/>
      <c r="F41" s="146">
        <v>642</v>
      </c>
      <c r="G41" s="146">
        <v>650</v>
      </c>
      <c r="H41" s="144">
        <v>7374</v>
      </c>
      <c r="I41" s="146">
        <v>5995</v>
      </c>
      <c r="J41" s="70"/>
      <c r="K41" s="115"/>
      <c r="L41" s="70"/>
      <c r="M41" s="114"/>
      <c r="N41" s="70"/>
      <c r="O41" s="122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99"/>
      <c r="B42" s="50" t="s">
        <v>64</v>
      </c>
      <c r="C42" s="51"/>
      <c r="D42" s="51"/>
      <c r="E42" s="15" t="s">
        <v>45</v>
      </c>
      <c r="F42" s="65">
        <v>1364</v>
      </c>
      <c r="G42" s="65">
        <v>1395</v>
      </c>
      <c r="H42" s="66">
        <v>20918</v>
      </c>
      <c r="I42" s="65">
        <v>19196</v>
      </c>
      <c r="J42" s="66"/>
      <c r="K42" s="129"/>
      <c r="L42" s="66"/>
      <c r="M42" s="140"/>
      <c r="N42" s="66"/>
      <c r="O42" s="128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99"/>
      <c r="B43" s="10"/>
      <c r="C43" s="30" t="s">
        <v>78</v>
      </c>
      <c r="D43" s="43"/>
      <c r="E43" s="94"/>
      <c r="F43" s="69">
        <v>631</v>
      </c>
      <c r="G43" s="69">
        <v>654</v>
      </c>
      <c r="H43" s="70">
        <v>9926</v>
      </c>
      <c r="I43" s="69">
        <v>8543</v>
      </c>
      <c r="J43" s="144"/>
      <c r="K43" s="145"/>
      <c r="L43" s="70"/>
      <c r="M43" s="114"/>
      <c r="N43" s="70"/>
      <c r="O43" s="122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300"/>
      <c r="B44" s="47" t="s">
        <v>75</v>
      </c>
      <c r="C44" s="31"/>
      <c r="D44" s="31"/>
      <c r="E44" s="98" t="s">
        <v>166</v>
      </c>
      <c r="F44" s="124">
        <f aca="true" t="shared" si="5" ref="F44:O44">F40-F42</f>
        <v>-583</v>
      </c>
      <c r="G44" s="124">
        <f>G40-G42</f>
        <v>-558</v>
      </c>
      <c r="H44" s="124">
        <f t="shared" si="5"/>
        <v>-65</v>
      </c>
      <c r="I44" s="124">
        <f t="shared" si="5"/>
        <v>-76</v>
      </c>
      <c r="J44" s="124">
        <f t="shared" si="5"/>
        <v>0</v>
      </c>
      <c r="K44" s="125">
        <f t="shared" si="5"/>
        <v>0</v>
      </c>
      <c r="L44" s="124">
        <f t="shared" si="5"/>
        <v>0</v>
      </c>
      <c r="M44" s="125">
        <f t="shared" si="5"/>
        <v>0</v>
      </c>
      <c r="N44" s="124">
        <f t="shared" si="5"/>
        <v>0</v>
      </c>
      <c r="O44" s="125">
        <f t="shared" si="5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77" t="s">
        <v>87</v>
      </c>
      <c r="B45" s="25" t="s">
        <v>79</v>
      </c>
      <c r="C45" s="20"/>
      <c r="D45" s="20"/>
      <c r="E45" s="97" t="s">
        <v>167</v>
      </c>
      <c r="F45" s="148">
        <f aca="true" t="shared" si="6" ref="F45:O45">F39+F44</f>
        <v>93</v>
      </c>
      <c r="G45" s="148">
        <f>G39+G44</f>
        <v>90</v>
      </c>
      <c r="H45" s="148">
        <f t="shared" si="6"/>
        <v>1257</v>
      </c>
      <c r="I45" s="148">
        <f t="shared" si="6"/>
        <v>570</v>
      </c>
      <c r="J45" s="148">
        <f t="shared" si="6"/>
        <v>0</v>
      </c>
      <c r="K45" s="149">
        <f t="shared" si="6"/>
        <v>0</v>
      </c>
      <c r="L45" s="148">
        <f t="shared" si="6"/>
        <v>0</v>
      </c>
      <c r="M45" s="149">
        <f t="shared" si="6"/>
        <v>0</v>
      </c>
      <c r="N45" s="148">
        <f t="shared" si="6"/>
        <v>0</v>
      </c>
      <c r="O45" s="149">
        <f t="shared" si="6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278"/>
      <c r="B46" s="44" t="s">
        <v>80</v>
      </c>
      <c r="C46" s="43"/>
      <c r="D46" s="43"/>
      <c r="E46" s="43"/>
      <c r="F46" s="146">
        <v>0</v>
      </c>
      <c r="G46" s="239">
        <v>0</v>
      </c>
      <c r="H46" s="144">
        <v>0</v>
      </c>
      <c r="I46" s="239" t="s">
        <v>261</v>
      </c>
      <c r="J46" s="144"/>
      <c r="K46" s="145"/>
      <c r="L46" s="70"/>
      <c r="M46" s="114"/>
      <c r="N46" s="144"/>
      <c r="O46" s="123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278"/>
      <c r="B47" s="44" t="s">
        <v>81</v>
      </c>
      <c r="C47" s="43"/>
      <c r="D47" s="43"/>
      <c r="E47" s="43"/>
      <c r="F47" s="70">
        <v>305</v>
      </c>
      <c r="G47" s="247">
        <v>212</v>
      </c>
      <c r="H47" s="70">
        <v>8089</v>
      </c>
      <c r="I47" s="70">
        <v>6832</v>
      </c>
      <c r="J47" s="70"/>
      <c r="K47" s="115"/>
      <c r="L47" s="70"/>
      <c r="M47" s="114"/>
      <c r="N47" s="70"/>
      <c r="O47" s="122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279"/>
      <c r="B48" s="47" t="s">
        <v>82</v>
      </c>
      <c r="C48" s="31"/>
      <c r="D48" s="31"/>
      <c r="E48" s="31"/>
      <c r="F48" s="74">
        <v>304</v>
      </c>
      <c r="G48" s="241">
        <v>211</v>
      </c>
      <c r="H48" s="74">
        <v>7752</v>
      </c>
      <c r="I48" s="74">
        <v>6463</v>
      </c>
      <c r="J48" s="74"/>
      <c r="K48" s="151"/>
      <c r="L48" s="74"/>
      <c r="M48" s="150"/>
      <c r="N48" s="74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E43" sqref="E4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4" t="s">
        <v>0</v>
      </c>
      <c r="B1" s="154"/>
      <c r="C1" s="206" t="s">
        <v>249</v>
      </c>
      <c r="D1" s="20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8"/>
      <c r="B5" s="208" t="s">
        <v>247</v>
      </c>
      <c r="C5" s="208"/>
      <c r="D5" s="208"/>
      <c r="H5" s="37"/>
      <c r="L5" s="37"/>
      <c r="N5" s="37" t="s">
        <v>170</v>
      </c>
    </row>
    <row r="6" spans="1:14" ht="15" customHeight="1">
      <c r="A6" s="209"/>
      <c r="B6" s="210"/>
      <c r="C6" s="210"/>
      <c r="D6" s="210"/>
      <c r="E6" s="315" t="s">
        <v>262</v>
      </c>
      <c r="F6" s="316"/>
      <c r="G6" s="315" t="s">
        <v>263</v>
      </c>
      <c r="H6" s="316"/>
      <c r="I6" s="315" t="s">
        <v>264</v>
      </c>
      <c r="J6" s="316"/>
      <c r="K6" s="315" t="s">
        <v>265</v>
      </c>
      <c r="L6" s="316"/>
      <c r="M6" s="315" t="s">
        <v>266</v>
      </c>
      <c r="N6" s="316"/>
    </row>
    <row r="7" spans="1:14" ht="15" customHeight="1">
      <c r="A7" s="59"/>
      <c r="B7" s="60"/>
      <c r="C7" s="60"/>
      <c r="D7" s="60"/>
      <c r="E7" s="211" t="s">
        <v>246</v>
      </c>
      <c r="F7" s="212" t="s">
        <v>2</v>
      </c>
      <c r="G7" s="211" t="s">
        <v>246</v>
      </c>
      <c r="H7" s="212" t="s">
        <v>2</v>
      </c>
      <c r="I7" s="211" t="s">
        <v>246</v>
      </c>
      <c r="J7" s="212" t="s">
        <v>2</v>
      </c>
      <c r="K7" s="211" t="s">
        <v>246</v>
      </c>
      <c r="L7" s="212" t="s">
        <v>2</v>
      </c>
      <c r="M7" s="211" t="s">
        <v>246</v>
      </c>
      <c r="N7" s="230" t="s">
        <v>2</v>
      </c>
    </row>
    <row r="8" spans="1:14" ht="18" customHeight="1">
      <c r="A8" s="267" t="s">
        <v>171</v>
      </c>
      <c r="B8" s="213" t="s">
        <v>172</v>
      </c>
      <c r="C8" s="214"/>
      <c r="D8" s="214"/>
      <c r="E8" s="215">
        <v>1</v>
      </c>
      <c r="F8" s="249">
        <v>1</v>
      </c>
      <c r="G8" s="215">
        <v>1</v>
      </c>
      <c r="H8" s="215">
        <v>1</v>
      </c>
      <c r="I8" s="215">
        <v>2</v>
      </c>
      <c r="J8" s="249">
        <v>2</v>
      </c>
      <c r="K8" s="215">
        <v>2</v>
      </c>
      <c r="L8" s="249">
        <v>2</v>
      </c>
      <c r="M8" s="215">
        <v>34</v>
      </c>
      <c r="N8" s="258">
        <v>34</v>
      </c>
    </row>
    <row r="9" spans="1:14" ht="18" customHeight="1">
      <c r="A9" s="268"/>
      <c r="B9" s="267" t="s">
        <v>173</v>
      </c>
      <c r="C9" s="173" t="s">
        <v>174</v>
      </c>
      <c r="D9" s="174"/>
      <c r="E9" s="216">
        <v>100</v>
      </c>
      <c r="F9" s="250">
        <v>100</v>
      </c>
      <c r="G9" s="216">
        <v>33</v>
      </c>
      <c r="H9" s="216">
        <v>33</v>
      </c>
      <c r="I9" s="216">
        <v>73580</v>
      </c>
      <c r="J9" s="250">
        <v>73580</v>
      </c>
      <c r="K9" s="216">
        <v>317588</v>
      </c>
      <c r="L9" s="250">
        <v>317408</v>
      </c>
      <c r="M9" s="216">
        <v>100</v>
      </c>
      <c r="N9" s="259">
        <v>100</v>
      </c>
    </row>
    <row r="10" spans="1:14" ht="18" customHeight="1">
      <c r="A10" s="268"/>
      <c r="B10" s="268"/>
      <c r="C10" s="44" t="s">
        <v>175</v>
      </c>
      <c r="D10" s="43"/>
      <c r="E10" s="217">
        <v>100</v>
      </c>
      <c r="F10" s="251">
        <v>100</v>
      </c>
      <c r="G10" s="217">
        <v>33</v>
      </c>
      <c r="H10" s="217">
        <v>33</v>
      </c>
      <c r="I10" s="217">
        <v>73531</v>
      </c>
      <c r="J10" s="251">
        <v>73531</v>
      </c>
      <c r="K10" s="217">
        <v>158794</v>
      </c>
      <c r="L10" s="251">
        <v>158704</v>
      </c>
      <c r="M10" s="217">
        <v>54</v>
      </c>
      <c r="N10" s="260">
        <v>54</v>
      </c>
    </row>
    <row r="11" spans="1:14" ht="18" customHeight="1">
      <c r="A11" s="268"/>
      <c r="B11" s="268"/>
      <c r="C11" s="44" t="s">
        <v>176</v>
      </c>
      <c r="D11" s="43"/>
      <c r="E11" s="217">
        <v>0</v>
      </c>
      <c r="F11" s="217">
        <v>0</v>
      </c>
      <c r="G11" s="217">
        <v>0</v>
      </c>
      <c r="H11" s="217">
        <v>0</v>
      </c>
      <c r="I11" s="217">
        <v>49</v>
      </c>
      <c r="J11" s="251">
        <v>49</v>
      </c>
      <c r="K11" s="217">
        <v>158794</v>
      </c>
      <c r="L11" s="251">
        <v>158704</v>
      </c>
      <c r="M11" s="217">
        <v>36</v>
      </c>
      <c r="N11" s="260">
        <v>29</v>
      </c>
    </row>
    <row r="12" spans="1:14" ht="18" customHeight="1">
      <c r="A12" s="268"/>
      <c r="B12" s="268"/>
      <c r="C12" s="44" t="s">
        <v>177</v>
      </c>
      <c r="D12" s="43"/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10</v>
      </c>
      <c r="N12" s="260">
        <v>17</v>
      </c>
    </row>
    <row r="13" spans="1:14" ht="18" customHeight="1">
      <c r="A13" s="268"/>
      <c r="B13" s="268"/>
      <c r="C13" s="44" t="s">
        <v>178</v>
      </c>
      <c r="D13" s="43"/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60">
        <v>0</v>
      </c>
    </row>
    <row r="14" spans="1:14" ht="18" customHeight="1">
      <c r="A14" s="269"/>
      <c r="B14" s="269"/>
      <c r="C14" s="47" t="s">
        <v>179</v>
      </c>
      <c r="D14" s="31"/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61">
        <v>0</v>
      </c>
    </row>
    <row r="15" spans="1:14" ht="18" customHeight="1">
      <c r="A15" s="312" t="s">
        <v>180</v>
      </c>
      <c r="B15" s="267" t="s">
        <v>181</v>
      </c>
      <c r="C15" s="173" t="s">
        <v>182</v>
      </c>
      <c r="D15" s="174"/>
      <c r="E15" s="219">
        <v>39790</v>
      </c>
      <c r="F15" s="148">
        <v>53365</v>
      </c>
      <c r="G15" s="219">
        <v>2561</v>
      </c>
      <c r="H15" s="219">
        <v>2608</v>
      </c>
      <c r="I15" s="219">
        <v>21823</v>
      </c>
      <c r="J15" s="148">
        <v>7326</v>
      </c>
      <c r="K15" s="219">
        <v>9608</v>
      </c>
      <c r="L15" s="148">
        <v>7665</v>
      </c>
      <c r="M15" s="219">
        <v>1510</v>
      </c>
      <c r="N15" s="262">
        <v>1249</v>
      </c>
    </row>
    <row r="16" spans="1:14" ht="18" customHeight="1">
      <c r="A16" s="268"/>
      <c r="B16" s="268"/>
      <c r="C16" s="44" t="s">
        <v>183</v>
      </c>
      <c r="D16" s="43"/>
      <c r="E16" s="70">
        <v>0.3</v>
      </c>
      <c r="F16" s="69">
        <v>0.3</v>
      </c>
      <c r="G16" s="70">
        <v>38447</v>
      </c>
      <c r="H16" s="70">
        <v>39578</v>
      </c>
      <c r="I16" s="70">
        <v>326896</v>
      </c>
      <c r="J16" s="69">
        <v>323471</v>
      </c>
      <c r="K16" s="70">
        <v>1674615</v>
      </c>
      <c r="L16" s="69">
        <v>1673386</v>
      </c>
      <c r="M16" s="70">
        <v>347</v>
      </c>
      <c r="N16" s="263">
        <v>354</v>
      </c>
    </row>
    <row r="17" spans="1:14" ht="18" customHeight="1">
      <c r="A17" s="268"/>
      <c r="B17" s="268"/>
      <c r="C17" s="44" t="s">
        <v>184</v>
      </c>
      <c r="D17" s="43"/>
      <c r="E17" s="70">
        <v>0</v>
      </c>
      <c r="F17" s="69">
        <v>0</v>
      </c>
      <c r="G17" s="70">
        <v>0</v>
      </c>
      <c r="H17" s="70">
        <v>0</v>
      </c>
      <c r="I17" s="248">
        <v>0</v>
      </c>
      <c r="J17" s="69">
        <v>0</v>
      </c>
      <c r="K17" s="70">
        <v>986</v>
      </c>
      <c r="L17" s="69">
        <v>994</v>
      </c>
      <c r="M17" s="70">
        <v>0</v>
      </c>
      <c r="N17" s="263">
        <v>0</v>
      </c>
    </row>
    <row r="18" spans="1:14" ht="18" customHeight="1">
      <c r="A18" s="268"/>
      <c r="B18" s="269"/>
      <c r="C18" s="47" t="s">
        <v>185</v>
      </c>
      <c r="D18" s="31"/>
      <c r="E18" s="73">
        <v>39790</v>
      </c>
      <c r="F18" s="73">
        <v>53365</v>
      </c>
      <c r="G18" s="73">
        <v>41009</v>
      </c>
      <c r="H18" s="74">
        <v>42186</v>
      </c>
      <c r="I18" s="73">
        <v>348719</v>
      </c>
      <c r="J18" s="73">
        <v>330797</v>
      </c>
      <c r="K18" s="73">
        <v>1685209</v>
      </c>
      <c r="L18" s="73">
        <v>1682045</v>
      </c>
      <c r="M18" s="73">
        <v>1857</v>
      </c>
      <c r="N18" s="264">
        <v>1603</v>
      </c>
    </row>
    <row r="19" spans="1:14" ht="18" customHeight="1">
      <c r="A19" s="268"/>
      <c r="B19" s="267" t="s">
        <v>186</v>
      </c>
      <c r="C19" s="173" t="s">
        <v>187</v>
      </c>
      <c r="D19" s="174"/>
      <c r="E19" s="148">
        <v>2413</v>
      </c>
      <c r="F19" s="148">
        <v>4123</v>
      </c>
      <c r="G19" s="148">
        <v>8969</v>
      </c>
      <c r="H19" s="219">
        <v>6276</v>
      </c>
      <c r="I19" s="148">
        <v>18041</v>
      </c>
      <c r="J19" s="148">
        <v>10125</v>
      </c>
      <c r="K19" s="148">
        <v>89619</v>
      </c>
      <c r="L19" s="148">
        <v>90051</v>
      </c>
      <c r="M19" s="148">
        <v>419</v>
      </c>
      <c r="N19" s="262">
        <v>1151</v>
      </c>
    </row>
    <row r="20" spans="1:14" ht="18" customHeight="1">
      <c r="A20" s="268"/>
      <c r="B20" s="268"/>
      <c r="C20" s="44" t="s">
        <v>188</v>
      </c>
      <c r="D20" s="43"/>
      <c r="E20" s="69">
        <v>36804</v>
      </c>
      <c r="F20" s="69">
        <v>48669</v>
      </c>
      <c r="G20" s="69">
        <v>28867</v>
      </c>
      <c r="H20" s="70">
        <v>31883</v>
      </c>
      <c r="I20" s="69">
        <v>53977</v>
      </c>
      <c r="J20" s="69">
        <v>61621</v>
      </c>
      <c r="K20" s="69">
        <v>657593</v>
      </c>
      <c r="L20" s="69">
        <v>693481</v>
      </c>
      <c r="M20" s="69">
        <v>18</v>
      </c>
      <c r="N20" s="263">
        <v>15</v>
      </c>
    </row>
    <row r="21" spans="1:14" s="223" customFormat="1" ht="18" customHeight="1">
      <c r="A21" s="268"/>
      <c r="B21" s="268"/>
      <c r="C21" s="220" t="s">
        <v>189</v>
      </c>
      <c r="D21" s="221"/>
      <c r="E21" s="222">
        <v>0</v>
      </c>
      <c r="F21" s="222">
        <v>0</v>
      </c>
      <c r="G21" s="222">
        <v>0</v>
      </c>
      <c r="H21" s="252"/>
      <c r="I21" s="222">
        <v>203120</v>
      </c>
      <c r="J21" s="222">
        <v>185471</v>
      </c>
      <c r="K21" s="222">
        <v>620409</v>
      </c>
      <c r="L21" s="222">
        <v>581105</v>
      </c>
      <c r="M21" s="222">
        <v>0</v>
      </c>
      <c r="N21" s="265">
        <v>0</v>
      </c>
    </row>
    <row r="22" spans="1:14" ht="18" customHeight="1">
      <c r="A22" s="268"/>
      <c r="B22" s="269"/>
      <c r="C22" s="11" t="s">
        <v>190</v>
      </c>
      <c r="D22" s="12"/>
      <c r="E22" s="73">
        <v>39216</v>
      </c>
      <c r="F22" s="73">
        <v>52792</v>
      </c>
      <c r="G22" s="73">
        <v>37836</v>
      </c>
      <c r="H22" s="74">
        <v>38159</v>
      </c>
      <c r="I22" s="73">
        <v>275139</v>
      </c>
      <c r="J22" s="73">
        <v>257217</v>
      </c>
      <c r="K22" s="73">
        <v>1367621</v>
      </c>
      <c r="L22" s="73">
        <v>1364637</v>
      </c>
      <c r="M22" s="73">
        <v>437</v>
      </c>
      <c r="N22" s="264">
        <v>1166</v>
      </c>
    </row>
    <row r="23" spans="1:14" ht="18" customHeight="1">
      <c r="A23" s="268"/>
      <c r="B23" s="267" t="s">
        <v>191</v>
      </c>
      <c r="C23" s="173" t="s">
        <v>192</v>
      </c>
      <c r="D23" s="174"/>
      <c r="E23" s="148">
        <v>100</v>
      </c>
      <c r="F23" s="148">
        <v>100</v>
      </c>
      <c r="G23" s="148">
        <v>33</v>
      </c>
      <c r="H23" s="219">
        <v>33</v>
      </c>
      <c r="I23" s="148">
        <v>73580</v>
      </c>
      <c r="J23" s="148">
        <v>73580</v>
      </c>
      <c r="K23" s="148">
        <v>317588</v>
      </c>
      <c r="L23" s="148">
        <v>317408</v>
      </c>
      <c r="M23" s="148">
        <v>100</v>
      </c>
      <c r="N23" s="262">
        <v>100</v>
      </c>
    </row>
    <row r="24" spans="1:14" ht="18" customHeight="1">
      <c r="A24" s="268"/>
      <c r="B24" s="268"/>
      <c r="C24" s="44" t="s">
        <v>193</v>
      </c>
      <c r="D24" s="43"/>
      <c r="E24" s="69">
        <v>0</v>
      </c>
      <c r="F24" s="69">
        <v>0</v>
      </c>
      <c r="G24" s="69">
        <v>3140</v>
      </c>
      <c r="H24" s="70">
        <v>3994</v>
      </c>
      <c r="I24" s="69">
        <v>0.2</v>
      </c>
      <c r="J24" s="69">
        <v>0.6</v>
      </c>
      <c r="K24" s="69">
        <v>0</v>
      </c>
      <c r="L24" s="69">
        <v>0</v>
      </c>
      <c r="M24" s="69">
        <v>1320</v>
      </c>
      <c r="N24" s="263">
        <v>336</v>
      </c>
    </row>
    <row r="25" spans="1:14" ht="18" customHeight="1">
      <c r="A25" s="268"/>
      <c r="B25" s="268"/>
      <c r="C25" s="44" t="s">
        <v>194</v>
      </c>
      <c r="D25" s="43"/>
      <c r="E25" s="69">
        <v>474</v>
      </c>
      <c r="F25" s="69">
        <v>473</v>
      </c>
      <c r="G25" s="69">
        <v>0</v>
      </c>
      <c r="H25" s="70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263">
        <v>0</v>
      </c>
    </row>
    <row r="26" spans="1:14" ht="18" customHeight="1">
      <c r="A26" s="268"/>
      <c r="B26" s="269"/>
      <c r="C26" s="45" t="s">
        <v>195</v>
      </c>
      <c r="D26" s="46"/>
      <c r="E26" s="71">
        <v>574</v>
      </c>
      <c r="F26" s="71">
        <v>573</v>
      </c>
      <c r="G26" s="71">
        <v>3172</v>
      </c>
      <c r="H26" s="71">
        <v>4027</v>
      </c>
      <c r="I26" s="255">
        <v>73580</v>
      </c>
      <c r="J26" s="255">
        <v>73580</v>
      </c>
      <c r="K26" s="71">
        <v>317588</v>
      </c>
      <c r="L26" s="71">
        <v>317408</v>
      </c>
      <c r="M26" s="71">
        <v>1420</v>
      </c>
      <c r="N26" s="255">
        <v>436</v>
      </c>
    </row>
    <row r="27" spans="1:14" ht="18" customHeight="1">
      <c r="A27" s="269"/>
      <c r="B27" s="47" t="s">
        <v>196</v>
      </c>
      <c r="C27" s="31"/>
      <c r="D27" s="31"/>
      <c r="E27" s="224">
        <v>39790</v>
      </c>
      <c r="F27" s="224">
        <v>53365</v>
      </c>
      <c r="G27" s="73">
        <v>41009</v>
      </c>
      <c r="H27" s="74">
        <v>42186</v>
      </c>
      <c r="I27" s="224">
        <v>348719</v>
      </c>
      <c r="J27" s="224">
        <v>330797</v>
      </c>
      <c r="K27" s="73">
        <v>1685209</v>
      </c>
      <c r="L27" s="73">
        <v>1682045</v>
      </c>
      <c r="M27" s="73">
        <v>1857</v>
      </c>
      <c r="N27" s="264">
        <v>1603</v>
      </c>
    </row>
    <row r="28" spans="1:14" ht="18" customHeight="1">
      <c r="A28" s="267" t="s">
        <v>197</v>
      </c>
      <c r="B28" s="267" t="s">
        <v>198</v>
      </c>
      <c r="C28" s="173" t="s">
        <v>199</v>
      </c>
      <c r="D28" s="225" t="s">
        <v>41</v>
      </c>
      <c r="E28" s="148">
        <v>17936</v>
      </c>
      <c r="F28" s="148">
        <v>17457</v>
      </c>
      <c r="G28" s="148">
        <v>9226</v>
      </c>
      <c r="H28" s="219">
        <v>9573</v>
      </c>
      <c r="I28" s="256">
        <v>37982</v>
      </c>
      <c r="J28" s="256">
        <v>18417</v>
      </c>
      <c r="K28" s="256">
        <v>74765</v>
      </c>
      <c r="L28" s="148">
        <v>72455</v>
      </c>
      <c r="M28" s="148">
        <v>1462</v>
      </c>
      <c r="N28" s="262">
        <v>1341</v>
      </c>
    </row>
    <row r="29" spans="1:14" ht="18" customHeight="1">
      <c r="A29" s="268"/>
      <c r="B29" s="268"/>
      <c r="C29" s="44" t="s">
        <v>200</v>
      </c>
      <c r="D29" s="226" t="s">
        <v>42</v>
      </c>
      <c r="E29" s="69">
        <v>17891</v>
      </c>
      <c r="F29" s="69">
        <v>17415</v>
      </c>
      <c r="G29" s="69">
        <v>8709</v>
      </c>
      <c r="H29" s="70">
        <v>9023</v>
      </c>
      <c r="I29" s="222">
        <v>6308</v>
      </c>
      <c r="J29" s="222">
        <v>7875</v>
      </c>
      <c r="K29" s="222">
        <v>25501</v>
      </c>
      <c r="L29" s="69">
        <v>19895</v>
      </c>
      <c r="M29" s="69">
        <v>982</v>
      </c>
      <c r="N29" s="263">
        <v>1024</v>
      </c>
    </row>
    <row r="30" spans="1:14" ht="18" customHeight="1">
      <c r="A30" s="268"/>
      <c r="B30" s="268"/>
      <c r="C30" s="44" t="s">
        <v>201</v>
      </c>
      <c r="D30" s="226" t="s">
        <v>202</v>
      </c>
      <c r="E30" s="69">
        <v>40</v>
      </c>
      <c r="F30" s="69">
        <v>42</v>
      </c>
      <c r="G30" s="70">
        <v>94</v>
      </c>
      <c r="H30" s="70">
        <v>109</v>
      </c>
      <c r="I30" s="222">
        <v>12052</v>
      </c>
      <c r="J30" s="222">
        <v>1718</v>
      </c>
      <c r="K30" s="222">
        <v>1780</v>
      </c>
      <c r="L30" s="69">
        <v>1678</v>
      </c>
      <c r="M30" s="69">
        <v>125</v>
      </c>
      <c r="N30" s="263">
        <v>109</v>
      </c>
    </row>
    <row r="31" spans="1:15" ht="18" customHeight="1">
      <c r="A31" s="268"/>
      <c r="B31" s="268"/>
      <c r="C31" s="11" t="s">
        <v>203</v>
      </c>
      <c r="D31" s="227" t="s">
        <v>204</v>
      </c>
      <c r="E31" s="73">
        <f aca="true" t="shared" si="0" ref="E31:N31">E28-E29-E30</f>
        <v>5</v>
      </c>
      <c r="F31" s="73">
        <f t="shared" si="0"/>
        <v>0</v>
      </c>
      <c r="G31" s="73">
        <f>G28-G29-G30+1</f>
        <v>424</v>
      </c>
      <c r="H31" s="74">
        <f>H28-H29-H30-1</f>
        <v>440</v>
      </c>
      <c r="I31" s="257">
        <f t="shared" si="0"/>
        <v>19622</v>
      </c>
      <c r="J31" s="257">
        <f t="shared" si="0"/>
        <v>8824</v>
      </c>
      <c r="K31" s="257">
        <f t="shared" si="0"/>
        <v>47484</v>
      </c>
      <c r="L31" s="73">
        <f t="shared" si="0"/>
        <v>50882</v>
      </c>
      <c r="M31" s="73">
        <f t="shared" si="0"/>
        <v>355</v>
      </c>
      <c r="N31" s="264">
        <f t="shared" si="0"/>
        <v>208</v>
      </c>
      <c r="O31" s="8"/>
    </row>
    <row r="32" spans="1:14" ht="18" customHeight="1">
      <c r="A32" s="268"/>
      <c r="B32" s="268"/>
      <c r="C32" s="173" t="s">
        <v>205</v>
      </c>
      <c r="D32" s="225" t="s">
        <v>206</v>
      </c>
      <c r="E32" s="148">
        <v>2</v>
      </c>
      <c r="F32" s="148">
        <v>2</v>
      </c>
      <c r="G32" s="148">
        <v>95</v>
      </c>
      <c r="H32" s="219">
        <v>100</v>
      </c>
      <c r="I32" s="256">
        <v>159</v>
      </c>
      <c r="J32" s="256">
        <v>88</v>
      </c>
      <c r="K32" s="256">
        <v>108</v>
      </c>
      <c r="L32" s="148">
        <v>107</v>
      </c>
      <c r="M32" s="148">
        <v>20</v>
      </c>
      <c r="N32" s="262">
        <v>10</v>
      </c>
    </row>
    <row r="33" spans="1:14" ht="18" customHeight="1">
      <c r="A33" s="268"/>
      <c r="B33" s="268"/>
      <c r="C33" s="44" t="s">
        <v>207</v>
      </c>
      <c r="D33" s="226" t="s">
        <v>208</v>
      </c>
      <c r="E33" s="69">
        <v>6</v>
      </c>
      <c r="F33" s="69">
        <v>5</v>
      </c>
      <c r="G33" s="69">
        <v>97</v>
      </c>
      <c r="H33" s="70">
        <v>186</v>
      </c>
      <c r="I33" s="222">
        <v>174</v>
      </c>
      <c r="J33" s="222">
        <v>161</v>
      </c>
      <c r="K33" s="222">
        <v>8288</v>
      </c>
      <c r="L33" s="69">
        <v>9038</v>
      </c>
      <c r="M33" s="69">
        <v>34</v>
      </c>
      <c r="N33" s="263">
        <v>163</v>
      </c>
    </row>
    <row r="34" spans="1:14" ht="18" customHeight="1">
      <c r="A34" s="268"/>
      <c r="B34" s="269"/>
      <c r="C34" s="11" t="s">
        <v>209</v>
      </c>
      <c r="D34" s="227" t="s">
        <v>210</v>
      </c>
      <c r="E34" s="73">
        <f aca="true" t="shared" si="1" ref="E34:N34">E31+E32-E33</f>
        <v>1</v>
      </c>
      <c r="F34" s="73">
        <f t="shared" si="1"/>
        <v>-3</v>
      </c>
      <c r="G34" s="73">
        <f>G31+G32-G33</f>
        <v>422</v>
      </c>
      <c r="H34" s="74">
        <v>355</v>
      </c>
      <c r="I34" s="257">
        <f t="shared" si="1"/>
        <v>19607</v>
      </c>
      <c r="J34" s="257">
        <f t="shared" si="1"/>
        <v>8751</v>
      </c>
      <c r="K34" s="257">
        <f t="shared" si="1"/>
        <v>39304</v>
      </c>
      <c r="L34" s="73">
        <f t="shared" si="1"/>
        <v>41951</v>
      </c>
      <c r="M34" s="73">
        <f t="shared" si="1"/>
        <v>341</v>
      </c>
      <c r="N34" s="264">
        <f t="shared" si="1"/>
        <v>55</v>
      </c>
    </row>
    <row r="35" spans="1:14" ht="18" customHeight="1">
      <c r="A35" s="268"/>
      <c r="B35" s="267" t="s">
        <v>211</v>
      </c>
      <c r="C35" s="173" t="s">
        <v>212</v>
      </c>
      <c r="D35" s="225" t="s">
        <v>213</v>
      </c>
      <c r="E35" s="148">
        <v>0</v>
      </c>
      <c r="F35" s="148">
        <v>0</v>
      </c>
      <c r="G35" s="148">
        <v>0</v>
      </c>
      <c r="H35" s="219">
        <v>7</v>
      </c>
      <c r="I35" s="256">
        <v>33</v>
      </c>
      <c r="J35" s="256">
        <v>0</v>
      </c>
      <c r="K35" s="256">
        <v>0</v>
      </c>
      <c r="L35" s="148">
        <v>0</v>
      </c>
      <c r="M35" s="148">
        <v>44</v>
      </c>
      <c r="N35" s="262">
        <v>328</v>
      </c>
    </row>
    <row r="36" spans="1:14" ht="18" customHeight="1">
      <c r="A36" s="268"/>
      <c r="B36" s="268"/>
      <c r="C36" s="44" t="s">
        <v>214</v>
      </c>
      <c r="D36" s="226" t="s">
        <v>215</v>
      </c>
      <c r="E36" s="69">
        <v>0</v>
      </c>
      <c r="F36" s="69">
        <v>0</v>
      </c>
      <c r="G36" s="69">
        <v>1277</v>
      </c>
      <c r="H36" s="70">
        <v>290</v>
      </c>
      <c r="I36" s="222">
        <v>0</v>
      </c>
      <c r="J36" s="222">
        <v>0</v>
      </c>
      <c r="K36" s="222">
        <v>0</v>
      </c>
      <c r="L36" s="69">
        <v>0</v>
      </c>
      <c r="M36" s="69">
        <v>300</v>
      </c>
      <c r="N36" s="263">
        <v>1130</v>
      </c>
    </row>
    <row r="37" spans="1:14" ht="18" customHeight="1">
      <c r="A37" s="268"/>
      <c r="B37" s="268"/>
      <c r="C37" s="44" t="s">
        <v>216</v>
      </c>
      <c r="D37" s="226" t="s">
        <v>217</v>
      </c>
      <c r="E37" s="69">
        <f aca="true" t="shared" si="2" ref="E37:N37">E34+E35-E36</f>
        <v>1</v>
      </c>
      <c r="F37" s="69">
        <f t="shared" si="2"/>
        <v>-3</v>
      </c>
      <c r="G37" s="69">
        <f>G34+G35-G36</f>
        <v>-855</v>
      </c>
      <c r="H37" s="70">
        <f t="shared" si="2"/>
        <v>72</v>
      </c>
      <c r="I37" s="222">
        <f t="shared" si="2"/>
        <v>19640</v>
      </c>
      <c r="J37" s="222">
        <f t="shared" si="2"/>
        <v>8751</v>
      </c>
      <c r="K37" s="222">
        <f t="shared" si="2"/>
        <v>39304</v>
      </c>
      <c r="L37" s="69">
        <f t="shared" si="2"/>
        <v>41951</v>
      </c>
      <c r="M37" s="69">
        <f t="shared" si="2"/>
        <v>85</v>
      </c>
      <c r="N37" s="263">
        <f t="shared" si="2"/>
        <v>-747</v>
      </c>
    </row>
    <row r="38" spans="1:14" ht="18" customHeight="1">
      <c r="A38" s="268"/>
      <c r="B38" s="268"/>
      <c r="C38" s="44" t="s">
        <v>218</v>
      </c>
      <c r="D38" s="226" t="s">
        <v>219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266">
        <v>0</v>
      </c>
    </row>
    <row r="39" spans="1:14" ht="18" customHeight="1">
      <c r="A39" s="268"/>
      <c r="B39" s="268"/>
      <c r="C39" s="44" t="s">
        <v>220</v>
      </c>
      <c r="D39" s="226" t="s">
        <v>221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263">
        <v>0</v>
      </c>
    </row>
    <row r="40" spans="1:14" ht="18" customHeight="1">
      <c r="A40" s="268"/>
      <c r="B40" s="268"/>
      <c r="C40" s="44" t="s">
        <v>222</v>
      </c>
      <c r="D40" s="226" t="s">
        <v>223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2</v>
      </c>
      <c r="N40" s="263">
        <v>2</v>
      </c>
    </row>
    <row r="41" spans="1:14" ht="18" customHeight="1">
      <c r="A41" s="268"/>
      <c r="B41" s="268"/>
      <c r="C41" s="185" t="s">
        <v>224</v>
      </c>
      <c r="D41" s="226" t="s">
        <v>225</v>
      </c>
      <c r="E41" s="69">
        <f aca="true" t="shared" si="3" ref="E41:N41">E34+E35-E36-E40</f>
        <v>1</v>
      </c>
      <c r="F41" s="69">
        <f>F34+F35-F36-F40</f>
        <v>-3</v>
      </c>
      <c r="G41" s="69"/>
      <c r="H41" s="70"/>
      <c r="I41" s="222">
        <f t="shared" si="3"/>
        <v>19640</v>
      </c>
      <c r="J41" s="222">
        <f t="shared" si="3"/>
        <v>8751</v>
      </c>
      <c r="K41" s="222">
        <f t="shared" si="3"/>
        <v>39304</v>
      </c>
      <c r="L41" s="69">
        <f t="shared" si="3"/>
        <v>41951</v>
      </c>
      <c r="M41" s="69">
        <f t="shared" si="3"/>
        <v>83</v>
      </c>
      <c r="N41" s="263">
        <f t="shared" si="3"/>
        <v>-749</v>
      </c>
    </row>
    <row r="42" spans="1:14" ht="18" customHeight="1">
      <c r="A42" s="268"/>
      <c r="B42" s="268"/>
      <c r="C42" s="313" t="s">
        <v>226</v>
      </c>
      <c r="D42" s="314"/>
      <c r="E42" s="70"/>
      <c r="F42" s="69"/>
      <c r="G42" s="70">
        <f>G37+G38-G39-G40</f>
        <v>-855</v>
      </c>
      <c r="H42" s="70">
        <f>H37+H38-H39-H40</f>
        <v>72</v>
      </c>
      <c r="I42" s="252"/>
      <c r="J42" s="222"/>
      <c r="K42" s="252"/>
      <c r="L42" s="69"/>
      <c r="M42" s="70"/>
      <c r="N42" s="263"/>
    </row>
    <row r="43" spans="1:14" ht="18" customHeight="1">
      <c r="A43" s="268"/>
      <c r="B43" s="268"/>
      <c r="C43" s="44" t="s">
        <v>227</v>
      </c>
      <c r="D43" s="226" t="s">
        <v>228</v>
      </c>
      <c r="E43" s="69">
        <v>473</v>
      </c>
      <c r="F43" s="69">
        <v>475</v>
      </c>
      <c r="G43" s="69">
        <v>3127</v>
      </c>
      <c r="H43" s="252">
        <v>3055</v>
      </c>
      <c r="I43" s="222">
        <v>167056</v>
      </c>
      <c r="J43" s="222">
        <v>158305</v>
      </c>
      <c r="K43" s="222">
        <v>581105</v>
      </c>
      <c r="L43" s="222">
        <v>539154</v>
      </c>
      <c r="M43" s="69">
        <v>0</v>
      </c>
      <c r="N43" s="263">
        <v>0</v>
      </c>
    </row>
    <row r="44" spans="1:14" ht="18" customHeight="1">
      <c r="A44" s="269"/>
      <c r="B44" s="269"/>
      <c r="C44" s="11" t="s">
        <v>229</v>
      </c>
      <c r="D44" s="98" t="s">
        <v>230</v>
      </c>
      <c r="E44" s="73">
        <f aca="true" t="shared" si="4" ref="E44:N44">E41+E43</f>
        <v>474</v>
      </c>
      <c r="F44" s="73">
        <f t="shared" si="4"/>
        <v>472</v>
      </c>
      <c r="G44" s="73">
        <f>G42+G43</f>
        <v>2272</v>
      </c>
      <c r="H44" s="74">
        <f>H42+H43</f>
        <v>3127</v>
      </c>
      <c r="I44" s="257">
        <f t="shared" si="4"/>
        <v>186696</v>
      </c>
      <c r="J44" s="257">
        <f t="shared" si="4"/>
        <v>167056</v>
      </c>
      <c r="K44" s="257">
        <f t="shared" si="4"/>
        <v>620409</v>
      </c>
      <c r="L44" s="73">
        <f t="shared" si="4"/>
        <v>581105</v>
      </c>
      <c r="M44" s="73">
        <f t="shared" si="4"/>
        <v>83</v>
      </c>
      <c r="N44" s="264">
        <f t="shared" si="4"/>
        <v>-749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8"/>
    </row>
  </sheetData>
  <sheetProtection/>
  <mergeCells count="15">
    <mergeCell ref="E6:F6"/>
    <mergeCell ref="G6:H6"/>
    <mergeCell ref="I6:J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2018-08-25T11:49:06Z</cp:lastPrinted>
  <dcterms:created xsi:type="dcterms:W3CDTF">1999-07-06T05:17:05Z</dcterms:created>
  <dcterms:modified xsi:type="dcterms:W3CDTF">2018-10-29T06:31:25Z</dcterms:modified>
  <cp:category/>
  <cp:version/>
  <cp:contentType/>
  <cp:contentStatus/>
</cp:coreProperties>
</file>