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\\server\共有\【月報別冊財政状況】\【財政状況】\平成30年度\04_HP掲載用\都道府県\エクセル\"/>
    </mc:Choice>
  </mc:AlternateContent>
  <xr:revisionPtr revIDLastSave="0" documentId="13_ncr:1_{E38D0391-EBD2-4F7F-8E3F-95CDF6209846}" xr6:coauthVersionLast="37" xr6:coauthVersionMax="37" xr10:uidLastSave="{00000000-0000-0000-0000-000000000000}"/>
  <bookViews>
    <workbookView xWindow="0" yWindow="0" windowWidth="28800" windowHeight="1213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62913"/>
</workbook>
</file>

<file path=xl/calcChain.xml><?xml version="1.0" encoding="utf-8"?>
<calcChain xmlns="http://schemas.openxmlformats.org/spreadsheetml/2006/main">
  <c r="F32" i="2" l="1"/>
  <c r="F27" i="2"/>
  <c r="G31" i="8" l="1"/>
  <c r="G26" i="8"/>
  <c r="K24" i="7" l="1"/>
  <c r="K27" i="7" s="1"/>
  <c r="J24" i="7"/>
  <c r="J27" i="7" s="1"/>
  <c r="I24" i="7"/>
  <c r="I27" i="7" s="1"/>
  <c r="H24" i="7"/>
  <c r="H27" i="7" s="1"/>
  <c r="G24" i="7"/>
  <c r="G27" i="7" s="1"/>
  <c r="F24" i="7"/>
  <c r="F27" i="7" s="1"/>
  <c r="K16" i="7"/>
  <c r="J16" i="7"/>
  <c r="I16" i="7"/>
  <c r="H16" i="7"/>
  <c r="G16" i="7"/>
  <c r="F16" i="7"/>
  <c r="J15" i="7"/>
  <c r="H15" i="7"/>
  <c r="G15" i="7"/>
  <c r="F15" i="7"/>
  <c r="K14" i="7"/>
  <c r="J14" i="7"/>
  <c r="I14" i="7"/>
  <c r="H14" i="7"/>
  <c r="G14" i="7"/>
  <c r="F14" i="7"/>
  <c r="K24" i="4"/>
  <c r="K27" i="4" s="1"/>
  <c r="J24" i="4"/>
  <c r="J27" i="4" s="1"/>
  <c r="I24" i="4"/>
  <c r="I27" i="4" s="1"/>
  <c r="H24" i="4"/>
  <c r="H27" i="4" s="1"/>
  <c r="G24" i="4"/>
  <c r="G27" i="4" s="1"/>
  <c r="F24" i="4"/>
  <c r="F27" i="4" s="1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I27" i="6" l="1"/>
  <c r="I29" i="6"/>
  <c r="F26" i="5" l="1"/>
  <c r="F32" i="5"/>
  <c r="H45" i="5"/>
  <c r="I20" i="6"/>
  <c r="H31" i="8" l="1"/>
  <c r="H34" i="8" s="1"/>
  <c r="H22" i="8"/>
  <c r="H18" i="8"/>
  <c r="H26" i="8" s="1"/>
  <c r="G44" i="7"/>
  <c r="G45" i="7" s="1"/>
  <c r="G39" i="7"/>
  <c r="H29" i="6"/>
  <c r="H27" i="6"/>
  <c r="H22" i="6"/>
  <c r="G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H27" i="5"/>
  <c r="G44" i="4"/>
  <c r="G39" i="4"/>
  <c r="G45" i="4" s="1"/>
  <c r="H27" i="8" l="1"/>
  <c r="H41" i="8"/>
  <c r="H44" i="8" s="1"/>
  <c r="H37" i="8"/>
  <c r="H42" i="8" s="1"/>
  <c r="G21" i="6"/>
  <c r="H21" i="6"/>
  <c r="E21" i="6"/>
  <c r="F21" i="6"/>
  <c r="I24" i="6"/>
  <c r="I22" i="6" s="1"/>
  <c r="F45" i="5"/>
  <c r="G45" i="5" s="1"/>
  <c r="F27" i="5"/>
  <c r="G17" i="5" s="1"/>
  <c r="F44" i="4"/>
  <c r="F39" i="4"/>
  <c r="F45" i="4" s="1"/>
  <c r="G14" i="2"/>
  <c r="H27" i="2"/>
  <c r="H45" i="2"/>
  <c r="F45" i="2"/>
  <c r="N31" i="8"/>
  <c r="N34" i="8"/>
  <c r="N41" i="8" s="1"/>
  <c r="N44" i="8" s="1"/>
  <c r="M31" i="8"/>
  <c r="M34" i="8"/>
  <c r="M37" i="8" s="1"/>
  <c r="M42" i="8" s="1"/>
  <c r="L31" i="8"/>
  <c r="L34" i="8"/>
  <c r="L37" i="8" s="1"/>
  <c r="L42" i="8" s="1"/>
  <c r="K31" i="8"/>
  <c r="K34" i="8"/>
  <c r="K41" i="8" s="1"/>
  <c r="K44" i="8" s="1"/>
  <c r="J31" i="8"/>
  <c r="J34" i="8"/>
  <c r="J37" i="8" s="1"/>
  <c r="J42" i="8" s="1"/>
  <c r="I31" i="8"/>
  <c r="I34" i="8"/>
  <c r="I41" i="8" s="1"/>
  <c r="I44" i="8" s="1"/>
  <c r="G41" i="8"/>
  <c r="G44" i="8" s="1"/>
  <c r="O44" i="7"/>
  <c r="N44" i="7"/>
  <c r="N45" i="7" s="1"/>
  <c r="M44" i="7"/>
  <c r="L44" i="7"/>
  <c r="K44" i="7"/>
  <c r="J44" i="7"/>
  <c r="J45" i="7" s="1"/>
  <c r="I44" i="7"/>
  <c r="H44" i="7"/>
  <c r="F44" i="7"/>
  <c r="O39" i="7"/>
  <c r="O45" i="7"/>
  <c r="N39" i="7"/>
  <c r="M39" i="7"/>
  <c r="M45" i="7"/>
  <c r="L39" i="7"/>
  <c r="L45" i="7"/>
  <c r="K39" i="7"/>
  <c r="K45" i="7"/>
  <c r="J39" i="7"/>
  <c r="I39" i="7"/>
  <c r="I45" i="7"/>
  <c r="H39" i="7"/>
  <c r="H45" i="7"/>
  <c r="F39" i="7"/>
  <c r="F45" i="7"/>
  <c r="O24" i="7"/>
  <c r="O27" i="7"/>
  <c r="N24" i="7"/>
  <c r="N27" i="7"/>
  <c r="M24" i="7"/>
  <c r="M27" i="7"/>
  <c r="L24" i="7"/>
  <c r="L27" i="7"/>
  <c r="O16" i="7"/>
  <c r="N16" i="7"/>
  <c r="M16" i="7"/>
  <c r="L16" i="7"/>
  <c r="O15" i="7"/>
  <c r="N15" i="7"/>
  <c r="M15" i="7"/>
  <c r="L15" i="7"/>
  <c r="O14" i="7"/>
  <c r="N14" i="7"/>
  <c r="M14" i="7"/>
  <c r="L14" i="7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O45" i="4"/>
  <c r="N39" i="4"/>
  <c r="N45" i="4" s="1"/>
  <c r="N44" i="4"/>
  <c r="M39" i="4"/>
  <c r="M45" i="4"/>
  <c r="M44" i="4"/>
  <c r="L39" i="4"/>
  <c r="L44" i="4"/>
  <c r="L45" i="4"/>
  <c r="K39" i="4"/>
  <c r="K44" i="4"/>
  <c r="K45" i="4"/>
  <c r="J39" i="4"/>
  <c r="J45" i="4" s="1"/>
  <c r="J44" i="4"/>
  <c r="I39" i="4"/>
  <c r="I45" i="4"/>
  <c r="I44" i="4"/>
  <c r="H39" i="4"/>
  <c r="H44" i="4"/>
  <c r="H45" i="4"/>
  <c r="O24" i="4"/>
  <c r="O27" i="4"/>
  <c r="N24" i="4"/>
  <c r="N27" i="4"/>
  <c r="M24" i="4"/>
  <c r="M27" i="4"/>
  <c r="L24" i="4"/>
  <c r="L27" i="4"/>
  <c r="M16" i="4"/>
  <c r="L16" i="4"/>
  <c r="M15" i="4"/>
  <c r="L15" i="4"/>
  <c r="M14" i="4"/>
  <c r="L14" i="4"/>
  <c r="O16" i="4"/>
  <c r="N16" i="4"/>
  <c r="O15" i="4"/>
  <c r="N15" i="4"/>
  <c r="O14" i="4"/>
  <c r="N14" i="4"/>
  <c r="J41" i="8"/>
  <c r="J44" i="8"/>
  <c r="N37" i="8"/>
  <c r="N42" i="8"/>
  <c r="L41" i="8"/>
  <c r="L44" i="8"/>
  <c r="G40" i="2" l="1"/>
  <c r="I45" i="2"/>
  <c r="G45" i="2"/>
  <c r="I37" i="8"/>
  <c r="I42" i="8" s="1"/>
  <c r="M41" i="8"/>
  <c r="M44" i="8" s="1"/>
  <c r="K37" i="8"/>
  <c r="K42" i="8" s="1"/>
  <c r="G37" i="8"/>
  <c r="G42" i="8" s="1"/>
  <c r="G25" i="5"/>
  <c r="G16" i="5"/>
  <c r="G23" i="5"/>
  <c r="G22" i="5"/>
  <c r="G14" i="5"/>
  <c r="I27" i="5"/>
  <c r="G20" i="5"/>
  <c r="G12" i="5"/>
  <c r="G27" i="5"/>
  <c r="G9" i="5"/>
  <c r="G26" i="5"/>
  <c r="G18" i="5"/>
  <c r="G10" i="5"/>
  <c r="G15" i="5"/>
  <c r="G21" i="5"/>
  <c r="G24" i="5"/>
  <c r="G13" i="5"/>
  <c r="G11" i="5"/>
  <c r="G30" i="5"/>
  <c r="G28" i="5"/>
  <c r="G32" i="5"/>
  <c r="G34" i="5"/>
  <c r="G36" i="5"/>
  <c r="G38" i="5"/>
  <c r="G40" i="5"/>
  <c r="G42" i="5"/>
  <c r="G29" i="5"/>
  <c r="G31" i="5"/>
  <c r="G33" i="5"/>
  <c r="G35" i="5"/>
  <c r="G37" i="5"/>
  <c r="G39" i="5"/>
  <c r="G41" i="5"/>
  <c r="G43" i="5"/>
  <c r="I45" i="5"/>
  <c r="G30" i="2"/>
  <c r="G41" i="2"/>
  <c r="G37" i="2"/>
  <c r="G32" i="2"/>
  <c r="G35" i="2"/>
  <c r="G42" i="2"/>
  <c r="G34" i="2"/>
  <c r="G33" i="2"/>
  <c r="G29" i="2"/>
  <c r="G36" i="2"/>
  <c r="G43" i="2"/>
  <c r="G31" i="2"/>
  <c r="G38" i="2"/>
  <c r="G28" i="2"/>
  <c r="G39" i="2"/>
  <c r="G11" i="2"/>
  <c r="G15" i="2"/>
  <c r="G24" i="2"/>
  <c r="G10" i="2"/>
  <c r="G17" i="2"/>
  <c r="G16" i="2"/>
  <c r="G25" i="2"/>
  <c r="G27" i="2"/>
  <c r="G12" i="2"/>
  <c r="G18" i="2"/>
  <c r="G9" i="2"/>
  <c r="G22" i="2"/>
  <c r="G20" i="2"/>
  <c r="G26" i="2"/>
  <c r="G23" i="2"/>
  <c r="G21" i="2"/>
  <c r="G13" i="2"/>
  <c r="I27" i="2"/>
  <c r="I23" i="6"/>
</calcChain>
</file>

<file path=xl/sharedStrings.xml><?xml version="1.0" encoding="utf-8"?>
<sst xmlns="http://schemas.openxmlformats.org/spreadsheetml/2006/main" count="454" uniqueCount="272">
  <si>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</si>
  <si>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</si>
  <si>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</si>
  <si>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</si>
  <si>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</si>
  <si>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</si>
  <si>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</si>
  <si>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</si>
  <si>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</si>
  <si>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</si>
  <si>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</si>
  <si>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</si>
  <si>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</si>
  <si>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</si>
  <si>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</si>
  <si>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</si>
  <si>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</si>
  <si>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</si>
  <si>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</si>
  <si>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</si>
  <si>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</si>
  <si>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</si>
  <si>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</si>
  <si>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</si>
  <si>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</si>
  <si>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</si>
  <si>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</si>
  <si>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</si>
  <si>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</si>
  <si>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</si>
  <si>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</si>
  <si>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</si>
  <si>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</si>
  <si>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</si>
  <si>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</si>
  <si>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</si>
  <si>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</si>
  <si>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</si>
  <si>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</si>
  <si>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</si>
  <si>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</si>
  <si>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</si>
  <si>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</si>
  <si>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</si>
  <si>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</si>
  <si>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</si>
  <si>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</si>
  <si>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</si>
  <si>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</si>
  <si>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</si>
  <si>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</si>
  <si>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</si>
  <si>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</si>
  <si>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</si>
  <si>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</si>
  <si>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</si>
  <si>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</si>
  <si>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</si>
  <si>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</si>
  <si>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</si>
  <si>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</si>
  <si>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</si>
  <si>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</si>
  <si>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</si>
  <si>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</si>
  <si>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</si>
  <si>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</si>
  <si>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</si>
  <si>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</si>
  <si>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</si>
  <si>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</si>
  <si>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</si>
  <si>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</si>
  <si>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</si>
  <si>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</si>
  <si>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</si>
  <si>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</si>
  <si>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</si>
  <si>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</si>
  <si>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</si>
  <si>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</si>
  <si>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</si>
  <si>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</si>
  <si>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</si>
  <si>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</si>
  <si>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</si>
  <si>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</si>
  <si>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</si>
  <si>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</si>
  <si>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</si>
  <si>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</si>
  <si>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</si>
  <si>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</si>
  <si>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</si>
  <si>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</si>
  <si>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</si>
  <si>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</si>
  <si>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</si>
  <si>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</si>
  <si>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</si>
  <si>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</si>
  <si>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</si>
  <si>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</si>
  <si>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</si>
  <si>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</si>
  <si>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</si>
  <si>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</si>
  <si>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</si>
  <si>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</si>
  <si>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</si>
  <si>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</si>
  <si>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</si>
  <si>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</si>
  <si>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</si>
  <si>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</si>
  <si>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</si>
  <si>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</si>
  <si>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</si>
  <si>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</si>
  <si>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</si>
  <si>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</si>
  <si>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</si>
  <si>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</si>
  <si>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</si>
  <si>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</si>
  <si>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</si>
  <si>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</si>
  <si>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</si>
  <si>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</si>
  <si>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</si>
  <si>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</si>
  <si>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</si>
  <si>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</si>
  <si>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</si>
  <si>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</si>
  <si>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</si>
  <si>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</si>
  <si>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</si>
  <si>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</si>
  <si>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</si>
  <si>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</si>
  <si>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</si>
  <si>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</si>
  <si>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</si>
  <si>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</si>
  <si>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</si>
  <si>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</si>
  <si>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</si>
  <si>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</si>
  <si>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</si>
  <si>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</si>
  <si>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</si>
  <si>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</si>
  <si>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</si>
  <si>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</si>
  <si>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</si>
  <si>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</si>
  <si>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</si>
  <si>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</si>
  <si>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</si>
  <si>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</si>
  <si>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</si>
  <si>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</si>
  <si>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</si>
  <si>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</si>
  <si>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</si>
  <si>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</si>
  <si>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</si>
  <si>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</si>
  <si>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</si>
  <si>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</si>
  <si>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</si>
  <si>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</si>
  <si>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</si>
  <si>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</si>
  <si>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</si>
  <si>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</si>
  <si>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</si>
  <si>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</si>
  <si>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</si>
  <si>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</si>
  <si>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</si>
  <si>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</si>
  <si>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</si>
  <si>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</si>
  <si>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</si>
  <si>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</si>
  <si>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</si>
  <si>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</si>
  <si>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</si>
  <si>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</si>
  <si>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</si>
  <si>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</si>
  <si>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</si>
  <si>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</si>
  <si>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</si>
  <si>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</si>
  <si>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</si>
  <si>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</si>
  <si>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</si>
  <si>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</si>
  <si>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</si>
  <si>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</si>
  <si>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</si>
  <si>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</si>
  <si>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</si>
  <si>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</si>
  <si>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</si>
  <si>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</si>
  <si>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</si>
  <si>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</si>
  <si>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</si>
  <si>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</si>
  <si>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</si>
  <si>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</si>
  <si>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</si>
  <si>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</si>
  <si>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</si>
  <si>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</si>
  <si>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</si>
  <si>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</si>
  <si>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</si>
  <si>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</si>
  <si>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</si>
  <si>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</si>
  <si>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</si>
  <si>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</si>
  <si>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</si>
  <si>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</si>
  <si>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</si>
  <si>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</si>
  <si>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</si>
  <si>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</si>
  <si>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24年度</t>
    <rPh sb="2" eb="4">
      <t>ネンド</t>
    </rPh>
    <phoneticPr fontId="14"/>
  </si>
  <si>
    <t>25年度</t>
    <rPh sb="2" eb="4">
      <t>ネンド</t>
    </rPh>
    <phoneticPr fontId="14"/>
  </si>
  <si>
    <t>26年度</t>
    <rPh sb="2" eb="4">
      <t>ネンド</t>
    </rPh>
    <phoneticPr fontId="14"/>
  </si>
  <si>
    <t>27年度</t>
    <rPh sb="2" eb="4">
      <t>ネンド</t>
    </rPh>
    <phoneticPr fontId="14"/>
  </si>
  <si>
    <t>平成30年度</t>
    <phoneticPr fontId="9"/>
  </si>
  <si>
    <t>（1）平成30年度普通会計予算の状況</t>
    <rPh sb="9" eb="11">
      <t>フツウ</t>
    </rPh>
    <rPh sb="11" eb="13">
      <t>カイケイ</t>
    </rPh>
    <rPh sb="13" eb="15">
      <t>ヨサン</t>
    </rPh>
    <phoneticPr fontId="9"/>
  </si>
  <si>
    <t>(平成30年度予算ﾍﾞｰｽ）</t>
    <rPh sb="7" eb="9">
      <t>ヨサン</t>
    </rPh>
    <phoneticPr fontId="14"/>
  </si>
  <si>
    <t>30年度</t>
    <phoneticPr fontId="9"/>
  </si>
  <si>
    <t>（1）平成28年度普通会計決算の状況</t>
    <phoneticPr fontId="16"/>
  </si>
  <si>
    <t>平成28年度</t>
    <phoneticPr fontId="16"/>
  </si>
  <si>
    <t>28年度</t>
    <rPh sb="2" eb="4">
      <t>ネンド</t>
    </rPh>
    <phoneticPr fontId="14"/>
  </si>
  <si>
    <t>（注1）平成24年度～26年度は平成22年国勢調査、平成27年度～平成28年度は平成27年度国勢調査を基に計上している。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</si>
  <si>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(平成28年度決算ﾍﾞｰｽ）</t>
    <phoneticPr fontId="16"/>
  </si>
  <si>
    <t>28年度</t>
    <phoneticPr fontId="16"/>
  </si>
  <si>
    <t>(平成28年度決算額）</t>
    <phoneticPr fontId="16"/>
  </si>
  <si>
    <t>滋賀県</t>
    <rPh sb="0" eb="3">
      <t>シガケン</t>
    </rPh>
    <phoneticPr fontId="9"/>
  </si>
  <si>
    <t>-</t>
  </si>
  <si>
    <t>病院事業</t>
    <rPh sb="0" eb="2">
      <t>ビョウイン</t>
    </rPh>
    <rPh sb="2" eb="4">
      <t>ジギョウ</t>
    </rPh>
    <phoneticPr fontId="9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</si>
  <si>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9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</si>
  <si>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</si>
  <si>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</si>
  <si>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-</t>
    <phoneticPr fontId="14"/>
  </si>
  <si>
    <t>土地開発公社</t>
    <rPh sb="0" eb="2">
      <t>トチ</t>
    </rPh>
    <rPh sb="2" eb="4">
      <t>カイハツ</t>
    </rPh>
    <rPh sb="4" eb="6">
      <t>コウシャ</t>
    </rPh>
    <phoneticPr fontId="14"/>
  </si>
  <si>
    <t>滋賀県</t>
    <rPh sb="0" eb="3">
      <t>シガケン</t>
    </rPh>
    <phoneticPr fontId="16"/>
  </si>
  <si>
    <t>滋賀県</t>
    <rPh sb="0" eb="3">
      <t>シガケン</t>
    </rPh>
    <phoneticPr fontId="16"/>
  </si>
  <si>
    <t>-</t>
    <phoneticPr fontId="9"/>
  </si>
  <si>
    <t>-</t>
    <phoneticPr fontId="9"/>
  </si>
  <si>
    <t>-</t>
    <phoneticPr fontId="16"/>
  </si>
  <si>
    <t>-</t>
    <phoneticPr fontId="16"/>
  </si>
  <si>
    <t>-</t>
    <phoneticPr fontId="16"/>
  </si>
  <si>
    <t>-</t>
    <phoneticPr fontId="16"/>
  </si>
  <si>
    <t>-</t>
    <phoneticPr fontId="9"/>
  </si>
  <si>
    <t>－</t>
    <phoneticPr fontId="14"/>
  </si>
  <si>
    <t>-</t>
    <phoneticPr fontId="14"/>
  </si>
  <si>
    <t xml:space="preserve"> 道路公社 </t>
  </si>
  <si>
    <t xml:space="preserve"> 28年度 </t>
  </si>
  <si>
    <t xml:space="preserve"> 前年度 </t>
  </si>
  <si>
    <t xml:space="preserve"> ▲ 90 </t>
  </si>
  <si>
    <t xml:space="preserve"> ▲ 110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</si>
</sst>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406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32" xfId="1" applyNumberFormat="1" applyFont="1" applyBorder="1" applyAlignment="1">
      <alignment horizontal="right" vertical="center"/>
    </xf>
    <xf numFmtId="177" fontId="0" fillId="0" borderId="24" xfId="1" applyNumberFormat="1" applyFont="1" applyBorder="1" applyAlignment="1">
      <alignment horizontal="right" vertical="center"/>
    </xf>
    <xf numFmtId="177" fontId="0" fillId="0" borderId="54" xfId="1" applyNumberFormat="1" applyFont="1" applyBorder="1" applyAlignment="1">
      <alignment horizontal="right" vertical="center"/>
    </xf>
    <xf numFmtId="177" fontId="18" fillId="0" borderId="9" xfId="1" applyNumberFormat="1" applyFont="1" applyBorder="1" applyAlignment="1">
      <alignment horizontal="center" vertical="center"/>
    </xf>
    <xf numFmtId="177" fontId="18" fillId="0" borderId="32" xfId="1" applyNumberFormat="1" applyFont="1" applyBorder="1" applyAlignment="1">
      <alignment horizontal="center" vertical="center"/>
    </xf>
    <xf numFmtId="177" fontId="18" fillId="0" borderId="20" xfId="1" applyNumberFormat="1" applyFont="1" applyBorder="1" applyAlignment="1">
      <alignment horizontal="center" vertical="center"/>
    </xf>
    <xf numFmtId="177" fontId="18" fillId="0" borderId="59" xfId="1" applyNumberFormat="1" applyFont="1" applyBorder="1" applyAlignment="1">
      <alignment vertical="center"/>
    </xf>
    <xf numFmtId="177" fontId="18" fillId="0" borderId="32" xfId="1" applyNumberFormat="1" applyFont="1" applyBorder="1" applyAlignment="1">
      <alignment vertical="center"/>
    </xf>
    <xf numFmtId="177" fontId="18" fillId="0" borderId="5" xfId="1" applyNumberFormat="1" applyFont="1" applyBorder="1" applyAlignment="1">
      <alignment vertical="center"/>
    </xf>
    <xf numFmtId="177" fontId="18" fillId="0" borderId="11" xfId="1" applyNumberFormat="1" applyFont="1" applyBorder="1" applyAlignment="1">
      <alignment vertical="center"/>
    </xf>
    <xf numFmtId="177" fontId="18" fillId="2" borderId="24" xfId="1" applyNumberFormat="1" applyFont="1" applyFill="1" applyBorder="1" applyAlignment="1">
      <alignment vertical="center"/>
    </xf>
    <xf numFmtId="177" fontId="18" fillId="2" borderId="5" xfId="1" applyNumberFormat="1" applyFont="1" applyFill="1" applyBorder="1" applyAlignment="1">
      <alignment vertical="center"/>
    </xf>
    <xf numFmtId="177" fontId="2" fillId="2" borderId="11" xfId="1" applyNumberFormat="1" applyFill="1" applyBorder="1" applyAlignment="1">
      <alignment vertical="center"/>
    </xf>
    <xf numFmtId="177" fontId="2" fillId="2" borderId="24" xfId="1" applyNumberFormat="1" applyFill="1" applyBorder="1" applyAlignment="1">
      <alignment vertical="center"/>
    </xf>
    <xf numFmtId="177" fontId="2" fillId="2" borderId="25" xfId="1" applyNumberFormat="1" applyFill="1" applyBorder="1" applyAlignment="1">
      <alignment vertical="center"/>
    </xf>
    <xf numFmtId="177" fontId="2" fillId="2" borderId="47" xfId="1" applyNumberFormat="1" applyFill="1" applyBorder="1" applyAlignment="1">
      <alignment vertical="center"/>
    </xf>
    <xf numFmtId="177" fontId="2" fillId="2" borderId="5" xfId="1" applyNumberFormat="1" applyFill="1" applyBorder="1" applyAlignment="1">
      <alignment vertical="center"/>
    </xf>
    <xf numFmtId="177" fontId="2" fillId="2" borderId="32" xfId="1" applyNumberFormat="1" applyFill="1" applyBorder="1" applyAlignment="1">
      <alignment vertical="center"/>
    </xf>
    <xf numFmtId="177" fontId="0" fillId="0" borderId="24" xfId="1" applyNumberFormat="1" applyFont="1" applyBorder="1" applyAlignment="1">
      <alignment horizontal="center" vertical="center"/>
    </xf>
    <xf numFmtId="178" fontId="0" fillId="0" borderId="12" xfId="1" applyNumberFormat="1" applyFont="1" applyBorder="1" applyAlignment="1">
      <alignment horizontal="center" vertical="center"/>
    </xf>
    <xf numFmtId="178" fontId="0" fillId="0" borderId="18" xfId="1" applyNumberFormat="1" applyFont="1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178" fontId="0" fillId="0" borderId="14" xfId="1" applyNumberFormat="1" applyFont="1" applyBorder="1" applyAlignment="1">
      <alignment horizontal="center" vertical="center"/>
    </xf>
    <xf numFmtId="177" fontId="0" fillId="0" borderId="5" xfId="1" applyNumberFormat="1" applyFont="1" applyBorder="1" applyAlignment="1">
      <alignment horizontal="right" vertical="center"/>
    </xf>
    <xf numFmtId="178" fontId="0" fillId="0" borderId="14" xfId="1" applyNumberFormat="1" applyFont="1" applyBorder="1" applyAlignment="1">
      <alignment horizontal="right" vertical="center"/>
    </xf>
    <xf numFmtId="177" fontId="2" fillId="0" borderId="33" xfId="1" applyNumberFormat="1" applyBorder="1" applyAlignment="1">
      <alignment horizontal="right" vertical="center"/>
    </xf>
    <xf numFmtId="178" fontId="0" fillId="0" borderId="38" xfId="1" applyNumberFormat="1" applyFont="1" applyBorder="1" applyAlignment="1">
      <alignment horizontal="right" vertical="center"/>
    </xf>
    <xf numFmtId="178" fontId="0" fillId="0" borderId="44" xfId="1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5" xfId="1" applyNumberFormat="1" applyBorder="1" applyAlignment="1">
      <alignment horizontal="right" vertical="center"/>
    </xf>
    <xf numFmtId="177" fontId="2" fillId="2" borderId="5" xfId="1" applyNumberFormat="1" applyFill="1" applyBorder="1" applyAlignment="1">
      <alignment horizontal="right" vertical="center"/>
    </xf>
    <xf numFmtId="177" fontId="0" fillId="0" borderId="32" xfId="1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180" fontId="15" fillId="0" borderId="61" xfId="1" applyNumberFormat="1" applyFont="1" applyBorder="1" applyAlignment="1">
      <alignment vertical="center" textRotation="255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61" xfId="0" applyNumberFormat="1" applyBorder="1" applyAlignment="1">
      <alignment horizontal="center" vertical="center" textRotation="255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177" fontId="2" fillId="0" borderId="32" xfId="1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quotePrefix="1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2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9" xfId="0" applyNumberFormat="1" applyFont="1" applyBorder="1" applyAlignment="1">
      <alignment horizontal="centerContinuous" vertical="center"/>
    </xf>
    <xf numFmtId="0" fontId="0" fillId="0" borderId="21" xfId="0" applyNumberFormat="1" applyFont="1" applyBorder="1" applyAlignment="1">
      <alignment horizontal="centerContinuous" vertical="center" wrapText="1"/>
    </xf>
    <xf numFmtId="41" fontId="0" fillId="0" borderId="5" xfId="0" applyNumberFormat="1" applyFont="1" applyBorder="1" applyAlignment="1">
      <alignment horizontal="centerContinuous" vertical="center"/>
    </xf>
    <xf numFmtId="41" fontId="0" fillId="0" borderId="6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1" xfId="0" applyFont="1" applyBorder="1" applyAlignment="1">
      <alignment horizontal="center" vertical="center" textRotation="255"/>
    </xf>
    <xf numFmtId="41" fontId="0" fillId="0" borderId="1" xfId="0" applyNumberFormat="1" applyFont="1" applyBorder="1" applyAlignment="1">
      <alignment horizontal="left" vertical="center"/>
    </xf>
    <xf numFmtId="41" fontId="0" fillId="0" borderId="2" xfId="0" applyNumberFormat="1" applyFont="1" applyBorder="1" applyAlignment="1">
      <alignment horizontal="left" vertical="center"/>
    </xf>
    <xf numFmtId="177" fontId="0" fillId="0" borderId="3" xfId="1" applyNumberFormat="1" applyFont="1" applyBorder="1" applyAlignment="1">
      <alignment vertical="center"/>
    </xf>
    <xf numFmtId="178" fontId="0" fillId="0" borderId="7" xfId="1" applyNumberFormat="1" applyFont="1" applyBorder="1" applyAlignment="1">
      <alignment vertical="center"/>
    </xf>
    <xf numFmtId="177" fontId="0" fillId="0" borderId="19" xfId="1" applyNumberFormat="1" applyFont="1" applyBorder="1" applyAlignment="1">
      <alignment vertical="center"/>
    </xf>
    <xf numFmtId="178" fontId="0" fillId="0" borderId="35" xfId="1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 textRotation="255"/>
    </xf>
    <xf numFmtId="41" fontId="0" fillId="0" borderId="3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left" vertical="center"/>
    </xf>
    <xf numFmtId="41" fontId="0" fillId="0" borderId="27" xfId="0" applyNumberFormat="1" applyFont="1" applyBorder="1" applyAlignment="1">
      <alignment horizontal="left" vertical="center"/>
    </xf>
    <xf numFmtId="177" fontId="0" fillId="0" borderId="30" xfId="1" applyNumberFormat="1" applyFont="1" applyBorder="1" applyAlignment="1">
      <alignment vertical="center"/>
    </xf>
    <xf numFmtId="178" fontId="0" fillId="0" borderId="15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8" fontId="0" fillId="0" borderId="36" xfId="1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8" fontId="0" fillId="0" borderId="12" xfId="1" applyNumberFormat="1" applyFon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8" fontId="0" fillId="0" borderId="18" xfId="1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left" vertical="center"/>
    </xf>
    <xf numFmtId="177" fontId="0" fillId="0" borderId="29" xfId="1" applyNumberFormat="1" applyFont="1" applyBorder="1" applyAlignment="1">
      <alignment vertical="center"/>
    </xf>
    <xf numFmtId="178" fontId="0" fillId="0" borderId="37" xfId="1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horizontal="left" vertical="center"/>
    </xf>
    <xf numFmtId="41" fontId="0" fillId="0" borderId="23" xfId="0" applyNumberFormat="1" applyFont="1" applyBorder="1" applyAlignment="1">
      <alignment horizontal="left" vertical="center"/>
    </xf>
    <xf numFmtId="41" fontId="0" fillId="0" borderId="25" xfId="0" applyNumberFormat="1" applyFont="1" applyBorder="1" applyAlignment="1">
      <alignment horizontal="left" vertical="center"/>
    </xf>
    <xf numFmtId="41" fontId="0" fillId="0" borderId="26" xfId="0" applyNumberFormat="1" applyFont="1" applyBorder="1" applyAlignment="1">
      <alignment horizontal="left" vertical="center"/>
    </xf>
    <xf numFmtId="177" fontId="0" fillId="0" borderId="25" xfId="1" applyNumberFormat="1" applyFont="1" applyBorder="1" applyAlignment="1">
      <alignment vertical="center"/>
    </xf>
    <xf numFmtId="178" fontId="0" fillId="0" borderId="34" xfId="1" applyNumberFormat="1" applyFont="1" applyBorder="1" applyAlignment="1">
      <alignment vertical="center"/>
    </xf>
    <xf numFmtId="177" fontId="0" fillId="0" borderId="33" xfId="1" applyNumberFormat="1" applyFont="1" applyBorder="1" applyAlignment="1">
      <alignment vertical="center"/>
    </xf>
    <xf numFmtId="178" fontId="0" fillId="0" borderId="38" xfId="1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 textRotation="255"/>
    </xf>
    <xf numFmtId="41" fontId="0" fillId="0" borderId="5" xfId="0" applyNumberFormat="1" applyFont="1" applyBorder="1" applyAlignment="1">
      <alignment horizontal="left" vertical="center"/>
    </xf>
    <xf numFmtId="41" fontId="0" fillId="0" borderId="6" xfId="0" applyNumberFormat="1" applyFont="1" applyBorder="1" applyAlignment="1">
      <alignment horizontal="left" vertical="center"/>
    </xf>
    <xf numFmtId="177" fontId="0" fillId="0" borderId="5" xfId="1" applyNumberFormat="1" applyFont="1" applyBorder="1" applyAlignment="1">
      <alignment vertical="center"/>
    </xf>
    <xf numFmtId="178" fontId="0" fillId="0" borderId="14" xfId="1" applyNumberFormat="1" applyFont="1" applyBorder="1" applyAlignment="1">
      <alignment vertical="center"/>
    </xf>
    <xf numFmtId="178" fontId="0" fillId="0" borderId="39" xfId="1" applyNumberFormat="1" applyFont="1" applyBorder="1" applyAlignment="1">
      <alignment vertical="center"/>
    </xf>
    <xf numFmtId="178" fontId="0" fillId="0" borderId="40" xfId="1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left" vertical="center"/>
    </xf>
    <xf numFmtId="178" fontId="0" fillId="0" borderId="16" xfId="1" applyNumberFormat="1" applyFont="1" applyBorder="1" applyAlignment="1">
      <alignment vertical="center"/>
    </xf>
    <xf numFmtId="41" fontId="0" fillId="0" borderId="9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left" vertical="center"/>
    </xf>
    <xf numFmtId="178" fontId="0" fillId="0" borderId="41" xfId="1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horizontal="left" vertical="center"/>
    </xf>
    <xf numFmtId="178" fontId="0" fillId="0" borderId="41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left" vertical="center"/>
    </xf>
    <xf numFmtId="41" fontId="0" fillId="0" borderId="8" xfId="0" applyNumberFormat="1" applyFont="1" applyBorder="1" applyAlignment="1">
      <alignment horizontal="left" vertical="center"/>
    </xf>
    <xf numFmtId="41" fontId="0" fillId="0" borderId="6" xfId="0" applyNumberFormat="1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8" fontId="0" fillId="0" borderId="22" xfId="1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E652A1F8-2650-4787-8F65-CBB9654BE7C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CAAAAB09-A0FA-40C4-8D26-CA83C719A882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" sqref="F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2" t="s">
        <v>248</v>
      </c>
      <c r="F1" s="1"/>
    </row>
    <row r="3" spans="1:11" ht="14.25">
      <c r="A3" s="27" t="s">
        <v>93</v>
      </c>
    </row>
    <row r="5" spans="1:11">
      <c r="A5" s="58" t="s">
        <v>238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82" t="s">
        <v>88</v>
      </c>
      <c r="B9" s="282" t="s">
        <v>90</v>
      </c>
      <c r="C9" s="55" t="s">
        <v>4</v>
      </c>
      <c r="D9" s="56"/>
      <c r="E9" s="56"/>
      <c r="F9" s="65">
        <v>192916</v>
      </c>
      <c r="G9" s="75">
        <f>F9/$F$27*100</f>
        <v>37.139584356079204</v>
      </c>
      <c r="H9" s="66">
        <v>181063</v>
      </c>
      <c r="I9" s="80">
        <f>(F9/H9-1)*100</f>
        <v>6.5463402241208835</v>
      </c>
      <c r="K9" s="107"/>
    </row>
    <row r="10" spans="1:11" ht="18" customHeight="1">
      <c r="A10" s="283"/>
      <c r="B10" s="283"/>
      <c r="C10" s="7"/>
      <c r="D10" s="52" t="s">
        <v>23</v>
      </c>
      <c r="E10" s="53"/>
      <c r="F10" s="67">
        <v>62325</v>
      </c>
      <c r="G10" s="76">
        <f t="shared" ref="G10:G27" si="0">F10/$F$27*100</f>
        <v>11.998613878541107</v>
      </c>
      <c r="H10" s="68">
        <v>60304</v>
      </c>
      <c r="I10" s="81">
        <f t="shared" ref="I10:I27" si="1">(F10/H10-1)*100</f>
        <v>3.3513531440700461</v>
      </c>
    </row>
    <row r="11" spans="1:11" ht="18" customHeight="1">
      <c r="A11" s="283"/>
      <c r="B11" s="283"/>
      <c r="C11" s="7"/>
      <c r="D11" s="16"/>
      <c r="E11" s="23" t="s">
        <v>24</v>
      </c>
      <c r="F11" s="69">
        <v>49033</v>
      </c>
      <c r="G11" s="77">
        <f t="shared" si="0"/>
        <v>9.4396796519295005</v>
      </c>
      <c r="H11" s="70">
        <v>53639</v>
      </c>
      <c r="I11" s="82">
        <f t="shared" si="1"/>
        <v>-8.5870355524897963</v>
      </c>
    </row>
    <row r="12" spans="1:11" ht="18" customHeight="1">
      <c r="A12" s="283"/>
      <c r="B12" s="283"/>
      <c r="C12" s="7"/>
      <c r="D12" s="16"/>
      <c r="E12" s="23" t="s">
        <v>25</v>
      </c>
      <c r="F12" s="69">
        <v>5825</v>
      </c>
      <c r="G12" s="77">
        <f t="shared" si="0"/>
        <v>1.1214107636181621</v>
      </c>
      <c r="H12" s="70">
        <v>6100</v>
      </c>
      <c r="I12" s="82">
        <f t="shared" si="1"/>
        <v>-4.5081967213114744</v>
      </c>
    </row>
    <row r="13" spans="1:11" ht="18" customHeight="1">
      <c r="A13" s="283"/>
      <c r="B13" s="283"/>
      <c r="C13" s="7"/>
      <c r="D13" s="33"/>
      <c r="E13" s="23" t="s">
        <v>26</v>
      </c>
      <c r="F13" s="69">
        <v>567</v>
      </c>
      <c r="G13" s="77">
        <f t="shared" si="0"/>
        <v>0.1091570648878108</v>
      </c>
      <c r="H13" s="70">
        <v>565</v>
      </c>
      <c r="I13" s="82">
        <f t="shared" si="1"/>
        <v>0.35398230088494742</v>
      </c>
    </row>
    <row r="14" spans="1:11" ht="18" customHeight="1">
      <c r="A14" s="283"/>
      <c r="B14" s="283"/>
      <c r="C14" s="7"/>
      <c r="D14" s="61" t="s">
        <v>27</v>
      </c>
      <c r="E14" s="51"/>
      <c r="F14" s="65">
        <v>42051</v>
      </c>
      <c r="G14" s="75">
        <f t="shared" si="0"/>
        <v>8.0955268705420309</v>
      </c>
      <c r="H14" s="66">
        <v>38095</v>
      </c>
      <c r="I14" s="83">
        <f t="shared" si="1"/>
        <v>10.384564903530658</v>
      </c>
    </row>
    <row r="15" spans="1:11" ht="18" customHeight="1">
      <c r="A15" s="283"/>
      <c r="B15" s="283"/>
      <c r="C15" s="7"/>
      <c r="D15" s="16"/>
      <c r="E15" s="23" t="s">
        <v>28</v>
      </c>
      <c r="F15" s="69">
        <v>1430</v>
      </c>
      <c r="G15" s="77">
        <f t="shared" si="0"/>
        <v>0.2752991230856604</v>
      </c>
      <c r="H15" s="70">
        <v>1405</v>
      </c>
      <c r="I15" s="82">
        <f t="shared" si="1"/>
        <v>1.7793594306049876</v>
      </c>
    </row>
    <row r="16" spans="1:11" ht="18" customHeight="1">
      <c r="A16" s="283"/>
      <c r="B16" s="283"/>
      <c r="C16" s="7"/>
      <c r="D16" s="16"/>
      <c r="E16" s="29" t="s">
        <v>29</v>
      </c>
      <c r="F16" s="67">
        <v>40621</v>
      </c>
      <c r="G16" s="76">
        <f t="shared" si="0"/>
        <v>7.8202277474563706</v>
      </c>
      <c r="H16" s="68">
        <v>36690</v>
      </c>
      <c r="I16" s="81">
        <f t="shared" si="1"/>
        <v>10.714091032979024</v>
      </c>
      <c r="K16" s="108"/>
    </row>
    <row r="17" spans="1:26" ht="18" customHeight="1">
      <c r="A17" s="283"/>
      <c r="B17" s="283"/>
      <c r="C17" s="7"/>
      <c r="D17" s="285" t="s">
        <v>30</v>
      </c>
      <c r="E17" s="286"/>
      <c r="F17" s="67">
        <v>21041</v>
      </c>
      <c r="G17" s="76">
        <f t="shared" si="0"/>
        <v>4.0507474467450209</v>
      </c>
      <c r="H17" s="68">
        <v>18901</v>
      </c>
      <c r="I17" s="81">
        <f t="shared" si="1"/>
        <v>11.322152267075825</v>
      </c>
    </row>
    <row r="18" spans="1:26" ht="18" customHeight="1">
      <c r="A18" s="283"/>
      <c r="B18" s="283"/>
      <c r="C18" s="7"/>
      <c r="D18" s="287" t="s">
        <v>94</v>
      </c>
      <c r="E18" s="288"/>
      <c r="F18" s="69">
        <v>3219</v>
      </c>
      <c r="G18" s="77">
        <f t="shared" si="0"/>
        <v>0.61971180224667188</v>
      </c>
      <c r="H18" s="70">
        <v>3630</v>
      </c>
      <c r="I18" s="82">
        <f t="shared" si="1"/>
        <v>-11.32231404958678</v>
      </c>
    </row>
    <row r="19" spans="1:26" ht="18" customHeight="1">
      <c r="A19" s="283"/>
      <c r="B19" s="283"/>
      <c r="C19" s="10"/>
      <c r="D19" s="287" t="s">
        <v>95</v>
      </c>
      <c r="E19" s="288"/>
      <c r="F19" s="266" t="s">
        <v>258</v>
      </c>
      <c r="G19" s="267" t="s">
        <v>259</v>
      </c>
      <c r="H19" s="225" t="s">
        <v>249</v>
      </c>
      <c r="I19" s="268" t="s">
        <v>259</v>
      </c>
      <c r="Z19" s="2" t="s">
        <v>96</v>
      </c>
    </row>
    <row r="20" spans="1:26" ht="18" customHeight="1">
      <c r="A20" s="283"/>
      <c r="B20" s="283"/>
      <c r="C20" s="44" t="s">
        <v>5</v>
      </c>
      <c r="D20" s="43"/>
      <c r="E20" s="43"/>
      <c r="F20" s="69">
        <v>23879</v>
      </c>
      <c r="G20" s="77">
        <f t="shared" si="0"/>
        <v>4.5971103217919476</v>
      </c>
      <c r="H20" s="70">
        <v>23604</v>
      </c>
      <c r="I20" s="82">
        <f t="shared" si="1"/>
        <v>1.1650567700389747</v>
      </c>
    </row>
    <row r="21" spans="1:26" ht="18" customHeight="1">
      <c r="A21" s="283"/>
      <c r="B21" s="283"/>
      <c r="C21" s="44" t="s">
        <v>6</v>
      </c>
      <c r="D21" s="43"/>
      <c r="E21" s="43"/>
      <c r="F21" s="69">
        <v>114000</v>
      </c>
      <c r="G21" s="77">
        <f t="shared" si="0"/>
        <v>21.946923099136562</v>
      </c>
      <c r="H21" s="70">
        <v>115000</v>
      </c>
      <c r="I21" s="82">
        <f t="shared" si="1"/>
        <v>-0.86956521739129933</v>
      </c>
    </row>
    <row r="22" spans="1:26" ht="18" customHeight="1">
      <c r="A22" s="283"/>
      <c r="B22" s="283"/>
      <c r="C22" s="44" t="s">
        <v>31</v>
      </c>
      <c r="D22" s="43"/>
      <c r="E22" s="43"/>
      <c r="F22" s="69">
        <v>8235</v>
      </c>
      <c r="G22" s="77">
        <f t="shared" si="0"/>
        <v>1.5853764186086805</v>
      </c>
      <c r="H22" s="70">
        <v>8327</v>
      </c>
      <c r="I22" s="82">
        <f t="shared" si="1"/>
        <v>-1.1048396781554004</v>
      </c>
    </row>
    <row r="23" spans="1:26" ht="18" customHeight="1">
      <c r="A23" s="283"/>
      <c r="B23" s="283"/>
      <c r="C23" s="44" t="s">
        <v>7</v>
      </c>
      <c r="D23" s="43"/>
      <c r="E23" s="43"/>
      <c r="F23" s="69">
        <v>57362</v>
      </c>
      <c r="G23" s="77">
        <f t="shared" si="0"/>
        <v>11.043152656251504</v>
      </c>
      <c r="H23" s="70">
        <v>57871</v>
      </c>
      <c r="I23" s="82">
        <f t="shared" si="1"/>
        <v>-0.87954243057835058</v>
      </c>
    </row>
    <row r="24" spans="1:26" ht="18" customHeight="1">
      <c r="A24" s="283"/>
      <c r="B24" s="283"/>
      <c r="C24" s="44" t="s">
        <v>32</v>
      </c>
      <c r="D24" s="43"/>
      <c r="E24" s="43"/>
      <c r="F24" s="69">
        <v>1942</v>
      </c>
      <c r="G24" s="77">
        <f t="shared" si="0"/>
        <v>0.37386776016248424</v>
      </c>
      <c r="H24" s="70">
        <v>761</v>
      </c>
      <c r="I24" s="82">
        <f t="shared" si="1"/>
        <v>155.19053876478318</v>
      </c>
    </row>
    <row r="25" spans="1:26" ht="18" customHeight="1">
      <c r="A25" s="283"/>
      <c r="B25" s="283"/>
      <c r="C25" s="44" t="s">
        <v>8</v>
      </c>
      <c r="D25" s="43"/>
      <c r="E25" s="43"/>
      <c r="F25" s="69">
        <v>75565</v>
      </c>
      <c r="G25" s="77">
        <f t="shared" si="0"/>
        <v>14.547537227949601</v>
      </c>
      <c r="H25" s="70">
        <v>81452</v>
      </c>
      <c r="I25" s="82">
        <f t="shared" si="1"/>
        <v>-7.2275696115503667</v>
      </c>
    </row>
    <row r="26" spans="1:26" ht="18" customHeight="1">
      <c r="A26" s="283"/>
      <c r="B26" s="283"/>
      <c r="C26" s="45" t="s">
        <v>9</v>
      </c>
      <c r="D26" s="46"/>
      <c r="E26" s="46"/>
      <c r="F26" s="71">
        <v>45536</v>
      </c>
      <c r="G26" s="78">
        <f t="shared" si="0"/>
        <v>8.7664481600200208</v>
      </c>
      <c r="H26" s="72">
        <v>52100</v>
      </c>
      <c r="I26" s="84">
        <f t="shared" si="1"/>
        <v>-12.598848368522075</v>
      </c>
    </row>
    <row r="27" spans="1:26" ht="18" customHeight="1">
      <c r="A27" s="283"/>
      <c r="B27" s="284"/>
      <c r="C27" s="47" t="s">
        <v>10</v>
      </c>
      <c r="D27" s="31"/>
      <c r="E27" s="31"/>
      <c r="F27" s="73">
        <f>SUM(F9,F20:F26)</f>
        <v>519435</v>
      </c>
      <c r="G27" s="79">
        <f t="shared" si="0"/>
        <v>100</v>
      </c>
      <c r="H27" s="73">
        <f>SUM(H9,H20:H26)</f>
        <v>520178</v>
      </c>
      <c r="I27" s="85">
        <f t="shared" si="1"/>
        <v>-0.14283572161837288</v>
      </c>
    </row>
    <row r="28" spans="1:26" ht="18" customHeight="1">
      <c r="A28" s="283"/>
      <c r="B28" s="282" t="s">
        <v>89</v>
      </c>
      <c r="C28" s="55" t="s">
        <v>11</v>
      </c>
      <c r="D28" s="56"/>
      <c r="E28" s="56"/>
      <c r="F28" s="65">
        <v>260946</v>
      </c>
      <c r="G28" s="75">
        <f>F28/$F$45*100</f>
        <v>50.236506973923589</v>
      </c>
      <c r="H28" s="65">
        <v>261907</v>
      </c>
      <c r="I28" s="86">
        <f>(F28/H28-1)*100</f>
        <v>-0.36692413719373596</v>
      </c>
    </row>
    <row r="29" spans="1:26" ht="18" customHeight="1">
      <c r="A29" s="283"/>
      <c r="B29" s="283"/>
      <c r="C29" s="7"/>
      <c r="D29" s="30" t="s">
        <v>12</v>
      </c>
      <c r="E29" s="43"/>
      <c r="F29" s="69">
        <v>168344</v>
      </c>
      <c r="G29" s="77">
        <f t="shared" ref="G29:G43" si="2">F29/$F$45*100</f>
        <v>32.409059843868818</v>
      </c>
      <c r="H29" s="69">
        <v>170909</v>
      </c>
      <c r="I29" s="87">
        <f t="shared" ref="I29:I43" si="3">(F29/H29-1)*100</f>
        <v>-1.5007986706375931</v>
      </c>
    </row>
    <row r="30" spans="1:26" ht="18" customHeight="1">
      <c r="A30" s="283"/>
      <c r="B30" s="283"/>
      <c r="C30" s="7"/>
      <c r="D30" s="30" t="s">
        <v>33</v>
      </c>
      <c r="E30" s="43"/>
      <c r="F30" s="69">
        <v>10385</v>
      </c>
      <c r="G30" s="77">
        <f t="shared" si="2"/>
        <v>1.9992876875836243</v>
      </c>
      <c r="H30" s="69">
        <v>10082</v>
      </c>
      <c r="I30" s="87">
        <f t="shared" si="3"/>
        <v>3.0053560801428292</v>
      </c>
    </row>
    <row r="31" spans="1:26" ht="18" customHeight="1">
      <c r="A31" s="283"/>
      <c r="B31" s="283"/>
      <c r="C31" s="19"/>
      <c r="D31" s="30" t="s">
        <v>13</v>
      </c>
      <c r="E31" s="43"/>
      <c r="F31" s="69">
        <v>82217</v>
      </c>
      <c r="G31" s="77">
        <f t="shared" si="2"/>
        <v>15.828159442471145</v>
      </c>
      <c r="H31" s="69">
        <v>80916</v>
      </c>
      <c r="I31" s="87">
        <f t="shared" si="3"/>
        <v>1.6078402293736804</v>
      </c>
    </row>
    <row r="32" spans="1:26" ht="18" customHeight="1">
      <c r="A32" s="283"/>
      <c r="B32" s="283"/>
      <c r="C32" s="50" t="s">
        <v>14</v>
      </c>
      <c r="D32" s="51"/>
      <c r="E32" s="51"/>
      <c r="F32" s="65">
        <f>519435-F28-F39</f>
        <v>182099</v>
      </c>
      <c r="G32" s="75">
        <f t="shared" si="2"/>
        <v>35.057129380962003</v>
      </c>
      <c r="H32" s="65">
        <v>180104</v>
      </c>
      <c r="I32" s="86">
        <f t="shared" si="3"/>
        <v>1.1076933327410776</v>
      </c>
    </row>
    <row r="33" spans="1:9" ht="18" customHeight="1">
      <c r="A33" s="283"/>
      <c r="B33" s="283"/>
      <c r="C33" s="7"/>
      <c r="D33" s="30" t="s">
        <v>15</v>
      </c>
      <c r="E33" s="43"/>
      <c r="F33" s="69">
        <v>20953</v>
      </c>
      <c r="G33" s="77">
        <f t="shared" si="2"/>
        <v>4.0338059622474418</v>
      </c>
      <c r="H33" s="69">
        <v>20364</v>
      </c>
      <c r="I33" s="87">
        <f t="shared" si="3"/>
        <v>2.892359065016703</v>
      </c>
    </row>
    <row r="34" spans="1:9" ht="18" customHeight="1">
      <c r="A34" s="283"/>
      <c r="B34" s="283"/>
      <c r="C34" s="7"/>
      <c r="D34" s="30" t="s">
        <v>34</v>
      </c>
      <c r="E34" s="43"/>
      <c r="F34" s="69">
        <v>2029</v>
      </c>
      <c r="G34" s="77">
        <f t="shared" si="2"/>
        <v>0.39061672779077267</v>
      </c>
      <c r="H34" s="69">
        <v>2176</v>
      </c>
      <c r="I34" s="87">
        <f t="shared" si="3"/>
        <v>-6.7555147058823479</v>
      </c>
    </row>
    <row r="35" spans="1:9" ht="18" customHeight="1">
      <c r="A35" s="283"/>
      <c r="B35" s="283"/>
      <c r="C35" s="7"/>
      <c r="D35" s="30" t="s">
        <v>35</v>
      </c>
      <c r="E35" s="43"/>
      <c r="F35" s="69">
        <v>125856</v>
      </c>
      <c r="G35" s="77">
        <f t="shared" si="2"/>
        <v>24.229403101446763</v>
      </c>
      <c r="H35" s="69">
        <v>128889</v>
      </c>
      <c r="I35" s="87">
        <f t="shared" si="3"/>
        <v>-2.3531876265623919</v>
      </c>
    </row>
    <row r="36" spans="1:9" ht="18" customHeight="1">
      <c r="A36" s="283"/>
      <c r="B36" s="283"/>
      <c r="C36" s="7"/>
      <c r="D36" s="30" t="s">
        <v>36</v>
      </c>
      <c r="E36" s="43"/>
      <c r="F36" s="69">
        <v>10185</v>
      </c>
      <c r="G36" s="77">
        <f t="shared" si="2"/>
        <v>1.9607843137254901</v>
      </c>
      <c r="H36" s="69">
        <v>2885</v>
      </c>
      <c r="I36" s="87">
        <f t="shared" si="3"/>
        <v>253.03292894280762</v>
      </c>
    </row>
    <row r="37" spans="1:9" ht="18" customHeight="1">
      <c r="A37" s="283"/>
      <c r="B37" s="283"/>
      <c r="C37" s="7"/>
      <c r="D37" s="30" t="s">
        <v>16</v>
      </c>
      <c r="E37" s="43"/>
      <c r="F37" s="69">
        <v>2979</v>
      </c>
      <c r="G37" s="77">
        <f t="shared" si="2"/>
        <v>0.57350775361691064</v>
      </c>
      <c r="H37" s="69">
        <v>3944</v>
      </c>
      <c r="I37" s="87">
        <f t="shared" si="3"/>
        <v>-24.467545638945232</v>
      </c>
    </row>
    <row r="38" spans="1:9" ht="18" customHeight="1">
      <c r="A38" s="283"/>
      <c r="B38" s="283"/>
      <c r="C38" s="19"/>
      <c r="D38" s="30" t="s">
        <v>37</v>
      </c>
      <c r="E38" s="43"/>
      <c r="F38" s="69">
        <v>19846</v>
      </c>
      <c r="G38" s="77">
        <f t="shared" si="2"/>
        <v>3.8206897879426687</v>
      </c>
      <c r="H38" s="69">
        <v>21536</v>
      </c>
      <c r="I38" s="87">
        <f t="shared" si="3"/>
        <v>-7.8473254086181328</v>
      </c>
    </row>
    <row r="39" spans="1:9" ht="18" customHeight="1">
      <c r="A39" s="283"/>
      <c r="B39" s="283"/>
      <c r="C39" s="50" t="s">
        <v>17</v>
      </c>
      <c r="D39" s="51"/>
      <c r="E39" s="51"/>
      <c r="F39" s="65">
        <v>76390</v>
      </c>
      <c r="G39" s="75">
        <f t="shared" si="2"/>
        <v>14.706363645114404</v>
      </c>
      <c r="H39" s="65">
        <v>78167</v>
      </c>
      <c r="I39" s="86">
        <f t="shared" si="3"/>
        <v>-2.2733378535699234</v>
      </c>
    </row>
    <row r="40" spans="1:9" ht="18" customHeight="1">
      <c r="A40" s="283"/>
      <c r="B40" s="283"/>
      <c r="C40" s="7"/>
      <c r="D40" s="52" t="s">
        <v>18</v>
      </c>
      <c r="E40" s="53"/>
      <c r="F40" s="67">
        <v>75454</v>
      </c>
      <c r="G40" s="76">
        <f t="shared" si="2"/>
        <v>14.526167855458336</v>
      </c>
      <c r="H40" s="67">
        <v>77537</v>
      </c>
      <c r="I40" s="88">
        <f t="shared" si="3"/>
        <v>-2.6864593677856985</v>
      </c>
    </row>
    <row r="41" spans="1:9" ht="18" customHeight="1">
      <c r="A41" s="283"/>
      <c r="B41" s="283"/>
      <c r="C41" s="7"/>
      <c r="D41" s="16"/>
      <c r="E41" s="104" t="s">
        <v>92</v>
      </c>
      <c r="F41" s="69">
        <v>36960</v>
      </c>
      <c r="G41" s="77">
        <f t="shared" si="2"/>
        <v>7.1154234889832217</v>
      </c>
      <c r="H41" s="69">
        <v>36362</v>
      </c>
      <c r="I41" s="89">
        <f t="shared" si="3"/>
        <v>1.6445740058302682</v>
      </c>
    </row>
    <row r="42" spans="1:9" ht="18" customHeight="1">
      <c r="A42" s="283"/>
      <c r="B42" s="283"/>
      <c r="C42" s="7"/>
      <c r="D42" s="33"/>
      <c r="E42" s="32" t="s">
        <v>38</v>
      </c>
      <c r="F42" s="69">
        <v>37230</v>
      </c>
      <c r="G42" s="77">
        <f t="shared" si="2"/>
        <v>7.1674030436917029</v>
      </c>
      <c r="H42" s="69">
        <v>38945</v>
      </c>
      <c r="I42" s="89">
        <f t="shared" si="3"/>
        <v>-4.4036461676723597</v>
      </c>
    </row>
    <row r="43" spans="1:9" ht="18" customHeight="1">
      <c r="A43" s="283"/>
      <c r="B43" s="283"/>
      <c r="C43" s="7"/>
      <c r="D43" s="30" t="s">
        <v>39</v>
      </c>
      <c r="E43" s="54"/>
      <c r="F43" s="69">
        <v>936</v>
      </c>
      <c r="G43" s="77">
        <f t="shared" si="2"/>
        <v>0.18019578965606861</v>
      </c>
      <c r="H43" s="69">
        <v>630</v>
      </c>
      <c r="I43" s="89">
        <f t="shared" si="3"/>
        <v>48.571428571428577</v>
      </c>
    </row>
    <row r="44" spans="1:9" ht="18" customHeight="1">
      <c r="A44" s="283"/>
      <c r="B44" s="283"/>
      <c r="C44" s="11"/>
      <c r="D44" s="48" t="s">
        <v>40</v>
      </c>
      <c r="E44" s="49"/>
      <c r="F44" s="271" t="s">
        <v>258</v>
      </c>
      <c r="G44" s="272" t="s">
        <v>259</v>
      </c>
      <c r="H44" s="273" t="s">
        <v>249</v>
      </c>
      <c r="I44" s="274" t="s">
        <v>258</v>
      </c>
    </row>
    <row r="45" spans="1:9" ht="18" customHeight="1">
      <c r="A45" s="284"/>
      <c r="B45" s="284"/>
      <c r="C45" s="11" t="s">
        <v>19</v>
      </c>
      <c r="D45" s="12"/>
      <c r="E45" s="12"/>
      <c r="F45" s="74">
        <f>SUM(F28,F32,F39)</f>
        <v>519435</v>
      </c>
      <c r="G45" s="85">
        <f>F45/$F$45*100</f>
        <v>100</v>
      </c>
      <c r="H45" s="74">
        <f>SUM(H28,H32,H39)</f>
        <v>520178</v>
      </c>
      <c r="I45" s="85">
        <f>(F45/H45-1)*100</f>
        <v>-0.14283572161837288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G17" sqref="G1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/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239</v>
      </c>
      <c r="B5" s="31"/>
      <c r="C5" s="31"/>
      <c r="D5" s="31"/>
      <c r="K5" s="37"/>
      <c r="O5" s="37" t="s">
        <v>48</v>
      </c>
    </row>
    <row r="6" spans="1:25" ht="15.95" customHeight="1">
      <c r="A6" s="306" t="s">
        <v>49</v>
      </c>
      <c r="B6" s="307"/>
      <c r="C6" s="307"/>
      <c r="D6" s="307"/>
      <c r="E6" s="308"/>
      <c r="F6" s="289" t="s">
        <v>250</v>
      </c>
      <c r="G6" s="290"/>
      <c r="H6" s="289" t="s">
        <v>251</v>
      </c>
      <c r="I6" s="290"/>
      <c r="J6" s="289" t="s">
        <v>252</v>
      </c>
      <c r="K6" s="290"/>
      <c r="L6" s="289"/>
      <c r="M6" s="290"/>
      <c r="N6" s="289"/>
      <c r="O6" s="290"/>
    </row>
    <row r="7" spans="1:25" ht="15.95" customHeight="1">
      <c r="A7" s="309"/>
      <c r="B7" s="310"/>
      <c r="C7" s="310"/>
      <c r="D7" s="310"/>
      <c r="E7" s="311"/>
      <c r="F7" s="109" t="s">
        <v>240</v>
      </c>
      <c r="G7" s="38" t="s">
        <v>2</v>
      </c>
      <c r="H7" s="109" t="s">
        <v>240</v>
      </c>
      <c r="I7" s="38" t="s">
        <v>2</v>
      </c>
      <c r="J7" s="109" t="s">
        <v>240</v>
      </c>
      <c r="K7" s="38" t="s">
        <v>2</v>
      </c>
      <c r="L7" s="109" t="s">
        <v>240</v>
      </c>
      <c r="M7" s="38" t="s">
        <v>2</v>
      </c>
      <c r="N7" s="109" t="s">
        <v>240</v>
      </c>
      <c r="O7" s="245" t="s">
        <v>2</v>
      </c>
    </row>
    <row r="8" spans="1:25" ht="15.95" customHeight="1">
      <c r="A8" s="301" t="s">
        <v>83</v>
      </c>
      <c r="B8" s="55" t="s">
        <v>50</v>
      </c>
      <c r="C8" s="56"/>
      <c r="D8" s="56"/>
      <c r="E8" s="93" t="s">
        <v>41</v>
      </c>
      <c r="F8" s="110">
        <v>22829</v>
      </c>
      <c r="G8" s="110">
        <v>22608</v>
      </c>
      <c r="H8" s="110">
        <v>1248</v>
      </c>
      <c r="I8" s="110">
        <v>1281</v>
      </c>
      <c r="J8" s="110">
        <v>5063</v>
      </c>
      <c r="K8" s="110">
        <v>5149</v>
      </c>
      <c r="L8" s="110"/>
      <c r="M8" s="111"/>
      <c r="N8" s="110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95" customHeight="1">
      <c r="A9" s="318"/>
      <c r="B9" s="8"/>
      <c r="C9" s="30" t="s">
        <v>51</v>
      </c>
      <c r="D9" s="43"/>
      <c r="E9" s="91" t="s">
        <v>42</v>
      </c>
      <c r="F9" s="70">
        <v>22829</v>
      </c>
      <c r="G9" s="70">
        <v>22608</v>
      </c>
      <c r="H9" s="70">
        <v>1248</v>
      </c>
      <c r="I9" s="70">
        <v>1281</v>
      </c>
      <c r="J9" s="70">
        <v>5063</v>
      </c>
      <c r="K9" s="70">
        <v>5149</v>
      </c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95" customHeight="1">
      <c r="A10" s="318"/>
      <c r="B10" s="10"/>
      <c r="C10" s="30" t="s">
        <v>52</v>
      </c>
      <c r="D10" s="43"/>
      <c r="E10" s="91" t="s">
        <v>43</v>
      </c>
      <c r="F10" s="70"/>
      <c r="G10" s="70"/>
      <c r="H10" s="70"/>
      <c r="I10" s="70"/>
      <c r="J10" s="117"/>
      <c r="K10" s="70"/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95" customHeight="1">
      <c r="A11" s="318"/>
      <c r="B11" s="50" t="s">
        <v>53</v>
      </c>
      <c r="C11" s="63"/>
      <c r="D11" s="63"/>
      <c r="E11" s="90" t="s">
        <v>44</v>
      </c>
      <c r="F11" s="277">
        <v>23352</v>
      </c>
      <c r="G11" s="277">
        <v>23156</v>
      </c>
      <c r="H11" s="277">
        <v>1033</v>
      </c>
      <c r="I11" s="277">
        <v>1133</v>
      </c>
      <c r="J11" s="277">
        <v>4468</v>
      </c>
      <c r="K11" s="277">
        <v>4296</v>
      </c>
      <c r="L11" s="118"/>
      <c r="M11" s="120"/>
      <c r="N11" s="118"/>
      <c r="O11" s="121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95" customHeight="1">
      <c r="A12" s="318"/>
      <c r="B12" s="7"/>
      <c r="C12" s="30" t="s">
        <v>54</v>
      </c>
      <c r="D12" s="43"/>
      <c r="E12" s="91" t="s">
        <v>45</v>
      </c>
      <c r="F12" s="70">
        <v>23352</v>
      </c>
      <c r="G12" s="70">
        <v>23156</v>
      </c>
      <c r="H12" s="277">
        <v>1033</v>
      </c>
      <c r="I12" s="70">
        <v>1133</v>
      </c>
      <c r="J12" s="277">
        <v>4468</v>
      </c>
      <c r="K12" s="70">
        <v>4296</v>
      </c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95" customHeight="1">
      <c r="A13" s="318"/>
      <c r="B13" s="8"/>
      <c r="C13" s="52" t="s">
        <v>55</v>
      </c>
      <c r="D13" s="53"/>
      <c r="E13" s="95" t="s">
        <v>46</v>
      </c>
      <c r="F13" s="278"/>
      <c r="G13" s="276"/>
      <c r="H13" s="117"/>
      <c r="I13" s="276"/>
      <c r="J13" s="117"/>
      <c r="K13" s="276"/>
      <c r="L13" s="68"/>
      <c r="M13" s="123"/>
      <c r="N13" s="68"/>
      <c r="O13" s="124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95" customHeight="1">
      <c r="A14" s="318"/>
      <c r="B14" s="44" t="s">
        <v>56</v>
      </c>
      <c r="C14" s="43"/>
      <c r="D14" s="43"/>
      <c r="E14" s="91" t="s">
        <v>97</v>
      </c>
      <c r="F14" s="69">
        <f t="shared" ref="F14:K15" si="0">F9-F12</f>
        <v>-523</v>
      </c>
      <c r="G14" s="69">
        <f>G9-G12</f>
        <v>-548</v>
      </c>
      <c r="H14" s="69">
        <f t="shared" si="0"/>
        <v>215</v>
      </c>
      <c r="I14" s="69">
        <f>I9-I12</f>
        <v>148</v>
      </c>
      <c r="J14" s="69">
        <f t="shared" si="0"/>
        <v>595</v>
      </c>
      <c r="K14" s="69">
        <f t="shared" si="0"/>
        <v>853</v>
      </c>
      <c r="L14" s="69">
        <f t="shared" ref="L14:O14" si="1">L9-L12</f>
        <v>0</v>
      </c>
      <c r="M14" s="125">
        <f t="shared" si="1"/>
        <v>0</v>
      </c>
      <c r="N14" s="69">
        <f t="shared" si="1"/>
        <v>0</v>
      </c>
      <c r="O14" s="125">
        <f t="shared" si="1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95" customHeight="1">
      <c r="A15" s="318"/>
      <c r="B15" s="44" t="s">
        <v>57</v>
      </c>
      <c r="C15" s="43"/>
      <c r="D15" s="43"/>
      <c r="E15" s="91" t="s">
        <v>98</v>
      </c>
      <c r="F15" s="69">
        <f t="shared" si="0"/>
        <v>0</v>
      </c>
      <c r="G15" s="69">
        <f>G10-G13</f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ref="L15:O15" si="2">L10-L13</f>
        <v>0</v>
      </c>
      <c r="M15" s="125">
        <f t="shared" si="2"/>
        <v>0</v>
      </c>
      <c r="N15" s="69">
        <f t="shared" si="2"/>
        <v>0</v>
      </c>
      <c r="O15" s="125">
        <f t="shared" si="2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95" customHeight="1">
      <c r="A16" s="318"/>
      <c r="B16" s="44" t="s">
        <v>58</v>
      </c>
      <c r="C16" s="43"/>
      <c r="D16" s="43"/>
      <c r="E16" s="91" t="s">
        <v>99</v>
      </c>
      <c r="F16" s="278">
        <f t="shared" ref="F16:K16" si="3">F8-F11</f>
        <v>-523</v>
      </c>
      <c r="G16" s="278">
        <f t="shared" si="3"/>
        <v>-548</v>
      </c>
      <c r="H16" s="278">
        <f t="shared" si="3"/>
        <v>215</v>
      </c>
      <c r="I16" s="278">
        <f t="shared" si="3"/>
        <v>148</v>
      </c>
      <c r="J16" s="278">
        <f t="shared" si="3"/>
        <v>595</v>
      </c>
      <c r="K16" s="278">
        <f t="shared" si="3"/>
        <v>853</v>
      </c>
      <c r="L16" s="67">
        <f t="shared" ref="L16:O16" si="4">L8-L11</f>
        <v>0</v>
      </c>
      <c r="M16" s="122">
        <f t="shared" si="4"/>
        <v>0</v>
      </c>
      <c r="N16" s="67">
        <f t="shared" si="4"/>
        <v>0</v>
      </c>
      <c r="O16" s="122">
        <f t="shared" si="4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95" customHeight="1">
      <c r="A17" s="318"/>
      <c r="B17" s="44" t="s">
        <v>59</v>
      </c>
      <c r="C17" s="43"/>
      <c r="D17" s="43"/>
      <c r="E17" s="34"/>
      <c r="F17" s="69">
        <v>15670</v>
      </c>
      <c r="G17" s="329">
        <v>14822</v>
      </c>
      <c r="H17" s="117"/>
      <c r="I17" s="70"/>
      <c r="J17" s="70"/>
      <c r="K17" s="70"/>
      <c r="L17" s="70"/>
      <c r="M17" s="115"/>
      <c r="N17" s="117"/>
      <c r="O17" s="126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95" customHeight="1">
      <c r="A18" s="319"/>
      <c r="B18" s="47" t="s">
        <v>60</v>
      </c>
      <c r="C18" s="31"/>
      <c r="D18" s="31"/>
      <c r="E18" s="17"/>
      <c r="F18" s="127"/>
      <c r="G18" s="129"/>
      <c r="H18" s="129"/>
      <c r="I18" s="129"/>
      <c r="J18" s="129"/>
      <c r="K18" s="129"/>
      <c r="L18" s="129"/>
      <c r="M18" s="130"/>
      <c r="N18" s="129"/>
      <c r="O18" s="131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95" customHeight="1">
      <c r="A19" s="318" t="s">
        <v>84</v>
      </c>
      <c r="B19" s="50" t="s">
        <v>61</v>
      </c>
      <c r="C19" s="51"/>
      <c r="D19" s="51"/>
      <c r="E19" s="96"/>
      <c r="F19" s="65">
        <v>537</v>
      </c>
      <c r="G19" s="66">
        <v>2877</v>
      </c>
      <c r="H19" s="66">
        <v>131</v>
      </c>
      <c r="I19" s="66">
        <v>97</v>
      </c>
      <c r="J19" s="66">
        <v>254</v>
      </c>
      <c r="K19" s="66">
        <v>546</v>
      </c>
      <c r="L19" s="66"/>
      <c r="M19" s="133"/>
      <c r="N19" s="66"/>
      <c r="O19" s="134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95" customHeight="1">
      <c r="A20" s="318"/>
      <c r="B20" s="19"/>
      <c r="C20" s="30" t="s">
        <v>62</v>
      </c>
      <c r="D20" s="43"/>
      <c r="E20" s="91"/>
      <c r="F20" s="69">
        <v>501</v>
      </c>
      <c r="G20" s="70">
        <v>2850</v>
      </c>
      <c r="H20" s="70"/>
      <c r="I20" s="248" t="s">
        <v>264</v>
      </c>
      <c r="J20" s="70">
        <v>210</v>
      </c>
      <c r="K20" s="70">
        <v>540</v>
      </c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95" customHeight="1">
      <c r="A21" s="318"/>
      <c r="B21" s="9" t="s">
        <v>63</v>
      </c>
      <c r="C21" s="63"/>
      <c r="D21" s="63"/>
      <c r="E21" s="90" t="s">
        <v>100</v>
      </c>
      <c r="F21" s="135">
        <v>537</v>
      </c>
      <c r="G21" s="277">
        <v>2877</v>
      </c>
      <c r="H21" s="277">
        <v>131</v>
      </c>
      <c r="I21" s="277">
        <v>97</v>
      </c>
      <c r="J21" s="277">
        <v>254</v>
      </c>
      <c r="K21" s="277">
        <v>546</v>
      </c>
      <c r="L21" s="118"/>
      <c r="M21" s="120"/>
      <c r="N21" s="118"/>
      <c r="O21" s="121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95" customHeight="1">
      <c r="A22" s="318"/>
      <c r="B22" s="50" t="s">
        <v>64</v>
      </c>
      <c r="C22" s="51"/>
      <c r="D22" s="51"/>
      <c r="E22" s="96" t="s">
        <v>101</v>
      </c>
      <c r="F22" s="65">
        <v>2317</v>
      </c>
      <c r="G22" s="66">
        <v>4531</v>
      </c>
      <c r="H22" s="66">
        <v>514</v>
      </c>
      <c r="I22" s="66">
        <v>129</v>
      </c>
      <c r="J22" s="66">
        <v>2813</v>
      </c>
      <c r="K22" s="66">
        <v>2716</v>
      </c>
      <c r="L22" s="66"/>
      <c r="M22" s="133"/>
      <c r="N22" s="66"/>
      <c r="O22" s="134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95" customHeight="1">
      <c r="A23" s="318"/>
      <c r="B23" s="7" t="s">
        <v>65</v>
      </c>
      <c r="C23" s="52" t="s">
        <v>66</v>
      </c>
      <c r="D23" s="53"/>
      <c r="E23" s="95"/>
      <c r="F23" s="278">
        <v>1751</v>
      </c>
      <c r="G23" s="276">
        <v>1631</v>
      </c>
      <c r="H23" s="276">
        <v>34</v>
      </c>
      <c r="I23" s="276">
        <v>37</v>
      </c>
      <c r="J23" s="276">
        <v>895</v>
      </c>
      <c r="K23" s="276">
        <v>990</v>
      </c>
      <c r="L23" s="68"/>
      <c r="M23" s="123"/>
      <c r="N23" s="68"/>
      <c r="O23" s="124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95" customHeight="1">
      <c r="A24" s="318"/>
      <c r="B24" s="44" t="s">
        <v>102</v>
      </c>
      <c r="C24" s="43"/>
      <c r="D24" s="43"/>
      <c r="E24" s="91" t="s">
        <v>103</v>
      </c>
      <c r="F24" s="69">
        <f t="shared" ref="F24:K24" si="5">F21-F22</f>
        <v>-1780</v>
      </c>
      <c r="G24" s="69">
        <f t="shared" si="5"/>
        <v>-1654</v>
      </c>
      <c r="H24" s="69">
        <f t="shared" si="5"/>
        <v>-383</v>
      </c>
      <c r="I24" s="69">
        <f t="shared" si="5"/>
        <v>-32</v>
      </c>
      <c r="J24" s="69">
        <f t="shared" si="5"/>
        <v>-2559</v>
      </c>
      <c r="K24" s="69">
        <f t="shared" si="5"/>
        <v>-2170</v>
      </c>
      <c r="L24" s="69">
        <f t="shared" ref="L24:O24" si="6">L21-L22</f>
        <v>0</v>
      </c>
      <c r="M24" s="125">
        <f t="shared" si="6"/>
        <v>0</v>
      </c>
      <c r="N24" s="69">
        <f t="shared" si="6"/>
        <v>0</v>
      </c>
      <c r="O24" s="125">
        <f t="shared" si="6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95" customHeight="1">
      <c r="A25" s="318"/>
      <c r="B25" s="101" t="s">
        <v>67</v>
      </c>
      <c r="C25" s="53"/>
      <c r="D25" s="53"/>
      <c r="E25" s="320" t="s">
        <v>104</v>
      </c>
      <c r="F25" s="293">
        <v>1780</v>
      </c>
      <c r="G25" s="293">
        <v>1654</v>
      </c>
      <c r="H25" s="293">
        <v>383</v>
      </c>
      <c r="I25" s="293">
        <v>32</v>
      </c>
      <c r="J25" s="293">
        <v>2559</v>
      </c>
      <c r="K25" s="293">
        <v>2170</v>
      </c>
      <c r="L25" s="293"/>
      <c r="M25" s="295"/>
      <c r="N25" s="293"/>
      <c r="O25" s="295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95" customHeight="1">
      <c r="A26" s="318"/>
      <c r="B26" s="9" t="s">
        <v>68</v>
      </c>
      <c r="C26" s="63"/>
      <c r="D26" s="63"/>
      <c r="E26" s="321"/>
      <c r="F26" s="297"/>
      <c r="G26" s="294"/>
      <c r="H26" s="294"/>
      <c r="I26" s="294"/>
      <c r="J26" s="294"/>
      <c r="K26" s="294"/>
      <c r="L26" s="294"/>
      <c r="M26" s="296"/>
      <c r="N26" s="294"/>
      <c r="O26" s="296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95" customHeight="1">
      <c r="A27" s="319"/>
      <c r="B27" s="47" t="s">
        <v>105</v>
      </c>
      <c r="C27" s="31"/>
      <c r="D27" s="31"/>
      <c r="E27" s="92" t="s">
        <v>106</v>
      </c>
      <c r="F27" s="73">
        <f t="shared" ref="F27:K27" si="7">F24+F25</f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ref="L27:O27" si="8">L24+L25</f>
        <v>0</v>
      </c>
      <c r="M27" s="137">
        <f t="shared" si="8"/>
        <v>0</v>
      </c>
      <c r="N27" s="73">
        <f t="shared" si="8"/>
        <v>0</v>
      </c>
      <c r="O27" s="137">
        <f t="shared" si="8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95" customHeight="1">
      <c r="A28" s="13"/>
      <c r="F28" s="113"/>
      <c r="G28" s="113"/>
      <c r="H28" s="113"/>
      <c r="I28" s="113"/>
      <c r="J28" s="113"/>
      <c r="K28" s="113"/>
      <c r="L28" s="1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95" customHeight="1">
      <c r="A29" s="31"/>
      <c r="F29" s="113"/>
      <c r="G29" s="113"/>
      <c r="H29" s="113"/>
      <c r="I29" s="113"/>
      <c r="J29" s="139"/>
      <c r="K29" s="139"/>
      <c r="L29" s="138"/>
      <c r="M29" s="113"/>
      <c r="N29" s="113"/>
      <c r="O29" s="139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9"/>
    </row>
    <row r="30" spans="1:25" ht="15.95" customHeight="1">
      <c r="A30" s="312" t="s">
        <v>69</v>
      </c>
      <c r="B30" s="313"/>
      <c r="C30" s="313"/>
      <c r="D30" s="313"/>
      <c r="E30" s="314"/>
      <c r="F30" s="291" t="s">
        <v>253</v>
      </c>
      <c r="G30" s="292"/>
      <c r="H30" s="291"/>
      <c r="I30" s="292"/>
      <c r="J30" s="291"/>
      <c r="K30" s="292"/>
      <c r="L30" s="291"/>
      <c r="M30" s="292"/>
      <c r="N30" s="291"/>
      <c r="O30" s="292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95" customHeight="1">
      <c r="A31" s="315"/>
      <c r="B31" s="316"/>
      <c r="C31" s="316"/>
      <c r="D31" s="316"/>
      <c r="E31" s="317"/>
      <c r="F31" s="109" t="s">
        <v>240</v>
      </c>
      <c r="G31" s="141" t="s">
        <v>2</v>
      </c>
      <c r="H31" s="109" t="s">
        <v>240</v>
      </c>
      <c r="I31" s="141" t="s">
        <v>2</v>
      </c>
      <c r="J31" s="109" t="s">
        <v>240</v>
      </c>
      <c r="K31" s="142" t="s">
        <v>2</v>
      </c>
      <c r="L31" s="109" t="s">
        <v>240</v>
      </c>
      <c r="M31" s="141" t="s">
        <v>2</v>
      </c>
      <c r="N31" s="109" t="s">
        <v>240</v>
      </c>
      <c r="O31" s="143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95" customHeight="1">
      <c r="A32" s="301" t="s">
        <v>85</v>
      </c>
      <c r="B32" s="55" t="s">
        <v>50</v>
      </c>
      <c r="C32" s="56"/>
      <c r="D32" s="56"/>
      <c r="E32" s="15" t="s">
        <v>41</v>
      </c>
      <c r="F32" s="66">
        <v>8558</v>
      </c>
      <c r="G32" s="66">
        <v>8338</v>
      </c>
      <c r="H32" s="110"/>
      <c r="I32" s="111"/>
      <c r="J32" s="110"/>
      <c r="K32" s="112"/>
      <c r="L32" s="66"/>
      <c r="M32" s="145"/>
      <c r="N32" s="110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95" customHeight="1">
      <c r="A33" s="302"/>
      <c r="B33" s="8"/>
      <c r="C33" s="52" t="s">
        <v>70</v>
      </c>
      <c r="D33" s="53"/>
      <c r="E33" s="99"/>
      <c r="F33" s="68">
        <v>7165</v>
      </c>
      <c r="G33" s="247">
        <v>7062</v>
      </c>
      <c r="H33" s="68"/>
      <c r="I33" s="123"/>
      <c r="J33" s="68"/>
      <c r="K33" s="124"/>
      <c r="L33" s="68"/>
      <c r="M33" s="148"/>
      <c r="N33" s="68"/>
      <c r="O33" s="122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95" customHeight="1">
      <c r="A34" s="302"/>
      <c r="B34" s="8"/>
      <c r="C34" s="24"/>
      <c r="D34" s="30" t="s">
        <v>71</v>
      </c>
      <c r="E34" s="94"/>
      <c r="F34" s="70"/>
      <c r="G34" s="70"/>
      <c r="H34" s="70"/>
      <c r="I34" s="115"/>
      <c r="J34" s="70"/>
      <c r="K34" s="116"/>
      <c r="L34" s="70"/>
      <c r="M34" s="114"/>
      <c r="N34" s="70"/>
      <c r="O34" s="125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95" customHeight="1">
      <c r="A35" s="302"/>
      <c r="B35" s="10"/>
      <c r="C35" s="62" t="s">
        <v>72</v>
      </c>
      <c r="D35" s="63"/>
      <c r="E35" s="100"/>
      <c r="F35" s="118">
        <v>1393</v>
      </c>
      <c r="G35" s="118">
        <v>1276</v>
      </c>
      <c r="H35" s="118"/>
      <c r="I35" s="120"/>
      <c r="J35" s="149"/>
      <c r="K35" s="150"/>
      <c r="L35" s="118"/>
      <c r="M35" s="119"/>
      <c r="N35" s="118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95" customHeight="1">
      <c r="A36" s="302"/>
      <c r="B36" s="50" t="s">
        <v>53</v>
      </c>
      <c r="C36" s="51"/>
      <c r="D36" s="51"/>
      <c r="E36" s="15" t="s">
        <v>42</v>
      </c>
      <c r="F36" s="65">
        <v>8556</v>
      </c>
      <c r="G36" s="65">
        <v>8336</v>
      </c>
      <c r="H36" s="66"/>
      <c r="I36" s="133"/>
      <c r="J36" s="66"/>
      <c r="K36" s="134"/>
      <c r="L36" s="66"/>
      <c r="M36" s="145"/>
      <c r="N36" s="66"/>
      <c r="O36" s="132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95" customHeight="1">
      <c r="A37" s="302"/>
      <c r="B37" s="8"/>
      <c r="C37" s="30" t="s">
        <v>73</v>
      </c>
      <c r="D37" s="43"/>
      <c r="E37" s="94"/>
      <c r="F37" s="69">
        <v>7675</v>
      </c>
      <c r="G37" s="69">
        <v>7414</v>
      </c>
      <c r="H37" s="70"/>
      <c r="I37" s="115"/>
      <c r="J37" s="70"/>
      <c r="K37" s="116"/>
      <c r="L37" s="70"/>
      <c r="M37" s="114"/>
      <c r="N37" s="70"/>
      <c r="O37" s="125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95" customHeight="1">
      <c r="A38" s="302"/>
      <c r="B38" s="10"/>
      <c r="C38" s="30" t="s">
        <v>74</v>
      </c>
      <c r="D38" s="43"/>
      <c r="E38" s="94"/>
      <c r="F38" s="69">
        <v>881</v>
      </c>
      <c r="G38" s="69">
        <v>922</v>
      </c>
      <c r="H38" s="70"/>
      <c r="I38" s="115"/>
      <c r="J38" s="70"/>
      <c r="K38" s="150"/>
      <c r="L38" s="70"/>
      <c r="M38" s="114"/>
      <c r="N38" s="70"/>
      <c r="O38" s="125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95" customHeight="1">
      <c r="A39" s="303"/>
      <c r="B39" s="11" t="s">
        <v>75</v>
      </c>
      <c r="C39" s="12"/>
      <c r="D39" s="12"/>
      <c r="E39" s="98" t="s">
        <v>108</v>
      </c>
      <c r="F39" s="73">
        <f>F32-F36</f>
        <v>2</v>
      </c>
      <c r="G39" s="73">
        <f>G32-G36</f>
        <v>2</v>
      </c>
      <c r="H39" s="73">
        <f t="shared" ref="H39:O39" si="9">H32-H36</f>
        <v>0</v>
      </c>
      <c r="I39" s="137">
        <f t="shared" si="9"/>
        <v>0</v>
      </c>
      <c r="J39" s="73">
        <f t="shared" si="9"/>
        <v>0</v>
      </c>
      <c r="K39" s="137">
        <f t="shared" si="9"/>
        <v>0</v>
      </c>
      <c r="L39" s="73">
        <f t="shared" si="9"/>
        <v>0</v>
      </c>
      <c r="M39" s="137">
        <f t="shared" si="9"/>
        <v>0</v>
      </c>
      <c r="N39" s="73">
        <f t="shared" si="9"/>
        <v>0</v>
      </c>
      <c r="O39" s="137">
        <f t="shared" si="9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95" customHeight="1">
      <c r="A40" s="301" t="s">
        <v>86</v>
      </c>
      <c r="B40" s="50" t="s">
        <v>76</v>
      </c>
      <c r="C40" s="51"/>
      <c r="D40" s="51"/>
      <c r="E40" s="15" t="s">
        <v>44</v>
      </c>
      <c r="F40" s="65">
        <v>10571</v>
      </c>
      <c r="G40" s="65">
        <v>11566</v>
      </c>
      <c r="H40" s="66"/>
      <c r="I40" s="133"/>
      <c r="J40" s="66"/>
      <c r="K40" s="134"/>
      <c r="L40" s="66"/>
      <c r="M40" s="145"/>
      <c r="N40" s="66"/>
      <c r="O40" s="132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95" customHeight="1">
      <c r="A41" s="304"/>
      <c r="B41" s="10"/>
      <c r="C41" s="30" t="s">
        <v>77</v>
      </c>
      <c r="D41" s="43"/>
      <c r="E41" s="94"/>
      <c r="F41" s="151">
        <v>2390</v>
      </c>
      <c r="G41" s="151">
        <v>2614</v>
      </c>
      <c r="H41" s="149"/>
      <c r="I41" s="150"/>
      <c r="J41" s="70"/>
      <c r="K41" s="116"/>
      <c r="L41" s="70"/>
      <c r="M41" s="114"/>
      <c r="N41" s="70"/>
      <c r="O41" s="125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95" customHeight="1">
      <c r="A42" s="304"/>
      <c r="B42" s="50" t="s">
        <v>64</v>
      </c>
      <c r="C42" s="51"/>
      <c r="D42" s="51"/>
      <c r="E42" s="15" t="s">
        <v>45</v>
      </c>
      <c r="F42" s="65">
        <v>10571</v>
      </c>
      <c r="G42" s="65">
        <v>11566</v>
      </c>
      <c r="H42" s="66"/>
      <c r="I42" s="133"/>
      <c r="J42" s="66"/>
      <c r="K42" s="134"/>
      <c r="L42" s="66"/>
      <c r="M42" s="145"/>
      <c r="N42" s="66"/>
      <c r="O42" s="132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95" customHeight="1">
      <c r="A43" s="304"/>
      <c r="B43" s="10"/>
      <c r="C43" s="30" t="s">
        <v>78</v>
      </c>
      <c r="D43" s="43"/>
      <c r="E43" s="94"/>
      <c r="F43" s="69">
        <v>3347</v>
      </c>
      <c r="G43" s="69">
        <v>3257</v>
      </c>
      <c r="H43" s="70"/>
      <c r="I43" s="115"/>
      <c r="J43" s="149"/>
      <c r="K43" s="150"/>
      <c r="L43" s="70"/>
      <c r="M43" s="114"/>
      <c r="N43" s="70"/>
      <c r="O43" s="125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95" customHeight="1">
      <c r="A44" s="305"/>
      <c r="B44" s="47" t="s">
        <v>75</v>
      </c>
      <c r="C44" s="31"/>
      <c r="D44" s="31"/>
      <c r="E44" s="98" t="s">
        <v>109</v>
      </c>
      <c r="F44" s="127">
        <f>F40-F42</f>
        <v>0</v>
      </c>
      <c r="G44" s="127">
        <f>G40-G42</f>
        <v>0</v>
      </c>
      <c r="H44" s="127">
        <f t="shared" ref="H44:O44" si="10">H40-H42</f>
        <v>0</v>
      </c>
      <c r="I44" s="128">
        <f t="shared" si="10"/>
        <v>0</v>
      </c>
      <c r="J44" s="127">
        <f t="shared" si="10"/>
        <v>0</v>
      </c>
      <c r="K44" s="128">
        <f t="shared" si="10"/>
        <v>0</v>
      </c>
      <c r="L44" s="127">
        <f t="shared" si="10"/>
        <v>0</v>
      </c>
      <c r="M44" s="128">
        <f t="shared" si="10"/>
        <v>0</v>
      </c>
      <c r="N44" s="127">
        <f t="shared" si="10"/>
        <v>0</v>
      </c>
      <c r="O44" s="128">
        <f t="shared" si="10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95" customHeight="1">
      <c r="A45" s="298" t="s">
        <v>87</v>
      </c>
      <c r="B45" s="25" t="s">
        <v>79</v>
      </c>
      <c r="C45" s="20"/>
      <c r="D45" s="20"/>
      <c r="E45" s="97" t="s">
        <v>110</v>
      </c>
      <c r="F45" s="152">
        <f>F39+F44</f>
        <v>2</v>
      </c>
      <c r="G45" s="152">
        <f>G39+G44</f>
        <v>2</v>
      </c>
      <c r="H45" s="152">
        <f t="shared" ref="H45:O45" si="11">H39+H44</f>
        <v>0</v>
      </c>
      <c r="I45" s="153">
        <f t="shared" si="11"/>
        <v>0</v>
      </c>
      <c r="J45" s="152">
        <f t="shared" si="11"/>
        <v>0</v>
      </c>
      <c r="K45" s="153">
        <f t="shared" si="11"/>
        <v>0</v>
      </c>
      <c r="L45" s="152">
        <f t="shared" si="11"/>
        <v>0</v>
      </c>
      <c r="M45" s="153">
        <f t="shared" si="11"/>
        <v>0</v>
      </c>
      <c r="N45" s="152">
        <f t="shared" si="11"/>
        <v>0</v>
      </c>
      <c r="O45" s="153">
        <f t="shared" si="11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95" customHeight="1">
      <c r="A46" s="299"/>
      <c r="B46" s="44" t="s">
        <v>80</v>
      </c>
      <c r="C46" s="43"/>
      <c r="D46" s="43"/>
      <c r="E46" s="43"/>
      <c r="F46" s="151"/>
      <c r="G46" s="151"/>
      <c r="H46" s="149"/>
      <c r="I46" s="150"/>
      <c r="J46" s="149"/>
      <c r="K46" s="150"/>
      <c r="L46" s="70"/>
      <c r="M46" s="114"/>
      <c r="N46" s="149"/>
      <c r="O46" s="126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299"/>
      <c r="B47" s="44" t="s">
        <v>81</v>
      </c>
      <c r="C47" s="43"/>
      <c r="D47" s="43"/>
      <c r="E47" s="43"/>
      <c r="F47" s="69"/>
      <c r="G47" s="69"/>
      <c r="H47" s="70"/>
      <c r="I47" s="115"/>
      <c r="J47" s="70"/>
      <c r="K47" s="116"/>
      <c r="L47" s="70"/>
      <c r="M47" s="114"/>
      <c r="N47" s="70"/>
      <c r="O47" s="12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95" customHeight="1">
      <c r="A48" s="300"/>
      <c r="B48" s="47" t="s">
        <v>82</v>
      </c>
      <c r="C48" s="31"/>
      <c r="D48" s="31"/>
      <c r="E48" s="31"/>
      <c r="F48" s="74"/>
      <c r="G48" s="74"/>
      <c r="H48" s="74"/>
      <c r="I48" s="155"/>
      <c r="J48" s="74"/>
      <c r="K48" s="156"/>
      <c r="L48" s="74"/>
      <c r="M48" s="154"/>
      <c r="N48" s="74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6:E7"/>
    <mergeCell ref="A30:E31"/>
    <mergeCell ref="A8:A18"/>
    <mergeCell ref="A19:A27"/>
    <mergeCell ref="E25:E26"/>
    <mergeCell ref="F25:F26"/>
    <mergeCell ref="G25:G26"/>
    <mergeCell ref="H25:H26"/>
    <mergeCell ref="I25:I26"/>
    <mergeCell ref="A45:A48"/>
    <mergeCell ref="A32:A39"/>
    <mergeCell ref="A40:A44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F6:G6"/>
    <mergeCell ref="H6:I6"/>
    <mergeCell ref="J25:J26"/>
    <mergeCell ref="K25:K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3" sqref="F3"/>
    </sheetView>
  </sheetViews>
  <sheetFormatPr defaultRowHeight="13.5"/>
  <cols>
    <col min="1" max="2" width="3.625" style="330" customWidth="1"/>
    <col min="3" max="4" width="1.625" style="330" customWidth="1"/>
    <col min="5" max="5" width="32.625" style="330" customWidth="1"/>
    <col min="6" max="6" width="15.625" style="330" customWidth="1"/>
    <col min="7" max="7" width="10.625" style="330" customWidth="1"/>
    <col min="8" max="8" width="15.625" style="330" customWidth="1"/>
    <col min="9" max="9" width="10.625" style="330" customWidth="1"/>
    <col min="10" max="11" width="9" style="330"/>
    <col min="12" max="12" width="9.875" style="330" customWidth="1"/>
    <col min="13" max="16384" width="9" style="330"/>
  </cols>
  <sheetData>
    <row r="1" spans="1:9" ht="33.950000000000003" customHeight="1">
      <c r="A1" s="57" t="s">
        <v>0</v>
      </c>
      <c r="B1" s="57"/>
      <c r="C1" s="57"/>
      <c r="D1" s="57"/>
      <c r="E1" s="102"/>
      <c r="F1" s="1"/>
    </row>
    <row r="3" spans="1:9" ht="14.25">
      <c r="A3" s="27" t="s">
        <v>112</v>
      </c>
    </row>
    <row r="5" spans="1:9">
      <c r="A5" s="58" t="s">
        <v>241</v>
      </c>
      <c r="B5" s="58"/>
      <c r="C5" s="58"/>
      <c r="D5" s="58"/>
      <c r="E5" s="58"/>
    </row>
    <row r="6" spans="1:9" ht="14.25">
      <c r="A6" s="3"/>
      <c r="H6" s="331"/>
      <c r="I6" s="332" t="s">
        <v>1</v>
      </c>
    </row>
    <row r="7" spans="1:9" ht="27" customHeight="1">
      <c r="A7" s="5"/>
      <c r="B7" s="333"/>
      <c r="C7" s="333"/>
      <c r="D7" s="333"/>
      <c r="E7" s="333"/>
      <c r="F7" s="334" t="s">
        <v>242</v>
      </c>
      <c r="G7" s="335"/>
      <c r="H7" s="336" t="s">
        <v>2</v>
      </c>
      <c r="I7" s="337" t="s">
        <v>22</v>
      </c>
    </row>
    <row r="8" spans="1:9" ht="17.100000000000001" customHeight="1">
      <c r="A8" s="338"/>
      <c r="B8" s="339"/>
      <c r="C8" s="339"/>
      <c r="D8" s="339"/>
      <c r="E8" s="339"/>
      <c r="F8" s="340" t="s">
        <v>113</v>
      </c>
      <c r="G8" s="341" t="s">
        <v>3</v>
      </c>
      <c r="H8" s="342"/>
      <c r="I8" s="343"/>
    </row>
    <row r="9" spans="1:9" ht="18" customHeight="1">
      <c r="A9" s="344" t="s">
        <v>88</v>
      </c>
      <c r="B9" s="344" t="s">
        <v>90</v>
      </c>
      <c r="C9" s="345" t="s">
        <v>4</v>
      </c>
      <c r="D9" s="346"/>
      <c r="E9" s="346"/>
      <c r="F9" s="347">
        <v>182942</v>
      </c>
      <c r="G9" s="348">
        <f>F9/$F$27*100</f>
        <v>35.906534902207085</v>
      </c>
      <c r="H9" s="349">
        <v>183436</v>
      </c>
      <c r="I9" s="350">
        <f t="shared" ref="I9:I45" si="0">(F9/H9-1)*100</f>
        <v>-0.26930373536274699</v>
      </c>
    </row>
    <row r="10" spans="1:9" ht="18" customHeight="1">
      <c r="A10" s="351"/>
      <c r="B10" s="351"/>
      <c r="C10" s="352"/>
      <c r="D10" s="353" t="s">
        <v>23</v>
      </c>
      <c r="E10" s="354"/>
      <c r="F10" s="355">
        <v>59114</v>
      </c>
      <c r="G10" s="356">
        <f t="shared" ref="G10:G27" si="1">F10/$F$27*100</f>
        <v>11.602469111571262</v>
      </c>
      <c r="H10" s="357">
        <v>61523</v>
      </c>
      <c r="I10" s="358">
        <f t="shared" si="0"/>
        <v>-3.9156087967101683</v>
      </c>
    </row>
    <row r="11" spans="1:9" ht="18" customHeight="1">
      <c r="A11" s="351"/>
      <c r="B11" s="351"/>
      <c r="C11" s="352"/>
      <c r="D11" s="359"/>
      <c r="E11" s="360" t="s">
        <v>24</v>
      </c>
      <c r="F11" s="361">
        <v>48682</v>
      </c>
      <c r="G11" s="362">
        <f t="shared" si="1"/>
        <v>9.5549514715551673</v>
      </c>
      <c r="H11" s="363">
        <v>48188</v>
      </c>
      <c r="I11" s="364">
        <f t="shared" si="0"/>
        <v>1.0251514899975112</v>
      </c>
    </row>
    <row r="12" spans="1:9" ht="18" customHeight="1">
      <c r="A12" s="351"/>
      <c r="B12" s="351"/>
      <c r="C12" s="352"/>
      <c r="D12" s="359"/>
      <c r="E12" s="360" t="s">
        <v>25</v>
      </c>
      <c r="F12" s="361">
        <v>4781</v>
      </c>
      <c r="G12" s="362">
        <f t="shared" si="1"/>
        <v>0.93838016074740682</v>
      </c>
      <c r="H12" s="363">
        <v>5831</v>
      </c>
      <c r="I12" s="364">
        <f t="shared" si="0"/>
        <v>-18.007202881152462</v>
      </c>
    </row>
    <row r="13" spans="1:9" ht="18" customHeight="1">
      <c r="A13" s="351"/>
      <c r="B13" s="351"/>
      <c r="C13" s="352"/>
      <c r="D13" s="365"/>
      <c r="E13" s="360" t="s">
        <v>26</v>
      </c>
      <c r="F13" s="361">
        <v>512</v>
      </c>
      <c r="G13" s="362">
        <f t="shared" si="1"/>
        <v>0.10049166331367333</v>
      </c>
      <c r="H13" s="363">
        <v>614</v>
      </c>
      <c r="I13" s="364">
        <f t="shared" si="0"/>
        <v>-16.612377850162861</v>
      </c>
    </row>
    <row r="14" spans="1:9" ht="18" customHeight="1">
      <c r="A14" s="351"/>
      <c r="B14" s="351"/>
      <c r="C14" s="352"/>
      <c r="D14" s="366" t="s">
        <v>27</v>
      </c>
      <c r="E14" s="367"/>
      <c r="F14" s="347">
        <v>41524</v>
      </c>
      <c r="G14" s="348">
        <f t="shared" si="1"/>
        <v>8.1500309129628352</v>
      </c>
      <c r="H14" s="368">
        <v>35248</v>
      </c>
      <c r="I14" s="369">
        <f t="shared" si="0"/>
        <v>17.805265546981385</v>
      </c>
    </row>
    <row r="15" spans="1:9" ht="18" customHeight="1">
      <c r="A15" s="351"/>
      <c r="B15" s="351"/>
      <c r="C15" s="352"/>
      <c r="D15" s="359"/>
      <c r="E15" s="360" t="s">
        <v>28</v>
      </c>
      <c r="F15" s="361">
        <v>1397</v>
      </c>
      <c r="G15" s="362">
        <f t="shared" si="1"/>
        <v>0.27419307353359701</v>
      </c>
      <c r="H15" s="363">
        <v>1381</v>
      </c>
      <c r="I15" s="364">
        <f t="shared" si="0"/>
        <v>1.1585807385952274</v>
      </c>
    </row>
    <row r="16" spans="1:9" ht="18" customHeight="1">
      <c r="A16" s="351"/>
      <c r="B16" s="351"/>
      <c r="C16" s="352"/>
      <c r="D16" s="359"/>
      <c r="E16" s="370" t="s">
        <v>29</v>
      </c>
      <c r="F16" s="355">
        <v>40127</v>
      </c>
      <c r="G16" s="356">
        <f t="shared" si="1"/>
        <v>7.8758378394292397</v>
      </c>
      <c r="H16" s="363">
        <v>33867</v>
      </c>
      <c r="I16" s="358">
        <f t="shared" si="0"/>
        <v>18.484070038680713</v>
      </c>
    </row>
    <row r="17" spans="1:9" ht="18" customHeight="1">
      <c r="A17" s="351"/>
      <c r="B17" s="351"/>
      <c r="C17" s="352"/>
      <c r="D17" s="371" t="s">
        <v>30</v>
      </c>
      <c r="E17" s="372"/>
      <c r="F17" s="355">
        <v>19828</v>
      </c>
      <c r="G17" s="356">
        <f t="shared" si="1"/>
        <v>3.8916966800459281</v>
      </c>
      <c r="H17" s="357">
        <v>20999</v>
      </c>
      <c r="I17" s="358">
        <f t="shared" si="0"/>
        <v>-5.5764560217153143</v>
      </c>
    </row>
    <row r="18" spans="1:9" ht="18" customHeight="1">
      <c r="A18" s="351"/>
      <c r="B18" s="351"/>
      <c r="C18" s="352"/>
      <c r="D18" s="371" t="s">
        <v>94</v>
      </c>
      <c r="E18" s="373"/>
      <c r="F18" s="361">
        <v>3681</v>
      </c>
      <c r="G18" s="362">
        <f t="shared" si="1"/>
        <v>0.72248010284693664</v>
      </c>
      <c r="H18" s="363">
        <v>3664</v>
      </c>
      <c r="I18" s="364">
        <f t="shared" si="0"/>
        <v>0.46397379912663794</v>
      </c>
    </row>
    <row r="19" spans="1:9" ht="18" customHeight="1">
      <c r="A19" s="351"/>
      <c r="B19" s="351"/>
      <c r="C19" s="374"/>
      <c r="D19" s="371" t="s">
        <v>95</v>
      </c>
      <c r="E19" s="373"/>
      <c r="F19" s="266" t="s">
        <v>262</v>
      </c>
      <c r="G19" s="267" t="s">
        <v>263</v>
      </c>
      <c r="H19" s="281" t="s">
        <v>254</v>
      </c>
      <c r="I19" s="268" t="s">
        <v>263</v>
      </c>
    </row>
    <row r="20" spans="1:9" ht="18" customHeight="1">
      <c r="A20" s="351"/>
      <c r="B20" s="351"/>
      <c r="C20" s="375" t="s">
        <v>5</v>
      </c>
      <c r="D20" s="376"/>
      <c r="E20" s="376"/>
      <c r="F20" s="361">
        <v>21367</v>
      </c>
      <c r="G20" s="362">
        <f t="shared" si="1"/>
        <v>4.1937604883266761</v>
      </c>
      <c r="H20" s="363">
        <v>24888</v>
      </c>
      <c r="I20" s="364">
        <f t="shared" si="0"/>
        <v>-14.147380263580844</v>
      </c>
    </row>
    <row r="21" spans="1:9" ht="18" customHeight="1">
      <c r="A21" s="351"/>
      <c r="B21" s="351"/>
      <c r="C21" s="375" t="s">
        <v>6</v>
      </c>
      <c r="D21" s="376"/>
      <c r="E21" s="376"/>
      <c r="F21" s="361">
        <v>117205</v>
      </c>
      <c r="G21" s="362">
        <f t="shared" si="1"/>
        <v>23.004151169295088</v>
      </c>
      <c r="H21" s="363">
        <v>113935</v>
      </c>
      <c r="I21" s="364">
        <f t="shared" si="0"/>
        <v>2.870057488919131</v>
      </c>
    </row>
    <row r="22" spans="1:9" ht="18" customHeight="1">
      <c r="A22" s="351"/>
      <c r="B22" s="351"/>
      <c r="C22" s="375" t="s">
        <v>31</v>
      </c>
      <c r="D22" s="376"/>
      <c r="E22" s="376"/>
      <c r="F22" s="361">
        <v>7957</v>
      </c>
      <c r="G22" s="362">
        <f t="shared" si="1"/>
        <v>1.5617425097400366</v>
      </c>
      <c r="H22" s="363">
        <v>6678</v>
      </c>
      <c r="I22" s="364">
        <f t="shared" si="0"/>
        <v>19.152440850554054</v>
      </c>
    </row>
    <row r="23" spans="1:9" ht="18" customHeight="1">
      <c r="A23" s="351"/>
      <c r="B23" s="351"/>
      <c r="C23" s="375" t="s">
        <v>7</v>
      </c>
      <c r="D23" s="376"/>
      <c r="E23" s="376"/>
      <c r="F23" s="361">
        <v>59138</v>
      </c>
      <c r="G23" s="362">
        <f t="shared" si="1"/>
        <v>11.607179658289091</v>
      </c>
      <c r="H23" s="363">
        <v>56606</v>
      </c>
      <c r="I23" s="364">
        <f t="shared" si="0"/>
        <v>4.4730240610535876</v>
      </c>
    </row>
    <row r="24" spans="1:9" ht="18" customHeight="1">
      <c r="A24" s="351"/>
      <c r="B24" s="351"/>
      <c r="C24" s="375" t="s">
        <v>32</v>
      </c>
      <c r="D24" s="376"/>
      <c r="E24" s="376"/>
      <c r="F24" s="361">
        <v>1307</v>
      </c>
      <c r="G24" s="362">
        <f t="shared" si="1"/>
        <v>0.25652852334174037</v>
      </c>
      <c r="H24" s="363">
        <v>1866</v>
      </c>
      <c r="I24" s="364">
        <f t="shared" si="0"/>
        <v>-29.957127545551987</v>
      </c>
    </row>
    <row r="25" spans="1:9" ht="18" customHeight="1">
      <c r="A25" s="351"/>
      <c r="B25" s="351"/>
      <c r="C25" s="375" t="s">
        <v>8</v>
      </c>
      <c r="D25" s="376"/>
      <c r="E25" s="376"/>
      <c r="F25" s="361">
        <v>69051</v>
      </c>
      <c r="G25" s="362">
        <f t="shared" si="1"/>
        <v>13.552831725532144</v>
      </c>
      <c r="H25" s="363">
        <v>73812</v>
      </c>
      <c r="I25" s="364">
        <f t="shared" si="0"/>
        <v>-6.4501707039505751</v>
      </c>
    </row>
    <row r="26" spans="1:9" ht="18" customHeight="1">
      <c r="A26" s="351"/>
      <c r="B26" s="351"/>
      <c r="C26" s="377" t="s">
        <v>9</v>
      </c>
      <c r="D26" s="378"/>
      <c r="E26" s="378"/>
      <c r="F26" s="379">
        <f>509495-F25-F24-F23-F22-F21-F20-F9</f>
        <v>50528</v>
      </c>
      <c r="G26" s="380">
        <f t="shared" si="1"/>
        <v>9.9172710232681389</v>
      </c>
      <c r="H26" s="381">
        <v>45562</v>
      </c>
      <c r="I26" s="382">
        <f t="shared" si="0"/>
        <v>10.899433738641861</v>
      </c>
    </row>
    <row r="27" spans="1:9" ht="18" customHeight="1">
      <c r="A27" s="351"/>
      <c r="B27" s="383"/>
      <c r="C27" s="384" t="s">
        <v>10</v>
      </c>
      <c r="D27" s="385"/>
      <c r="E27" s="385"/>
      <c r="F27" s="386">
        <f>SUM(F9,F20:F26)</f>
        <v>509495</v>
      </c>
      <c r="G27" s="387">
        <f t="shared" si="1"/>
        <v>100</v>
      </c>
      <c r="H27" s="386">
        <f>SUM(H9,H20:H26)</f>
        <v>506783</v>
      </c>
      <c r="I27" s="388">
        <f t="shared" si="0"/>
        <v>0.53514028686834081</v>
      </c>
    </row>
    <row r="28" spans="1:9" ht="18" customHeight="1">
      <c r="A28" s="351"/>
      <c r="B28" s="344" t="s">
        <v>89</v>
      </c>
      <c r="C28" s="345" t="s">
        <v>11</v>
      </c>
      <c r="D28" s="346"/>
      <c r="E28" s="346"/>
      <c r="F28" s="347">
        <v>256331</v>
      </c>
      <c r="G28" s="348">
        <f t="shared" ref="G28:G45" si="2">F28/$F$45*100</f>
        <v>50.868610936917058</v>
      </c>
      <c r="H28" s="347">
        <v>257690</v>
      </c>
      <c r="I28" s="389">
        <f t="shared" si="0"/>
        <v>-0.52737785711514107</v>
      </c>
    </row>
    <row r="29" spans="1:9" ht="18" customHeight="1">
      <c r="A29" s="351"/>
      <c r="B29" s="351"/>
      <c r="C29" s="352"/>
      <c r="D29" s="390" t="s">
        <v>12</v>
      </c>
      <c r="E29" s="376"/>
      <c r="F29" s="361">
        <v>167542</v>
      </c>
      <c r="G29" s="362">
        <f t="shared" si="2"/>
        <v>33.248529493478969</v>
      </c>
      <c r="H29" s="361">
        <v>167721</v>
      </c>
      <c r="I29" s="391">
        <f t="shared" si="0"/>
        <v>-0.10672485854484881</v>
      </c>
    </row>
    <row r="30" spans="1:9" ht="18" customHeight="1">
      <c r="A30" s="351"/>
      <c r="B30" s="351"/>
      <c r="C30" s="352"/>
      <c r="D30" s="390" t="s">
        <v>33</v>
      </c>
      <c r="E30" s="376"/>
      <c r="F30" s="361">
        <v>9212</v>
      </c>
      <c r="G30" s="362">
        <f t="shared" si="2"/>
        <v>1.8281114806671057</v>
      </c>
      <c r="H30" s="361">
        <v>8797</v>
      </c>
      <c r="I30" s="391">
        <f t="shared" si="0"/>
        <v>4.717517335455268</v>
      </c>
    </row>
    <row r="31" spans="1:9" ht="18" customHeight="1">
      <c r="A31" s="351"/>
      <c r="B31" s="351"/>
      <c r="C31" s="392"/>
      <c r="D31" s="390" t="s">
        <v>13</v>
      </c>
      <c r="E31" s="376"/>
      <c r="F31" s="361">
        <v>79578</v>
      </c>
      <c r="G31" s="362">
        <f t="shared" si="2"/>
        <v>15.792168411694199</v>
      </c>
      <c r="H31" s="361">
        <v>81172</v>
      </c>
      <c r="I31" s="391">
        <f t="shared" si="0"/>
        <v>-1.9637313359286424</v>
      </c>
    </row>
    <row r="32" spans="1:9" ht="18" customHeight="1">
      <c r="A32" s="351"/>
      <c r="B32" s="351"/>
      <c r="C32" s="393" t="s">
        <v>14</v>
      </c>
      <c r="D32" s="367"/>
      <c r="E32" s="367"/>
      <c r="F32" s="347">
        <f>503908-F39-F28</f>
        <v>174420</v>
      </c>
      <c r="G32" s="348">
        <f t="shared" si="2"/>
        <v>34.613461187359597</v>
      </c>
      <c r="H32" s="347">
        <v>175940</v>
      </c>
      <c r="I32" s="389">
        <f t="shared" si="0"/>
        <v>-0.86393088552916275</v>
      </c>
    </row>
    <row r="33" spans="1:9" ht="18" customHeight="1">
      <c r="A33" s="351"/>
      <c r="B33" s="351"/>
      <c r="C33" s="352"/>
      <c r="D33" s="390" t="s">
        <v>15</v>
      </c>
      <c r="E33" s="376"/>
      <c r="F33" s="361">
        <v>18847</v>
      </c>
      <c r="G33" s="362">
        <f t="shared" si="2"/>
        <v>3.7401668558546404</v>
      </c>
      <c r="H33" s="361">
        <v>19957</v>
      </c>
      <c r="I33" s="391">
        <f t="shared" si="0"/>
        <v>-5.561958210151829</v>
      </c>
    </row>
    <row r="34" spans="1:9" ht="18" customHeight="1">
      <c r="A34" s="351"/>
      <c r="B34" s="351"/>
      <c r="C34" s="352"/>
      <c r="D34" s="390" t="s">
        <v>34</v>
      </c>
      <c r="E34" s="376"/>
      <c r="F34" s="361">
        <v>3097</v>
      </c>
      <c r="G34" s="362">
        <f t="shared" si="2"/>
        <v>0.61459631520039371</v>
      </c>
      <c r="H34" s="361">
        <v>2402</v>
      </c>
      <c r="I34" s="391">
        <f t="shared" si="0"/>
        <v>28.934221482098256</v>
      </c>
    </row>
    <row r="35" spans="1:9" ht="18" customHeight="1">
      <c r="A35" s="351"/>
      <c r="B35" s="351"/>
      <c r="C35" s="352"/>
      <c r="D35" s="390" t="s">
        <v>35</v>
      </c>
      <c r="E35" s="376"/>
      <c r="F35" s="361">
        <v>124819</v>
      </c>
      <c r="G35" s="362">
        <f t="shared" si="2"/>
        <v>24.770196146915708</v>
      </c>
      <c r="H35" s="361">
        <v>124158</v>
      </c>
      <c r="I35" s="391">
        <f t="shared" si="0"/>
        <v>0.53238615312747317</v>
      </c>
    </row>
    <row r="36" spans="1:9" ht="18" customHeight="1">
      <c r="A36" s="351"/>
      <c r="B36" s="351"/>
      <c r="C36" s="352"/>
      <c r="D36" s="390" t="s">
        <v>36</v>
      </c>
      <c r="E36" s="376"/>
      <c r="F36" s="361">
        <v>2666</v>
      </c>
      <c r="G36" s="362">
        <f t="shared" si="2"/>
        <v>0.52906482929423626</v>
      </c>
      <c r="H36" s="361">
        <v>2694</v>
      </c>
      <c r="I36" s="391">
        <f t="shared" si="0"/>
        <v>-1.0393466963622866</v>
      </c>
    </row>
    <row r="37" spans="1:9" ht="18" customHeight="1">
      <c r="A37" s="351"/>
      <c r="B37" s="351"/>
      <c r="C37" s="352"/>
      <c r="D37" s="390" t="s">
        <v>16</v>
      </c>
      <c r="E37" s="376"/>
      <c r="F37" s="361">
        <v>5554</v>
      </c>
      <c r="G37" s="362">
        <f t="shared" si="2"/>
        <v>1.1021853195424562</v>
      </c>
      <c r="H37" s="361">
        <v>5409</v>
      </c>
      <c r="I37" s="391">
        <f t="shared" si="0"/>
        <v>2.6807173229802084</v>
      </c>
    </row>
    <row r="38" spans="1:9" ht="18" customHeight="1">
      <c r="A38" s="351"/>
      <c r="B38" s="351"/>
      <c r="C38" s="392"/>
      <c r="D38" s="390" t="s">
        <v>37</v>
      </c>
      <c r="E38" s="376"/>
      <c r="F38" s="361">
        <v>19436</v>
      </c>
      <c r="G38" s="362">
        <f t="shared" si="2"/>
        <v>3.8570532716289483</v>
      </c>
      <c r="H38" s="361">
        <v>21320</v>
      </c>
      <c r="I38" s="391">
        <f t="shared" si="0"/>
        <v>-8.8367729831144501</v>
      </c>
    </row>
    <row r="39" spans="1:9" ht="18" customHeight="1">
      <c r="A39" s="351"/>
      <c r="B39" s="351"/>
      <c r="C39" s="393" t="s">
        <v>17</v>
      </c>
      <c r="D39" s="367"/>
      <c r="E39" s="367"/>
      <c r="F39" s="347">
        <v>73157</v>
      </c>
      <c r="G39" s="348">
        <f t="shared" si="2"/>
        <v>14.517927875723347</v>
      </c>
      <c r="H39" s="347">
        <v>68555</v>
      </c>
      <c r="I39" s="389">
        <f t="shared" si="0"/>
        <v>6.7128582889650623</v>
      </c>
    </row>
    <row r="40" spans="1:9" ht="18" customHeight="1">
      <c r="A40" s="351"/>
      <c r="B40" s="351"/>
      <c r="C40" s="352"/>
      <c r="D40" s="353" t="s">
        <v>18</v>
      </c>
      <c r="E40" s="354"/>
      <c r="F40" s="355">
        <v>72407</v>
      </c>
      <c r="G40" s="356">
        <f t="shared" si="2"/>
        <v>14.369091183311239</v>
      </c>
      <c r="H40" s="355">
        <v>66680</v>
      </c>
      <c r="I40" s="394">
        <f t="shared" si="0"/>
        <v>8.5887822435512859</v>
      </c>
    </row>
    <row r="41" spans="1:9" ht="18" customHeight="1">
      <c r="A41" s="351"/>
      <c r="B41" s="351"/>
      <c r="C41" s="352"/>
      <c r="D41" s="359"/>
      <c r="E41" s="104" t="s">
        <v>92</v>
      </c>
      <c r="F41" s="361">
        <v>42379</v>
      </c>
      <c r="G41" s="362">
        <f t="shared" si="2"/>
        <v>8.4100669169769091</v>
      </c>
      <c r="H41" s="361">
        <v>34161</v>
      </c>
      <c r="I41" s="395">
        <f t="shared" si="0"/>
        <v>24.056672814027703</v>
      </c>
    </row>
    <row r="42" spans="1:9" ht="18" customHeight="1">
      <c r="A42" s="351"/>
      <c r="B42" s="351"/>
      <c r="C42" s="352"/>
      <c r="D42" s="365"/>
      <c r="E42" s="396" t="s">
        <v>38</v>
      </c>
      <c r="F42" s="361">
        <v>28976</v>
      </c>
      <c r="G42" s="362">
        <f t="shared" si="2"/>
        <v>5.7502559991109488</v>
      </c>
      <c r="H42" s="361">
        <v>31717</v>
      </c>
      <c r="I42" s="395">
        <f t="shared" si="0"/>
        <v>-8.64205315761264</v>
      </c>
    </row>
    <row r="43" spans="1:9" ht="18" customHeight="1">
      <c r="A43" s="351"/>
      <c r="B43" s="351"/>
      <c r="C43" s="352"/>
      <c r="D43" s="390" t="s">
        <v>39</v>
      </c>
      <c r="E43" s="397"/>
      <c r="F43" s="361">
        <v>750</v>
      </c>
      <c r="G43" s="362">
        <f t="shared" si="2"/>
        <v>0.14883669241210698</v>
      </c>
      <c r="H43" s="361">
        <v>1876</v>
      </c>
      <c r="I43" s="398">
        <f t="shared" si="0"/>
        <v>-60.021321961620465</v>
      </c>
    </row>
    <row r="44" spans="1:9" ht="18" customHeight="1">
      <c r="A44" s="351"/>
      <c r="B44" s="351"/>
      <c r="C44" s="399"/>
      <c r="D44" s="400" t="s">
        <v>40</v>
      </c>
      <c r="E44" s="401"/>
      <c r="F44" s="269" t="s">
        <v>260</v>
      </c>
      <c r="G44" s="270" t="s">
        <v>261</v>
      </c>
      <c r="H44" s="269" t="s">
        <v>260</v>
      </c>
      <c r="I44" s="275" t="s">
        <v>261</v>
      </c>
    </row>
    <row r="45" spans="1:9" ht="18" customHeight="1">
      <c r="A45" s="383"/>
      <c r="B45" s="383"/>
      <c r="C45" s="399" t="s">
        <v>19</v>
      </c>
      <c r="D45" s="402"/>
      <c r="E45" s="402"/>
      <c r="F45" s="403">
        <f>SUM(F28,F32,F39)</f>
        <v>503908</v>
      </c>
      <c r="G45" s="387">
        <f t="shared" si="2"/>
        <v>100</v>
      </c>
      <c r="H45" s="403">
        <f>SUM(H28,H32,H39)</f>
        <v>502185</v>
      </c>
      <c r="I45" s="404">
        <f t="shared" si="0"/>
        <v>0.34310065015881186</v>
      </c>
    </row>
    <row r="46" spans="1:9">
      <c r="A46" s="105" t="s">
        <v>20</v>
      </c>
    </row>
    <row r="47" spans="1:9">
      <c r="A47" s="106" t="s">
        <v>21</v>
      </c>
    </row>
    <row r="57" spans="9:9">
      <c r="I57" s="405"/>
    </row>
    <row r="58" spans="9:9">
      <c r="I58" s="405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K32" sqref="K3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57" t="s">
        <v>0</v>
      </c>
      <c r="B1" s="157"/>
      <c r="C1" s="102" t="s">
        <v>257</v>
      </c>
      <c r="D1" s="158"/>
      <c r="E1" s="158"/>
    </row>
    <row r="4" spans="1:9">
      <c r="A4" s="159" t="s">
        <v>114</v>
      </c>
    </row>
    <row r="5" spans="1:9">
      <c r="I5" s="14" t="s">
        <v>115</v>
      </c>
    </row>
    <row r="6" spans="1:9" s="164" customFormat="1" ht="29.25" customHeight="1">
      <c r="A6" s="160" t="s">
        <v>116</v>
      </c>
      <c r="B6" s="161"/>
      <c r="C6" s="161"/>
      <c r="D6" s="162"/>
      <c r="E6" s="163" t="s">
        <v>233</v>
      </c>
      <c r="F6" s="163" t="s">
        <v>234</v>
      </c>
      <c r="G6" s="163" t="s">
        <v>235</v>
      </c>
      <c r="H6" s="163" t="s">
        <v>236</v>
      </c>
      <c r="I6" s="163" t="s">
        <v>243</v>
      </c>
    </row>
    <row r="7" spans="1:9" ht="27" customHeight="1">
      <c r="A7" s="322" t="s">
        <v>117</v>
      </c>
      <c r="B7" s="55" t="s">
        <v>118</v>
      </c>
      <c r="C7" s="56"/>
      <c r="D7" s="93" t="s">
        <v>119</v>
      </c>
      <c r="E7" s="165">
        <v>481513</v>
      </c>
      <c r="F7" s="165">
        <v>509656</v>
      </c>
      <c r="G7" s="165">
        <v>506831</v>
      </c>
      <c r="H7" s="165">
        <v>506783</v>
      </c>
      <c r="I7" s="165">
        <v>509495</v>
      </c>
    </row>
    <row r="8" spans="1:9" ht="27" customHeight="1">
      <c r="A8" s="283"/>
      <c r="B8" s="9"/>
      <c r="C8" s="30" t="s">
        <v>120</v>
      </c>
      <c r="D8" s="91" t="s">
        <v>42</v>
      </c>
      <c r="E8" s="166">
        <v>279645</v>
      </c>
      <c r="F8" s="166">
        <v>289029</v>
      </c>
      <c r="G8" s="167">
        <v>305733</v>
      </c>
      <c r="H8" s="167">
        <v>323367</v>
      </c>
      <c r="I8" s="167">
        <v>322222</v>
      </c>
    </row>
    <row r="9" spans="1:9" ht="27" customHeight="1">
      <c r="A9" s="283"/>
      <c r="B9" s="44" t="s">
        <v>121</v>
      </c>
      <c r="C9" s="43"/>
      <c r="D9" s="94"/>
      <c r="E9" s="168">
        <v>474815</v>
      </c>
      <c r="F9" s="168">
        <v>502176</v>
      </c>
      <c r="G9" s="169">
        <v>500662</v>
      </c>
      <c r="H9" s="169">
        <v>502185</v>
      </c>
      <c r="I9" s="169">
        <v>503908</v>
      </c>
    </row>
    <row r="10" spans="1:9" ht="27" customHeight="1">
      <c r="A10" s="283"/>
      <c r="B10" s="44" t="s">
        <v>122</v>
      </c>
      <c r="C10" s="43"/>
      <c r="D10" s="94"/>
      <c r="E10" s="168">
        <v>6698</v>
      </c>
      <c r="F10" s="168">
        <v>7480</v>
      </c>
      <c r="G10" s="169">
        <v>6169</v>
      </c>
      <c r="H10" s="169">
        <v>4599</v>
      </c>
      <c r="I10" s="169">
        <v>5588</v>
      </c>
    </row>
    <row r="11" spans="1:9" ht="27" customHeight="1">
      <c r="A11" s="283"/>
      <c r="B11" s="44" t="s">
        <v>123</v>
      </c>
      <c r="C11" s="43"/>
      <c r="D11" s="94"/>
      <c r="E11" s="168">
        <v>5449</v>
      </c>
      <c r="F11" s="168">
        <v>6315</v>
      </c>
      <c r="G11" s="169">
        <v>5069</v>
      </c>
      <c r="H11" s="169">
        <v>3488</v>
      </c>
      <c r="I11" s="169">
        <v>4589</v>
      </c>
    </row>
    <row r="12" spans="1:9" ht="27" customHeight="1">
      <c r="A12" s="283"/>
      <c r="B12" s="44" t="s">
        <v>124</v>
      </c>
      <c r="C12" s="43"/>
      <c r="D12" s="94"/>
      <c r="E12" s="168">
        <v>1249</v>
      </c>
      <c r="F12" s="168">
        <v>1165</v>
      </c>
      <c r="G12" s="169">
        <v>1100</v>
      </c>
      <c r="H12" s="169">
        <v>1110</v>
      </c>
      <c r="I12" s="169">
        <v>999</v>
      </c>
    </row>
    <row r="13" spans="1:9" ht="27" customHeight="1">
      <c r="A13" s="283"/>
      <c r="B13" s="44" t="s">
        <v>125</v>
      </c>
      <c r="C13" s="43"/>
      <c r="D13" s="99"/>
      <c r="E13" s="170">
        <v>-23</v>
      </c>
      <c r="F13" s="170">
        <v>-84</v>
      </c>
      <c r="G13" s="171">
        <v>-65</v>
      </c>
      <c r="H13" s="171">
        <v>10</v>
      </c>
      <c r="I13" s="171">
        <v>-111</v>
      </c>
    </row>
    <row r="14" spans="1:9" ht="27" customHeight="1">
      <c r="A14" s="283"/>
      <c r="B14" s="101" t="s">
        <v>126</v>
      </c>
      <c r="C14" s="53"/>
      <c r="D14" s="99"/>
      <c r="E14" s="170">
        <v>2782</v>
      </c>
      <c r="F14" s="170">
        <v>0</v>
      </c>
      <c r="G14" s="171">
        <v>0</v>
      </c>
      <c r="H14" s="250" t="s">
        <v>254</v>
      </c>
      <c r="I14" s="250" t="s">
        <v>260</v>
      </c>
    </row>
    <row r="15" spans="1:9" ht="27" customHeight="1">
      <c r="A15" s="283"/>
      <c r="B15" s="45" t="s">
        <v>127</v>
      </c>
      <c r="C15" s="46"/>
      <c r="D15" s="172"/>
      <c r="E15" s="173">
        <v>4677</v>
      </c>
      <c r="F15" s="173">
        <v>3496</v>
      </c>
      <c r="G15" s="174">
        <v>804</v>
      </c>
      <c r="H15" s="174">
        <v>108</v>
      </c>
      <c r="I15" s="174">
        <v>-3527</v>
      </c>
    </row>
    <row r="16" spans="1:9" ht="27" customHeight="1">
      <c r="A16" s="283"/>
      <c r="B16" s="175" t="s">
        <v>128</v>
      </c>
      <c r="C16" s="176"/>
      <c r="D16" s="177" t="s">
        <v>43</v>
      </c>
      <c r="E16" s="178">
        <v>69526</v>
      </c>
      <c r="F16" s="178">
        <v>79628</v>
      </c>
      <c r="G16" s="179">
        <v>67610</v>
      </c>
      <c r="H16" s="179">
        <v>63864</v>
      </c>
      <c r="I16" s="179">
        <v>53695</v>
      </c>
    </row>
    <row r="17" spans="1:9" ht="27" customHeight="1">
      <c r="A17" s="283"/>
      <c r="B17" s="44" t="s">
        <v>129</v>
      </c>
      <c r="C17" s="43"/>
      <c r="D17" s="91" t="s">
        <v>44</v>
      </c>
      <c r="E17" s="168">
        <v>94345</v>
      </c>
      <c r="F17" s="168">
        <v>101633</v>
      </c>
      <c r="G17" s="169">
        <v>99598</v>
      </c>
      <c r="H17" s="169">
        <v>107163</v>
      </c>
      <c r="I17" s="169">
        <v>106319</v>
      </c>
    </row>
    <row r="18" spans="1:9" ht="27" customHeight="1">
      <c r="A18" s="283"/>
      <c r="B18" s="44" t="s">
        <v>130</v>
      </c>
      <c r="C18" s="43"/>
      <c r="D18" s="91" t="s">
        <v>45</v>
      </c>
      <c r="E18" s="168">
        <v>1030573</v>
      </c>
      <c r="F18" s="168">
        <v>1048780</v>
      </c>
      <c r="G18" s="169">
        <v>1059453</v>
      </c>
      <c r="H18" s="169">
        <v>1064689</v>
      </c>
      <c r="I18" s="169">
        <v>1065246</v>
      </c>
    </row>
    <row r="19" spans="1:9" ht="27" customHeight="1">
      <c r="A19" s="283"/>
      <c r="B19" s="44" t="s">
        <v>131</v>
      </c>
      <c r="C19" s="43"/>
      <c r="D19" s="91" t="s">
        <v>132</v>
      </c>
      <c r="E19" s="168">
        <f>E17+E18-E16</f>
        <v>1055392</v>
      </c>
      <c r="F19" s="168">
        <f>F17+F18-F16</f>
        <v>1070785</v>
      </c>
      <c r="G19" s="168">
        <f>G17+G18-G16</f>
        <v>1091441</v>
      </c>
      <c r="H19" s="168">
        <f>H17+H18-H16</f>
        <v>1107988</v>
      </c>
      <c r="I19" s="168">
        <f>I17+I18-I16</f>
        <v>1117870</v>
      </c>
    </row>
    <row r="20" spans="1:9" ht="27" customHeight="1">
      <c r="A20" s="283"/>
      <c r="B20" s="44" t="s">
        <v>133</v>
      </c>
      <c r="C20" s="43"/>
      <c r="D20" s="94" t="s">
        <v>134</v>
      </c>
      <c r="E20" s="180">
        <f>E18/E8</f>
        <v>3.6852902787462676</v>
      </c>
      <c r="F20" s="180">
        <f>F18/F8</f>
        <v>3.6286324209681382</v>
      </c>
      <c r="G20" s="180">
        <f>G18/G8</f>
        <v>3.4652883398259267</v>
      </c>
      <c r="H20" s="180">
        <f>H18/H8</f>
        <v>3.2925097489848993</v>
      </c>
      <c r="I20" s="180">
        <f>I18/I8</f>
        <v>3.3059381420263048</v>
      </c>
    </row>
    <row r="21" spans="1:9" ht="27" customHeight="1">
      <c r="A21" s="283"/>
      <c r="B21" s="44" t="s">
        <v>135</v>
      </c>
      <c r="C21" s="43"/>
      <c r="D21" s="94" t="s">
        <v>136</v>
      </c>
      <c r="E21" s="180">
        <f>E19/E8</f>
        <v>3.774042089077223</v>
      </c>
      <c r="F21" s="180">
        <f>F19/F8</f>
        <v>3.7047666497133505</v>
      </c>
      <c r="G21" s="180">
        <f>G19/G8</f>
        <v>3.5699155799341256</v>
      </c>
      <c r="H21" s="180">
        <f>H19/H8</f>
        <v>3.4264102397585408</v>
      </c>
      <c r="I21" s="180">
        <f>I19/I8</f>
        <v>3.4692541167269773</v>
      </c>
    </row>
    <row r="22" spans="1:9" ht="27" customHeight="1">
      <c r="A22" s="283"/>
      <c r="B22" s="44" t="s">
        <v>137</v>
      </c>
      <c r="C22" s="43"/>
      <c r="D22" s="94" t="s">
        <v>138</v>
      </c>
      <c r="E22" s="168">
        <f>E18/E24*1000000</f>
        <v>730500.28459494305</v>
      </c>
      <c r="F22" s="168">
        <f>F18/F24*1000000</f>
        <v>743405.93871320563</v>
      </c>
      <c r="G22" s="168">
        <f>G18/G24*1000000</f>
        <v>750971.27327706653</v>
      </c>
      <c r="H22" s="168">
        <f>H18/H24*1000000</f>
        <v>753540.19630324806</v>
      </c>
      <c r="I22" s="168">
        <f>I18/I24*1000000</f>
        <v>753934.41648335778</v>
      </c>
    </row>
    <row r="23" spans="1:9" ht="27" customHeight="1">
      <c r="A23" s="283"/>
      <c r="B23" s="44" t="s">
        <v>139</v>
      </c>
      <c r="C23" s="43"/>
      <c r="D23" s="94" t="s">
        <v>140</v>
      </c>
      <c r="E23" s="168">
        <f>E19/E24*1000000</f>
        <v>748092.71770095488</v>
      </c>
      <c r="F23" s="168">
        <f>F19/F24*1000000</f>
        <v>759003.72631535667</v>
      </c>
      <c r="G23" s="168">
        <f>G19/G24*1000000</f>
        <v>773645.30326196132</v>
      </c>
      <c r="H23" s="168">
        <f>H19/H24*1000000</f>
        <v>784185.33019655803</v>
      </c>
      <c r="I23" s="168">
        <f>I19/I24*1000000</f>
        <v>791179.37655175535</v>
      </c>
    </row>
    <row r="24" spans="1:9" ht="27" customHeight="1">
      <c r="A24" s="283"/>
      <c r="B24" s="181" t="s">
        <v>141</v>
      </c>
      <c r="C24" s="182"/>
      <c r="D24" s="183" t="s">
        <v>142</v>
      </c>
      <c r="E24" s="173">
        <v>1410777</v>
      </c>
      <c r="F24" s="173">
        <v>1410777</v>
      </c>
      <c r="G24" s="173">
        <v>1410777</v>
      </c>
      <c r="H24" s="174">
        <v>1412916</v>
      </c>
      <c r="I24" s="174">
        <f>H24</f>
        <v>1412916</v>
      </c>
    </row>
    <row r="25" spans="1:9" ht="27" customHeight="1">
      <c r="A25" s="283"/>
      <c r="B25" s="10" t="s">
        <v>143</v>
      </c>
      <c r="C25" s="184"/>
      <c r="D25" s="185"/>
      <c r="E25" s="166">
        <v>268626</v>
      </c>
      <c r="F25" s="166">
        <v>267184</v>
      </c>
      <c r="G25" s="186">
        <v>274246</v>
      </c>
      <c r="H25" s="186">
        <v>328555</v>
      </c>
      <c r="I25" s="186">
        <v>328458</v>
      </c>
    </row>
    <row r="26" spans="1:9" ht="27" customHeight="1">
      <c r="A26" s="283"/>
      <c r="B26" s="187" t="s">
        <v>144</v>
      </c>
      <c r="C26" s="188"/>
      <c r="D26" s="189"/>
      <c r="E26" s="190">
        <v>0.51500000000000001</v>
      </c>
      <c r="F26" s="190">
        <v>0.52700000000000002</v>
      </c>
      <c r="G26" s="191">
        <v>0.52900000000000003</v>
      </c>
      <c r="H26" s="191">
        <v>0.53900000000000003</v>
      </c>
      <c r="I26" s="191">
        <v>0.55000000000000004</v>
      </c>
    </row>
    <row r="27" spans="1:9" ht="27" customHeight="1">
      <c r="A27" s="283"/>
      <c r="B27" s="187" t="s">
        <v>145</v>
      </c>
      <c r="C27" s="188"/>
      <c r="D27" s="189"/>
      <c r="E27" s="192">
        <v>0.4</v>
      </c>
      <c r="F27" s="192">
        <v>0.37</v>
      </c>
      <c r="G27" s="193">
        <v>0.34</v>
      </c>
      <c r="H27" s="193">
        <f>H12/H25*100</f>
        <v>0.337842979105477</v>
      </c>
      <c r="I27" s="193">
        <f>I12/I25*100</f>
        <v>0.30414847560418684</v>
      </c>
    </row>
    <row r="28" spans="1:9" ht="27" customHeight="1">
      <c r="A28" s="283"/>
      <c r="B28" s="187" t="s">
        <v>146</v>
      </c>
      <c r="C28" s="188"/>
      <c r="D28" s="189"/>
      <c r="E28" s="192">
        <v>94.7</v>
      </c>
      <c r="F28" s="192">
        <v>92.2</v>
      </c>
      <c r="G28" s="193">
        <v>92.9</v>
      </c>
      <c r="H28" s="193">
        <v>95.1</v>
      </c>
      <c r="I28" s="193">
        <v>96</v>
      </c>
    </row>
    <row r="29" spans="1:9" ht="27" customHeight="1">
      <c r="A29" s="283"/>
      <c r="B29" s="194" t="s">
        <v>147</v>
      </c>
      <c r="C29" s="195"/>
      <c r="D29" s="196"/>
      <c r="E29" s="197">
        <v>45.1</v>
      </c>
      <c r="F29" s="197">
        <v>44.1</v>
      </c>
      <c r="G29" s="198">
        <v>44.1</v>
      </c>
      <c r="H29" s="198">
        <f>236436/H7*100</f>
        <v>46.654287929942399</v>
      </c>
      <c r="I29" s="198">
        <f>236436/I7*100</f>
        <v>46.405950990686854</v>
      </c>
    </row>
    <row r="30" spans="1:9" ht="27" customHeight="1">
      <c r="A30" s="283"/>
      <c r="B30" s="322" t="s">
        <v>148</v>
      </c>
      <c r="C30" s="25" t="s">
        <v>149</v>
      </c>
      <c r="D30" s="199"/>
      <c r="E30" s="200">
        <v>0</v>
      </c>
      <c r="F30" s="200">
        <v>0</v>
      </c>
      <c r="G30" s="201">
        <v>0</v>
      </c>
      <c r="H30" s="201">
        <v>0</v>
      </c>
      <c r="I30" s="201">
        <v>0</v>
      </c>
    </row>
    <row r="31" spans="1:9" ht="27" customHeight="1">
      <c r="A31" s="283"/>
      <c r="B31" s="283"/>
      <c r="C31" s="187" t="s">
        <v>150</v>
      </c>
      <c r="D31" s="189"/>
      <c r="E31" s="192">
        <v>0</v>
      </c>
      <c r="F31" s="192">
        <v>0</v>
      </c>
      <c r="G31" s="193">
        <v>0</v>
      </c>
      <c r="H31" s="193">
        <v>0</v>
      </c>
      <c r="I31" s="193">
        <v>0</v>
      </c>
    </row>
    <row r="32" spans="1:9" ht="27" customHeight="1">
      <c r="A32" s="283"/>
      <c r="B32" s="283"/>
      <c r="C32" s="187" t="s">
        <v>151</v>
      </c>
      <c r="D32" s="189"/>
      <c r="E32" s="192">
        <v>15.4</v>
      </c>
      <c r="F32" s="192">
        <v>15</v>
      </c>
      <c r="G32" s="193">
        <v>14.5</v>
      </c>
      <c r="H32" s="193">
        <v>14.1</v>
      </c>
      <c r="I32" s="193">
        <v>13.2</v>
      </c>
    </row>
    <row r="33" spans="1:9" ht="27" customHeight="1">
      <c r="A33" s="284"/>
      <c r="B33" s="284"/>
      <c r="C33" s="194" t="s">
        <v>152</v>
      </c>
      <c r="D33" s="196"/>
      <c r="E33" s="197">
        <v>215.5</v>
      </c>
      <c r="F33" s="197">
        <v>206.1</v>
      </c>
      <c r="G33" s="202">
        <v>198.7</v>
      </c>
      <c r="H33" s="202">
        <v>194.7</v>
      </c>
      <c r="I33" s="202">
        <v>199.6</v>
      </c>
    </row>
    <row r="34" spans="1:9" ht="27" customHeight="1">
      <c r="A34" s="2" t="s">
        <v>244</v>
      </c>
      <c r="B34" s="8"/>
      <c r="C34" s="8"/>
      <c r="D34" s="8"/>
      <c r="E34" s="203"/>
      <c r="F34" s="203"/>
      <c r="G34" s="203"/>
      <c r="H34" s="203"/>
      <c r="I34" s="204"/>
    </row>
    <row r="35" spans="1:9" ht="27" customHeight="1">
      <c r="A35" s="13" t="s">
        <v>111</v>
      </c>
    </row>
    <row r="36" spans="1:9">
      <c r="A36" s="205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F47" sqref="F4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/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5.95" customHeight="1">
      <c r="A6" s="306" t="s">
        <v>49</v>
      </c>
      <c r="B6" s="307"/>
      <c r="C6" s="307"/>
      <c r="D6" s="307"/>
      <c r="E6" s="308"/>
      <c r="F6" s="289" t="s">
        <v>250</v>
      </c>
      <c r="G6" s="290"/>
      <c r="H6" s="289" t="s">
        <v>251</v>
      </c>
      <c r="I6" s="290"/>
      <c r="J6" s="289" t="s">
        <v>252</v>
      </c>
      <c r="K6" s="290"/>
      <c r="L6" s="289"/>
      <c r="M6" s="290"/>
      <c r="N6" s="289"/>
      <c r="O6" s="290"/>
    </row>
    <row r="7" spans="1:25" ht="15.95" customHeight="1">
      <c r="A7" s="309"/>
      <c r="B7" s="310"/>
      <c r="C7" s="310"/>
      <c r="D7" s="310"/>
      <c r="E7" s="311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245" t="s">
        <v>2</v>
      </c>
    </row>
    <row r="8" spans="1:25" ht="15.95" customHeight="1">
      <c r="A8" s="301" t="s">
        <v>83</v>
      </c>
      <c r="B8" s="55" t="s">
        <v>50</v>
      </c>
      <c r="C8" s="56"/>
      <c r="D8" s="56"/>
      <c r="E8" s="93" t="s">
        <v>41</v>
      </c>
      <c r="F8" s="110">
        <v>21563</v>
      </c>
      <c r="G8" s="110">
        <v>20965</v>
      </c>
      <c r="H8" s="110">
        <v>1308</v>
      </c>
      <c r="I8" s="110">
        <v>1317</v>
      </c>
      <c r="J8" s="110">
        <v>4828</v>
      </c>
      <c r="K8" s="110">
        <v>4862</v>
      </c>
      <c r="L8" s="110"/>
      <c r="M8" s="111"/>
      <c r="N8" s="110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95" customHeight="1">
      <c r="A9" s="318"/>
      <c r="B9" s="8"/>
      <c r="C9" s="30" t="s">
        <v>51</v>
      </c>
      <c r="D9" s="43"/>
      <c r="E9" s="91" t="s">
        <v>42</v>
      </c>
      <c r="F9" s="70">
        <v>21563</v>
      </c>
      <c r="G9" s="70">
        <v>20965</v>
      </c>
      <c r="H9" s="70">
        <v>1308</v>
      </c>
      <c r="I9" s="70">
        <v>1317</v>
      </c>
      <c r="J9" s="70">
        <v>4828</v>
      </c>
      <c r="K9" s="70">
        <v>4862</v>
      </c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95" customHeight="1">
      <c r="A10" s="318"/>
      <c r="B10" s="10"/>
      <c r="C10" s="30" t="s">
        <v>52</v>
      </c>
      <c r="D10" s="43"/>
      <c r="E10" s="91" t="s">
        <v>43</v>
      </c>
      <c r="F10" s="70"/>
      <c r="G10" s="70"/>
      <c r="H10" s="70"/>
      <c r="I10" s="70"/>
      <c r="J10" s="117"/>
      <c r="K10" s="117"/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95" customHeight="1">
      <c r="A11" s="318"/>
      <c r="B11" s="50" t="s">
        <v>53</v>
      </c>
      <c r="C11" s="63"/>
      <c r="D11" s="63"/>
      <c r="E11" s="90" t="s">
        <v>44</v>
      </c>
      <c r="F11" s="277">
        <v>22199</v>
      </c>
      <c r="G11" s="277">
        <v>21245</v>
      </c>
      <c r="H11" s="277">
        <v>1078</v>
      </c>
      <c r="I11" s="277">
        <v>1088</v>
      </c>
      <c r="J11" s="277">
        <v>3889</v>
      </c>
      <c r="K11" s="277">
        <v>3874</v>
      </c>
      <c r="L11" s="118"/>
      <c r="M11" s="120"/>
      <c r="N11" s="118"/>
      <c r="O11" s="121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95" customHeight="1">
      <c r="A12" s="318"/>
      <c r="B12" s="7"/>
      <c r="C12" s="30" t="s">
        <v>54</v>
      </c>
      <c r="D12" s="43"/>
      <c r="E12" s="91" t="s">
        <v>45</v>
      </c>
      <c r="F12" s="70">
        <v>22199</v>
      </c>
      <c r="G12" s="70">
        <v>21185</v>
      </c>
      <c r="H12" s="277">
        <v>1063</v>
      </c>
      <c r="I12" s="277">
        <v>1088</v>
      </c>
      <c r="J12" s="277">
        <v>3889</v>
      </c>
      <c r="K12" s="277">
        <v>3874</v>
      </c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95" customHeight="1">
      <c r="A13" s="318"/>
      <c r="B13" s="8"/>
      <c r="C13" s="52" t="s">
        <v>55</v>
      </c>
      <c r="D13" s="53"/>
      <c r="E13" s="95" t="s">
        <v>46</v>
      </c>
      <c r="F13" s="276"/>
      <c r="G13" s="276">
        <v>60</v>
      </c>
      <c r="H13" s="117">
        <v>15</v>
      </c>
      <c r="I13" s="117" t="s">
        <v>265</v>
      </c>
      <c r="J13" s="117"/>
      <c r="K13" s="117" t="s">
        <v>265</v>
      </c>
      <c r="L13" s="68"/>
      <c r="M13" s="123"/>
      <c r="N13" s="68"/>
      <c r="O13" s="124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95" customHeight="1">
      <c r="A14" s="318"/>
      <c r="B14" s="44" t="s">
        <v>56</v>
      </c>
      <c r="C14" s="43"/>
      <c r="D14" s="43"/>
      <c r="E14" s="91" t="s">
        <v>154</v>
      </c>
      <c r="F14" s="69">
        <f t="shared" ref="F14:K15" si="0">F9-F12</f>
        <v>-636</v>
      </c>
      <c r="G14" s="69">
        <f>G9-G12</f>
        <v>-220</v>
      </c>
      <c r="H14" s="69">
        <f t="shared" si="0"/>
        <v>245</v>
      </c>
      <c r="I14" s="69">
        <f t="shared" si="0"/>
        <v>229</v>
      </c>
      <c r="J14" s="69">
        <f t="shared" si="0"/>
        <v>939</v>
      </c>
      <c r="K14" s="69">
        <f t="shared" si="0"/>
        <v>988</v>
      </c>
      <c r="L14" s="69">
        <f t="shared" ref="L14:O15" si="1">L9-L12</f>
        <v>0</v>
      </c>
      <c r="M14" s="125">
        <f t="shared" si="1"/>
        <v>0</v>
      </c>
      <c r="N14" s="69">
        <f t="shared" si="1"/>
        <v>0</v>
      </c>
      <c r="O14" s="125">
        <f t="shared" si="1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95" customHeight="1">
      <c r="A15" s="318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69">
        <f>G10-G13</f>
        <v>-60</v>
      </c>
      <c r="H15" s="69">
        <f t="shared" si="0"/>
        <v>-15</v>
      </c>
      <c r="I15" s="249" t="s">
        <v>265</v>
      </c>
      <c r="J15" s="69">
        <f t="shared" si="0"/>
        <v>0</v>
      </c>
      <c r="K15" s="249" t="s">
        <v>266</v>
      </c>
      <c r="L15" s="69">
        <f t="shared" si="1"/>
        <v>0</v>
      </c>
      <c r="M15" s="125">
        <f t="shared" si="1"/>
        <v>0</v>
      </c>
      <c r="N15" s="69">
        <f t="shared" si="1"/>
        <v>0</v>
      </c>
      <c r="O15" s="125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95" customHeight="1">
      <c r="A16" s="318"/>
      <c r="B16" s="44" t="s">
        <v>58</v>
      </c>
      <c r="C16" s="43"/>
      <c r="D16" s="43"/>
      <c r="E16" s="91" t="s">
        <v>156</v>
      </c>
      <c r="F16" s="69">
        <f t="shared" ref="F16:K16" si="2">F8-F11</f>
        <v>-636</v>
      </c>
      <c r="G16" s="69">
        <f>G8-G11</f>
        <v>-280</v>
      </c>
      <c r="H16" s="69">
        <f t="shared" si="2"/>
        <v>230</v>
      </c>
      <c r="I16" s="69">
        <f t="shared" si="2"/>
        <v>229</v>
      </c>
      <c r="J16" s="69">
        <f t="shared" si="2"/>
        <v>939</v>
      </c>
      <c r="K16" s="69">
        <f t="shared" si="2"/>
        <v>988</v>
      </c>
      <c r="L16" s="69">
        <f t="shared" ref="L16:O16" si="3">L8-L11</f>
        <v>0</v>
      </c>
      <c r="M16" s="125">
        <f t="shared" si="3"/>
        <v>0</v>
      </c>
      <c r="N16" s="69">
        <f t="shared" si="3"/>
        <v>0</v>
      </c>
      <c r="O16" s="125">
        <f t="shared" si="3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95" customHeight="1">
      <c r="A17" s="318"/>
      <c r="B17" s="44" t="s">
        <v>59</v>
      </c>
      <c r="C17" s="43"/>
      <c r="D17" s="43"/>
      <c r="E17" s="34"/>
      <c r="F17" s="207">
        <v>14701</v>
      </c>
      <c r="G17" s="207">
        <v>14065</v>
      </c>
      <c r="H17" s="117"/>
      <c r="I17" s="117"/>
      <c r="J17" s="70"/>
      <c r="K17" s="70"/>
      <c r="L17" s="70"/>
      <c r="M17" s="115"/>
      <c r="N17" s="117"/>
      <c r="O17" s="126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95" customHeight="1">
      <c r="A18" s="319"/>
      <c r="B18" s="47" t="s">
        <v>60</v>
      </c>
      <c r="C18" s="31"/>
      <c r="D18" s="31"/>
      <c r="E18" s="17"/>
      <c r="F18" s="127"/>
      <c r="G18" s="127"/>
      <c r="H18" s="129"/>
      <c r="I18" s="129"/>
      <c r="J18" s="129"/>
      <c r="K18" s="129"/>
      <c r="L18" s="129"/>
      <c r="M18" s="130"/>
      <c r="N18" s="129"/>
      <c r="O18" s="131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95" customHeight="1">
      <c r="A19" s="318" t="s">
        <v>84</v>
      </c>
      <c r="B19" s="50" t="s">
        <v>61</v>
      </c>
      <c r="C19" s="51"/>
      <c r="D19" s="51"/>
      <c r="E19" s="96"/>
      <c r="F19" s="65">
        <v>5908</v>
      </c>
      <c r="G19" s="65">
        <v>4293</v>
      </c>
      <c r="H19" s="66">
        <v>98</v>
      </c>
      <c r="I19" s="66">
        <v>240</v>
      </c>
      <c r="J19" s="66">
        <v>10</v>
      </c>
      <c r="K19" s="66">
        <v>1195</v>
      </c>
      <c r="L19" s="66"/>
      <c r="M19" s="133"/>
      <c r="N19" s="66"/>
      <c r="O19" s="134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95" customHeight="1">
      <c r="A20" s="318"/>
      <c r="B20" s="19"/>
      <c r="C20" s="30" t="s">
        <v>62</v>
      </c>
      <c r="D20" s="43"/>
      <c r="E20" s="91"/>
      <c r="F20" s="69">
        <v>5856</v>
      </c>
      <c r="G20" s="69">
        <v>4205</v>
      </c>
      <c r="H20" s="70"/>
      <c r="I20" s="70"/>
      <c r="J20" s="70"/>
      <c r="K20" s="70">
        <v>1100</v>
      </c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95" customHeight="1">
      <c r="A21" s="318"/>
      <c r="B21" s="9" t="s">
        <v>63</v>
      </c>
      <c r="C21" s="63"/>
      <c r="D21" s="63"/>
      <c r="E21" s="90" t="s">
        <v>157</v>
      </c>
      <c r="F21" s="135">
        <v>5908</v>
      </c>
      <c r="G21" s="135">
        <v>4293</v>
      </c>
      <c r="H21" s="277">
        <v>98</v>
      </c>
      <c r="I21" s="277">
        <v>240</v>
      </c>
      <c r="J21" s="277">
        <v>10</v>
      </c>
      <c r="K21" s="277">
        <v>1195</v>
      </c>
      <c r="L21" s="118"/>
      <c r="M21" s="120"/>
      <c r="N21" s="118"/>
      <c r="O21" s="121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95" customHeight="1">
      <c r="A22" s="318"/>
      <c r="B22" s="50" t="s">
        <v>64</v>
      </c>
      <c r="C22" s="51"/>
      <c r="D22" s="51"/>
      <c r="E22" s="96" t="s">
        <v>158</v>
      </c>
      <c r="F22" s="65">
        <v>7779</v>
      </c>
      <c r="G22" s="65">
        <v>6215</v>
      </c>
      <c r="H22" s="66">
        <v>407</v>
      </c>
      <c r="I22" s="66">
        <v>706</v>
      </c>
      <c r="J22" s="66">
        <v>2299</v>
      </c>
      <c r="K22" s="66">
        <v>5033</v>
      </c>
      <c r="L22" s="66"/>
      <c r="M22" s="133"/>
      <c r="N22" s="66"/>
      <c r="O22" s="134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95" customHeight="1">
      <c r="A23" s="318"/>
      <c r="B23" s="7" t="s">
        <v>65</v>
      </c>
      <c r="C23" s="52" t="s">
        <v>66</v>
      </c>
      <c r="D23" s="53"/>
      <c r="E23" s="95"/>
      <c r="F23" s="278">
        <v>1791</v>
      </c>
      <c r="G23" s="278">
        <v>1813</v>
      </c>
      <c r="H23" s="276">
        <v>207</v>
      </c>
      <c r="I23" s="276">
        <v>75</v>
      </c>
      <c r="J23" s="276">
        <v>1024</v>
      </c>
      <c r="K23" s="276">
        <v>1149</v>
      </c>
      <c r="L23" s="68"/>
      <c r="M23" s="123"/>
      <c r="N23" s="68"/>
      <c r="O23" s="124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95" customHeight="1">
      <c r="A24" s="318"/>
      <c r="B24" s="44" t="s">
        <v>159</v>
      </c>
      <c r="C24" s="43"/>
      <c r="D24" s="43"/>
      <c r="E24" s="91" t="s">
        <v>160</v>
      </c>
      <c r="F24" s="69">
        <f t="shared" ref="F24:K24" si="4">F21-F22</f>
        <v>-1871</v>
      </c>
      <c r="G24" s="69">
        <f>G21-G22</f>
        <v>-1922</v>
      </c>
      <c r="H24" s="69">
        <f t="shared" si="4"/>
        <v>-309</v>
      </c>
      <c r="I24" s="69">
        <f t="shared" si="4"/>
        <v>-466</v>
      </c>
      <c r="J24" s="69">
        <f t="shared" si="4"/>
        <v>-2289</v>
      </c>
      <c r="K24" s="69">
        <f t="shared" si="4"/>
        <v>-3838</v>
      </c>
      <c r="L24" s="69">
        <f t="shared" ref="L24:O24" si="5">L21-L22</f>
        <v>0</v>
      </c>
      <c r="M24" s="125">
        <f t="shared" si="5"/>
        <v>0</v>
      </c>
      <c r="N24" s="69">
        <f t="shared" si="5"/>
        <v>0</v>
      </c>
      <c r="O24" s="125">
        <f t="shared" si="5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95" customHeight="1">
      <c r="A25" s="318"/>
      <c r="B25" s="101" t="s">
        <v>67</v>
      </c>
      <c r="C25" s="53"/>
      <c r="D25" s="53"/>
      <c r="E25" s="320" t="s">
        <v>161</v>
      </c>
      <c r="F25" s="323">
        <v>1871</v>
      </c>
      <c r="G25" s="323">
        <v>1922</v>
      </c>
      <c r="H25" s="293">
        <v>309</v>
      </c>
      <c r="I25" s="293">
        <v>466</v>
      </c>
      <c r="J25" s="293">
        <v>2289</v>
      </c>
      <c r="K25" s="293">
        <v>3838</v>
      </c>
      <c r="L25" s="293"/>
      <c r="M25" s="295"/>
      <c r="N25" s="293"/>
      <c r="O25" s="295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95" customHeight="1">
      <c r="A26" s="318"/>
      <c r="B26" s="9" t="s">
        <v>68</v>
      </c>
      <c r="C26" s="63"/>
      <c r="D26" s="63"/>
      <c r="E26" s="321"/>
      <c r="F26" s="324"/>
      <c r="G26" s="324"/>
      <c r="H26" s="294"/>
      <c r="I26" s="297"/>
      <c r="J26" s="294"/>
      <c r="K26" s="297"/>
      <c r="L26" s="294"/>
      <c r="M26" s="296"/>
      <c r="N26" s="294"/>
      <c r="O26" s="296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95" customHeight="1">
      <c r="A27" s="319"/>
      <c r="B27" s="47" t="s">
        <v>162</v>
      </c>
      <c r="C27" s="31"/>
      <c r="D27" s="31"/>
      <c r="E27" s="92" t="s">
        <v>163</v>
      </c>
      <c r="F27" s="73">
        <f t="shared" ref="F27:K27" si="6">F24+F25</f>
        <v>0</v>
      </c>
      <c r="G27" s="73">
        <f>G24+G25</f>
        <v>0</v>
      </c>
      <c r="H27" s="73">
        <f t="shared" si="6"/>
        <v>0</v>
      </c>
      <c r="I27" s="73">
        <f t="shared" si="6"/>
        <v>0</v>
      </c>
      <c r="J27" s="73">
        <f t="shared" si="6"/>
        <v>0</v>
      </c>
      <c r="K27" s="73">
        <f t="shared" si="6"/>
        <v>0</v>
      </c>
      <c r="L27" s="73">
        <f t="shared" ref="L27:O27" si="7">L24+L25</f>
        <v>0</v>
      </c>
      <c r="M27" s="137">
        <f t="shared" si="7"/>
        <v>0</v>
      </c>
      <c r="N27" s="73">
        <f t="shared" si="7"/>
        <v>0</v>
      </c>
      <c r="O27" s="137">
        <f t="shared" si="7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95" customHeight="1">
      <c r="A28" s="13"/>
      <c r="F28" s="113"/>
      <c r="G28" s="113"/>
      <c r="H28" s="113"/>
      <c r="I28" s="113"/>
      <c r="J28" s="113"/>
      <c r="K28" s="113"/>
      <c r="L28" s="1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95" customHeight="1">
      <c r="A29" s="31"/>
      <c r="F29" s="113"/>
      <c r="G29" s="113"/>
      <c r="H29" s="113"/>
      <c r="I29" s="113"/>
      <c r="J29" s="139"/>
      <c r="K29" s="139"/>
      <c r="L29" s="138"/>
      <c r="M29" s="113"/>
      <c r="N29" s="113"/>
      <c r="O29" s="139" t="s">
        <v>164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9"/>
    </row>
    <row r="30" spans="1:25" ht="15.95" customHeight="1">
      <c r="A30" s="312" t="s">
        <v>69</v>
      </c>
      <c r="B30" s="313"/>
      <c r="C30" s="313"/>
      <c r="D30" s="313"/>
      <c r="E30" s="314"/>
      <c r="F30" s="291" t="s">
        <v>253</v>
      </c>
      <c r="G30" s="292"/>
      <c r="H30" s="291"/>
      <c r="I30" s="292"/>
      <c r="J30" s="291"/>
      <c r="K30" s="292"/>
      <c r="L30" s="291"/>
      <c r="M30" s="292"/>
      <c r="N30" s="291"/>
      <c r="O30" s="292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95" customHeight="1">
      <c r="A31" s="315"/>
      <c r="B31" s="316"/>
      <c r="C31" s="316"/>
      <c r="D31" s="316"/>
      <c r="E31" s="317"/>
      <c r="F31" s="109" t="s">
        <v>246</v>
      </c>
      <c r="G31" s="38" t="s">
        <v>2</v>
      </c>
      <c r="H31" s="109" t="s">
        <v>246</v>
      </c>
      <c r="I31" s="38" t="s">
        <v>2</v>
      </c>
      <c r="J31" s="109" t="s">
        <v>246</v>
      </c>
      <c r="K31" s="38" t="s">
        <v>2</v>
      </c>
      <c r="L31" s="109" t="s">
        <v>246</v>
      </c>
      <c r="M31" s="38" t="s">
        <v>2</v>
      </c>
      <c r="N31" s="109" t="s">
        <v>246</v>
      </c>
      <c r="O31" s="206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95" customHeight="1">
      <c r="A32" s="301" t="s">
        <v>85</v>
      </c>
      <c r="B32" s="55" t="s">
        <v>50</v>
      </c>
      <c r="C32" s="56"/>
      <c r="D32" s="56"/>
      <c r="E32" s="15" t="s">
        <v>41</v>
      </c>
      <c r="F32" s="66">
        <v>8540</v>
      </c>
      <c r="G32" s="66">
        <v>8732</v>
      </c>
      <c r="H32" s="110"/>
      <c r="I32" s="111"/>
      <c r="J32" s="110"/>
      <c r="K32" s="112"/>
      <c r="L32" s="66"/>
      <c r="M32" s="145"/>
      <c r="N32" s="110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95" customHeight="1">
      <c r="A33" s="302"/>
      <c r="B33" s="8"/>
      <c r="C33" s="52" t="s">
        <v>70</v>
      </c>
      <c r="D33" s="53"/>
      <c r="E33" s="99"/>
      <c r="F33" s="68">
        <v>7012</v>
      </c>
      <c r="G33" s="247">
        <v>7125</v>
      </c>
      <c r="H33" s="68"/>
      <c r="I33" s="123"/>
      <c r="J33" s="68"/>
      <c r="K33" s="124"/>
      <c r="L33" s="68"/>
      <c r="M33" s="148"/>
      <c r="N33" s="68"/>
      <c r="O33" s="122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95" customHeight="1">
      <c r="A34" s="302"/>
      <c r="B34" s="8"/>
      <c r="C34" s="24"/>
      <c r="D34" s="30" t="s">
        <v>71</v>
      </c>
      <c r="E34" s="94"/>
      <c r="F34" s="70"/>
      <c r="G34" s="70"/>
      <c r="H34" s="70"/>
      <c r="I34" s="115"/>
      <c r="J34" s="70"/>
      <c r="K34" s="116"/>
      <c r="L34" s="70"/>
      <c r="M34" s="114"/>
      <c r="N34" s="70"/>
      <c r="O34" s="125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95" customHeight="1">
      <c r="A35" s="302"/>
      <c r="B35" s="10"/>
      <c r="C35" s="62" t="s">
        <v>72</v>
      </c>
      <c r="D35" s="63"/>
      <c r="E35" s="100"/>
      <c r="F35" s="118">
        <v>1528</v>
      </c>
      <c r="G35" s="118">
        <v>1606</v>
      </c>
      <c r="H35" s="118"/>
      <c r="I35" s="120"/>
      <c r="J35" s="149"/>
      <c r="K35" s="150"/>
      <c r="L35" s="118"/>
      <c r="M35" s="119"/>
      <c r="N35" s="118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95" customHeight="1">
      <c r="A36" s="302"/>
      <c r="B36" s="50" t="s">
        <v>53</v>
      </c>
      <c r="C36" s="51"/>
      <c r="D36" s="51"/>
      <c r="E36" s="15" t="s">
        <v>42</v>
      </c>
      <c r="F36" s="66">
        <v>8165</v>
      </c>
      <c r="G36" s="66">
        <v>8624</v>
      </c>
      <c r="H36" s="66"/>
      <c r="I36" s="133"/>
      <c r="J36" s="66"/>
      <c r="K36" s="134"/>
      <c r="L36" s="66"/>
      <c r="M36" s="145"/>
      <c r="N36" s="66"/>
      <c r="O36" s="132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95" customHeight="1">
      <c r="A37" s="302"/>
      <c r="B37" s="8"/>
      <c r="C37" s="30" t="s">
        <v>73</v>
      </c>
      <c r="D37" s="43"/>
      <c r="E37" s="94"/>
      <c r="F37" s="70">
        <v>6294</v>
      </c>
      <c r="G37" s="70">
        <v>6648</v>
      </c>
      <c r="H37" s="70"/>
      <c r="I37" s="115"/>
      <c r="J37" s="70"/>
      <c r="K37" s="116"/>
      <c r="L37" s="70"/>
      <c r="M37" s="114"/>
      <c r="N37" s="70"/>
      <c r="O37" s="125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95" customHeight="1">
      <c r="A38" s="302"/>
      <c r="B38" s="10"/>
      <c r="C38" s="30" t="s">
        <v>74</v>
      </c>
      <c r="D38" s="43"/>
      <c r="E38" s="94"/>
      <c r="F38" s="69">
        <v>1871</v>
      </c>
      <c r="G38" s="69">
        <v>1976</v>
      </c>
      <c r="H38" s="70"/>
      <c r="I38" s="115"/>
      <c r="J38" s="70"/>
      <c r="K38" s="150"/>
      <c r="L38" s="70"/>
      <c r="M38" s="114"/>
      <c r="N38" s="70"/>
      <c r="O38" s="125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95" customHeight="1">
      <c r="A39" s="303"/>
      <c r="B39" s="11" t="s">
        <v>75</v>
      </c>
      <c r="C39" s="12"/>
      <c r="D39" s="12"/>
      <c r="E39" s="98" t="s">
        <v>165</v>
      </c>
      <c r="F39" s="73">
        <f t="shared" ref="F39:O39" si="8">F32-F36</f>
        <v>375</v>
      </c>
      <c r="G39" s="73">
        <f>G32-G36</f>
        <v>108</v>
      </c>
      <c r="H39" s="73">
        <f t="shared" si="8"/>
        <v>0</v>
      </c>
      <c r="I39" s="137">
        <f t="shared" si="8"/>
        <v>0</v>
      </c>
      <c r="J39" s="73">
        <f t="shared" si="8"/>
        <v>0</v>
      </c>
      <c r="K39" s="137">
        <f t="shared" si="8"/>
        <v>0</v>
      </c>
      <c r="L39" s="73">
        <f t="shared" si="8"/>
        <v>0</v>
      </c>
      <c r="M39" s="137">
        <f t="shared" si="8"/>
        <v>0</v>
      </c>
      <c r="N39" s="73">
        <f t="shared" si="8"/>
        <v>0</v>
      </c>
      <c r="O39" s="137">
        <f t="shared" si="8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95" customHeight="1">
      <c r="A40" s="301" t="s">
        <v>86</v>
      </c>
      <c r="B40" s="50" t="s">
        <v>76</v>
      </c>
      <c r="C40" s="51"/>
      <c r="D40" s="51"/>
      <c r="E40" s="15" t="s">
        <v>44</v>
      </c>
      <c r="F40" s="65">
        <v>9760</v>
      </c>
      <c r="G40" s="65">
        <v>9523</v>
      </c>
      <c r="H40" s="66"/>
      <c r="I40" s="133"/>
      <c r="J40" s="66"/>
      <c r="K40" s="134"/>
      <c r="L40" s="66"/>
      <c r="M40" s="145"/>
      <c r="N40" s="66"/>
      <c r="O40" s="132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95" customHeight="1">
      <c r="A41" s="304"/>
      <c r="B41" s="10"/>
      <c r="C41" s="30" t="s">
        <v>77</v>
      </c>
      <c r="D41" s="43"/>
      <c r="E41" s="94"/>
      <c r="F41" s="151">
        <v>2164</v>
      </c>
      <c r="G41" s="151">
        <v>2165</v>
      </c>
      <c r="H41" s="149"/>
      <c r="I41" s="150"/>
      <c r="J41" s="70"/>
      <c r="K41" s="116"/>
      <c r="L41" s="70"/>
      <c r="M41" s="114"/>
      <c r="N41" s="70"/>
      <c r="O41" s="125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95" customHeight="1">
      <c r="A42" s="304"/>
      <c r="B42" s="50" t="s">
        <v>64</v>
      </c>
      <c r="C42" s="51"/>
      <c r="D42" s="51"/>
      <c r="E42" s="15" t="s">
        <v>45</v>
      </c>
      <c r="F42" s="65">
        <v>9969</v>
      </c>
      <c r="G42" s="65">
        <v>9801</v>
      </c>
      <c r="H42" s="66"/>
      <c r="I42" s="133"/>
      <c r="J42" s="66"/>
      <c r="K42" s="134"/>
      <c r="L42" s="66"/>
      <c r="M42" s="145"/>
      <c r="N42" s="66"/>
      <c r="O42" s="132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95" customHeight="1">
      <c r="A43" s="304"/>
      <c r="B43" s="10"/>
      <c r="C43" s="30" t="s">
        <v>78</v>
      </c>
      <c r="D43" s="43"/>
      <c r="E43" s="94"/>
      <c r="F43" s="69">
        <v>3203</v>
      </c>
      <c r="G43" s="69">
        <v>3172</v>
      </c>
      <c r="H43" s="70"/>
      <c r="I43" s="115"/>
      <c r="J43" s="149"/>
      <c r="K43" s="150"/>
      <c r="L43" s="70"/>
      <c r="M43" s="114"/>
      <c r="N43" s="70"/>
      <c r="O43" s="125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95" customHeight="1">
      <c r="A44" s="305"/>
      <c r="B44" s="47" t="s">
        <v>75</v>
      </c>
      <c r="C44" s="31"/>
      <c r="D44" s="31"/>
      <c r="E44" s="98" t="s">
        <v>166</v>
      </c>
      <c r="F44" s="127">
        <f t="shared" ref="F44:O44" si="9">F40-F42</f>
        <v>-209</v>
      </c>
      <c r="G44" s="127">
        <f>G40-G42</f>
        <v>-278</v>
      </c>
      <c r="H44" s="127">
        <f t="shared" si="9"/>
        <v>0</v>
      </c>
      <c r="I44" s="128">
        <f t="shared" si="9"/>
        <v>0</v>
      </c>
      <c r="J44" s="127">
        <f t="shared" si="9"/>
        <v>0</v>
      </c>
      <c r="K44" s="128">
        <f t="shared" si="9"/>
        <v>0</v>
      </c>
      <c r="L44" s="127">
        <f t="shared" si="9"/>
        <v>0</v>
      </c>
      <c r="M44" s="128">
        <f t="shared" si="9"/>
        <v>0</v>
      </c>
      <c r="N44" s="127">
        <f t="shared" si="9"/>
        <v>0</v>
      </c>
      <c r="O44" s="128">
        <f t="shared" si="9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95" customHeight="1">
      <c r="A45" s="298" t="s">
        <v>87</v>
      </c>
      <c r="B45" s="25" t="s">
        <v>79</v>
      </c>
      <c r="C45" s="20"/>
      <c r="D45" s="20"/>
      <c r="E45" s="97" t="s">
        <v>167</v>
      </c>
      <c r="F45" s="152">
        <f t="shared" ref="F45:O45" si="10">F39+F44</f>
        <v>166</v>
      </c>
      <c r="G45" s="152">
        <f>G39+G44</f>
        <v>-170</v>
      </c>
      <c r="H45" s="152">
        <f t="shared" si="10"/>
        <v>0</v>
      </c>
      <c r="I45" s="153">
        <f t="shared" si="10"/>
        <v>0</v>
      </c>
      <c r="J45" s="152">
        <f t="shared" si="10"/>
        <v>0</v>
      </c>
      <c r="K45" s="153">
        <f t="shared" si="10"/>
        <v>0</v>
      </c>
      <c r="L45" s="152">
        <f t="shared" si="10"/>
        <v>0</v>
      </c>
      <c r="M45" s="153">
        <f t="shared" si="10"/>
        <v>0</v>
      </c>
      <c r="N45" s="152">
        <f t="shared" si="10"/>
        <v>0</v>
      </c>
      <c r="O45" s="153">
        <f t="shared" si="10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95" customHeight="1">
      <c r="A46" s="299"/>
      <c r="B46" s="44" t="s">
        <v>80</v>
      </c>
      <c r="C46" s="43"/>
      <c r="D46" s="43"/>
      <c r="E46" s="43"/>
      <c r="F46" s="151">
        <v>1</v>
      </c>
      <c r="G46" s="151">
        <v>2</v>
      </c>
      <c r="H46" s="149"/>
      <c r="I46" s="150"/>
      <c r="J46" s="149"/>
      <c r="K46" s="150"/>
      <c r="L46" s="70"/>
      <c r="M46" s="114"/>
      <c r="N46" s="149"/>
      <c r="O46" s="126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299"/>
      <c r="B47" s="44" t="s">
        <v>81</v>
      </c>
      <c r="C47" s="43"/>
      <c r="D47" s="43"/>
      <c r="E47" s="43"/>
      <c r="F47" s="70">
        <v>1598</v>
      </c>
      <c r="G47" s="70">
        <v>1382</v>
      </c>
      <c r="H47" s="70"/>
      <c r="I47" s="115"/>
      <c r="J47" s="70"/>
      <c r="K47" s="116"/>
      <c r="L47" s="70"/>
      <c r="M47" s="114"/>
      <c r="N47" s="70"/>
      <c r="O47" s="12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95" customHeight="1">
      <c r="A48" s="300"/>
      <c r="B48" s="47" t="s">
        <v>82</v>
      </c>
      <c r="C48" s="31"/>
      <c r="D48" s="31"/>
      <c r="E48" s="31"/>
      <c r="F48" s="74">
        <v>1155</v>
      </c>
      <c r="G48" s="74">
        <v>1069</v>
      </c>
      <c r="H48" s="74"/>
      <c r="I48" s="155"/>
      <c r="J48" s="74"/>
      <c r="K48" s="156"/>
      <c r="L48" s="74"/>
      <c r="M48" s="154"/>
      <c r="N48" s="74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5" ht="15.95" customHeight="1">
      <c r="A49" s="13" t="s">
        <v>168</v>
      </c>
      <c r="O49" s="6"/>
    </row>
    <row r="50" spans="1:15" ht="15.95" customHeight="1">
      <c r="A50" s="13"/>
      <c r="O50" s="8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F5" sqref="F5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157" t="s">
        <v>0</v>
      </c>
      <c r="B1" s="157"/>
      <c r="C1" s="208" t="s">
        <v>256</v>
      </c>
      <c r="D1" s="209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0"/>
      <c r="B5" s="210" t="s">
        <v>247</v>
      </c>
      <c r="C5" s="210"/>
      <c r="D5" s="210"/>
      <c r="H5" s="37"/>
      <c r="L5" s="37"/>
      <c r="N5" s="37" t="s">
        <v>170</v>
      </c>
    </row>
    <row r="6" spans="1:14" ht="15" customHeight="1">
      <c r="A6" s="211"/>
      <c r="B6" s="212"/>
      <c r="C6" s="212"/>
      <c r="D6" s="212"/>
      <c r="E6" s="327" t="s">
        <v>267</v>
      </c>
      <c r="F6" s="328"/>
      <c r="G6" s="327" t="s">
        <v>255</v>
      </c>
      <c r="H6" s="328"/>
      <c r="I6" s="213"/>
      <c r="J6" s="214"/>
      <c r="K6" s="327"/>
      <c r="L6" s="328"/>
      <c r="M6" s="327"/>
      <c r="N6" s="328"/>
    </row>
    <row r="7" spans="1:14" ht="15" customHeight="1">
      <c r="A7" s="59"/>
      <c r="B7" s="60"/>
      <c r="C7" s="60"/>
      <c r="D7" s="60"/>
      <c r="E7" s="215" t="s">
        <v>268</v>
      </c>
      <c r="F7" s="216" t="s">
        <v>269</v>
      </c>
      <c r="G7" s="215" t="s">
        <v>246</v>
      </c>
      <c r="H7" s="216" t="s">
        <v>2</v>
      </c>
      <c r="I7" s="215" t="s">
        <v>246</v>
      </c>
      <c r="J7" s="216" t="s">
        <v>2</v>
      </c>
      <c r="K7" s="215" t="s">
        <v>246</v>
      </c>
      <c r="L7" s="216" t="s">
        <v>2</v>
      </c>
      <c r="M7" s="215" t="s">
        <v>246</v>
      </c>
      <c r="N7" s="246" t="s">
        <v>2</v>
      </c>
    </row>
    <row r="8" spans="1:14" ht="18" customHeight="1">
      <c r="A8" s="282" t="s">
        <v>171</v>
      </c>
      <c r="B8" s="217" t="s">
        <v>172</v>
      </c>
      <c r="C8" s="218"/>
      <c r="D8" s="218"/>
      <c r="E8" s="219">
        <v>2</v>
      </c>
      <c r="F8" s="219">
        <v>2</v>
      </c>
      <c r="G8" s="219">
        <v>1</v>
      </c>
      <c r="H8" s="219">
        <v>1</v>
      </c>
      <c r="I8" s="219"/>
      <c r="J8" s="220"/>
      <c r="K8" s="219"/>
      <c r="L8" s="221"/>
      <c r="M8" s="219"/>
      <c r="N8" s="221"/>
    </row>
    <row r="9" spans="1:14" ht="18" customHeight="1">
      <c r="A9" s="283"/>
      <c r="B9" s="282" t="s">
        <v>173</v>
      </c>
      <c r="C9" s="175" t="s">
        <v>174</v>
      </c>
      <c r="D9" s="176"/>
      <c r="E9" s="222">
        <v>9894</v>
      </c>
      <c r="F9" s="251">
        <v>9894</v>
      </c>
      <c r="G9" s="222">
        <v>30</v>
      </c>
      <c r="H9" s="251">
        <v>30</v>
      </c>
      <c r="I9" s="222"/>
      <c r="J9" s="223"/>
      <c r="K9" s="222"/>
      <c r="L9" s="224"/>
      <c r="M9" s="222"/>
      <c r="N9" s="224"/>
    </row>
    <row r="10" spans="1:14" ht="18" customHeight="1">
      <c r="A10" s="283"/>
      <c r="B10" s="283"/>
      <c r="C10" s="44" t="s">
        <v>175</v>
      </c>
      <c r="D10" s="43"/>
      <c r="E10" s="225">
        <v>9774</v>
      </c>
      <c r="F10" s="252">
        <v>9774</v>
      </c>
      <c r="G10" s="225">
        <v>30</v>
      </c>
      <c r="H10" s="252">
        <v>30</v>
      </c>
      <c r="I10" s="225"/>
      <c r="J10" s="226"/>
      <c r="K10" s="225"/>
      <c r="L10" s="227"/>
      <c r="M10" s="225"/>
      <c r="N10" s="227"/>
    </row>
    <row r="11" spans="1:14" ht="18" customHeight="1">
      <c r="A11" s="283"/>
      <c r="B11" s="283"/>
      <c r="C11" s="44" t="s">
        <v>176</v>
      </c>
      <c r="D11" s="43"/>
      <c r="E11" s="225">
        <v>120</v>
      </c>
      <c r="F11" s="252">
        <v>120</v>
      </c>
      <c r="G11" s="225"/>
      <c r="H11" s="252"/>
      <c r="I11" s="225"/>
      <c r="J11" s="226"/>
      <c r="K11" s="225"/>
      <c r="L11" s="227"/>
      <c r="M11" s="225"/>
      <c r="N11" s="227"/>
    </row>
    <row r="12" spans="1:14" ht="18" customHeight="1">
      <c r="A12" s="283"/>
      <c r="B12" s="283"/>
      <c r="C12" s="44" t="s">
        <v>177</v>
      </c>
      <c r="D12" s="43"/>
      <c r="E12" s="225"/>
      <c r="F12" s="252"/>
      <c r="G12" s="225"/>
      <c r="H12" s="252"/>
      <c r="I12" s="225"/>
      <c r="J12" s="226"/>
      <c r="K12" s="225"/>
      <c r="L12" s="227"/>
      <c r="M12" s="225"/>
      <c r="N12" s="227"/>
    </row>
    <row r="13" spans="1:14" ht="18" customHeight="1">
      <c r="A13" s="283"/>
      <c r="B13" s="283"/>
      <c r="C13" s="44" t="s">
        <v>178</v>
      </c>
      <c r="D13" s="43"/>
      <c r="E13" s="225"/>
      <c r="F13" s="252"/>
      <c r="G13" s="225"/>
      <c r="H13" s="252"/>
      <c r="I13" s="225"/>
      <c r="J13" s="226"/>
      <c r="K13" s="225"/>
      <c r="L13" s="227"/>
      <c r="M13" s="225"/>
      <c r="N13" s="227"/>
    </row>
    <row r="14" spans="1:14" ht="18" customHeight="1">
      <c r="A14" s="284"/>
      <c r="B14" s="284"/>
      <c r="C14" s="47" t="s">
        <v>179</v>
      </c>
      <c r="D14" s="31"/>
      <c r="E14" s="228"/>
      <c r="F14" s="253"/>
      <c r="G14" s="228"/>
      <c r="H14" s="253"/>
      <c r="I14" s="228"/>
      <c r="J14" s="229"/>
      <c r="K14" s="228"/>
      <c r="L14" s="230"/>
      <c r="M14" s="228"/>
      <c r="N14" s="230"/>
    </row>
    <row r="15" spans="1:14" ht="18" customHeight="1">
      <c r="A15" s="322" t="s">
        <v>180</v>
      </c>
      <c r="B15" s="282" t="s">
        <v>181</v>
      </c>
      <c r="C15" s="175" t="s">
        <v>182</v>
      </c>
      <c r="D15" s="176"/>
      <c r="E15" s="231">
        <v>8610</v>
      </c>
      <c r="F15" s="254">
        <v>10291</v>
      </c>
      <c r="G15" s="231">
        <v>18204</v>
      </c>
      <c r="H15" s="254">
        <v>15819</v>
      </c>
      <c r="I15" s="231"/>
      <c r="J15" s="232"/>
      <c r="K15" s="231"/>
      <c r="L15" s="153"/>
      <c r="M15" s="231"/>
      <c r="N15" s="153"/>
    </row>
    <row r="16" spans="1:14" ht="18" customHeight="1">
      <c r="A16" s="283"/>
      <c r="B16" s="283"/>
      <c r="C16" s="44" t="s">
        <v>183</v>
      </c>
      <c r="D16" s="43"/>
      <c r="E16" s="70">
        <v>45644</v>
      </c>
      <c r="F16" s="255">
        <v>43381</v>
      </c>
      <c r="G16" s="70">
        <v>3992</v>
      </c>
      <c r="H16" s="255">
        <v>4207</v>
      </c>
      <c r="I16" s="70"/>
      <c r="J16" s="115"/>
      <c r="K16" s="70"/>
      <c r="L16" s="125"/>
      <c r="M16" s="70"/>
      <c r="N16" s="125"/>
    </row>
    <row r="17" spans="1:15" ht="18" customHeight="1">
      <c r="A17" s="283"/>
      <c r="B17" s="283"/>
      <c r="C17" s="44" t="s">
        <v>184</v>
      </c>
      <c r="D17" s="43"/>
      <c r="E17" s="70"/>
      <c r="F17" s="255"/>
      <c r="G17" s="70"/>
      <c r="H17" s="255"/>
      <c r="I17" s="70"/>
      <c r="J17" s="115"/>
      <c r="K17" s="70"/>
      <c r="L17" s="125"/>
      <c r="M17" s="70"/>
      <c r="N17" s="125"/>
    </row>
    <row r="18" spans="1:15" ht="18" customHeight="1">
      <c r="A18" s="283"/>
      <c r="B18" s="284"/>
      <c r="C18" s="47" t="s">
        <v>185</v>
      </c>
      <c r="D18" s="31"/>
      <c r="E18" s="256">
        <v>54254</v>
      </c>
      <c r="F18" s="256">
        <v>53672</v>
      </c>
      <c r="G18" s="73">
        <v>22196</v>
      </c>
      <c r="H18" s="256">
        <f>SUM(H15:H17)</f>
        <v>20026</v>
      </c>
      <c r="I18" s="73"/>
      <c r="J18" s="233"/>
      <c r="K18" s="73"/>
      <c r="L18" s="233"/>
      <c r="M18" s="73"/>
      <c r="N18" s="233"/>
    </row>
    <row r="19" spans="1:15" ht="18" customHeight="1">
      <c r="A19" s="283"/>
      <c r="B19" s="282" t="s">
        <v>186</v>
      </c>
      <c r="C19" s="175" t="s">
        <v>187</v>
      </c>
      <c r="D19" s="176"/>
      <c r="E19" s="152">
        <v>201</v>
      </c>
      <c r="F19" s="257">
        <v>145</v>
      </c>
      <c r="G19" s="152">
        <v>8697</v>
      </c>
      <c r="H19" s="257">
        <v>7758</v>
      </c>
      <c r="I19" s="152"/>
      <c r="J19" s="153"/>
      <c r="K19" s="152"/>
      <c r="L19" s="153"/>
      <c r="M19" s="152"/>
      <c r="N19" s="153"/>
    </row>
    <row r="20" spans="1:15" ht="18" customHeight="1">
      <c r="A20" s="283"/>
      <c r="B20" s="283"/>
      <c r="C20" s="44" t="s">
        <v>188</v>
      </c>
      <c r="D20" s="43"/>
      <c r="E20" s="69">
        <v>12</v>
      </c>
      <c r="F20" s="258">
        <v>11</v>
      </c>
      <c r="G20" s="69">
        <v>4744</v>
      </c>
      <c r="H20" s="258">
        <v>3545</v>
      </c>
      <c r="I20" s="69"/>
      <c r="J20" s="125"/>
      <c r="K20" s="69"/>
      <c r="L20" s="125"/>
      <c r="M20" s="69"/>
      <c r="N20" s="125"/>
    </row>
    <row r="21" spans="1:15" s="238" customFormat="1" ht="18" customHeight="1">
      <c r="A21" s="283"/>
      <c r="B21" s="283"/>
      <c r="C21" s="234" t="s">
        <v>189</v>
      </c>
      <c r="D21" s="235"/>
      <c r="E21" s="236">
        <v>44065</v>
      </c>
      <c r="F21" s="258">
        <v>43546</v>
      </c>
      <c r="G21" s="236"/>
      <c r="H21" s="258"/>
      <c r="I21" s="236"/>
      <c r="J21" s="237"/>
      <c r="K21" s="236"/>
      <c r="L21" s="237"/>
      <c r="M21" s="236"/>
      <c r="N21" s="237"/>
    </row>
    <row r="22" spans="1:15" ht="18" customHeight="1">
      <c r="A22" s="283"/>
      <c r="B22" s="284"/>
      <c r="C22" s="11" t="s">
        <v>190</v>
      </c>
      <c r="D22" s="12"/>
      <c r="E22" s="259">
        <v>44278</v>
      </c>
      <c r="F22" s="259">
        <v>43702</v>
      </c>
      <c r="G22" s="73">
        <v>13442</v>
      </c>
      <c r="H22" s="259">
        <f>SUM(H19:H21)</f>
        <v>11303</v>
      </c>
      <c r="I22" s="73"/>
      <c r="J22" s="137"/>
      <c r="K22" s="73"/>
      <c r="L22" s="137"/>
      <c r="M22" s="73"/>
      <c r="N22" s="137"/>
    </row>
    <row r="23" spans="1:15" ht="18" customHeight="1">
      <c r="A23" s="283"/>
      <c r="B23" s="282" t="s">
        <v>191</v>
      </c>
      <c r="C23" s="175" t="s">
        <v>192</v>
      </c>
      <c r="D23" s="176"/>
      <c r="E23" s="152">
        <v>9894</v>
      </c>
      <c r="F23" s="260">
        <v>9894</v>
      </c>
      <c r="G23" s="152">
        <v>30</v>
      </c>
      <c r="H23" s="260">
        <v>30</v>
      </c>
      <c r="I23" s="152"/>
      <c r="J23" s="153"/>
      <c r="K23" s="152"/>
      <c r="L23" s="153"/>
      <c r="M23" s="152"/>
      <c r="N23" s="153"/>
    </row>
    <row r="24" spans="1:15" ht="18" customHeight="1">
      <c r="A24" s="283"/>
      <c r="B24" s="283"/>
      <c r="C24" s="44" t="s">
        <v>193</v>
      </c>
      <c r="D24" s="43"/>
      <c r="E24" s="69">
        <v>82</v>
      </c>
      <c r="F24" s="261">
        <v>77</v>
      </c>
      <c r="G24" s="69">
        <v>8723</v>
      </c>
      <c r="H24" s="261">
        <v>8692</v>
      </c>
      <c r="I24" s="69"/>
      <c r="J24" s="125"/>
      <c r="K24" s="69"/>
      <c r="L24" s="125"/>
      <c r="M24" s="69"/>
      <c r="N24" s="125"/>
    </row>
    <row r="25" spans="1:15" ht="18" customHeight="1">
      <c r="A25" s="283"/>
      <c r="B25" s="283"/>
      <c r="C25" s="44" t="s">
        <v>194</v>
      </c>
      <c r="D25" s="43"/>
      <c r="E25" s="69"/>
      <c r="F25" s="261"/>
      <c r="G25" s="69"/>
      <c r="H25" s="261"/>
      <c r="I25" s="69"/>
      <c r="J25" s="125"/>
      <c r="K25" s="69"/>
      <c r="L25" s="125"/>
      <c r="M25" s="69"/>
      <c r="N25" s="125"/>
    </row>
    <row r="26" spans="1:15" ht="18" customHeight="1">
      <c r="A26" s="283"/>
      <c r="B26" s="284"/>
      <c r="C26" s="45" t="s">
        <v>195</v>
      </c>
      <c r="D26" s="46"/>
      <c r="E26" s="259">
        <v>9976</v>
      </c>
      <c r="F26" s="262">
        <v>9970</v>
      </c>
      <c r="G26" s="262">
        <f>G18-G22</f>
        <v>8754</v>
      </c>
      <c r="H26" s="262">
        <f>H18-H22</f>
        <v>8723</v>
      </c>
      <c r="I26" s="155"/>
      <c r="J26" s="137"/>
      <c r="K26" s="71"/>
      <c r="L26" s="137"/>
      <c r="M26" s="71"/>
      <c r="N26" s="137"/>
    </row>
    <row r="27" spans="1:15" ht="18" customHeight="1">
      <c r="A27" s="284"/>
      <c r="B27" s="47" t="s">
        <v>196</v>
      </c>
      <c r="C27" s="31"/>
      <c r="D27" s="31"/>
      <c r="E27" s="263">
        <v>54254</v>
      </c>
      <c r="F27" s="263">
        <v>53672</v>
      </c>
      <c r="G27" s="73">
        <v>22196</v>
      </c>
      <c r="H27" s="263">
        <f>H22+H26</f>
        <v>20026</v>
      </c>
      <c r="I27" s="239"/>
      <c r="J27" s="137"/>
      <c r="K27" s="73"/>
      <c r="L27" s="137"/>
      <c r="M27" s="73"/>
      <c r="N27" s="137"/>
    </row>
    <row r="28" spans="1:15" ht="18" customHeight="1">
      <c r="A28" s="282" t="s">
        <v>197</v>
      </c>
      <c r="B28" s="282" t="s">
        <v>198</v>
      </c>
      <c r="C28" s="175" t="s">
        <v>199</v>
      </c>
      <c r="D28" s="240" t="s">
        <v>41</v>
      </c>
      <c r="E28" s="152">
        <v>1672</v>
      </c>
      <c r="F28" s="260">
        <v>2161</v>
      </c>
      <c r="G28" s="152">
        <v>1345</v>
      </c>
      <c r="H28" s="260">
        <v>1206</v>
      </c>
      <c r="I28" s="152"/>
      <c r="J28" s="153"/>
      <c r="K28" s="152"/>
      <c r="L28" s="153"/>
      <c r="M28" s="152"/>
      <c r="N28" s="153"/>
    </row>
    <row r="29" spans="1:15" ht="18" customHeight="1">
      <c r="A29" s="283"/>
      <c r="B29" s="283"/>
      <c r="C29" s="44" t="s">
        <v>200</v>
      </c>
      <c r="D29" s="241" t="s">
        <v>42</v>
      </c>
      <c r="E29" s="69">
        <v>1600</v>
      </c>
      <c r="F29" s="261">
        <v>2114</v>
      </c>
      <c r="G29" s="69">
        <v>1299</v>
      </c>
      <c r="H29" s="261">
        <v>1159</v>
      </c>
      <c r="I29" s="69"/>
      <c r="J29" s="125"/>
      <c r="K29" s="69"/>
      <c r="L29" s="125"/>
      <c r="M29" s="69"/>
      <c r="N29" s="125"/>
    </row>
    <row r="30" spans="1:15" ht="18" customHeight="1">
      <c r="A30" s="283"/>
      <c r="B30" s="283"/>
      <c r="C30" s="44" t="s">
        <v>201</v>
      </c>
      <c r="D30" s="241" t="s">
        <v>202</v>
      </c>
      <c r="E30" s="69">
        <v>162</v>
      </c>
      <c r="F30" s="261">
        <v>157</v>
      </c>
      <c r="G30" s="70">
        <v>74</v>
      </c>
      <c r="H30" s="265">
        <v>41</v>
      </c>
      <c r="I30" s="69"/>
      <c r="J30" s="125"/>
      <c r="K30" s="69"/>
      <c r="L30" s="125"/>
      <c r="M30" s="69"/>
      <c r="N30" s="125"/>
    </row>
    <row r="31" spans="1:15" ht="18" customHeight="1">
      <c r="A31" s="283"/>
      <c r="B31" s="283"/>
      <c r="C31" s="11" t="s">
        <v>203</v>
      </c>
      <c r="D31" s="242" t="s">
        <v>204</v>
      </c>
      <c r="E31" s="279" t="s">
        <v>270</v>
      </c>
      <c r="F31" s="280" t="s">
        <v>271</v>
      </c>
      <c r="G31" s="73">
        <f>G28-G29-G30</f>
        <v>-28</v>
      </c>
      <c r="H31" s="264">
        <f>H28-H29-H30</f>
        <v>6</v>
      </c>
      <c r="I31" s="73">
        <f t="shared" ref="I31:N31" si="0">I28-I29-I30</f>
        <v>0</v>
      </c>
      <c r="J31" s="243">
        <f t="shared" si="0"/>
        <v>0</v>
      </c>
      <c r="K31" s="73">
        <f t="shared" si="0"/>
        <v>0</v>
      </c>
      <c r="L31" s="243">
        <f t="shared" si="0"/>
        <v>0</v>
      </c>
      <c r="M31" s="73">
        <f t="shared" si="0"/>
        <v>0</v>
      </c>
      <c r="N31" s="233">
        <f t="shared" si="0"/>
        <v>0</v>
      </c>
      <c r="O31" s="7"/>
    </row>
    <row r="32" spans="1:15" ht="18" customHeight="1">
      <c r="A32" s="283"/>
      <c r="B32" s="283"/>
      <c r="C32" s="175" t="s">
        <v>205</v>
      </c>
      <c r="D32" s="240" t="s">
        <v>206</v>
      </c>
      <c r="E32" s="152">
        <v>95</v>
      </c>
      <c r="F32" s="260">
        <v>113</v>
      </c>
      <c r="G32" s="152">
        <v>36</v>
      </c>
      <c r="H32" s="260">
        <v>37</v>
      </c>
      <c r="I32" s="152"/>
      <c r="J32" s="153"/>
      <c r="K32" s="152"/>
      <c r="L32" s="153"/>
      <c r="M32" s="152"/>
      <c r="N32" s="153"/>
    </row>
    <row r="33" spans="1:14" ht="18" customHeight="1">
      <c r="A33" s="283"/>
      <c r="B33" s="283"/>
      <c r="C33" s="44" t="s">
        <v>207</v>
      </c>
      <c r="D33" s="241" t="s">
        <v>208</v>
      </c>
      <c r="E33" s="69">
        <v>0</v>
      </c>
      <c r="F33" s="261">
        <v>2</v>
      </c>
      <c r="G33" s="69">
        <v>0.3</v>
      </c>
      <c r="H33" s="261">
        <v>0.02</v>
      </c>
      <c r="I33" s="69"/>
      <c r="J33" s="125"/>
      <c r="K33" s="69"/>
      <c r="L33" s="125"/>
      <c r="M33" s="69"/>
      <c r="N33" s="125"/>
    </row>
    <row r="34" spans="1:14" ht="18" customHeight="1">
      <c r="A34" s="283"/>
      <c r="B34" s="284"/>
      <c r="C34" s="11" t="s">
        <v>209</v>
      </c>
      <c r="D34" s="242" t="s">
        <v>210</v>
      </c>
      <c r="E34" s="73">
        <v>5</v>
      </c>
      <c r="F34" s="73">
        <v>1</v>
      </c>
      <c r="G34" s="73">
        <v>7</v>
      </c>
      <c r="H34" s="73">
        <f>H31+H32-H33</f>
        <v>42.98</v>
      </c>
      <c r="I34" s="73">
        <f t="shared" ref="I34:N34" si="1">I31+I32-I33</f>
        <v>0</v>
      </c>
      <c r="J34" s="137">
        <f t="shared" si="1"/>
        <v>0</v>
      </c>
      <c r="K34" s="73">
        <f t="shared" si="1"/>
        <v>0</v>
      </c>
      <c r="L34" s="137">
        <f t="shared" si="1"/>
        <v>0</v>
      </c>
      <c r="M34" s="73">
        <f t="shared" si="1"/>
        <v>0</v>
      </c>
      <c r="N34" s="137">
        <f t="shared" si="1"/>
        <v>0</v>
      </c>
    </row>
    <row r="35" spans="1:14" ht="18" customHeight="1">
      <c r="A35" s="283"/>
      <c r="B35" s="282" t="s">
        <v>211</v>
      </c>
      <c r="C35" s="175" t="s">
        <v>212</v>
      </c>
      <c r="D35" s="240" t="s">
        <v>213</v>
      </c>
      <c r="E35" s="152"/>
      <c r="F35" s="152"/>
      <c r="G35" s="152">
        <v>24</v>
      </c>
      <c r="H35" s="152"/>
      <c r="I35" s="152"/>
      <c r="J35" s="153"/>
      <c r="K35" s="152"/>
      <c r="L35" s="153"/>
      <c r="M35" s="152"/>
      <c r="N35" s="153"/>
    </row>
    <row r="36" spans="1:14" ht="18" customHeight="1">
      <c r="A36" s="283"/>
      <c r="B36" s="283"/>
      <c r="C36" s="44" t="s">
        <v>214</v>
      </c>
      <c r="D36" s="241" t="s">
        <v>215</v>
      </c>
      <c r="E36" s="69"/>
      <c r="F36" s="69"/>
      <c r="G36" s="69"/>
      <c r="H36" s="69">
        <v>42</v>
      </c>
      <c r="I36" s="69"/>
      <c r="J36" s="125"/>
      <c r="K36" s="69"/>
      <c r="L36" s="125"/>
      <c r="M36" s="69"/>
      <c r="N36" s="125"/>
    </row>
    <row r="37" spans="1:14" ht="18" customHeight="1">
      <c r="A37" s="283"/>
      <c r="B37" s="283"/>
      <c r="C37" s="44" t="s">
        <v>216</v>
      </c>
      <c r="D37" s="241" t="s">
        <v>217</v>
      </c>
      <c r="E37" s="69">
        <v>5</v>
      </c>
      <c r="F37" s="69">
        <v>1</v>
      </c>
      <c r="G37" s="69">
        <f t="shared" ref="G37:N37" si="2">G34+G35-G36</f>
        <v>31</v>
      </c>
      <c r="H37" s="69">
        <f>H34+H35-H36</f>
        <v>0.97999999999999687</v>
      </c>
      <c r="I37" s="69">
        <f t="shared" si="2"/>
        <v>0</v>
      </c>
      <c r="J37" s="125">
        <f t="shared" si="2"/>
        <v>0</v>
      </c>
      <c r="K37" s="69">
        <f t="shared" si="2"/>
        <v>0</v>
      </c>
      <c r="L37" s="125">
        <f t="shared" si="2"/>
        <v>0</v>
      </c>
      <c r="M37" s="69">
        <f t="shared" si="2"/>
        <v>0</v>
      </c>
      <c r="N37" s="125">
        <f t="shared" si="2"/>
        <v>0</v>
      </c>
    </row>
    <row r="38" spans="1:14" ht="18" customHeight="1">
      <c r="A38" s="283"/>
      <c r="B38" s="283"/>
      <c r="C38" s="44" t="s">
        <v>218</v>
      </c>
      <c r="D38" s="241" t="s">
        <v>219</v>
      </c>
      <c r="E38" s="69"/>
      <c r="F38" s="69"/>
      <c r="G38" s="69"/>
      <c r="H38" s="69"/>
      <c r="I38" s="69"/>
      <c r="J38" s="125"/>
      <c r="K38" s="69"/>
      <c r="L38" s="125"/>
      <c r="M38" s="69"/>
      <c r="N38" s="125"/>
    </row>
    <row r="39" spans="1:14" ht="18" customHeight="1">
      <c r="A39" s="283"/>
      <c r="B39" s="283"/>
      <c r="C39" s="44" t="s">
        <v>220</v>
      </c>
      <c r="D39" s="241" t="s">
        <v>221</v>
      </c>
      <c r="E39" s="69"/>
      <c r="F39" s="69"/>
      <c r="G39" s="69"/>
      <c r="H39" s="69"/>
      <c r="I39" s="69"/>
      <c r="J39" s="125"/>
      <c r="K39" s="69"/>
      <c r="L39" s="125"/>
      <c r="M39" s="69"/>
      <c r="N39" s="125"/>
    </row>
    <row r="40" spans="1:14" ht="18" customHeight="1">
      <c r="A40" s="283"/>
      <c r="B40" s="283"/>
      <c r="C40" s="44" t="s">
        <v>222</v>
      </c>
      <c r="D40" s="241" t="s">
        <v>223</v>
      </c>
      <c r="E40" s="69"/>
      <c r="F40" s="69"/>
      <c r="G40" s="69"/>
      <c r="H40" s="69"/>
      <c r="I40" s="69"/>
      <c r="J40" s="125"/>
      <c r="K40" s="69"/>
      <c r="L40" s="125"/>
      <c r="M40" s="69"/>
      <c r="N40" s="125"/>
    </row>
    <row r="41" spans="1:14" ht="18" customHeight="1">
      <c r="A41" s="283"/>
      <c r="B41" s="283"/>
      <c r="C41" s="187" t="s">
        <v>224</v>
      </c>
      <c r="D41" s="241" t="s">
        <v>225</v>
      </c>
      <c r="E41" s="69">
        <v>5</v>
      </c>
      <c r="F41" s="69">
        <v>1</v>
      </c>
      <c r="G41" s="69">
        <f t="shared" ref="G41:N41" si="3">G34+G35-G36-G40</f>
        <v>31</v>
      </c>
      <c r="H41" s="69">
        <f>H34+H35-H36-H40</f>
        <v>0.97999999999999687</v>
      </c>
      <c r="I41" s="69">
        <f t="shared" si="3"/>
        <v>0</v>
      </c>
      <c r="J41" s="125">
        <f t="shared" si="3"/>
        <v>0</v>
      </c>
      <c r="K41" s="69">
        <f t="shared" si="3"/>
        <v>0</v>
      </c>
      <c r="L41" s="125">
        <f t="shared" si="3"/>
        <v>0</v>
      </c>
      <c r="M41" s="69">
        <f t="shared" si="3"/>
        <v>0</v>
      </c>
      <c r="N41" s="125">
        <f t="shared" si="3"/>
        <v>0</v>
      </c>
    </row>
    <row r="42" spans="1:14" ht="18" customHeight="1">
      <c r="A42" s="283"/>
      <c r="B42" s="283"/>
      <c r="C42" s="325" t="s">
        <v>226</v>
      </c>
      <c r="D42" s="326"/>
      <c r="E42" s="70">
        <v>5</v>
      </c>
      <c r="F42" s="70">
        <v>1</v>
      </c>
      <c r="G42" s="70">
        <f t="shared" ref="G42:N42" si="4">G37+G38-G39-G40</f>
        <v>31</v>
      </c>
      <c r="H42" s="70">
        <f>H37+H38-H39-H40</f>
        <v>0.97999999999999687</v>
      </c>
      <c r="I42" s="70">
        <f t="shared" si="4"/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5">
        <f t="shared" si="4"/>
        <v>0</v>
      </c>
    </row>
    <row r="43" spans="1:14" ht="18" customHeight="1">
      <c r="A43" s="283"/>
      <c r="B43" s="283"/>
      <c r="C43" s="44" t="s">
        <v>227</v>
      </c>
      <c r="D43" s="241" t="s">
        <v>228</v>
      </c>
      <c r="E43" s="69"/>
      <c r="F43" s="69"/>
      <c r="G43" s="69"/>
      <c r="H43" s="69"/>
      <c r="I43" s="69"/>
      <c r="J43" s="125"/>
      <c r="K43" s="69"/>
      <c r="L43" s="125"/>
      <c r="M43" s="69"/>
      <c r="N43" s="125"/>
    </row>
    <row r="44" spans="1:14" ht="18" customHeight="1">
      <c r="A44" s="284"/>
      <c r="B44" s="284"/>
      <c r="C44" s="11" t="s">
        <v>229</v>
      </c>
      <c r="D44" s="98" t="s">
        <v>230</v>
      </c>
      <c r="E44" s="73">
        <v>5</v>
      </c>
      <c r="F44" s="73">
        <v>1</v>
      </c>
      <c r="G44" s="73">
        <f t="shared" ref="G44:N44" si="5">G41+G43</f>
        <v>31</v>
      </c>
      <c r="H44" s="73">
        <f>H41+H43</f>
        <v>0.97999999999999687</v>
      </c>
      <c r="I44" s="73">
        <f t="shared" si="5"/>
        <v>0</v>
      </c>
      <c r="J44" s="137">
        <f t="shared" si="5"/>
        <v>0</v>
      </c>
      <c r="K44" s="73">
        <f t="shared" si="5"/>
        <v>0</v>
      </c>
      <c r="L44" s="137">
        <f t="shared" si="5"/>
        <v>0</v>
      </c>
      <c r="M44" s="73">
        <f t="shared" si="5"/>
        <v>0</v>
      </c>
      <c r="N44" s="137">
        <f t="shared" si="5"/>
        <v>0</v>
      </c>
    </row>
    <row r="45" spans="1:14" ht="14.1" customHeight="1">
      <c r="A45" s="13" t="s">
        <v>231</v>
      </c>
    </row>
    <row r="46" spans="1:14" ht="14.1" customHeight="1">
      <c r="A46" s="13" t="s">
        <v>232</v>
      </c>
    </row>
    <row r="47" spans="1:14">
      <c r="A47" s="244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今井　貴伸</cp:lastModifiedBy>
  <cp:lastPrinted>2018-07-31T02:15:38Z</cp:lastPrinted>
  <dcterms:created xsi:type="dcterms:W3CDTF">1999-07-06T05:17:05Z</dcterms:created>
  <dcterms:modified xsi:type="dcterms:W3CDTF">2018-10-29T06:32:49Z</dcterms:modified>
</cp:coreProperties>
</file>