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<sst xmlns="http://schemas.openxmlformats.org/spreadsheetml/2006/main" count="458" uniqueCount="264">
  <si>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</si>
  <si>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</si>
  <si>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</si>
  <si>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</si>
  <si>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</si>
  <si>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</si>
  <si>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</si>
  <si>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</si>
  <si>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</si>
  <si>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</si>
  <si>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</si>
  <si>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</si>
  <si>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</si>
  <si>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</si>
  <si>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</si>
  <si>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</si>
  <si>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</si>
  <si>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</si>
  <si>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</si>
  <si>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</si>
  <si>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</si>
  <si>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</si>
  <si>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</si>
  <si>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</si>
  <si>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</si>
  <si>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</si>
  <si>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</si>
  <si>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</si>
  <si>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</si>
  <si>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</si>
  <si>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</si>
  <si>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</si>
  <si>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</si>
  <si>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</si>
  <si>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</si>
  <si>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</si>
  <si>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</si>
  <si>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</si>
  <si>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</si>
  <si>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</si>
  <si>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</si>
  <si>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</si>
  <si>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</si>
  <si>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</si>
  <si>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</si>
  <si>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</si>
  <si>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</si>
  <si>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</si>
  <si>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</si>
  <si>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</si>
  <si>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</si>
  <si>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</si>
  <si>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</si>
  <si>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</si>
  <si>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</si>
  <si>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</si>
  <si>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</si>
  <si>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</si>
  <si>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</si>
  <si>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</si>
  <si>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</si>
  <si>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</si>
  <si>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</si>
  <si>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</si>
  <si>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</si>
  <si>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</si>
  <si>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</si>
  <si>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</si>
  <si>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</si>
  <si>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</si>
  <si>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</si>
  <si>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</si>
  <si>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</si>
  <si>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</si>
  <si>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</si>
  <si>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</si>
  <si>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</si>
  <si>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</si>
  <si>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</si>
  <si>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</si>
  <si>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</si>
  <si>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</si>
  <si>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</si>
  <si>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</si>
  <si>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</si>
  <si>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</si>
  <si>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</si>
  <si>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</si>
  <si>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</si>
  <si>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</si>
  <si>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</si>
  <si>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</si>
  <si>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</si>
  <si>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</si>
  <si>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</si>
  <si>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</si>
  <si>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</si>
  <si>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</si>
  <si>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</si>
  <si>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</si>
  <si>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</si>
  <si>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</si>
  <si>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</si>
  <si>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</si>
  <si>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</si>
  <si>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</si>
  <si>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</si>
  <si>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</si>
  <si>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</si>
  <si>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</si>
  <si>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</si>
  <si>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</si>
  <si>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</si>
  <si>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</si>
  <si>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</si>
  <si>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</si>
  <si>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</si>
  <si>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</si>
  <si>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</si>
  <si>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</si>
  <si>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</si>
  <si>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</si>
  <si>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</si>
  <si>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</si>
  <si>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</si>
  <si>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</si>
  <si>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</si>
  <si>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</si>
  <si>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</si>
  <si>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</si>
  <si>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</si>
  <si>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</si>
  <si>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</si>
  <si>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</si>
  <si>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</si>
  <si>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</si>
  <si>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</si>
  <si>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</si>
  <si>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</si>
  <si>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</si>
  <si>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</si>
  <si>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</si>
  <si>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</si>
  <si>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</si>
  <si>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</si>
  <si>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</si>
  <si>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</si>
  <si>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</si>
  <si>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</si>
  <si>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</si>
  <si>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</si>
  <si>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</si>
  <si>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</si>
  <si>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</si>
  <si>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</si>
  <si>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</si>
  <si>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</si>
  <si>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</si>
  <si>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</si>
  <si>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</si>
  <si>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</si>
  <si>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</si>
  <si>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</si>
  <si>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</si>
  <si>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</si>
  <si>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</si>
  <si>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</si>
  <si>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</si>
  <si>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</si>
  <si>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</si>
  <si>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</si>
  <si>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</si>
  <si>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</si>
  <si>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</si>
  <si>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</si>
  <si>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</si>
  <si>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</si>
  <si>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</si>
  <si>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</si>
  <si>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</si>
  <si>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</si>
  <si>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</si>
  <si>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</si>
  <si>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</si>
  <si>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</si>
  <si>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</si>
  <si>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</si>
  <si>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</si>
  <si>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</si>
  <si>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</si>
  <si>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</si>
  <si>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</si>
  <si>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</si>
  <si>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</si>
  <si>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</si>
  <si>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</si>
  <si>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</si>
  <si>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</si>
  <si>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</si>
  <si>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</si>
  <si>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</si>
  <si>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</si>
  <si>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</si>
  <si>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</si>
  <si>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</si>
  <si>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</si>
  <si>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</si>
  <si>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</si>
  <si>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</si>
  <si>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</si>
  <si>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</si>
  <si>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</si>
  <si>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</si>
  <si>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</si>
  <si>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</si>
  <si>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</si>
  <si>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</si>
  <si>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</si>
  <si>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</si>
  <si>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</si>
  <si>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</si>
  <si>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</si>
  <si>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</si>
  <si>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</si>
  <si>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</si>
  <si>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</si>
  <si>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</si>
  <si>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</si>
  <si>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</si>
  <si>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</si>
  <si>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</si>
  <si>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</si>
  <si>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</si>
  <si>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</si>
  <si>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</si>
  <si>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</si>
  <si>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</si>
  <si>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</si>
  <si>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</si>
  <si>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</si>
  <si>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</si>
  <si>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</si>
  <si>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</si>
  <si>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</si>
  <si>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</si>
  <si>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</si>
  <si>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</si>
  <si>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</si>
  <si>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電気事業</t>
  </si>
  <si>
    <t>水道事業</t>
  </si>
  <si>
    <t>工業用水道事業</t>
  </si>
  <si>
    <t>電気事業</t>
  </si>
  <si>
    <t>水道事業</t>
  </si>
  <si>
    <t>工業用水道事業</t>
  </si>
  <si>
    <t>京都府</t>
  </si>
  <si>
    <t>病院事業</t>
  </si>
  <si>
    <t>道路公社</t>
  </si>
  <si>
    <t>土地開発公社</t>
  </si>
  <si>
    <t>住宅供給公社</t>
  </si>
  <si>
    <t>臨海土地造成事業</t>
  </si>
  <si>
    <t>港湾整備事業</t>
  </si>
  <si>
    <t>下水道事業</t>
  </si>
  <si>
    <t>宅地造成事業</t>
  </si>
  <si>
    <t>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</si>
</sst>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11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70" xfId="48" applyNumberFormat="1" applyFont="1" applyBorder="1" applyAlignment="1">
      <alignment vertical="center"/>
    </xf>
    <xf numFmtId="217" fontId="0" fillId="0" borderId="71" xfId="48" applyNumberFormat="1" applyFont="1" applyBorder="1" applyAlignment="1">
      <alignment vertical="center"/>
    </xf>
    <xf numFmtId="217" fontId="0" fillId="0" borderId="72" xfId="48" applyNumberFormat="1" applyFont="1" applyBorder="1" applyAlignment="1">
      <alignment vertical="center"/>
    </xf>
    <xf numFmtId="217" fontId="0" fillId="0" borderId="73" xfId="48" applyNumberFormat="1" applyFont="1" applyBorder="1" applyAlignment="1">
      <alignment vertical="center"/>
    </xf>
    <xf numFmtId="217" fontId="0" fillId="0" borderId="2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horizontal="right" vertical="center"/>
    </xf>
    <xf numFmtId="217" fontId="0" fillId="0" borderId="36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32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25" xfId="48" applyNumberFormat="1" applyFont="1" applyBorder="1" applyAlignment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15" xfId="48" applyNumberFormat="1" applyFont="1" applyBorder="1" applyAlignment="1">
      <alignment horizontal="right" vertical="center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4" xfId="48" applyNumberFormat="1" applyFont="1" applyBorder="1" applyAlignment="1">
      <alignment vertical="center" textRotation="255"/>
    </xf>
    <xf numFmtId="224" fontId="16" fillId="0" borderId="75" xfId="48" applyNumberFormat="1" applyFont="1" applyBorder="1" applyAlignment="1">
      <alignment vertical="center" textRotation="255"/>
    </xf>
    <xf numFmtId="224" fontId="16" fillId="0" borderId="76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4" fillId="0" borderId="75" xfId="61" applyFont="1" applyBorder="1" applyAlignment="1">
      <alignment vertical="center" textRotation="255"/>
      <protection/>
    </xf>
    <xf numFmtId="0" fontId="14" fillId="0" borderId="76" xfId="61" applyFont="1" applyBorder="1" applyAlignment="1">
      <alignment vertical="center" textRotation="255"/>
      <protection/>
    </xf>
    <xf numFmtId="0" fontId="14" fillId="0" borderId="75" xfId="61" applyFont="1" applyBorder="1" applyAlignment="1">
      <alignment vertical="center"/>
      <protection/>
    </xf>
    <xf numFmtId="0" fontId="14" fillId="0" borderId="76" xfId="61" applyFont="1" applyBorder="1" applyAlignment="1">
      <alignment vertical="center"/>
      <protection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4" xfId="0" applyNumberFormat="1" applyBorder="1" applyAlignment="1">
      <alignment horizontal="center" vertical="center" textRotation="255"/>
    </xf>
    <xf numFmtId="217" fontId="0" fillId="0" borderId="36" xfId="48" applyNumberFormat="1" applyFont="1" applyBorder="1" applyAlignment="1">
      <alignment vertical="center"/>
    </xf>
    <xf numFmtId="217" fontId="0" fillId="0" borderId="37" xfId="0" applyNumberFormat="1" applyBorder="1" applyAlignment="1">
      <alignment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19" sqref="F1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254</v>
      </c>
      <c r="F1" s="1"/>
    </row>
    <row r="3" ht="14.25">
      <c r="A3" s="27" t="s">
        <v>93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5" t="s">
        <v>88</v>
      </c>
      <c r="B9" s="265" t="s">
        <v>90</v>
      </c>
      <c r="C9" s="55" t="s">
        <v>4</v>
      </c>
      <c r="D9" s="56"/>
      <c r="E9" s="56"/>
      <c r="F9" s="65">
        <v>325151</v>
      </c>
      <c r="G9" s="75">
        <f>F9/$F$27*100</f>
        <v>39.22434592111485</v>
      </c>
      <c r="H9" s="66">
        <v>342812</v>
      </c>
      <c r="I9" s="80">
        <f>(F9/H9-1)*100</f>
        <v>-5.151803320770565</v>
      </c>
      <c r="K9" s="106"/>
    </row>
    <row r="10" spans="1:9" ht="18" customHeight="1">
      <c r="A10" s="266"/>
      <c r="B10" s="266"/>
      <c r="C10" s="7"/>
      <c r="D10" s="52" t="s">
        <v>23</v>
      </c>
      <c r="E10" s="53"/>
      <c r="F10" s="67">
        <v>94110</v>
      </c>
      <c r="G10" s="76">
        <f aca="true" t="shared" si="0" ref="G10:G27">F10/$F$27*100</f>
        <v>11.352888948937936</v>
      </c>
      <c r="H10" s="68">
        <v>113682</v>
      </c>
      <c r="I10" s="81">
        <f aca="true" t="shared" si="1" ref="I10:I27">(F10/H10-1)*100</f>
        <v>-17.21644587533646</v>
      </c>
    </row>
    <row r="11" spans="1:9" ht="18" customHeight="1">
      <c r="A11" s="266"/>
      <c r="B11" s="266"/>
      <c r="C11" s="7"/>
      <c r="D11" s="16"/>
      <c r="E11" s="23" t="s">
        <v>24</v>
      </c>
      <c r="F11" s="69">
        <v>79890</v>
      </c>
      <c r="G11" s="77">
        <f t="shared" si="0"/>
        <v>9.637469962072592</v>
      </c>
      <c r="H11" s="70">
        <v>101104</v>
      </c>
      <c r="I11" s="82">
        <f t="shared" si="1"/>
        <v>-20.982354802975156</v>
      </c>
    </row>
    <row r="12" spans="1:9" ht="18" customHeight="1">
      <c r="A12" s="266"/>
      <c r="B12" s="266"/>
      <c r="C12" s="7"/>
      <c r="D12" s="16"/>
      <c r="E12" s="23" t="s">
        <v>25</v>
      </c>
      <c r="F12" s="69">
        <v>12982</v>
      </c>
      <c r="G12" s="77">
        <f t="shared" si="0"/>
        <v>1.5660737895559693</v>
      </c>
      <c r="H12" s="70">
        <v>11653</v>
      </c>
      <c r="I12" s="82">
        <f t="shared" si="1"/>
        <v>11.404788466489313</v>
      </c>
    </row>
    <row r="13" spans="1:9" ht="18" customHeight="1">
      <c r="A13" s="266"/>
      <c r="B13" s="266"/>
      <c r="C13" s="7"/>
      <c r="D13" s="33"/>
      <c r="E13" s="23" t="s">
        <v>26</v>
      </c>
      <c r="F13" s="69">
        <v>1238</v>
      </c>
      <c r="G13" s="77">
        <f t="shared" si="0"/>
        <v>0.14934519730937376</v>
      </c>
      <c r="H13" s="70">
        <v>925</v>
      </c>
      <c r="I13" s="82">
        <f t="shared" si="1"/>
        <v>33.837837837837846</v>
      </c>
    </row>
    <row r="14" spans="1:9" ht="18" customHeight="1">
      <c r="A14" s="266"/>
      <c r="B14" s="266"/>
      <c r="C14" s="7"/>
      <c r="D14" s="61" t="s">
        <v>27</v>
      </c>
      <c r="E14" s="51"/>
      <c r="F14" s="65">
        <v>78706</v>
      </c>
      <c r="G14" s="75">
        <f t="shared" si="0"/>
        <v>9.494639014080429</v>
      </c>
      <c r="H14" s="66">
        <v>74064</v>
      </c>
      <c r="I14" s="83">
        <f t="shared" si="1"/>
        <v>6.267552387124642</v>
      </c>
    </row>
    <row r="15" spans="1:9" ht="18" customHeight="1">
      <c r="A15" s="266"/>
      <c r="B15" s="266"/>
      <c r="C15" s="7"/>
      <c r="D15" s="16"/>
      <c r="E15" s="23" t="s">
        <v>28</v>
      </c>
      <c r="F15" s="69">
        <v>4029</v>
      </c>
      <c r="G15" s="77">
        <f t="shared" si="0"/>
        <v>0.4860353796118473</v>
      </c>
      <c r="H15" s="70">
        <v>3909</v>
      </c>
      <c r="I15" s="82">
        <f t="shared" si="1"/>
        <v>3.069838833461236</v>
      </c>
    </row>
    <row r="16" spans="1:11" ht="18" customHeight="1">
      <c r="A16" s="266"/>
      <c r="B16" s="266"/>
      <c r="C16" s="7"/>
      <c r="D16" s="16"/>
      <c r="E16" s="29" t="s">
        <v>29</v>
      </c>
      <c r="F16" s="67">
        <v>74677</v>
      </c>
      <c r="G16" s="76">
        <f t="shared" si="0"/>
        <v>9.008603634468582</v>
      </c>
      <c r="H16" s="68">
        <v>70155</v>
      </c>
      <c r="I16" s="81">
        <f t="shared" si="1"/>
        <v>6.445727318081396</v>
      </c>
      <c r="K16" s="107"/>
    </row>
    <row r="17" spans="1:9" ht="18" customHeight="1">
      <c r="A17" s="266"/>
      <c r="B17" s="266"/>
      <c r="C17" s="7"/>
      <c r="D17" s="268" t="s">
        <v>30</v>
      </c>
      <c r="E17" s="269"/>
      <c r="F17" s="67">
        <v>97984</v>
      </c>
      <c r="G17" s="76">
        <f t="shared" si="0"/>
        <v>11.820226020324458</v>
      </c>
      <c r="H17" s="68">
        <v>103172</v>
      </c>
      <c r="I17" s="81">
        <f t="shared" si="1"/>
        <v>-5.0284961035939935</v>
      </c>
    </row>
    <row r="18" spans="1:9" ht="18" customHeight="1">
      <c r="A18" s="266"/>
      <c r="B18" s="266"/>
      <c r="C18" s="7"/>
      <c r="D18" s="270" t="s">
        <v>94</v>
      </c>
      <c r="E18" s="271"/>
      <c r="F18" s="69">
        <v>8944</v>
      </c>
      <c r="G18" s="77">
        <f t="shared" si="0"/>
        <v>1.0789527017245872</v>
      </c>
      <c r="H18" s="70">
        <v>7885</v>
      </c>
      <c r="I18" s="82">
        <f t="shared" si="1"/>
        <v>13.430564362714016</v>
      </c>
    </row>
    <row r="19" spans="1:26" ht="18" customHeight="1">
      <c r="A19" s="266"/>
      <c r="B19" s="266"/>
      <c r="C19" s="10"/>
      <c r="D19" s="270" t="s">
        <v>95</v>
      </c>
      <c r="E19" s="271"/>
      <c r="F19" s="69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66"/>
      <c r="B20" s="266"/>
      <c r="C20" s="44" t="s">
        <v>5</v>
      </c>
      <c r="D20" s="43"/>
      <c r="E20" s="43"/>
      <c r="F20" s="69">
        <v>42824</v>
      </c>
      <c r="G20" s="77">
        <f t="shared" si="0"/>
        <v>5.16604097704089</v>
      </c>
      <c r="H20" s="70">
        <v>43210</v>
      </c>
      <c r="I20" s="82">
        <f t="shared" si="1"/>
        <v>-0.8933117333950524</v>
      </c>
    </row>
    <row r="21" spans="1:9" ht="18" customHeight="1">
      <c r="A21" s="266"/>
      <c r="B21" s="266"/>
      <c r="C21" s="44" t="s">
        <v>6</v>
      </c>
      <c r="D21" s="43"/>
      <c r="E21" s="43"/>
      <c r="F21" s="69">
        <v>162600</v>
      </c>
      <c r="G21" s="77">
        <f t="shared" si="0"/>
        <v>19.615128499599493</v>
      </c>
      <c r="H21" s="70">
        <v>163500</v>
      </c>
      <c r="I21" s="82">
        <f t="shared" si="1"/>
        <v>-0.5504587155963248</v>
      </c>
    </row>
    <row r="22" spans="1:9" ht="18" customHeight="1">
      <c r="A22" s="266"/>
      <c r="B22" s="266"/>
      <c r="C22" s="44" t="s">
        <v>31</v>
      </c>
      <c r="D22" s="43"/>
      <c r="E22" s="43"/>
      <c r="F22" s="69">
        <v>12332</v>
      </c>
      <c r="G22" s="77">
        <f t="shared" si="0"/>
        <v>1.4876615292562174</v>
      </c>
      <c r="H22" s="70">
        <v>12479</v>
      </c>
      <c r="I22" s="82">
        <f t="shared" si="1"/>
        <v>-1.177979004727947</v>
      </c>
    </row>
    <row r="23" spans="1:9" ht="18" customHeight="1">
      <c r="A23" s="266"/>
      <c r="B23" s="266"/>
      <c r="C23" s="44" t="s">
        <v>7</v>
      </c>
      <c r="D23" s="43"/>
      <c r="E23" s="43"/>
      <c r="F23" s="69">
        <v>68623</v>
      </c>
      <c r="G23" s="77">
        <f t="shared" si="0"/>
        <v>8.278283905461354</v>
      </c>
      <c r="H23" s="70">
        <v>71869</v>
      </c>
      <c r="I23" s="82">
        <f t="shared" si="1"/>
        <v>-4.516550946861653</v>
      </c>
    </row>
    <row r="24" spans="1:9" ht="18" customHeight="1">
      <c r="A24" s="266"/>
      <c r="B24" s="266"/>
      <c r="C24" s="44" t="s">
        <v>32</v>
      </c>
      <c r="D24" s="43"/>
      <c r="E24" s="43"/>
      <c r="F24" s="69">
        <v>1408</v>
      </c>
      <c r="G24" s="77">
        <f t="shared" si="0"/>
        <v>0.1698530192339243</v>
      </c>
      <c r="H24" s="70">
        <v>1369</v>
      </c>
      <c r="I24" s="82">
        <f t="shared" si="1"/>
        <v>2.848794740686622</v>
      </c>
    </row>
    <row r="25" spans="1:9" ht="18" customHeight="1">
      <c r="A25" s="266"/>
      <c r="B25" s="266"/>
      <c r="C25" s="44" t="s">
        <v>8</v>
      </c>
      <c r="D25" s="43"/>
      <c r="E25" s="43"/>
      <c r="F25" s="69">
        <v>114922</v>
      </c>
      <c r="G25" s="77">
        <f t="shared" si="0"/>
        <v>13.863528889489379</v>
      </c>
      <c r="H25" s="70">
        <v>104533</v>
      </c>
      <c r="I25" s="82">
        <f t="shared" si="1"/>
        <v>9.938488324261229</v>
      </c>
    </row>
    <row r="26" spans="1:9" ht="18" customHeight="1">
      <c r="A26" s="266"/>
      <c r="B26" s="266"/>
      <c r="C26" s="45" t="s">
        <v>9</v>
      </c>
      <c r="D26" s="46"/>
      <c r="E26" s="46"/>
      <c r="F26" s="71">
        <v>101092</v>
      </c>
      <c r="G26" s="78">
        <f t="shared" si="0"/>
        <v>12.195157258803887</v>
      </c>
      <c r="H26" s="72">
        <v>129338</v>
      </c>
      <c r="I26" s="84">
        <f t="shared" si="1"/>
        <v>-21.83890272000495</v>
      </c>
    </row>
    <row r="27" spans="1:9" ht="18" customHeight="1">
      <c r="A27" s="266"/>
      <c r="B27" s="267"/>
      <c r="C27" s="47" t="s">
        <v>10</v>
      </c>
      <c r="D27" s="31"/>
      <c r="E27" s="31"/>
      <c r="F27" s="73">
        <f>SUM(F9,F20:F26)</f>
        <v>828952</v>
      </c>
      <c r="G27" s="79">
        <f t="shared" si="0"/>
        <v>100</v>
      </c>
      <c r="H27" s="73">
        <f>SUM(H9,H20:H26)</f>
        <v>869110</v>
      </c>
      <c r="I27" s="85">
        <f t="shared" si="1"/>
        <v>-4.6205888782777755</v>
      </c>
    </row>
    <row r="28" spans="1:9" ht="18" customHeight="1">
      <c r="A28" s="266"/>
      <c r="B28" s="265" t="s">
        <v>89</v>
      </c>
      <c r="C28" s="55" t="s">
        <v>11</v>
      </c>
      <c r="D28" s="56"/>
      <c r="E28" s="56"/>
      <c r="F28" s="65">
        <v>355440</v>
      </c>
      <c r="G28" s="75">
        <f>F28/$F$45*100</f>
        <v>42.87823661683668</v>
      </c>
      <c r="H28" s="65">
        <v>355403</v>
      </c>
      <c r="I28" s="86">
        <f>(F28/H28-1)*100</f>
        <v>0.010410716848197055</v>
      </c>
    </row>
    <row r="29" spans="1:9" ht="18" customHeight="1">
      <c r="A29" s="266"/>
      <c r="B29" s="266"/>
      <c r="C29" s="7"/>
      <c r="D29" s="30" t="s">
        <v>12</v>
      </c>
      <c r="E29" s="43"/>
      <c r="F29" s="69">
        <v>214192</v>
      </c>
      <c r="G29" s="77">
        <f aca="true" t="shared" si="2" ref="G29:G45">F29/$F$45*100</f>
        <v>25.83889055096073</v>
      </c>
      <c r="H29" s="69">
        <v>214527</v>
      </c>
      <c r="I29" s="87">
        <f aca="true" t="shared" si="3" ref="I29:I45">(F29/H29-1)*100</f>
        <v>-0.15615749998835193</v>
      </c>
    </row>
    <row r="30" spans="1:9" ht="18" customHeight="1">
      <c r="A30" s="266"/>
      <c r="B30" s="266"/>
      <c r="C30" s="7"/>
      <c r="D30" s="30" t="s">
        <v>33</v>
      </c>
      <c r="E30" s="43"/>
      <c r="F30" s="69">
        <v>23722</v>
      </c>
      <c r="G30" s="77">
        <f t="shared" si="2"/>
        <v>2.861685598201102</v>
      </c>
      <c r="H30" s="69">
        <v>24417</v>
      </c>
      <c r="I30" s="87">
        <f t="shared" si="3"/>
        <v>-2.846377523856325</v>
      </c>
    </row>
    <row r="31" spans="1:9" ht="18" customHeight="1">
      <c r="A31" s="266"/>
      <c r="B31" s="266"/>
      <c r="C31" s="19"/>
      <c r="D31" s="30" t="s">
        <v>13</v>
      </c>
      <c r="E31" s="43"/>
      <c r="F31" s="69">
        <v>117526</v>
      </c>
      <c r="G31" s="77">
        <f t="shared" si="2"/>
        <v>14.177660467674846</v>
      </c>
      <c r="H31" s="69">
        <v>116459</v>
      </c>
      <c r="I31" s="87">
        <f t="shared" si="3"/>
        <v>0.9162022686095561</v>
      </c>
    </row>
    <row r="32" spans="1:9" ht="18" customHeight="1">
      <c r="A32" s="266"/>
      <c r="B32" s="266"/>
      <c r="C32" s="50" t="s">
        <v>14</v>
      </c>
      <c r="D32" s="51"/>
      <c r="E32" s="51"/>
      <c r="F32" s="65">
        <v>375826</v>
      </c>
      <c r="G32" s="75">
        <f t="shared" si="2"/>
        <v>45.33748636833013</v>
      </c>
      <c r="H32" s="65">
        <v>428891</v>
      </c>
      <c r="I32" s="86">
        <f t="shared" si="3"/>
        <v>-12.372607492346543</v>
      </c>
    </row>
    <row r="33" spans="1:9" ht="18" customHeight="1">
      <c r="A33" s="266"/>
      <c r="B33" s="266"/>
      <c r="C33" s="7"/>
      <c r="D33" s="30" t="s">
        <v>15</v>
      </c>
      <c r="E33" s="43"/>
      <c r="F33" s="69">
        <v>29877</v>
      </c>
      <c r="G33" s="77">
        <f t="shared" si="2"/>
        <v>3.604189386116446</v>
      </c>
      <c r="H33" s="69">
        <v>30349</v>
      </c>
      <c r="I33" s="87">
        <f t="shared" si="3"/>
        <v>-1.555240699858318</v>
      </c>
    </row>
    <row r="34" spans="1:9" ht="18" customHeight="1">
      <c r="A34" s="266"/>
      <c r="B34" s="266"/>
      <c r="C34" s="7"/>
      <c r="D34" s="30" t="s">
        <v>34</v>
      </c>
      <c r="E34" s="43"/>
      <c r="F34" s="69">
        <v>2180</v>
      </c>
      <c r="G34" s="77">
        <f t="shared" si="2"/>
        <v>0.26298265762070666</v>
      </c>
      <c r="H34" s="69">
        <v>2144</v>
      </c>
      <c r="I34" s="87">
        <f t="shared" si="3"/>
        <v>1.679104477611948</v>
      </c>
    </row>
    <row r="35" spans="1:9" ht="18" customHeight="1">
      <c r="A35" s="266"/>
      <c r="B35" s="266"/>
      <c r="C35" s="7"/>
      <c r="D35" s="30" t="s">
        <v>35</v>
      </c>
      <c r="E35" s="43"/>
      <c r="F35" s="69">
        <v>247080</v>
      </c>
      <c r="G35" s="77">
        <f t="shared" si="2"/>
        <v>29.806309653634948</v>
      </c>
      <c r="H35" s="69">
        <v>281733</v>
      </c>
      <c r="I35" s="87">
        <f t="shared" si="3"/>
        <v>-12.299943563586801</v>
      </c>
    </row>
    <row r="36" spans="1:9" ht="18" customHeight="1">
      <c r="A36" s="266"/>
      <c r="B36" s="266"/>
      <c r="C36" s="7"/>
      <c r="D36" s="30" t="s">
        <v>36</v>
      </c>
      <c r="E36" s="43"/>
      <c r="F36" s="69">
        <v>17549</v>
      </c>
      <c r="G36" s="77">
        <f t="shared" si="2"/>
        <v>2.117010393846688</v>
      </c>
      <c r="H36" s="69">
        <v>2934</v>
      </c>
      <c r="I36" s="87">
        <f t="shared" si="3"/>
        <v>498.1254260395365</v>
      </c>
    </row>
    <row r="37" spans="1:9" ht="18" customHeight="1">
      <c r="A37" s="266"/>
      <c r="B37" s="266"/>
      <c r="C37" s="7"/>
      <c r="D37" s="30" t="s">
        <v>16</v>
      </c>
      <c r="E37" s="43"/>
      <c r="F37" s="69">
        <v>7175</v>
      </c>
      <c r="G37" s="77">
        <f t="shared" si="2"/>
        <v>0.8655507194626467</v>
      </c>
      <c r="H37" s="69">
        <v>9218</v>
      </c>
      <c r="I37" s="87">
        <f t="shared" si="3"/>
        <v>-22.16315903666739</v>
      </c>
    </row>
    <row r="38" spans="1:9" ht="18" customHeight="1">
      <c r="A38" s="266"/>
      <c r="B38" s="266"/>
      <c r="C38" s="19"/>
      <c r="D38" s="30" t="s">
        <v>37</v>
      </c>
      <c r="E38" s="43"/>
      <c r="F38" s="69">
        <v>71662</v>
      </c>
      <c r="G38" s="77">
        <f t="shared" si="2"/>
        <v>8.644891380924348</v>
      </c>
      <c r="H38" s="69">
        <v>102210</v>
      </c>
      <c r="I38" s="87">
        <f t="shared" si="3"/>
        <v>-29.887486547304565</v>
      </c>
    </row>
    <row r="39" spans="1:9" ht="18" customHeight="1">
      <c r="A39" s="266"/>
      <c r="B39" s="266"/>
      <c r="C39" s="50" t="s">
        <v>17</v>
      </c>
      <c r="D39" s="51"/>
      <c r="E39" s="51"/>
      <c r="F39" s="65">
        <v>97686</v>
      </c>
      <c r="G39" s="75">
        <f t="shared" si="2"/>
        <v>11.784277014833187</v>
      </c>
      <c r="H39" s="65">
        <v>84816</v>
      </c>
      <c r="I39" s="86">
        <f t="shared" si="3"/>
        <v>15.174023769100176</v>
      </c>
    </row>
    <row r="40" spans="1:9" ht="18" customHeight="1">
      <c r="A40" s="266"/>
      <c r="B40" s="266"/>
      <c r="C40" s="7"/>
      <c r="D40" s="52" t="s">
        <v>18</v>
      </c>
      <c r="E40" s="53"/>
      <c r="F40" s="67">
        <v>94658</v>
      </c>
      <c r="G40" s="76">
        <f t="shared" si="2"/>
        <v>11.418996516082958</v>
      </c>
      <c r="H40" s="67">
        <v>83459</v>
      </c>
      <c r="I40" s="88">
        <f t="shared" si="3"/>
        <v>13.418564804275146</v>
      </c>
    </row>
    <row r="41" spans="1:9" ht="18" customHeight="1">
      <c r="A41" s="266"/>
      <c r="B41" s="266"/>
      <c r="C41" s="7"/>
      <c r="D41" s="16"/>
      <c r="E41" s="103" t="s">
        <v>92</v>
      </c>
      <c r="F41" s="69">
        <v>44513</v>
      </c>
      <c r="G41" s="77">
        <f t="shared" si="2"/>
        <v>5.369792219573631</v>
      </c>
      <c r="H41" s="69">
        <v>41169</v>
      </c>
      <c r="I41" s="89">
        <f t="shared" si="3"/>
        <v>8.122616531856487</v>
      </c>
    </row>
    <row r="42" spans="1:9" ht="18" customHeight="1">
      <c r="A42" s="266"/>
      <c r="B42" s="266"/>
      <c r="C42" s="7"/>
      <c r="D42" s="33"/>
      <c r="E42" s="32" t="s">
        <v>38</v>
      </c>
      <c r="F42" s="69">
        <v>50145</v>
      </c>
      <c r="G42" s="77">
        <f t="shared" si="2"/>
        <v>6.049204296509327</v>
      </c>
      <c r="H42" s="69">
        <v>42290</v>
      </c>
      <c r="I42" s="89">
        <f t="shared" si="3"/>
        <v>18.57413100023646</v>
      </c>
    </row>
    <row r="43" spans="1:9" ht="18" customHeight="1">
      <c r="A43" s="266"/>
      <c r="B43" s="266"/>
      <c r="C43" s="7"/>
      <c r="D43" s="30" t="s">
        <v>39</v>
      </c>
      <c r="E43" s="54"/>
      <c r="F43" s="69">
        <v>3028</v>
      </c>
      <c r="G43" s="77">
        <f t="shared" si="2"/>
        <v>0.3652804987502292</v>
      </c>
      <c r="H43" s="69">
        <v>1357</v>
      </c>
      <c r="I43" s="89">
        <f t="shared" si="3"/>
        <v>123.13927781871774</v>
      </c>
    </row>
    <row r="44" spans="1:9" ht="18" customHeight="1">
      <c r="A44" s="266"/>
      <c r="B44" s="26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7"/>
      <c r="B45" s="267"/>
      <c r="C45" s="11" t="s">
        <v>19</v>
      </c>
      <c r="D45" s="12"/>
      <c r="E45" s="12"/>
      <c r="F45" s="74">
        <f>SUM(F28,F32,F39)</f>
        <v>828952</v>
      </c>
      <c r="G45" s="85">
        <f t="shared" si="2"/>
        <v>100</v>
      </c>
      <c r="H45" s="74">
        <f>SUM(H28,H32,H39)</f>
        <v>869110</v>
      </c>
      <c r="I45" s="85">
        <f t="shared" si="3"/>
        <v>-4.6205888782777755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3" sqref="D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254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77" t="s">
        <v>49</v>
      </c>
      <c r="B6" s="278"/>
      <c r="C6" s="278"/>
      <c r="D6" s="278"/>
      <c r="E6" s="279"/>
      <c r="F6" s="272" t="s">
        <v>248</v>
      </c>
      <c r="G6" s="273"/>
      <c r="H6" s="272" t="s">
        <v>249</v>
      </c>
      <c r="I6" s="273"/>
      <c r="J6" s="272" t="s">
        <v>250</v>
      </c>
      <c r="K6" s="273"/>
      <c r="L6" s="272" t="s">
        <v>255</v>
      </c>
      <c r="M6" s="273"/>
      <c r="N6" s="272"/>
      <c r="O6" s="273"/>
    </row>
    <row r="7" spans="1:15" ht="15.75" customHeight="1">
      <c r="A7" s="280"/>
      <c r="B7" s="281"/>
      <c r="C7" s="281"/>
      <c r="D7" s="281"/>
      <c r="E7" s="282"/>
      <c r="F7" s="108" t="s">
        <v>240</v>
      </c>
      <c r="G7" s="38" t="s">
        <v>2</v>
      </c>
      <c r="H7" s="108" t="s">
        <v>240</v>
      </c>
      <c r="I7" s="38" t="s">
        <v>2</v>
      </c>
      <c r="J7" s="108" t="s">
        <v>240</v>
      </c>
      <c r="K7" s="38" t="s">
        <v>2</v>
      </c>
      <c r="L7" s="108" t="s">
        <v>240</v>
      </c>
      <c r="M7" s="38" t="s">
        <v>2</v>
      </c>
      <c r="N7" s="108" t="s">
        <v>240</v>
      </c>
      <c r="O7" s="246" t="s">
        <v>2</v>
      </c>
    </row>
    <row r="8" spans="1:25" ht="15.75" customHeight="1">
      <c r="A8" s="289" t="s">
        <v>83</v>
      </c>
      <c r="B8" s="55" t="s">
        <v>50</v>
      </c>
      <c r="C8" s="56"/>
      <c r="D8" s="56"/>
      <c r="E8" s="93" t="s">
        <v>41</v>
      </c>
      <c r="F8" s="109">
        <v>414</v>
      </c>
      <c r="G8" s="248">
        <v>438</v>
      </c>
      <c r="H8" s="109">
        <v>5328</v>
      </c>
      <c r="I8" s="110">
        <v>5465</v>
      </c>
      <c r="J8" s="109">
        <v>308</v>
      </c>
      <c r="K8" s="111">
        <v>285</v>
      </c>
      <c r="L8" s="109">
        <v>2561</v>
      </c>
      <c r="M8" s="109">
        <v>2602</v>
      </c>
      <c r="N8" s="10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290"/>
      <c r="B9" s="8"/>
      <c r="C9" s="30" t="s">
        <v>51</v>
      </c>
      <c r="D9" s="43"/>
      <c r="E9" s="91" t="s">
        <v>42</v>
      </c>
      <c r="F9" s="70">
        <v>414</v>
      </c>
      <c r="G9" s="113">
        <v>438</v>
      </c>
      <c r="H9" s="70">
        <v>5328</v>
      </c>
      <c r="I9" s="114">
        <v>5465</v>
      </c>
      <c r="J9" s="70">
        <v>308</v>
      </c>
      <c r="K9" s="115">
        <v>285</v>
      </c>
      <c r="L9" s="70">
        <v>2561</v>
      </c>
      <c r="M9" s="70">
        <v>2602</v>
      </c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290"/>
      <c r="B10" s="10"/>
      <c r="C10" s="30" t="s">
        <v>52</v>
      </c>
      <c r="D10" s="43"/>
      <c r="E10" s="91" t="s">
        <v>43</v>
      </c>
      <c r="F10" s="70">
        <v>0</v>
      </c>
      <c r="G10" s="113">
        <v>0</v>
      </c>
      <c r="H10" s="70">
        <v>0</v>
      </c>
      <c r="I10" s="114">
        <v>0</v>
      </c>
      <c r="J10" s="116">
        <v>0</v>
      </c>
      <c r="K10" s="117">
        <v>0</v>
      </c>
      <c r="L10" s="70">
        <v>0</v>
      </c>
      <c r="M10" s="70">
        <v>0</v>
      </c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290"/>
      <c r="B11" s="50" t="s">
        <v>53</v>
      </c>
      <c r="C11" s="63"/>
      <c r="D11" s="63"/>
      <c r="E11" s="90" t="s">
        <v>44</v>
      </c>
      <c r="F11" s="118">
        <v>439</v>
      </c>
      <c r="G11" s="119">
        <v>431</v>
      </c>
      <c r="H11" s="118">
        <v>5187</v>
      </c>
      <c r="I11" s="120">
        <v>5128</v>
      </c>
      <c r="J11" s="118">
        <v>295</v>
      </c>
      <c r="K11" s="121">
        <v>304</v>
      </c>
      <c r="L11" s="118">
        <v>2564</v>
      </c>
      <c r="M11" s="118">
        <v>2607</v>
      </c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290"/>
      <c r="B12" s="7"/>
      <c r="C12" s="30" t="s">
        <v>54</v>
      </c>
      <c r="D12" s="43"/>
      <c r="E12" s="91" t="s">
        <v>45</v>
      </c>
      <c r="F12" s="70">
        <v>439</v>
      </c>
      <c r="G12" s="113">
        <v>431</v>
      </c>
      <c r="H12" s="118">
        <v>5187</v>
      </c>
      <c r="I12" s="114">
        <v>5128</v>
      </c>
      <c r="J12" s="118">
        <v>295</v>
      </c>
      <c r="K12" s="115">
        <v>304</v>
      </c>
      <c r="L12" s="70">
        <v>2561</v>
      </c>
      <c r="M12" s="70">
        <v>2602</v>
      </c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290"/>
      <c r="B13" s="8"/>
      <c r="C13" s="52" t="s">
        <v>55</v>
      </c>
      <c r="D13" s="53"/>
      <c r="E13" s="95" t="s">
        <v>46</v>
      </c>
      <c r="F13" s="67">
        <v>0</v>
      </c>
      <c r="G13" s="122">
        <v>0</v>
      </c>
      <c r="H13" s="116">
        <v>0</v>
      </c>
      <c r="I13" s="117">
        <v>0</v>
      </c>
      <c r="J13" s="116">
        <v>0</v>
      </c>
      <c r="K13" s="117">
        <v>0</v>
      </c>
      <c r="L13" s="67">
        <v>3</v>
      </c>
      <c r="M13" s="67">
        <v>5</v>
      </c>
      <c r="N13" s="68"/>
      <c r="O13" s="124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290"/>
      <c r="B14" s="44" t="s">
        <v>56</v>
      </c>
      <c r="C14" s="43"/>
      <c r="D14" s="43"/>
      <c r="E14" s="91" t="s">
        <v>97</v>
      </c>
      <c r="F14" s="69">
        <f aca="true" t="shared" si="0" ref="F14:L15">F9-F12</f>
        <v>-25</v>
      </c>
      <c r="G14" s="125">
        <f t="shared" si="0"/>
        <v>7</v>
      </c>
      <c r="H14" s="69">
        <f t="shared" si="0"/>
        <v>141</v>
      </c>
      <c r="I14" s="125">
        <f t="shared" si="0"/>
        <v>337</v>
      </c>
      <c r="J14" s="69">
        <f t="shared" si="0"/>
        <v>13</v>
      </c>
      <c r="K14" s="125">
        <f t="shared" si="0"/>
        <v>-19</v>
      </c>
      <c r="L14" s="69">
        <f>L9-L12</f>
        <v>0</v>
      </c>
      <c r="M14" s="69">
        <f>M9-M12</f>
        <v>0</v>
      </c>
      <c r="N14" s="69">
        <f>N9-N12</f>
        <v>0</v>
      </c>
      <c r="O14" s="125">
        <f>O9-O12</f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290"/>
      <c r="B15" s="44" t="s">
        <v>57</v>
      </c>
      <c r="C15" s="43"/>
      <c r="D15" s="43"/>
      <c r="E15" s="91" t="s">
        <v>98</v>
      </c>
      <c r="F15" s="69">
        <f t="shared" si="0"/>
        <v>0</v>
      </c>
      <c r="G15" s="125">
        <f t="shared" si="0"/>
        <v>0</v>
      </c>
      <c r="H15" s="69">
        <f t="shared" si="0"/>
        <v>0</v>
      </c>
      <c r="I15" s="125">
        <f t="shared" si="0"/>
        <v>0</v>
      </c>
      <c r="J15" s="69">
        <f t="shared" si="0"/>
        <v>0</v>
      </c>
      <c r="K15" s="125">
        <f t="shared" si="0"/>
        <v>0</v>
      </c>
      <c r="L15" s="69">
        <f t="shared" si="0"/>
        <v>-3</v>
      </c>
      <c r="M15" s="69">
        <f>M10-M13</f>
        <v>-5</v>
      </c>
      <c r="N15" s="69">
        <f>N10-N13</f>
        <v>0</v>
      </c>
      <c r="O15" s="125">
        <f>O10-O13</f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290"/>
      <c r="B16" s="44" t="s">
        <v>58</v>
      </c>
      <c r="C16" s="43"/>
      <c r="D16" s="43"/>
      <c r="E16" s="91" t="s">
        <v>99</v>
      </c>
      <c r="F16" s="67">
        <f aca="true" t="shared" si="1" ref="F16:M16">F8-F11</f>
        <v>-25</v>
      </c>
      <c r="G16" s="122">
        <f t="shared" si="1"/>
        <v>7</v>
      </c>
      <c r="H16" s="67">
        <f t="shared" si="1"/>
        <v>141</v>
      </c>
      <c r="I16" s="122">
        <f t="shared" si="1"/>
        <v>337</v>
      </c>
      <c r="J16" s="67">
        <f t="shared" si="1"/>
        <v>13</v>
      </c>
      <c r="K16" s="122">
        <f t="shared" si="1"/>
        <v>-19</v>
      </c>
      <c r="L16" s="67">
        <f t="shared" si="1"/>
        <v>-3</v>
      </c>
      <c r="M16" s="67">
        <f t="shared" si="1"/>
        <v>-5</v>
      </c>
      <c r="N16" s="67">
        <f>N8-N11</f>
        <v>0</v>
      </c>
      <c r="O16" s="122">
        <f>O8-O11</f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290"/>
      <c r="B17" s="44" t="s">
        <v>59</v>
      </c>
      <c r="C17" s="43"/>
      <c r="D17" s="43"/>
      <c r="E17" s="34"/>
      <c r="F17" s="69">
        <v>0</v>
      </c>
      <c r="G17" s="125">
        <v>0</v>
      </c>
      <c r="H17" s="116">
        <v>0</v>
      </c>
      <c r="I17" s="117">
        <v>0</v>
      </c>
      <c r="J17" s="70">
        <v>0</v>
      </c>
      <c r="K17" s="115">
        <v>0</v>
      </c>
      <c r="L17" s="69">
        <v>21897</v>
      </c>
      <c r="M17" s="69">
        <v>21894</v>
      </c>
      <c r="N17" s="116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291"/>
      <c r="B18" s="47" t="s">
        <v>60</v>
      </c>
      <c r="C18" s="31"/>
      <c r="D18" s="31"/>
      <c r="E18" s="17"/>
      <c r="F18" s="127">
        <v>0</v>
      </c>
      <c r="G18" s="128">
        <v>0</v>
      </c>
      <c r="H18" s="129">
        <v>0</v>
      </c>
      <c r="I18" s="130">
        <v>0</v>
      </c>
      <c r="J18" s="129">
        <v>0</v>
      </c>
      <c r="K18" s="130">
        <v>0</v>
      </c>
      <c r="L18" s="127"/>
      <c r="M18" s="127"/>
      <c r="N18" s="129"/>
      <c r="O18" s="131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290" t="s">
        <v>84</v>
      </c>
      <c r="B19" s="50" t="s">
        <v>61</v>
      </c>
      <c r="C19" s="51"/>
      <c r="D19" s="51"/>
      <c r="E19" s="96"/>
      <c r="F19" s="65">
        <v>41</v>
      </c>
      <c r="G19" s="132">
        <v>50</v>
      </c>
      <c r="H19" s="66">
        <v>3512</v>
      </c>
      <c r="I19" s="133">
        <v>5116</v>
      </c>
      <c r="J19" s="66">
        <v>94</v>
      </c>
      <c r="K19" s="134">
        <v>67</v>
      </c>
      <c r="L19" s="65">
        <v>71</v>
      </c>
      <c r="M19" s="65">
        <v>18</v>
      </c>
      <c r="N19" s="66"/>
      <c r="O19" s="134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290"/>
      <c r="B20" s="19"/>
      <c r="C20" s="30" t="s">
        <v>62</v>
      </c>
      <c r="D20" s="43"/>
      <c r="E20" s="91"/>
      <c r="F20" s="69">
        <v>41</v>
      </c>
      <c r="G20" s="125">
        <v>50</v>
      </c>
      <c r="H20" s="70">
        <v>2684</v>
      </c>
      <c r="I20" s="114">
        <v>4421</v>
      </c>
      <c r="J20" s="70">
        <v>94</v>
      </c>
      <c r="K20" s="117">
        <v>67</v>
      </c>
      <c r="L20" s="69">
        <v>71</v>
      </c>
      <c r="M20" s="69">
        <v>18</v>
      </c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290"/>
      <c r="B21" s="9" t="s">
        <v>63</v>
      </c>
      <c r="C21" s="63"/>
      <c r="D21" s="63"/>
      <c r="E21" s="90" t="s">
        <v>100</v>
      </c>
      <c r="F21" s="249">
        <v>41</v>
      </c>
      <c r="G21" s="135">
        <v>50</v>
      </c>
      <c r="H21" s="118">
        <v>3512</v>
      </c>
      <c r="I21" s="120">
        <v>5116</v>
      </c>
      <c r="J21" s="118">
        <v>94</v>
      </c>
      <c r="K21" s="121">
        <v>67</v>
      </c>
      <c r="L21" s="249">
        <v>71</v>
      </c>
      <c r="M21" s="249">
        <v>18</v>
      </c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290"/>
      <c r="B22" s="50" t="s">
        <v>64</v>
      </c>
      <c r="C22" s="51"/>
      <c r="D22" s="51"/>
      <c r="E22" s="96" t="s">
        <v>101</v>
      </c>
      <c r="F22" s="65">
        <v>165</v>
      </c>
      <c r="G22" s="132">
        <v>515</v>
      </c>
      <c r="H22" s="66">
        <v>5851</v>
      </c>
      <c r="I22" s="133">
        <v>7544</v>
      </c>
      <c r="J22" s="66">
        <v>221</v>
      </c>
      <c r="K22" s="134">
        <v>455</v>
      </c>
      <c r="L22" s="65">
        <v>107</v>
      </c>
      <c r="M22" s="65">
        <v>122</v>
      </c>
      <c r="N22" s="66"/>
      <c r="O22" s="134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290"/>
      <c r="B23" s="7" t="s">
        <v>65</v>
      </c>
      <c r="C23" s="52" t="s">
        <v>66</v>
      </c>
      <c r="D23" s="53"/>
      <c r="E23" s="95"/>
      <c r="F23" s="67">
        <v>19</v>
      </c>
      <c r="G23" s="122">
        <v>15</v>
      </c>
      <c r="H23" s="68">
        <v>2042</v>
      </c>
      <c r="I23" s="123">
        <v>1991</v>
      </c>
      <c r="J23" s="68">
        <v>18</v>
      </c>
      <c r="K23" s="124">
        <v>11</v>
      </c>
      <c r="L23" s="67">
        <v>35</v>
      </c>
      <c r="M23" s="67">
        <v>100</v>
      </c>
      <c r="N23" s="68"/>
      <c r="O23" s="124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290"/>
      <c r="B24" s="44" t="s">
        <v>102</v>
      </c>
      <c r="C24" s="43"/>
      <c r="D24" s="43"/>
      <c r="E24" s="91" t="s">
        <v>103</v>
      </c>
      <c r="F24" s="69">
        <f aca="true" t="shared" si="2" ref="F24:M24">F21-F22</f>
        <v>-124</v>
      </c>
      <c r="G24" s="125">
        <f t="shared" si="2"/>
        <v>-465</v>
      </c>
      <c r="H24" s="69">
        <f t="shared" si="2"/>
        <v>-2339</v>
      </c>
      <c r="I24" s="125">
        <f t="shared" si="2"/>
        <v>-2428</v>
      </c>
      <c r="J24" s="69">
        <f t="shared" si="2"/>
        <v>-127</v>
      </c>
      <c r="K24" s="125">
        <f t="shared" si="2"/>
        <v>-388</v>
      </c>
      <c r="L24" s="69">
        <f t="shared" si="2"/>
        <v>-36</v>
      </c>
      <c r="M24" s="69">
        <f t="shared" si="2"/>
        <v>-104</v>
      </c>
      <c r="N24" s="69">
        <f>N21-N22</f>
        <v>0</v>
      </c>
      <c r="O24" s="125">
        <f>O21-O22</f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290"/>
      <c r="B25" s="101" t="s">
        <v>67</v>
      </c>
      <c r="C25" s="53"/>
      <c r="D25" s="53"/>
      <c r="E25" s="292" t="s">
        <v>104</v>
      </c>
      <c r="F25" s="302">
        <v>124</v>
      </c>
      <c r="G25" s="300">
        <v>465</v>
      </c>
      <c r="H25" s="298">
        <v>2339</v>
      </c>
      <c r="I25" s="300">
        <v>2428</v>
      </c>
      <c r="J25" s="298">
        <v>127</v>
      </c>
      <c r="K25" s="300">
        <v>388</v>
      </c>
      <c r="L25" s="302">
        <v>36</v>
      </c>
      <c r="M25" s="302">
        <v>104</v>
      </c>
      <c r="N25" s="298"/>
      <c r="O25" s="300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290"/>
      <c r="B26" s="9" t="s">
        <v>68</v>
      </c>
      <c r="C26" s="63"/>
      <c r="D26" s="63"/>
      <c r="E26" s="293"/>
      <c r="F26" s="303"/>
      <c r="G26" s="301"/>
      <c r="H26" s="299"/>
      <c r="I26" s="301"/>
      <c r="J26" s="299"/>
      <c r="K26" s="301"/>
      <c r="L26" s="303"/>
      <c r="M26" s="303"/>
      <c r="N26" s="299"/>
      <c r="O26" s="301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291"/>
      <c r="B27" s="47" t="s">
        <v>105</v>
      </c>
      <c r="C27" s="31"/>
      <c r="D27" s="31"/>
      <c r="E27" s="92" t="s">
        <v>106</v>
      </c>
      <c r="F27" s="73">
        <f aca="true" t="shared" si="3" ref="F27:M27">F24+F25</f>
        <v>0</v>
      </c>
      <c r="G27" s="136">
        <f t="shared" si="3"/>
        <v>0</v>
      </c>
      <c r="H27" s="73">
        <f t="shared" si="3"/>
        <v>0</v>
      </c>
      <c r="I27" s="136">
        <f t="shared" si="3"/>
        <v>0</v>
      </c>
      <c r="J27" s="73">
        <f t="shared" si="3"/>
        <v>0</v>
      </c>
      <c r="K27" s="136">
        <f t="shared" si="3"/>
        <v>0</v>
      </c>
      <c r="L27" s="73">
        <f t="shared" si="3"/>
        <v>0</v>
      </c>
      <c r="M27" s="73">
        <f t="shared" si="3"/>
        <v>0</v>
      </c>
      <c r="N27" s="73">
        <f>N24+N25</f>
        <v>0</v>
      </c>
      <c r="O27" s="136">
        <f>O24+O25</f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7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8"/>
      <c r="K29" s="138"/>
      <c r="L29" s="137"/>
      <c r="M29" s="112"/>
      <c r="N29" s="112"/>
      <c r="O29" s="138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8"/>
    </row>
    <row r="30" spans="1:25" ht="15.75" customHeight="1">
      <c r="A30" s="283" t="s">
        <v>69</v>
      </c>
      <c r="B30" s="284"/>
      <c r="C30" s="284"/>
      <c r="D30" s="284"/>
      <c r="E30" s="285"/>
      <c r="F30" s="304" t="s">
        <v>259</v>
      </c>
      <c r="G30" s="305"/>
      <c r="H30" s="304" t="s">
        <v>260</v>
      </c>
      <c r="I30" s="305"/>
      <c r="J30" s="304" t="s">
        <v>261</v>
      </c>
      <c r="K30" s="305"/>
      <c r="L30" s="304" t="s">
        <v>262</v>
      </c>
      <c r="M30" s="305"/>
      <c r="N30" s="304"/>
      <c r="O30" s="305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286"/>
      <c r="B31" s="287"/>
      <c r="C31" s="287"/>
      <c r="D31" s="287"/>
      <c r="E31" s="288"/>
      <c r="F31" s="108" t="s">
        <v>240</v>
      </c>
      <c r="G31" s="140" t="s">
        <v>2</v>
      </c>
      <c r="H31" s="108" t="s">
        <v>240</v>
      </c>
      <c r="I31" s="140" t="s">
        <v>2</v>
      </c>
      <c r="J31" s="108" t="s">
        <v>240</v>
      </c>
      <c r="K31" s="141" t="s">
        <v>2</v>
      </c>
      <c r="L31" s="108" t="s">
        <v>240</v>
      </c>
      <c r="M31" s="140" t="s">
        <v>2</v>
      </c>
      <c r="N31" s="108" t="s">
        <v>240</v>
      </c>
      <c r="O31" s="142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289" t="s">
        <v>85</v>
      </c>
      <c r="B32" s="55" t="s">
        <v>50</v>
      </c>
      <c r="C32" s="56"/>
      <c r="D32" s="56"/>
      <c r="E32" s="15" t="s">
        <v>41</v>
      </c>
      <c r="F32" s="66">
        <v>28</v>
      </c>
      <c r="G32" s="144">
        <v>23</v>
      </c>
      <c r="H32" s="109">
        <v>289</v>
      </c>
      <c r="I32" s="110">
        <v>283</v>
      </c>
      <c r="J32" s="109">
        <v>7038</v>
      </c>
      <c r="K32" s="111">
        <v>6908</v>
      </c>
      <c r="L32" s="66">
        <v>27</v>
      </c>
      <c r="M32" s="144">
        <v>35</v>
      </c>
      <c r="N32" s="109"/>
      <c r="O32" s="145"/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294"/>
      <c r="B33" s="8"/>
      <c r="C33" s="52" t="s">
        <v>70</v>
      </c>
      <c r="D33" s="53"/>
      <c r="E33" s="99"/>
      <c r="F33" s="68">
        <v>23</v>
      </c>
      <c r="G33" s="147">
        <v>16</v>
      </c>
      <c r="H33" s="68">
        <v>247</v>
      </c>
      <c r="I33" s="123">
        <v>235</v>
      </c>
      <c r="J33" s="68">
        <v>6816</v>
      </c>
      <c r="K33" s="124">
        <v>6609</v>
      </c>
      <c r="L33" s="257" t="s">
        <v>263</v>
      </c>
      <c r="M33" s="258" t="s">
        <v>263</v>
      </c>
      <c r="N33" s="68"/>
      <c r="O33" s="122"/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294"/>
      <c r="B34" s="8"/>
      <c r="C34" s="24"/>
      <c r="D34" s="30" t="s">
        <v>71</v>
      </c>
      <c r="E34" s="94"/>
      <c r="F34" s="70"/>
      <c r="G34" s="113"/>
      <c r="H34" s="70">
        <v>247</v>
      </c>
      <c r="I34" s="114">
        <v>235</v>
      </c>
      <c r="J34" s="70">
        <v>0</v>
      </c>
      <c r="K34" s="115">
        <v>0</v>
      </c>
      <c r="L34" s="259" t="s">
        <v>263</v>
      </c>
      <c r="M34" s="260" t="s">
        <v>263</v>
      </c>
      <c r="N34" s="70"/>
      <c r="O34" s="125"/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294"/>
      <c r="B35" s="10"/>
      <c r="C35" s="62" t="s">
        <v>72</v>
      </c>
      <c r="D35" s="63"/>
      <c r="E35" s="100"/>
      <c r="F35" s="118">
        <v>5</v>
      </c>
      <c r="G35" s="119">
        <v>7</v>
      </c>
      <c r="H35" s="118">
        <v>42</v>
      </c>
      <c r="I35" s="120">
        <v>48</v>
      </c>
      <c r="J35" s="148">
        <v>222</v>
      </c>
      <c r="K35" s="149">
        <v>299</v>
      </c>
      <c r="L35" s="118">
        <v>27</v>
      </c>
      <c r="M35" s="119">
        <v>35</v>
      </c>
      <c r="N35" s="118"/>
      <c r="O35" s="135"/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294"/>
      <c r="B36" s="50" t="s">
        <v>53</v>
      </c>
      <c r="C36" s="51"/>
      <c r="D36" s="51"/>
      <c r="E36" s="15" t="s">
        <v>42</v>
      </c>
      <c r="F36" s="65">
        <v>5</v>
      </c>
      <c r="G36" s="122">
        <v>7</v>
      </c>
      <c r="H36" s="66">
        <v>173</v>
      </c>
      <c r="I36" s="133">
        <v>176</v>
      </c>
      <c r="J36" s="66">
        <v>7038</v>
      </c>
      <c r="K36" s="134">
        <v>6908</v>
      </c>
      <c r="L36" s="65">
        <v>27</v>
      </c>
      <c r="M36" s="122">
        <v>35</v>
      </c>
      <c r="N36" s="66"/>
      <c r="O36" s="132"/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294"/>
      <c r="B37" s="8"/>
      <c r="C37" s="30" t="s">
        <v>73</v>
      </c>
      <c r="D37" s="43"/>
      <c r="E37" s="94"/>
      <c r="F37" s="69"/>
      <c r="G37" s="125"/>
      <c r="H37" s="70">
        <v>131</v>
      </c>
      <c r="I37" s="114">
        <v>128</v>
      </c>
      <c r="J37" s="70">
        <v>6561</v>
      </c>
      <c r="K37" s="115">
        <v>6382</v>
      </c>
      <c r="L37" s="69">
        <v>22</v>
      </c>
      <c r="M37" s="125">
        <v>27</v>
      </c>
      <c r="N37" s="70"/>
      <c r="O37" s="125"/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294"/>
      <c r="B38" s="10"/>
      <c r="C38" s="30" t="s">
        <v>74</v>
      </c>
      <c r="D38" s="43"/>
      <c r="E38" s="94"/>
      <c r="F38" s="69">
        <v>5</v>
      </c>
      <c r="G38" s="125">
        <v>7</v>
      </c>
      <c r="H38" s="70">
        <v>42</v>
      </c>
      <c r="I38" s="114">
        <v>48</v>
      </c>
      <c r="J38" s="70">
        <v>477</v>
      </c>
      <c r="K38" s="149">
        <v>526</v>
      </c>
      <c r="L38" s="69">
        <v>5</v>
      </c>
      <c r="M38" s="125">
        <v>8</v>
      </c>
      <c r="N38" s="70"/>
      <c r="O38" s="125"/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295"/>
      <c r="B39" s="11" t="s">
        <v>75</v>
      </c>
      <c r="C39" s="12"/>
      <c r="D39" s="12"/>
      <c r="E39" s="98" t="s">
        <v>108</v>
      </c>
      <c r="F39" s="73">
        <f>F32-F36</f>
        <v>23</v>
      </c>
      <c r="G39" s="136">
        <f>G32-G36</f>
        <v>16</v>
      </c>
      <c r="H39" s="73">
        <f>H32-H36</f>
        <v>116</v>
      </c>
      <c r="I39" s="136">
        <f>I32-I36</f>
        <v>107</v>
      </c>
      <c r="J39" s="73">
        <v>0</v>
      </c>
      <c r="K39" s="136">
        <v>0</v>
      </c>
      <c r="L39" s="73">
        <f>L32-L36</f>
        <v>0</v>
      </c>
      <c r="M39" s="136">
        <f>M32-M36</f>
        <v>0</v>
      </c>
      <c r="N39" s="73">
        <f>N32-N36</f>
        <v>0</v>
      </c>
      <c r="O39" s="136">
        <f>O32-O36</f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289" t="s">
        <v>86</v>
      </c>
      <c r="B40" s="50" t="s">
        <v>76</v>
      </c>
      <c r="C40" s="51"/>
      <c r="D40" s="51"/>
      <c r="E40" s="15" t="s">
        <v>44</v>
      </c>
      <c r="F40" s="65">
        <v>295</v>
      </c>
      <c r="G40" s="132">
        <v>254</v>
      </c>
      <c r="H40" s="66">
        <v>345</v>
      </c>
      <c r="I40" s="133">
        <v>744</v>
      </c>
      <c r="J40" s="66">
        <v>6684</v>
      </c>
      <c r="K40" s="134">
        <v>7361</v>
      </c>
      <c r="L40" s="65">
        <v>109</v>
      </c>
      <c r="M40" s="132">
        <v>141</v>
      </c>
      <c r="N40" s="66"/>
      <c r="O40" s="132"/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296"/>
      <c r="B41" s="10"/>
      <c r="C41" s="30" t="s">
        <v>77</v>
      </c>
      <c r="D41" s="43"/>
      <c r="E41" s="94"/>
      <c r="F41" s="150"/>
      <c r="G41" s="151"/>
      <c r="H41" s="148">
        <v>119</v>
      </c>
      <c r="I41" s="149">
        <v>507</v>
      </c>
      <c r="J41" s="70">
        <v>1950</v>
      </c>
      <c r="K41" s="115">
        <v>2052</v>
      </c>
      <c r="L41" s="150" t="s">
        <v>263</v>
      </c>
      <c r="M41" s="151" t="s">
        <v>263</v>
      </c>
      <c r="N41" s="70"/>
      <c r="O41" s="125"/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296"/>
      <c r="B42" s="50" t="s">
        <v>64</v>
      </c>
      <c r="C42" s="51"/>
      <c r="D42" s="51"/>
      <c r="E42" s="15" t="s">
        <v>45</v>
      </c>
      <c r="F42" s="65">
        <v>318</v>
      </c>
      <c r="G42" s="132">
        <v>270</v>
      </c>
      <c r="H42" s="66">
        <v>461</v>
      </c>
      <c r="I42" s="133">
        <v>851</v>
      </c>
      <c r="J42" s="66">
        <v>6684</v>
      </c>
      <c r="K42" s="134">
        <v>7361</v>
      </c>
      <c r="L42" s="65">
        <v>109</v>
      </c>
      <c r="M42" s="132">
        <v>141</v>
      </c>
      <c r="N42" s="66"/>
      <c r="O42" s="132"/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296"/>
      <c r="B43" s="10"/>
      <c r="C43" s="30" t="s">
        <v>78</v>
      </c>
      <c r="D43" s="43"/>
      <c r="E43" s="94"/>
      <c r="F43" s="69">
        <v>318</v>
      </c>
      <c r="G43" s="125">
        <v>270</v>
      </c>
      <c r="H43" s="70">
        <v>461</v>
      </c>
      <c r="I43" s="114">
        <v>515</v>
      </c>
      <c r="J43" s="148">
        <v>2471</v>
      </c>
      <c r="K43" s="149">
        <v>2393</v>
      </c>
      <c r="L43" s="69">
        <v>109</v>
      </c>
      <c r="M43" s="125">
        <v>114</v>
      </c>
      <c r="N43" s="70"/>
      <c r="O43" s="125"/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297"/>
      <c r="B44" s="47" t="s">
        <v>75</v>
      </c>
      <c r="C44" s="31"/>
      <c r="D44" s="31"/>
      <c r="E44" s="98" t="s">
        <v>109</v>
      </c>
      <c r="F44" s="127">
        <f>F40-F42</f>
        <v>-23</v>
      </c>
      <c r="G44" s="128">
        <f>G40-G42</f>
        <v>-16</v>
      </c>
      <c r="H44" s="127">
        <f>H40-H42</f>
        <v>-116</v>
      </c>
      <c r="I44" s="128">
        <f>I40-I42</f>
        <v>-107</v>
      </c>
      <c r="J44" s="127">
        <f aca="true" t="shared" si="4" ref="J44:O44">J40-J42</f>
        <v>0</v>
      </c>
      <c r="K44" s="128">
        <f t="shared" si="4"/>
        <v>0</v>
      </c>
      <c r="L44" s="127">
        <f>L40-L42</f>
        <v>0</v>
      </c>
      <c r="M44" s="128">
        <f>M40-M42</f>
        <v>0</v>
      </c>
      <c r="N44" s="127">
        <f t="shared" si="4"/>
        <v>0</v>
      </c>
      <c r="O44" s="128">
        <f t="shared" si="4"/>
        <v>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274" t="s">
        <v>87</v>
      </c>
      <c r="B45" s="25" t="s">
        <v>79</v>
      </c>
      <c r="C45" s="20"/>
      <c r="D45" s="20"/>
      <c r="E45" s="97" t="s">
        <v>110</v>
      </c>
      <c r="F45" s="152">
        <f>F39+F44</f>
        <v>0</v>
      </c>
      <c r="G45" s="153">
        <f>G39+G44</f>
        <v>0</v>
      </c>
      <c r="H45" s="152">
        <f>H39+H44</f>
        <v>0</v>
      </c>
      <c r="I45" s="153">
        <f>I39+I44</f>
        <v>0</v>
      </c>
      <c r="J45" s="152">
        <f aca="true" t="shared" si="5" ref="J45:O45">J39+J44</f>
        <v>0</v>
      </c>
      <c r="K45" s="153">
        <f t="shared" si="5"/>
        <v>0</v>
      </c>
      <c r="L45" s="152">
        <f>L39+L44</f>
        <v>0</v>
      </c>
      <c r="M45" s="153">
        <f>M39+M44</f>
        <v>0</v>
      </c>
      <c r="N45" s="152">
        <f t="shared" si="5"/>
        <v>0</v>
      </c>
      <c r="O45" s="153">
        <f t="shared" si="5"/>
        <v>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275"/>
      <c r="B46" s="44" t="s">
        <v>80</v>
      </c>
      <c r="C46" s="43"/>
      <c r="D46" s="43"/>
      <c r="E46" s="43"/>
      <c r="F46" s="150"/>
      <c r="G46" s="151"/>
      <c r="H46" s="148"/>
      <c r="I46" s="149"/>
      <c r="J46" s="148"/>
      <c r="K46" s="149"/>
      <c r="L46" s="150"/>
      <c r="M46" s="151"/>
      <c r="N46" s="148"/>
      <c r="O46" s="126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75"/>
      <c r="B47" s="44" t="s">
        <v>81</v>
      </c>
      <c r="C47" s="43"/>
      <c r="D47" s="43"/>
      <c r="E47" s="43"/>
      <c r="F47" s="69"/>
      <c r="G47" s="125"/>
      <c r="H47" s="70"/>
      <c r="I47" s="114"/>
      <c r="J47" s="70"/>
      <c r="K47" s="115"/>
      <c r="L47" s="261"/>
      <c r="M47" s="262"/>
      <c r="N47" s="70"/>
      <c r="O47" s="125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276"/>
      <c r="B48" s="47" t="s">
        <v>82</v>
      </c>
      <c r="C48" s="31"/>
      <c r="D48" s="31"/>
      <c r="E48" s="31"/>
      <c r="F48" s="74"/>
      <c r="G48" s="154"/>
      <c r="H48" s="74"/>
      <c r="I48" s="155"/>
      <c r="J48" s="74"/>
      <c r="K48" s="156"/>
      <c r="L48" s="263"/>
      <c r="M48" s="264"/>
      <c r="N48" s="74"/>
      <c r="O48" s="136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254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5" t="s">
        <v>88</v>
      </c>
      <c r="B9" s="265" t="s">
        <v>90</v>
      </c>
      <c r="C9" s="55" t="s">
        <v>4</v>
      </c>
      <c r="D9" s="56"/>
      <c r="E9" s="56"/>
      <c r="F9" s="65">
        <v>327980</v>
      </c>
      <c r="G9" s="75">
        <f>F9/$F$27*100</f>
        <v>36.4758610718774</v>
      </c>
      <c r="H9" s="66">
        <v>337877</v>
      </c>
      <c r="I9" s="80">
        <f aca="true" t="shared" si="0" ref="I9:I45">(F9/H9-1)*100</f>
        <v>-2.9291724503295535</v>
      </c>
    </row>
    <row r="10" spans="1:9" ht="18" customHeight="1">
      <c r="A10" s="266"/>
      <c r="B10" s="266"/>
      <c r="C10" s="7"/>
      <c r="D10" s="52" t="s">
        <v>23</v>
      </c>
      <c r="E10" s="53"/>
      <c r="F10" s="67">
        <v>109636</v>
      </c>
      <c r="G10" s="76">
        <f aca="true" t="shared" si="1" ref="G10:G27">F10/$F$27*100</f>
        <v>12.193022454040948</v>
      </c>
      <c r="H10" s="68">
        <v>115548</v>
      </c>
      <c r="I10" s="81">
        <f t="shared" si="0"/>
        <v>-5.116488385779072</v>
      </c>
    </row>
    <row r="11" spans="1:9" ht="18" customHeight="1">
      <c r="A11" s="266"/>
      <c r="B11" s="266"/>
      <c r="C11" s="7"/>
      <c r="D11" s="16"/>
      <c r="E11" s="23" t="s">
        <v>24</v>
      </c>
      <c r="F11" s="69">
        <v>97600</v>
      </c>
      <c r="G11" s="77">
        <f t="shared" si="1"/>
        <v>10.854454663745454</v>
      </c>
      <c r="H11" s="70">
        <v>99724</v>
      </c>
      <c r="I11" s="82">
        <f t="shared" si="0"/>
        <v>-2.129878464562196</v>
      </c>
    </row>
    <row r="12" spans="1:9" ht="18" customHeight="1">
      <c r="A12" s="266"/>
      <c r="B12" s="266"/>
      <c r="C12" s="7"/>
      <c r="D12" s="16"/>
      <c r="E12" s="23" t="s">
        <v>25</v>
      </c>
      <c r="F12" s="69">
        <v>11058</v>
      </c>
      <c r="G12" s="77">
        <f t="shared" si="1"/>
        <v>1.2298008163083733</v>
      </c>
      <c r="H12" s="70">
        <v>13847</v>
      </c>
      <c r="I12" s="82">
        <f t="shared" si="0"/>
        <v>-20.14154690546689</v>
      </c>
    </row>
    <row r="13" spans="1:9" ht="18" customHeight="1">
      <c r="A13" s="266"/>
      <c r="B13" s="266"/>
      <c r="C13" s="7"/>
      <c r="D13" s="33"/>
      <c r="E13" s="23" t="s">
        <v>26</v>
      </c>
      <c r="F13" s="69">
        <v>978</v>
      </c>
      <c r="G13" s="77">
        <f t="shared" si="1"/>
        <v>0.10876697398712146</v>
      </c>
      <c r="H13" s="70">
        <v>1977</v>
      </c>
      <c r="I13" s="82">
        <f t="shared" si="0"/>
        <v>-50.53110773899848</v>
      </c>
    </row>
    <row r="14" spans="1:9" ht="18" customHeight="1">
      <c r="A14" s="266"/>
      <c r="B14" s="266"/>
      <c r="C14" s="7"/>
      <c r="D14" s="61" t="s">
        <v>27</v>
      </c>
      <c r="E14" s="51"/>
      <c r="F14" s="65">
        <v>68463</v>
      </c>
      <c r="G14" s="75">
        <f t="shared" si="1"/>
        <v>7.6140218201230025</v>
      </c>
      <c r="H14" s="66">
        <v>63238</v>
      </c>
      <c r="I14" s="83">
        <f t="shared" si="0"/>
        <v>8.26243714222461</v>
      </c>
    </row>
    <row r="15" spans="1:9" ht="18" customHeight="1">
      <c r="A15" s="266"/>
      <c r="B15" s="266"/>
      <c r="C15" s="7"/>
      <c r="D15" s="16"/>
      <c r="E15" s="23" t="s">
        <v>28</v>
      </c>
      <c r="F15" s="69">
        <v>3887</v>
      </c>
      <c r="G15" s="77">
        <f t="shared" si="1"/>
        <v>0.4322875540776494</v>
      </c>
      <c r="H15" s="70">
        <v>3733</v>
      </c>
      <c r="I15" s="82">
        <f t="shared" si="0"/>
        <v>4.125368336458601</v>
      </c>
    </row>
    <row r="16" spans="1:9" ht="18" customHeight="1">
      <c r="A16" s="266"/>
      <c r="B16" s="266"/>
      <c r="C16" s="7"/>
      <c r="D16" s="16"/>
      <c r="E16" s="29" t="s">
        <v>29</v>
      </c>
      <c r="F16" s="67">
        <v>64576</v>
      </c>
      <c r="G16" s="76">
        <f t="shared" si="1"/>
        <v>7.181734266045353</v>
      </c>
      <c r="H16" s="68">
        <v>59505</v>
      </c>
      <c r="I16" s="81">
        <f t="shared" si="0"/>
        <v>8.521972943450141</v>
      </c>
    </row>
    <row r="17" spans="1:9" ht="18" customHeight="1">
      <c r="A17" s="266"/>
      <c r="B17" s="266"/>
      <c r="C17" s="7"/>
      <c r="D17" s="270" t="s">
        <v>30</v>
      </c>
      <c r="E17" s="306"/>
      <c r="F17" s="67">
        <v>96887</v>
      </c>
      <c r="G17" s="76">
        <f t="shared" si="1"/>
        <v>10.775159313589198</v>
      </c>
      <c r="H17" s="68">
        <v>105211</v>
      </c>
      <c r="I17" s="81">
        <f t="shared" si="0"/>
        <v>-7.911720257387533</v>
      </c>
    </row>
    <row r="18" spans="1:9" ht="18" customHeight="1">
      <c r="A18" s="266"/>
      <c r="B18" s="266"/>
      <c r="C18" s="7"/>
      <c r="D18" s="270" t="s">
        <v>94</v>
      </c>
      <c r="E18" s="271"/>
      <c r="F18" s="69">
        <v>7824</v>
      </c>
      <c r="G18" s="77">
        <f t="shared" si="1"/>
        <v>0.8701357918969717</v>
      </c>
      <c r="H18" s="70">
        <v>8631</v>
      </c>
      <c r="I18" s="82">
        <f t="shared" si="0"/>
        <v>-9.35001737921446</v>
      </c>
    </row>
    <row r="19" spans="1:9" ht="18" customHeight="1">
      <c r="A19" s="266"/>
      <c r="B19" s="266"/>
      <c r="C19" s="10"/>
      <c r="D19" s="270" t="s">
        <v>95</v>
      </c>
      <c r="E19" s="271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6"/>
      <c r="B20" s="266"/>
      <c r="C20" s="44" t="s">
        <v>5</v>
      </c>
      <c r="D20" s="43"/>
      <c r="E20" s="43"/>
      <c r="F20" s="69">
        <v>37961</v>
      </c>
      <c r="G20" s="77">
        <f t="shared" si="1"/>
        <v>4.221782310352881</v>
      </c>
      <c r="H20" s="70">
        <v>44764</v>
      </c>
      <c r="I20" s="82">
        <f t="shared" si="0"/>
        <v>-15.197480117951923</v>
      </c>
    </row>
    <row r="21" spans="1:9" ht="18" customHeight="1">
      <c r="A21" s="266"/>
      <c r="B21" s="266"/>
      <c r="C21" s="44" t="s">
        <v>6</v>
      </c>
      <c r="D21" s="43"/>
      <c r="E21" s="43"/>
      <c r="F21" s="69">
        <v>177131</v>
      </c>
      <c r="G21" s="77">
        <f t="shared" si="1"/>
        <v>19.699389436925163</v>
      </c>
      <c r="H21" s="70">
        <v>171556</v>
      </c>
      <c r="I21" s="82">
        <f t="shared" si="0"/>
        <v>3.2496677469747492</v>
      </c>
    </row>
    <row r="22" spans="1:9" ht="18" customHeight="1">
      <c r="A22" s="266"/>
      <c r="B22" s="266"/>
      <c r="C22" s="44" t="s">
        <v>31</v>
      </c>
      <c r="D22" s="43"/>
      <c r="E22" s="43"/>
      <c r="F22" s="69">
        <v>12355</v>
      </c>
      <c r="G22" s="77">
        <f t="shared" si="1"/>
        <v>1.3740449525673677</v>
      </c>
      <c r="H22" s="70">
        <v>11064</v>
      </c>
      <c r="I22" s="82">
        <f t="shared" si="0"/>
        <v>11.668474331164136</v>
      </c>
    </row>
    <row r="23" spans="1:9" ht="18" customHeight="1">
      <c r="A23" s="266"/>
      <c r="B23" s="266"/>
      <c r="C23" s="44" t="s">
        <v>7</v>
      </c>
      <c r="D23" s="43"/>
      <c r="E23" s="43"/>
      <c r="F23" s="69">
        <v>87452</v>
      </c>
      <c r="G23" s="77">
        <f t="shared" si="1"/>
        <v>9.725858291535527</v>
      </c>
      <c r="H23" s="70">
        <v>88250</v>
      </c>
      <c r="I23" s="82">
        <f t="shared" si="0"/>
        <v>-0.9042492917846978</v>
      </c>
    </row>
    <row r="24" spans="1:9" ht="18" customHeight="1">
      <c r="A24" s="266"/>
      <c r="B24" s="266"/>
      <c r="C24" s="44" t="s">
        <v>32</v>
      </c>
      <c r="D24" s="43"/>
      <c r="E24" s="43"/>
      <c r="F24" s="69">
        <v>2126</v>
      </c>
      <c r="G24" s="77">
        <f t="shared" si="1"/>
        <v>0.23644027269593068</v>
      </c>
      <c r="H24" s="70">
        <v>1778</v>
      </c>
      <c r="I24" s="82">
        <f t="shared" si="0"/>
        <v>19.572553430821138</v>
      </c>
    </row>
    <row r="25" spans="1:9" ht="18" customHeight="1">
      <c r="A25" s="266"/>
      <c r="B25" s="266"/>
      <c r="C25" s="44" t="s">
        <v>8</v>
      </c>
      <c r="D25" s="43"/>
      <c r="E25" s="43"/>
      <c r="F25" s="69">
        <v>121468</v>
      </c>
      <c r="G25" s="77">
        <f t="shared" si="1"/>
        <v>13.508902654670418</v>
      </c>
      <c r="H25" s="70">
        <v>134329</v>
      </c>
      <c r="I25" s="82">
        <f t="shared" si="0"/>
        <v>-9.574254256340776</v>
      </c>
    </row>
    <row r="26" spans="1:9" ht="18" customHeight="1">
      <c r="A26" s="266"/>
      <c r="B26" s="266"/>
      <c r="C26" s="45" t="s">
        <v>9</v>
      </c>
      <c r="D26" s="46"/>
      <c r="E26" s="46"/>
      <c r="F26" s="71">
        <v>132697</v>
      </c>
      <c r="G26" s="78">
        <f t="shared" si="1"/>
        <v>14.757721009375313</v>
      </c>
      <c r="H26" s="72">
        <v>149842</v>
      </c>
      <c r="I26" s="84">
        <f t="shared" si="0"/>
        <v>-11.44205229508416</v>
      </c>
    </row>
    <row r="27" spans="1:9" ht="18" customHeight="1">
      <c r="A27" s="266"/>
      <c r="B27" s="267"/>
      <c r="C27" s="47" t="s">
        <v>10</v>
      </c>
      <c r="D27" s="31"/>
      <c r="E27" s="31"/>
      <c r="F27" s="73">
        <f>SUM(F9,F20:F26)</f>
        <v>899170</v>
      </c>
      <c r="G27" s="79">
        <f t="shared" si="1"/>
        <v>100</v>
      </c>
      <c r="H27" s="73">
        <f>SUM(H9,H20:H26)</f>
        <v>939460</v>
      </c>
      <c r="I27" s="85">
        <f t="shared" si="0"/>
        <v>-4.28863389606795</v>
      </c>
    </row>
    <row r="28" spans="1:9" ht="18" customHeight="1">
      <c r="A28" s="266"/>
      <c r="B28" s="265" t="s">
        <v>89</v>
      </c>
      <c r="C28" s="55" t="s">
        <v>11</v>
      </c>
      <c r="D28" s="56"/>
      <c r="E28" s="56"/>
      <c r="F28" s="65">
        <v>386730</v>
      </c>
      <c r="G28" s="75">
        <f aca="true" t="shared" si="2" ref="G28:G45">F28/$F$45*100</f>
        <v>43.257711847912894</v>
      </c>
      <c r="H28" s="65">
        <v>407305</v>
      </c>
      <c r="I28" s="86">
        <f t="shared" si="0"/>
        <v>-5.051497035391172</v>
      </c>
    </row>
    <row r="29" spans="1:9" ht="18" customHeight="1">
      <c r="A29" s="266"/>
      <c r="B29" s="266"/>
      <c r="C29" s="7"/>
      <c r="D29" s="30" t="s">
        <v>12</v>
      </c>
      <c r="E29" s="43"/>
      <c r="F29" s="69">
        <v>275888</v>
      </c>
      <c r="G29" s="77">
        <f t="shared" si="2"/>
        <v>30.859471999319922</v>
      </c>
      <c r="H29" s="69">
        <v>275553</v>
      </c>
      <c r="I29" s="87">
        <f t="shared" si="0"/>
        <v>0.12157370814325219</v>
      </c>
    </row>
    <row r="30" spans="1:9" ht="18" customHeight="1">
      <c r="A30" s="266"/>
      <c r="B30" s="266"/>
      <c r="C30" s="7"/>
      <c r="D30" s="30" t="s">
        <v>33</v>
      </c>
      <c r="E30" s="43"/>
      <c r="F30" s="69">
        <v>15273</v>
      </c>
      <c r="G30" s="77">
        <f t="shared" si="2"/>
        <v>1.7083625088645145</v>
      </c>
      <c r="H30" s="69">
        <v>14185</v>
      </c>
      <c r="I30" s="87">
        <f t="shared" si="0"/>
        <v>7.6700740218540675</v>
      </c>
    </row>
    <row r="31" spans="1:9" ht="18" customHeight="1">
      <c r="A31" s="266"/>
      <c r="B31" s="266"/>
      <c r="C31" s="19"/>
      <c r="D31" s="30" t="s">
        <v>13</v>
      </c>
      <c r="E31" s="43"/>
      <c r="F31" s="69">
        <v>95569</v>
      </c>
      <c r="G31" s="77">
        <f t="shared" si="2"/>
        <v>10.689877339728461</v>
      </c>
      <c r="H31" s="69">
        <v>117567</v>
      </c>
      <c r="I31" s="87">
        <f t="shared" si="0"/>
        <v>-18.711032857859777</v>
      </c>
    </row>
    <row r="32" spans="1:9" ht="18" customHeight="1">
      <c r="A32" s="266"/>
      <c r="B32" s="266"/>
      <c r="C32" s="50" t="s">
        <v>14</v>
      </c>
      <c r="D32" s="51"/>
      <c r="E32" s="51"/>
      <c r="F32" s="65">
        <v>412725</v>
      </c>
      <c r="G32" s="75">
        <f t="shared" si="2"/>
        <v>46.16538443469565</v>
      </c>
      <c r="H32" s="65">
        <v>421915</v>
      </c>
      <c r="I32" s="86">
        <f t="shared" si="0"/>
        <v>-2.1781638481684684</v>
      </c>
    </row>
    <row r="33" spans="1:9" ht="18" customHeight="1">
      <c r="A33" s="266"/>
      <c r="B33" s="266"/>
      <c r="C33" s="7"/>
      <c r="D33" s="30" t="s">
        <v>15</v>
      </c>
      <c r="E33" s="43"/>
      <c r="F33" s="69">
        <v>30929</v>
      </c>
      <c r="G33" s="77">
        <f t="shared" si="2"/>
        <v>3.459565510159796</v>
      </c>
      <c r="H33" s="69">
        <v>30980</v>
      </c>
      <c r="I33" s="87">
        <f t="shared" si="0"/>
        <v>-0.16462233699160445</v>
      </c>
    </row>
    <row r="34" spans="1:9" ht="18" customHeight="1">
      <c r="A34" s="266"/>
      <c r="B34" s="266"/>
      <c r="C34" s="7"/>
      <c r="D34" s="30" t="s">
        <v>34</v>
      </c>
      <c r="E34" s="43"/>
      <c r="F34" s="69">
        <v>3572</v>
      </c>
      <c r="G34" s="77">
        <f t="shared" si="2"/>
        <v>0.39954631582950606</v>
      </c>
      <c r="H34" s="69">
        <v>3250</v>
      </c>
      <c r="I34" s="87">
        <f t="shared" si="0"/>
        <v>9.907692307692306</v>
      </c>
    </row>
    <row r="35" spans="1:9" ht="18" customHeight="1">
      <c r="A35" s="266"/>
      <c r="B35" s="266"/>
      <c r="C35" s="7"/>
      <c r="D35" s="30" t="s">
        <v>35</v>
      </c>
      <c r="E35" s="43"/>
      <c r="F35" s="69">
        <v>265056</v>
      </c>
      <c r="G35" s="77">
        <f t="shared" si="2"/>
        <v>29.64785786352339</v>
      </c>
      <c r="H35" s="69">
        <v>268081</v>
      </c>
      <c r="I35" s="87">
        <f t="shared" si="0"/>
        <v>-1.1283902999466577</v>
      </c>
    </row>
    <row r="36" spans="1:9" ht="18" customHeight="1">
      <c r="A36" s="266"/>
      <c r="B36" s="266"/>
      <c r="C36" s="7"/>
      <c r="D36" s="30" t="s">
        <v>36</v>
      </c>
      <c r="E36" s="43"/>
      <c r="F36" s="69">
        <v>2819</v>
      </c>
      <c r="G36" s="77">
        <f t="shared" si="2"/>
        <v>0.31531944689904184</v>
      </c>
      <c r="H36" s="69">
        <v>3086</v>
      </c>
      <c r="I36" s="87">
        <f t="shared" si="0"/>
        <v>-8.651976668826954</v>
      </c>
    </row>
    <row r="37" spans="1:9" ht="18" customHeight="1">
      <c r="A37" s="266"/>
      <c r="B37" s="266"/>
      <c r="C37" s="7"/>
      <c r="D37" s="30" t="s">
        <v>16</v>
      </c>
      <c r="E37" s="43"/>
      <c r="F37" s="69">
        <v>8673</v>
      </c>
      <c r="G37" s="77">
        <f t="shared" si="2"/>
        <v>0.9701190361672188</v>
      </c>
      <c r="H37" s="69">
        <v>7195</v>
      </c>
      <c r="I37" s="87">
        <f t="shared" si="0"/>
        <v>20.542043085476024</v>
      </c>
    </row>
    <row r="38" spans="1:9" ht="18" customHeight="1">
      <c r="A38" s="266"/>
      <c r="B38" s="266"/>
      <c r="C38" s="19"/>
      <c r="D38" s="30" t="s">
        <v>37</v>
      </c>
      <c r="E38" s="43"/>
      <c r="F38" s="69">
        <v>101676</v>
      </c>
      <c r="G38" s="77">
        <f t="shared" si="2"/>
        <v>11.372976262116701</v>
      </c>
      <c r="H38" s="69">
        <v>109323</v>
      </c>
      <c r="I38" s="87">
        <f t="shared" si="0"/>
        <v>-6.994868417441891</v>
      </c>
    </row>
    <row r="39" spans="1:9" ht="18" customHeight="1">
      <c r="A39" s="266"/>
      <c r="B39" s="266"/>
      <c r="C39" s="50" t="s">
        <v>17</v>
      </c>
      <c r="D39" s="51"/>
      <c r="E39" s="51"/>
      <c r="F39" s="65">
        <v>94559</v>
      </c>
      <c r="G39" s="75">
        <f t="shared" si="2"/>
        <v>10.57690371739145</v>
      </c>
      <c r="H39" s="65">
        <v>105140</v>
      </c>
      <c r="I39" s="86">
        <f t="shared" si="0"/>
        <v>-10.063724557732545</v>
      </c>
    </row>
    <row r="40" spans="1:9" ht="18" customHeight="1">
      <c r="A40" s="266"/>
      <c r="B40" s="266"/>
      <c r="C40" s="7"/>
      <c r="D40" s="52" t="s">
        <v>18</v>
      </c>
      <c r="E40" s="53"/>
      <c r="F40" s="67">
        <v>92763</v>
      </c>
      <c r="G40" s="76">
        <f t="shared" si="2"/>
        <v>10.376012008760489</v>
      </c>
      <c r="H40" s="67">
        <v>99602</v>
      </c>
      <c r="I40" s="88">
        <f t="shared" si="0"/>
        <v>-6.866327985381815</v>
      </c>
    </row>
    <row r="41" spans="1:9" ht="18" customHeight="1">
      <c r="A41" s="266"/>
      <c r="B41" s="266"/>
      <c r="C41" s="7"/>
      <c r="D41" s="16"/>
      <c r="E41" s="103" t="s">
        <v>92</v>
      </c>
      <c r="F41" s="69">
        <v>51580</v>
      </c>
      <c r="G41" s="77">
        <f t="shared" si="2"/>
        <v>5.769484594200986</v>
      </c>
      <c r="H41" s="69">
        <v>52421</v>
      </c>
      <c r="I41" s="89">
        <f t="shared" si="0"/>
        <v>-1.604318879838229</v>
      </c>
    </row>
    <row r="42" spans="1:9" ht="18" customHeight="1">
      <c r="A42" s="266"/>
      <c r="B42" s="266"/>
      <c r="C42" s="7"/>
      <c r="D42" s="33"/>
      <c r="E42" s="32" t="s">
        <v>38</v>
      </c>
      <c r="F42" s="69">
        <v>41183</v>
      </c>
      <c r="G42" s="77">
        <f t="shared" si="2"/>
        <v>4.606527414559503</v>
      </c>
      <c r="H42" s="69">
        <v>47181</v>
      </c>
      <c r="I42" s="89">
        <f t="shared" si="0"/>
        <v>-12.712744536995825</v>
      </c>
    </row>
    <row r="43" spans="1:9" ht="18" customHeight="1">
      <c r="A43" s="266"/>
      <c r="B43" s="266"/>
      <c r="C43" s="7"/>
      <c r="D43" s="30" t="s">
        <v>39</v>
      </c>
      <c r="E43" s="54"/>
      <c r="F43" s="69">
        <v>1796</v>
      </c>
      <c r="G43" s="77">
        <f t="shared" si="2"/>
        <v>0.20089170863096104</v>
      </c>
      <c r="H43" s="67">
        <v>5538</v>
      </c>
      <c r="I43" s="157">
        <f t="shared" si="0"/>
        <v>-67.56951968219573</v>
      </c>
    </row>
    <row r="44" spans="1:9" ht="18" customHeight="1">
      <c r="A44" s="266"/>
      <c r="B44" s="266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7"/>
      <c r="B45" s="267"/>
      <c r="C45" s="11" t="s">
        <v>19</v>
      </c>
      <c r="D45" s="12"/>
      <c r="E45" s="12"/>
      <c r="F45" s="74">
        <f>SUM(F28,F32,F39)</f>
        <v>894014</v>
      </c>
      <c r="G45" s="79">
        <f t="shared" si="2"/>
        <v>100</v>
      </c>
      <c r="H45" s="74">
        <f>SUM(H28,H32,H39)</f>
        <v>934360</v>
      </c>
      <c r="I45" s="158">
        <f t="shared" si="0"/>
        <v>-4.318035874823412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59" t="s">
        <v>0</v>
      </c>
      <c r="B1" s="159"/>
      <c r="C1" s="28" t="s">
        <v>254</v>
      </c>
      <c r="D1" s="160"/>
      <c r="E1" s="160"/>
    </row>
    <row r="4" ht="13.5">
      <c r="A4" s="161" t="s">
        <v>114</v>
      </c>
    </row>
    <row r="5" ht="13.5">
      <c r="I5" s="14" t="s">
        <v>115</v>
      </c>
    </row>
    <row r="6" spans="1:9" s="166" customFormat="1" ht="29.25" customHeight="1">
      <c r="A6" s="162" t="s">
        <v>116</v>
      </c>
      <c r="B6" s="163"/>
      <c r="C6" s="163"/>
      <c r="D6" s="164"/>
      <c r="E6" s="165" t="s">
        <v>233</v>
      </c>
      <c r="F6" s="165" t="s">
        <v>234</v>
      </c>
      <c r="G6" s="165" t="s">
        <v>235</v>
      </c>
      <c r="H6" s="165" t="s">
        <v>236</v>
      </c>
      <c r="I6" s="165" t="s">
        <v>243</v>
      </c>
    </row>
    <row r="7" spans="1:9" ht="27" customHeight="1">
      <c r="A7" s="307" t="s">
        <v>117</v>
      </c>
      <c r="B7" s="55" t="s">
        <v>118</v>
      </c>
      <c r="C7" s="56"/>
      <c r="D7" s="93" t="s">
        <v>119</v>
      </c>
      <c r="E7" s="167">
        <v>911299</v>
      </c>
      <c r="F7" s="168">
        <v>938416</v>
      </c>
      <c r="G7" s="168">
        <v>950915</v>
      </c>
      <c r="H7" s="168">
        <v>939460</v>
      </c>
      <c r="I7" s="168">
        <v>899170</v>
      </c>
    </row>
    <row r="8" spans="1:9" ht="27" customHeight="1">
      <c r="A8" s="266"/>
      <c r="B8" s="9"/>
      <c r="C8" s="30" t="s">
        <v>120</v>
      </c>
      <c r="D8" s="91" t="s">
        <v>42</v>
      </c>
      <c r="E8" s="169">
        <v>465444</v>
      </c>
      <c r="F8" s="169">
        <v>483945</v>
      </c>
      <c r="G8" s="169">
        <v>510031</v>
      </c>
      <c r="H8" s="169">
        <v>555145</v>
      </c>
      <c r="I8" s="170">
        <v>544029</v>
      </c>
    </row>
    <row r="9" spans="1:9" ht="27" customHeight="1">
      <c r="A9" s="266"/>
      <c r="B9" s="44" t="s">
        <v>121</v>
      </c>
      <c r="C9" s="43"/>
      <c r="D9" s="94"/>
      <c r="E9" s="171">
        <v>905786</v>
      </c>
      <c r="F9" s="171">
        <v>927201</v>
      </c>
      <c r="G9" s="171">
        <v>943465</v>
      </c>
      <c r="H9" s="171">
        <v>934360</v>
      </c>
      <c r="I9" s="172">
        <v>894014</v>
      </c>
    </row>
    <row r="10" spans="1:9" ht="27" customHeight="1">
      <c r="A10" s="266"/>
      <c r="B10" s="44" t="s">
        <v>122</v>
      </c>
      <c r="C10" s="43"/>
      <c r="D10" s="94"/>
      <c r="E10" s="171">
        <v>5513</v>
      </c>
      <c r="F10" s="171">
        <v>11215</v>
      </c>
      <c r="G10" s="171">
        <v>7450</v>
      </c>
      <c r="H10" s="171">
        <v>5100</v>
      </c>
      <c r="I10" s="172">
        <v>5156</v>
      </c>
    </row>
    <row r="11" spans="1:9" ht="27" customHeight="1">
      <c r="A11" s="266"/>
      <c r="B11" s="44" t="s">
        <v>123</v>
      </c>
      <c r="C11" s="43"/>
      <c r="D11" s="94"/>
      <c r="E11" s="171">
        <v>4931</v>
      </c>
      <c r="F11" s="171">
        <v>10545</v>
      </c>
      <c r="G11" s="171">
        <v>6775</v>
      </c>
      <c r="H11" s="171">
        <v>4417</v>
      </c>
      <c r="I11" s="172">
        <v>4466</v>
      </c>
    </row>
    <row r="12" spans="1:9" ht="27" customHeight="1">
      <c r="A12" s="266"/>
      <c r="B12" s="44" t="s">
        <v>124</v>
      </c>
      <c r="C12" s="43"/>
      <c r="D12" s="94"/>
      <c r="E12" s="171">
        <v>582</v>
      </c>
      <c r="F12" s="171">
        <v>670</v>
      </c>
      <c r="G12" s="171">
        <v>675</v>
      </c>
      <c r="H12" s="171">
        <v>683</v>
      </c>
      <c r="I12" s="172">
        <v>690</v>
      </c>
    </row>
    <row r="13" spans="1:9" ht="27" customHeight="1">
      <c r="A13" s="266"/>
      <c r="B13" s="44" t="s">
        <v>125</v>
      </c>
      <c r="C13" s="43"/>
      <c r="D13" s="99"/>
      <c r="E13" s="173">
        <v>82</v>
      </c>
      <c r="F13" s="173">
        <v>88</v>
      </c>
      <c r="G13" s="173">
        <v>5</v>
      </c>
      <c r="H13" s="173">
        <v>8</v>
      </c>
      <c r="I13" s="174">
        <v>7</v>
      </c>
    </row>
    <row r="14" spans="1:9" ht="27" customHeight="1">
      <c r="A14" s="266"/>
      <c r="B14" s="101" t="s">
        <v>126</v>
      </c>
      <c r="C14" s="53"/>
      <c r="D14" s="99"/>
      <c r="E14" s="173">
        <v>0</v>
      </c>
      <c r="F14" s="173">
        <v>0</v>
      </c>
      <c r="G14" s="173">
        <v>0</v>
      </c>
      <c r="H14" s="173">
        <v>0</v>
      </c>
      <c r="I14" s="174">
        <v>0</v>
      </c>
    </row>
    <row r="15" spans="1:9" ht="27" customHeight="1">
      <c r="A15" s="266"/>
      <c r="B15" s="45" t="s">
        <v>127</v>
      </c>
      <c r="C15" s="46"/>
      <c r="D15" s="175"/>
      <c r="E15" s="176">
        <v>82</v>
      </c>
      <c r="F15" s="176">
        <v>88</v>
      </c>
      <c r="G15" s="176">
        <v>5</v>
      </c>
      <c r="H15" s="176">
        <v>8</v>
      </c>
      <c r="I15" s="177">
        <v>7</v>
      </c>
    </row>
    <row r="16" spans="1:9" ht="27" customHeight="1">
      <c r="A16" s="266"/>
      <c r="B16" s="178" t="s">
        <v>128</v>
      </c>
      <c r="C16" s="179"/>
      <c r="D16" s="180" t="s">
        <v>43</v>
      </c>
      <c r="E16" s="181">
        <v>51461</v>
      </c>
      <c r="F16" s="181">
        <v>50833</v>
      </c>
      <c r="G16" s="181">
        <v>30196</v>
      </c>
      <c r="H16" s="181">
        <v>21110</v>
      </c>
      <c r="I16" s="182">
        <v>20306</v>
      </c>
    </row>
    <row r="17" spans="1:9" ht="27" customHeight="1">
      <c r="A17" s="266"/>
      <c r="B17" s="44" t="s">
        <v>129</v>
      </c>
      <c r="C17" s="43"/>
      <c r="D17" s="91" t="s">
        <v>44</v>
      </c>
      <c r="E17" s="171">
        <v>150374</v>
      </c>
      <c r="F17" s="171">
        <v>142000</v>
      </c>
      <c r="G17" s="171">
        <v>119728</v>
      </c>
      <c r="H17" s="171">
        <v>78528</v>
      </c>
      <c r="I17" s="172">
        <v>88967</v>
      </c>
    </row>
    <row r="18" spans="1:9" ht="27" customHeight="1">
      <c r="A18" s="266"/>
      <c r="B18" s="44" t="s">
        <v>130</v>
      </c>
      <c r="C18" s="43"/>
      <c r="D18" s="91" t="s">
        <v>45</v>
      </c>
      <c r="E18" s="171">
        <v>1769526</v>
      </c>
      <c r="F18" s="171">
        <v>1841985</v>
      </c>
      <c r="G18" s="171">
        <v>1919825</v>
      </c>
      <c r="H18" s="171">
        <v>1958692</v>
      </c>
      <c r="I18" s="172">
        <v>2005069</v>
      </c>
    </row>
    <row r="19" spans="1:9" ht="27" customHeight="1">
      <c r="A19" s="266"/>
      <c r="B19" s="44" t="s">
        <v>131</v>
      </c>
      <c r="C19" s="43"/>
      <c r="D19" s="91" t="s">
        <v>132</v>
      </c>
      <c r="E19" s="171">
        <f>E17+E18-E16</f>
        <v>1868439</v>
      </c>
      <c r="F19" s="171">
        <f>F17+F18-F16</f>
        <v>1933152</v>
      </c>
      <c r="G19" s="171">
        <f>G17+G18-G16</f>
        <v>2009357</v>
      </c>
      <c r="H19" s="171">
        <f>H17+H18-H16</f>
        <v>2016110</v>
      </c>
      <c r="I19" s="171">
        <f>I17+I18-I16</f>
        <v>2073730</v>
      </c>
    </row>
    <row r="20" spans="1:9" ht="27" customHeight="1">
      <c r="A20" s="266"/>
      <c r="B20" s="44" t="s">
        <v>133</v>
      </c>
      <c r="C20" s="43"/>
      <c r="D20" s="94" t="s">
        <v>134</v>
      </c>
      <c r="E20" s="183">
        <f>E18/E8</f>
        <v>3.8018021502049657</v>
      </c>
      <c r="F20" s="183">
        <f>F18/F8</f>
        <v>3.8061866534420234</v>
      </c>
      <c r="G20" s="183">
        <f>G18/G8</f>
        <v>3.764133944799434</v>
      </c>
      <c r="H20" s="183">
        <f>H18/H8</f>
        <v>3.528252978951445</v>
      </c>
      <c r="I20" s="183">
        <f>I18/I8</f>
        <v>3.6855921283608044</v>
      </c>
    </row>
    <row r="21" spans="1:9" ht="27" customHeight="1">
      <c r="A21" s="266"/>
      <c r="B21" s="44" t="s">
        <v>135</v>
      </c>
      <c r="C21" s="43"/>
      <c r="D21" s="94" t="s">
        <v>136</v>
      </c>
      <c r="E21" s="183">
        <f>E19/E8</f>
        <v>4.014315363394952</v>
      </c>
      <c r="F21" s="183">
        <f>F19/F8</f>
        <v>3.9945696308464806</v>
      </c>
      <c r="G21" s="183">
        <f>G19/G8</f>
        <v>3.9396762157594343</v>
      </c>
      <c r="H21" s="183">
        <f>H19/H8</f>
        <v>3.6316818128597035</v>
      </c>
      <c r="I21" s="183">
        <f>I19/I8</f>
        <v>3.811800473871797</v>
      </c>
    </row>
    <row r="22" spans="1:9" ht="27" customHeight="1">
      <c r="A22" s="266"/>
      <c r="B22" s="44" t="s">
        <v>137</v>
      </c>
      <c r="C22" s="43"/>
      <c r="D22" s="94" t="s">
        <v>138</v>
      </c>
      <c r="E22" s="171">
        <f>E18/E24*1000000</f>
        <v>671268.6810627247</v>
      </c>
      <c r="F22" s="171">
        <f>F18/F24*1000000</f>
        <v>698755.9614763065</v>
      </c>
      <c r="G22" s="171">
        <f>G18/G24*1000000</f>
        <v>728284.5211775614</v>
      </c>
      <c r="H22" s="171">
        <f>H18/H24*1000000</f>
        <v>750355.2201560478</v>
      </c>
      <c r="I22" s="171">
        <f>I18/I24*1000000</f>
        <v>768121.7827627144</v>
      </c>
    </row>
    <row r="23" spans="1:9" ht="27" customHeight="1">
      <c r="A23" s="266"/>
      <c r="B23" s="44" t="s">
        <v>139</v>
      </c>
      <c r="C23" s="43"/>
      <c r="D23" s="94" t="s">
        <v>140</v>
      </c>
      <c r="E23" s="171">
        <f>E19/E24*1000000</f>
        <v>708791.2713213348</v>
      </c>
      <c r="F23" s="171">
        <f>F19/F24*1000000</f>
        <v>733340.1110431654</v>
      </c>
      <c r="G23" s="171">
        <f>G19/G24*1000000</f>
        <v>762248.4344248987</v>
      </c>
      <c r="H23" s="171">
        <f>H19/H24*1000000</f>
        <v>772351.4788995971</v>
      </c>
      <c r="I23" s="171">
        <f>I19/I24*1000000</f>
        <v>794425.1218130268</v>
      </c>
    </row>
    <row r="24" spans="1:9" ht="27" customHeight="1">
      <c r="A24" s="266"/>
      <c r="B24" s="184" t="s">
        <v>141</v>
      </c>
      <c r="C24" s="185"/>
      <c r="D24" s="186" t="s">
        <v>142</v>
      </c>
      <c r="E24" s="176">
        <v>2636092</v>
      </c>
      <c r="F24" s="176">
        <f>E24</f>
        <v>2636092</v>
      </c>
      <c r="G24" s="176">
        <f>F24</f>
        <v>2636092</v>
      </c>
      <c r="H24" s="177">
        <v>2610353</v>
      </c>
      <c r="I24" s="177">
        <f>H24</f>
        <v>2610353</v>
      </c>
    </row>
    <row r="25" spans="1:9" ht="27" customHeight="1">
      <c r="A25" s="266"/>
      <c r="B25" s="10" t="s">
        <v>143</v>
      </c>
      <c r="C25" s="187"/>
      <c r="D25" s="188"/>
      <c r="E25" s="169">
        <v>518042</v>
      </c>
      <c r="F25" s="169">
        <v>514600</v>
      </c>
      <c r="G25" s="169">
        <v>522433</v>
      </c>
      <c r="H25" s="169">
        <v>542927</v>
      </c>
      <c r="I25" s="189">
        <v>542128</v>
      </c>
    </row>
    <row r="26" spans="1:9" ht="27" customHeight="1">
      <c r="A26" s="266"/>
      <c r="B26" s="190" t="s">
        <v>144</v>
      </c>
      <c r="C26" s="191"/>
      <c r="D26" s="192"/>
      <c r="E26" s="193">
        <v>0.557</v>
      </c>
      <c r="F26" s="193">
        <v>0.55</v>
      </c>
      <c r="G26" s="193">
        <v>0.553</v>
      </c>
      <c r="H26" s="193">
        <v>0.567</v>
      </c>
      <c r="I26" s="194">
        <v>0.58423</v>
      </c>
    </row>
    <row r="27" spans="1:9" ht="27" customHeight="1">
      <c r="A27" s="266"/>
      <c r="B27" s="190" t="s">
        <v>145</v>
      </c>
      <c r="C27" s="191"/>
      <c r="D27" s="192"/>
      <c r="E27" s="195">
        <v>0.1</v>
      </c>
      <c r="F27" s="195">
        <v>0.1</v>
      </c>
      <c r="G27" s="195">
        <v>0.1</v>
      </c>
      <c r="H27" s="195">
        <v>0.1</v>
      </c>
      <c r="I27" s="196">
        <v>0.14</v>
      </c>
    </row>
    <row r="28" spans="1:9" ht="27" customHeight="1">
      <c r="A28" s="266"/>
      <c r="B28" s="190" t="s">
        <v>146</v>
      </c>
      <c r="C28" s="191"/>
      <c r="D28" s="192"/>
      <c r="E28" s="195">
        <v>95</v>
      </c>
      <c r="F28" s="195">
        <v>94.2</v>
      </c>
      <c r="G28" s="195">
        <v>94.3</v>
      </c>
      <c r="H28" s="195">
        <v>95</v>
      </c>
      <c r="I28" s="196">
        <v>94.7</v>
      </c>
    </row>
    <row r="29" spans="1:9" ht="27" customHeight="1">
      <c r="A29" s="266"/>
      <c r="B29" s="197" t="s">
        <v>147</v>
      </c>
      <c r="C29" s="198"/>
      <c r="D29" s="199"/>
      <c r="E29" s="200">
        <v>51.1</v>
      </c>
      <c r="F29" s="200">
        <v>51.8</v>
      </c>
      <c r="G29" s="200">
        <v>53.6</v>
      </c>
      <c r="H29" s="200">
        <v>59.1</v>
      </c>
      <c r="I29" s="204">
        <v>60.5</v>
      </c>
    </row>
    <row r="30" spans="1:9" ht="27" customHeight="1">
      <c r="A30" s="266"/>
      <c r="B30" s="307" t="s">
        <v>148</v>
      </c>
      <c r="C30" s="25" t="s">
        <v>149</v>
      </c>
      <c r="D30" s="201"/>
      <c r="E30" s="202">
        <v>0</v>
      </c>
      <c r="F30" s="202">
        <v>0</v>
      </c>
      <c r="G30" s="202">
        <v>0</v>
      </c>
      <c r="H30" s="202">
        <v>0</v>
      </c>
      <c r="I30" s="203">
        <v>0</v>
      </c>
    </row>
    <row r="31" spans="1:9" ht="27" customHeight="1">
      <c r="A31" s="266"/>
      <c r="B31" s="266"/>
      <c r="C31" s="190" t="s">
        <v>150</v>
      </c>
      <c r="D31" s="192"/>
      <c r="E31" s="195">
        <v>0</v>
      </c>
      <c r="F31" s="195">
        <v>0</v>
      </c>
      <c r="G31" s="195">
        <v>0</v>
      </c>
      <c r="H31" s="195">
        <v>0</v>
      </c>
      <c r="I31" s="196">
        <v>0</v>
      </c>
    </row>
    <row r="32" spans="1:9" ht="27" customHeight="1">
      <c r="A32" s="266"/>
      <c r="B32" s="266"/>
      <c r="C32" s="190" t="s">
        <v>151</v>
      </c>
      <c r="D32" s="192"/>
      <c r="E32" s="195">
        <v>14.6</v>
      </c>
      <c r="F32" s="195">
        <v>15.4</v>
      </c>
      <c r="G32" s="195">
        <v>15.7</v>
      </c>
      <c r="H32" s="195">
        <v>16.2</v>
      </c>
      <c r="I32" s="196">
        <v>14.9</v>
      </c>
    </row>
    <row r="33" spans="1:9" ht="27" customHeight="1">
      <c r="A33" s="267"/>
      <c r="B33" s="267"/>
      <c r="C33" s="197" t="s">
        <v>152</v>
      </c>
      <c r="D33" s="199"/>
      <c r="E33" s="200">
        <v>251.7</v>
      </c>
      <c r="F33" s="200">
        <v>254.4</v>
      </c>
      <c r="G33" s="200">
        <v>254.3</v>
      </c>
      <c r="H33" s="200">
        <v>248.8</v>
      </c>
      <c r="I33" s="204">
        <v>259.5</v>
      </c>
    </row>
    <row r="34" spans="1:9" ht="27" customHeight="1">
      <c r="A34" s="2" t="s">
        <v>244</v>
      </c>
      <c r="B34" s="8"/>
      <c r="C34" s="8"/>
      <c r="D34" s="8"/>
      <c r="E34" s="205"/>
      <c r="F34" s="205"/>
      <c r="G34" s="205"/>
      <c r="H34" s="205"/>
      <c r="I34" s="206"/>
    </row>
    <row r="35" ht="27" customHeight="1">
      <c r="A35" s="13" t="s">
        <v>111</v>
      </c>
    </row>
    <row r="36" ht="13.5">
      <c r="A36" s="20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" sqref="F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254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245</v>
      </c>
      <c r="B5" s="31"/>
      <c r="C5" s="31"/>
      <c r="D5" s="31"/>
      <c r="K5" s="37"/>
      <c r="O5" s="37" t="s">
        <v>48</v>
      </c>
    </row>
    <row r="6" spans="1:15" ht="15.75" customHeight="1">
      <c r="A6" s="277" t="s">
        <v>49</v>
      </c>
      <c r="B6" s="278"/>
      <c r="C6" s="278"/>
      <c r="D6" s="278"/>
      <c r="E6" s="279"/>
      <c r="F6" s="272" t="s">
        <v>251</v>
      </c>
      <c r="G6" s="273"/>
      <c r="H6" s="272" t="s">
        <v>252</v>
      </c>
      <c r="I6" s="273"/>
      <c r="J6" s="272" t="s">
        <v>253</v>
      </c>
      <c r="K6" s="273"/>
      <c r="L6" s="272" t="s">
        <v>255</v>
      </c>
      <c r="M6" s="273"/>
      <c r="N6" s="272"/>
      <c r="O6" s="273"/>
    </row>
    <row r="7" spans="1:15" ht="15.75" customHeight="1">
      <c r="A7" s="280"/>
      <c r="B7" s="281"/>
      <c r="C7" s="281"/>
      <c r="D7" s="281"/>
      <c r="E7" s="282"/>
      <c r="F7" s="108" t="s">
        <v>246</v>
      </c>
      <c r="G7" s="38" t="s">
        <v>2</v>
      </c>
      <c r="H7" s="108" t="s">
        <v>246</v>
      </c>
      <c r="I7" s="38" t="s">
        <v>2</v>
      </c>
      <c r="J7" s="108" t="s">
        <v>246</v>
      </c>
      <c r="K7" s="38" t="s">
        <v>2</v>
      </c>
      <c r="L7" s="108" t="s">
        <v>246</v>
      </c>
      <c r="M7" s="38" t="s">
        <v>2</v>
      </c>
      <c r="N7" s="108" t="s">
        <v>246</v>
      </c>
      <c r="O7" s="246" t="s">
        <v>2</v>
      </c>
    </row>
    <row r="8" spans="1:25" ht="15.75" customHeight="1">
      <c r="A8" s="289" t="s">
        <v>83</v>
      </c>
      <c r="B8" s="55" t="s">
        <v>50</v>
      </c>
      <c r="C8" s="56"/>
      <c r="D8" s="56"/>
      <c r="E8" s="93" t="s">
        <v>41</v>
      </c>
      <c r="F8" s="109">
        <v>485</v>
      </c>
      <c r="G8" s="248">
        <v>521</v>
      </c>
      <c r="H8" s="109">
        <v>5057</v>
      </c>
      <c r="I8" s="110">
        <v>4924</v>
      </c>
      <c r="J8" s="109">
        <v>262</v>
      </c>
      <c r="K8" s="111">
        <v>269</v>
      </c>
      <c r="L8" s="109">
        <v>2365</v>
      </c>
      <c r="M8" s="250">
        <v>2410</v>
      </c>
      <c r="N8" s="109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290"/>
      <c r="B9" s="8"/>
      <c r="C9" s="30" t="s">
        <v>51</v>
      </c>
      <c r="D9" s="43"/>
      <c r="E9" s="91" t="s">
        <v>42</v>
      </c>
      <c r="F9" s="70">
        <v>485</v>
      </c>
      <c r="G9" s="113">
        <v>520.7</v>
      </c>
      <c r="H9" s="70">
        <v>5057</v>
      </c>
      <c r="I9" s="114">
        <v>4924</v>
      </c>
      <c r="J9" s="70">
        <v>262</v>
      </c>
      <c r="K9" s="115">
        <v>269</v>
      </c>
      <c r="L9" s="70">
        <v>2363</v>
      </c>
      <c r="M9" s="251">
        <v>2409</v>
      </c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290"/>
      <c r="B10" s="10"/>
      <c r="C10" s="30" t="s">
        <v>52</v>
      </c>
      <c r="D10" s="43"/>
      <c r="E10" s="91" t="s">
        <v>43</v>
      </c>
      <c r="F10" s="70">
        <v>0</v>
      </c>
      <c r="G10" s="113">
        <v>0.3</v>
      </c>
      <c r="H10" s="70">
        <v>0</v>
      </c>
      <c r="I10" s="114">
        <v>0</v>
      </c>
      <c r="J10" s="116">
        <v>0</v>
      </c>
      <c r="K10" s="117">
        <v>0</v>
      </c>
      <c r="L10" s="70">
        <v>2</v>
      </c>
      <c r="M10" s="251">
        <v>1</v>
      </c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290"/>
      <c r="B11" s="50" t="s">
        <v>53</v>
      </c>
      <c r="C11" s="63"/>
      <c r="D11" s="63"/>
      <c r="E11" s="90" t="s">
        <v>44</v>
      </c>
      <c r="F11" s="118">
        <v>462</v>
      </c>
      <c r="G11" s="119">
        <v>659</v>
      </c>
      <c r="H11" s="118">
        <v>4992</v>
      </c>
      <c r="I11" s="120">
        <v>5027</v>
      </c>
      <c r="J11" s="118">
        <v>262</v>
      </c>
      <c r="K11" s="121">
        <v>248</v>
      </c>
      <c r="L11" s="118">
        <v>2470</v>
      </c>
      <c r="M11" s="252">
        <v>2558</v>
      </c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290"/>
      <c r="B12" s="7"/>
      <c r="C12" s="30" t="s">
        <v>54</v>
      </c>
      <c r="D12" s="43"/>
      <c r="E12" s="91" t="s">
        <v>45</v>
      </c>
      <c r="F12" s="70">
        <v>462</v>
      </c>
      <c r="G12" s="113">
        <v>659</v>
      </c>
      <c r="H12" s="118">
        <v>4992</v>
      </c>
      <c r="I12" s="114">
        <v>5027</v>
      </c>
      <c r="J12" s="118">
        <v>262</v>
      </c>
      <c r="K12" s="115">
        <v>248</v>
      </c>
      <c r="L12" s="70">
        <v>2466</v>
      </c>
      <c r="M12" s="251">
        <v>2556</v>
      </c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290"/>
      <c r="B13" s="8"/>
      <c r="C13" s="52" t="s">
        <v>55</v>
      </c>
      <c r="D13" s="53"/>
      <c r="E13" s="95" t="s">
        <v>46</v>
      </c>
      <c r="F13" s="68">
        <v>0</v>
      </c>
      <c r="G13" s="147">
        <v>0</v>
      </c>
      <c r="H13" s="116">
        <v>0</v>
      </c>
      <c r="I13" s="117">
        <v>0</v>
      </c>
      <c r="J13" s="116">
        <v>0</v>
      </c>
      <c r="K13" s="117">
        <v>0</v>
      </c>
      <c r="L13" s="68">
        <v>4</v>
      </c>
      <c r="M13" s="253">
        <v>2</v>
      </c>
      <c r="N13" s="68"/>
      <c r="O13" s="124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290"/>
      <c r="B14" s="44" t="s">
        <v>56</v>
      </c>
      <c r="C14" s="43"/>
      <c r="D14" s="43"/>
      <c r="E14" s="91" t="s">
        <v>154</v>
      </c>
      <c r="F14" s="69">
        <f aca="true" t="shared" si="0" ref="F14:L15">F9-F12</f>
        <v>23</v>
      </c>
      <c r="G14" s="125">
        <f t="shared" si="0"/>
        <v>-138.29999999999995</v>
      </c>
      <c r="H14" s="69">
        <f t="shared" si="0"/>
        <v>65</v>
      </c>
      <c r="I14" s="125">
        <f t="shared" si="0"/>
        <v>-103</v>
      </c>
      <c r="J14" s="69">
        <f t="shared" si="0"/>
        <v>0</v>
      </c>
      <c r="K14" s="125">
        <f t="shared" si="0"/>
        <v>21</v>
      </c>
      <c r="L14" s="70">
        <f>L9-L12</f>
        <v>-103</v>
      </c>
      <c r="M14" s="113">
        <f>M9-M12</f>
        <v>-147</v>
      </c>
      <c r="N14" s="69">
        <f>N9-N12</f>
        <v>0</v>
      </c>
      <c r="O14" s="125">
        <f>O9-O12</f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290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125">
        <f t="shared" si="0"/>
        <v>0.3</v>
      </c>
      <c r="H15" s="69">
        <f t="shared" si="0"/>
        <v>0</v>
      </c>
      <c r="I15" s="125">
        <f t="shared" si="0"/>
        <v>0</v>
      </c>
      <c r="J15" s="69">
        <f t="shared" si="0"/>
        <v>0</v>
      </c>
      <c r="K15" s="125">
        <f t="shared" si="0"/>
        <v>0</v>
      </c>
      <c r="L15" s="70">
        <f t="shared" si="0"/>
        <v>-2</v>
      </c>
      <c r="M15" s="113">
        <f>M10-M13</f>
        <v>-1</v>
      </c>
      <c r="N15" s="69">
        <f>N10-N13</f>
        <v>0</v>
      </c>
      <c r="O15" s="125">
        <f>O10-O13</f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290"/>
      <c r="B16" s="44" t="s">
        <v>58</v>
      </c>
      <c r="C16" s="43"/>
      <c r="D16" s="43"/>
      <c r="E16" s="91" t="s">
        <v>156</v>
      </c>
      <c r="F16" s="69">
        <f aca="true" t="shared" si="1" ref="F16:M16">F8-F11</f>
        <v>23</v>
      </c>
      <c r="G16" s="125">
        <f t="shared" si="1"/>
        <v>-138</v>
      </c>
      <c r="H16" s="69">
        <f t="shared" si="1"/>
        <v>65</v>
      </c>
      <c r="I16" s="125">
        <f t="shared" si="1"/>
        <v>-103</v>
      </c>
      <c r="J16" s="69">
        <f t="shared" si="1"/>
        <v>0</v>
      </c>
      <c r="K16" s="125">
        <f t="shared" si="1"/>
        <v>21</v>
      </c>
      <c r="L16" s="70">
        <f t="shared" si="1"/>
        <v>-105</v>
      </c>
      <c r="M16" s="113">
        <f t="shared" si="1"/>
        <v>-148</v>
      </c>
      <c r="N16" s="69">
        <f>N8-N11</f>
        <v>0</v>
      </c>
      <c r="O16" s="125">
        <f>O8-O11</f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290"/>
      <c r="B17" s="44" t="s">
        <v>59</v>
      </c>
      <c r="C17" s="43"/>
      <c r="D17" s="43"/>
      <c r="E17" s="34"/>
      <c r="F17" s="209">
        <v>295</v>
      </c>
      <c r="G17" s="210">
        <v>318</v>
      </c>
      <c r="H17" s="116">
        <v>946</v>
      </c>
      <c r="I17" s="117">
        <v>1011</v>
      </c>
      <c r="J17" s="70">
        <v>0</v>
      </c>
      <c r="K17" s="115">
        <v>0</v>
      </c>
      <c r="L17" s="116">
        <v>22227</v>
      </c>
      <c r="M17" s="117">
        <v>22122</v>
      </c>
      <c r="N17" s="116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291"/>
      <c r="B18" s="47" t="s">
        <v>60</v>
      </c>
      <c r="C18" s="31"/>
      <c r="D18" s="31"/>
      <c r="E18" s="17"/>
      <c r="F18" s="127">
        <v>0</v>
      </c>
      <c r="G18" s="128">
        <v>0</v>
      </c>
      <c r="H18" s="129">
        <v>0</v>
      </c>
      <c r="I18" s="130">
        <v>0</v>
      </c>
      <c r="J18" s="129">
        <v>0</v>
      </c>
      <c r="K18" s="130">
        <v>0</v>
      </c>
      <c r="L18" s="129"/>
      <c r="M18" s="130"/>
      <c r="N18" s="129"/>
      <c r="O18" s="131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290" t="s">
        <v>84</v>
      </c>
      <c r="B19" s="50" t="s">
        <v>61</v>
      </c>
      <c r="C19" s="51"/>
      <c r="D19" s="51"/>
      <c r="E19" s="96"/>
      <c r="F19" s="65">
        <v>0</v>
      </c>
      <c r="G19" s="132">
        <v>0</v>
      </c>
      <c r="H19" s="66">
        <v>2933</v>
      </c>
      <c r="I19" s="133">
        <v>4381</v>
      </c>
      <c r="J19" s="66">
        <v>0</v>
      </c>
      <c r="K19" s="134">
        <v>0</v>
      </c>
      <c r="L19" s="66">
        <v>162</v>
      </c>
      <c r="M19" s="144">
        <v>219</v>
      </c>
      <c r="N19" s="66"/>
      <c r="O19" s="134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290"/>
      <c r="B20" s="19"/>
      <c r="C20" s="30" t="s">
        <v>62</v>
      </c>
      <c r="D20" s="43"/>
      <c r="E20" s="91"/>
      <c r="F20" s="69">
        <v>0</v>
      </c>
      <c r="G20" s="125">
        <v>0</v>
      </c>
      <c r="H20" s="70">
        <v>1747</v>
      </c>
      <c r="I20" s="114">
        <v>2780</v>
      </c>
      <c r="J20" s="70">
        <v>0</v>
      </c>
      <c r="K20" s="117">
        <v>0</v>
      </c>
      <c r="L20" s="70">
        <v>95</v>
      </c>
      <c r="M20" s="113">
        <v>100</v>
      </c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290"/>
      <c r="B21" s="9" t="s">
        <v>63</v>
      </c>
      <c r="C21" s="63"/>
      <c r="D21" s="63"/>
      <c r="E21" s="90" t="s">
        <v>157</v>
      </c>
      <c r="F21" s="249">
        <v>0</v>
      </c>
      <c r="G21" s="135">
        <v>0</v>
      </c>
      <c r="H21" s="118">
        <v>2933</v>
      </c>
      <c r="I21" s="120">
        <v>4381</v>
      </c>
      <c r="J21" s="118">
        <v>0</v>
      </c>
      <c r="K21" s="121">
        <v>0</v>
      </c>
      <c r="L21" s="118">
        <v>162</v>
      </c>
      <c r="M21" s="119">
        <v>219</v>
      </c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290"/>
      <c r="B22" s="50" t="s">
        <v>64</v>
      </c>
      <c r="C22" s="51"/>
      <c r="D22" s="51"/>
      <c r="E22" s="96" t="s">
        <v>158</v>
      </c>
      <c r="F22" s="65">
        <v>76</v>
      </c>
      <c r="G22" s="132">
        <v>164</v>
      </c>
      <c r="H22" s="66">
        <v>5117</v>
      </c>
      <c r="I22" s="133">
        <v>7262</v>
      </c>
      <c r="J22" s="66">
        <v>281</v>
      </c>
      <c r="K22" s="134">
        <v>121</v>
      </c>
      <c r="L22" s="66">
        <v>163</v>
      </c>
      <c r="M22" s="144">
        <v>220</v>
      </c>
      <c r="N22" s="66"/>
      <c r="O22" s="134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290"/>
      <c r="B23" s="7" t="s">
        <v>65</v>
      </c>
      <c r="C23" s="52" t="s">
        <v>66</v>
      </c>
      <c r="D23" s="53"/>
      <c r="E23" s="95"/>
      <c r="F23" s="67">
        <v>69</v>
      </c>
      <c r="G23" s="122">
        <v>68</v>
      </c>
      <c r="H23" s="68">
        <v>1913</v>
      </c>
      <c r="I23" s="123">
        <v>1807</v>
      </c>
      <c r="J23" s="68">
        <v>3</v>
      </c>
      <c r="K23" s="124">
        <v>3</v>
      </c>
      <c r="L23" s="68">
        <v>147</v>
      </c>
      <c r="M23" s="147">
        <v>188</v>
      </c>
      <c r="N23" s="68"/>
      <c r="O23" s="124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290"/>
      <c r="B24" s="44" t="s">
        <v>159</v>
      </c>
      <c r="C24" s="43"/>
      <c r="D24" s="43"/>
      <c r="E24" s="91" t="s">
        <v>160</v>
      </c>
      <c r="F24" s="69">
        <f aca="true" t="shared" si="2" ref="F24:K24">F21-F22</f>
        <v>-76</v>
      </c>
      <c r="G24" s="125">
        <f t="shared" si="2"/>
        <v>-164</v>
      </c>
      <c r="H24" s="69">
        <f t="shared" si="2"/>
        <v>-2184</v>
      </c>
      <c r="I24" s="125">
        <f t="shared" si="2"/>
        <v>-2881</v>
      </c>
      <c r="J24" s="69">
        <f t="shared" si="2"/>
        <v>-281</v>
      </c>
      <c r="K24" s="125">
        <f t="shared" si="2"/>
        <v>-121</v>
      </c>
      <c r="L24" s="70">
        <f>L21-L22</f>
        <v>-1</v>
      </c>
      <c r="M24" s="113">
        <f>M21-M22</f>
        <v>-1</v>
      </c>
      <c r="N24" s="69">
        <f>N21-N22</f>
        <v>0</v>
      </c>
      <c r="O24" s="125">
        <f>O21-O22</f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290"/>
      <c r="B25" s="101" t="s">
        <v>67</v>
      </c>
      <c r="C25" s="53"/>
      <c r="D25" s="53"/>
      <c r="E25" s="292" t="s">
        <v>161</v>
      </c>
      <c r="F25" s="302">
        <v>76</v>
      </c>
      <c r="G25" s="300">
        <v>164</v>
      </c>
      <c r="H25" s="298">
        <v>2184</v>
      </c>
      <c r="I25" s="300">
        <v>2881</v>
      </c>
      <c r="J25" s="298">
        <v>281</v>
      </c>
      <c r="K25" s="300">
        <v>121</v>
      </c>
      <c r="L25" s="298">
        <v>1</v>
      </c>
      <c r="M25" s="308">
        <v>1</v>
      </c>
      <c r="N25" s="298"/>
      <c r="O25" s="300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290"/>
      <c r="B26" s="9" t="s">
        <v>68</v>
      </c>
      <c r="C26" s="63"/>
      <c r="D26" s="63"/>
      <c r="E26" s="293"/>
      <c r="F26" s="303"/>
      <c r="G26" s="301"/>
      <c r="H26" s="299"/>
      <c r="I26" s="301"/>
      <c r="J26" s="299"/>
      <c r="K26" s="301"/>
      <c r="L26" s="299"/>
      <c r="M26" s="309"/>
      <c r="N26" s="299"/>
      <c r="O26" s="301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291"/>
      <c r="B27" s="47" t="s">
        <v>162</v>
      </c>
      <c r="C27" s="31"/>
      <c r="D27" s="31"/>
      <c r="E27" s="92" t="s">
        <v>163</v>
      </c>
      <c r="F27" s="73">
        <f aca="true" t="shared" si="3" ref="F27:M27">F24+F25</f>
        <v>0</v>
      </c>
      <c r="G27" s="136">
        <f t="shared" si="3"/>
        <v>0</v>
      </c>
      <c r="H27" s="73">
        <f t="shared" si="3"/>
        <v>0</v>
      </c>
      <c r="I27" s="136">
        <f t="shared" si="3"/>
        <v>0</v>
      </c>
      <c r="J27" s="73">
        <f t="shared" si="3"/>
        <v>0</v>
      </c>
      <c r="K27" s="136">
        <f t="shared" si="3"/>
        <v>0</v>
      </c>
      <c r="L27" s="74">
        <f t="shared" si="3"/>
        <v>0</v>
      </c>
      <c r="M27" s="154">
        <f t="shared" si="3"/>
        <v>0</v>
      </c>
      <c r="N27" s="73">
        <f>N24+N25</f>
        <v>0</v>
      </c>
      <c r="O27" s="136">
        <f>O24+O25</f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7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8"/>
      <c r="K29" s="138"/>
      <c r="L29" s="137"/>
      <c r="M29" s="112"/>
      <c r="N29" s="112"/>
      <c r="O29" s="138" t="s">
        <v>164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8"/>
    </row>
    <row r="30" spans="1:25" ht="15.75" customHeight="1">
      <c r="A30" s="283" t="s">
        <v>69</v>
      </c>
      <c r="B30" s="284"/>
      <c r="C30" s="284"/>
      <c r="D30" s="284"/>
      <c r="E30" s="285"/>
      <c r="F30" s="304" t="s">
        <v>259</v>
      </c>
      <c r="G30" s="305"/>
      <c r="H30" s="304" t="s">
        <v>260</v>
      </c>
      <c r="I30" s="305"/>
      <c r="J30" s="304" t="s">
        <v>261</v>
      </c>
      <c r="K30" s="305"/>
      <c r="L30" s="304" t="s">
        <v>262</v>
      </c>
      <c r="M30" s="305"/>
      <c r="N30" s="304"/>
      <c r="O30" s="305"/>
      <c r="P30" s="139"/>
      <c r="Q30" s="137"/>
      <c r="R30" s="139"/>
      <c r="S30" s="137"/>
      <c r="T30" s="139"/>
      <c r="U30" s="137"/>
      <c r="V30" s="139"/>
      <c r="W30" s="137"/>
      <c r="X30" s="139"/>
      <c r="Y30" s="137"/>
    </row>
    <row r="31" spans="1:25" ht="15.75" customHeight="1">
      <c r="A31" s="286"/>
      <c r="B31" s="287"/>
      <c r="C31" s="287"/>
      <c r="D31" s="287"/>
      <c r="E31" s="288"/>
      <c r="F31" s="108" t="s">
        <v>246</v>
      </c>
      <c r="G31" s="38" t="s">
        <v>2</v>
      </c>
      <c r="H31" s="108" t="s">
        <v>246</v>
      </c>
      <c r="I31" s="38" t="s">
        <v>2</v>
      </c>
      <c r="J31" s="108" t="s">
        <v>246</v>
      </c>
      <c r="K31" s="38" t="s">
        <v>2</v>
      </c>
      <c r="L31" s="108" t="s">
        <v>246</v>
      </c>
      <c r="M31" s="38" t="s">
        <v>2</v>
      </c>
      <c r="N31" s="108" t="s">
        <v>246</v>
      </c>
      <c r="O31" s="208" t="s">
        <v>2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5.75" customHeight="1">
      <c r="A32" s="289" t="s">
        <v>85</v>
      </c>
      <c r="B32" s="55" t="s">
        <v>50</v>
      </c>
      <c r="C32" s="56"/>
      <c r="D32" s="56"/>
      <c r="E32" s="15" t="s">
        <v>41</v>
      </c>
      <c r="F32" s="66">
        <v>35</v>
      </c>
      <c r="G32" s="144">
        <v>47</v>
      </c>
      <c r="H32" s="109">
        <v>299</v>
      </c>
      <c r="I32" s="110">
        <v>311</v>
      </c>
      <c r="J32" s="109">
        <v>8044</v>
      </c>
      <c r="K32" s="111">
        <v>8301</v>
      </c>
      <c r="L32" s="66">
        <v>31</v>
      </c>
      <c r="M32" s="144">
        <v>96</v>
      </c>
      <c r="N32" s="109"/>
      <c r="O32" s="145"/>
      <c r="P32" s="144"/>
      <c r="Q32" s="144"/>
      <c r="R32" s="144"/>
      <c r="S32" s="144"/>
      <c r="T32" s="146"/>
      <c r="U32" s="146"/>
      <c r="V32" s="144"/>
      <c r="W32" s="144"/>
      <c r="X32" s="146"/>
      <c r="Y32" s="146"/>
    </row>
    <row r="33" spans="1:25" ht="15.75" customHeight="1">
      <c r="A33" s="294"/>
      <c r="B33" s="8"/>
      <c r="C33" s="52" t="s">
        <v>70</v>
      </c>
      <c r="D33" s="53"/>
      <c r="E33" s="99"/>
      <c r="F33" s="68">
        <v>17</v>
      </c>
      <c r="G33" s="147">
        <v>18</v>
      </c>
      <c r="H33" s="68">
        <v>241</v>
      </c>
      <c r="I33" s="123">
        <v>235</v>
      </c>
      <c r="J33" s="68">
        <v>6522</v>
      </c>
      <c r="K33" s="124">
        <v>6545</v>
      </c>
      <c r="L33" s="257" t="s">
        <v>263</v>
      </c>
      <c r="M33" s="147">
        <v>54</v>
      </c>
      <c r="N33" s="68"/>
      <c r="O33" s="122"/>
      <c r="P33" s="144"/>
      <c r="Q33" s="144"/>
      <c r="R33" s="144"/>
      <c r="S33" s="144"/>
      <c r="T33" s="146"/>
      <c r="U33" s="146"/>
      <c r="V33" s="144"/>
      <c r="W33" s="144"/>
      <c r="X33" s="146"/>
      <c r="Y33" s="146"/>
    </row>
    <row r="34" spans="1:25" ht="15.75" customHeight="1">
      <c r="A34" s="294"/>
      <c r="B34" s="8"/>
      <c r="C34" s="24"/>
      <c r="D34" s="30" t="s">
        <v>71</v>
      </c>
      <c r="E34" s="94"/>
      <c r="F34" s="70"/>
      <c r="G34" s="113"/>
      <c r="H34" s="70">
        <v>241</v>
      </c>
      <c r="I34" s="114">
        <v>235</v>
      </c>
      <c r="J34" s="70">
        <v>0</v>
      </c>
      <c r="K34" s="115">
        <v>0</v>
      </c>
      <c r="L34" s="259" t="s">
        <v>263</v>
      </c>
      <c r="M34" s="260" t="s">
        <v>263</v>
      </c>
      <c r="N34" s="70"/>
      <c r="O34" s="125"/>
      <c r="P34" s="144"/>
      <c r="Q34" s="144"/>
      <c r="R34" s="144"/>
      <c r="S34" s="144"/>
      <c r="T34" s="146"/>
      <c r="U34" s="146"/>
      <c r="V34" s="144"/>
      <c r="W34" s="144"/>
      <c r="X34" s="146"/>
      <c r="Y34" s="146"/>
    </row>
    <row r="35" spans="1:25" ht="15.75" customHeight="1">
      <c r="A35" s="294"/>
      <c r="B35" s="10"/>
      <c r="C35" s="62" t="s">
        <v>72</v>
      </c>
      <c r="D35" s="63"/>
      <c r="E35" s="100"/>
      <c r="F35" s="118">
        <v>18</v>
      </c>
      <c r="G35" s="119">
        <v>29</v>
      </c>
      <c r="H35" s="118">
        <v>58</v>
      </c>
      <c r="I35" s="120">
        <v>76</v>
      </c>
      <c r="J35" s="148">
        <v>1522</v>
      </c>
      <c r="K35" s="149">
        <v>1756</v>
      </c>
      <c r="L35" s="118">
        <v>31</v>
      </c>
      <c r="M35" s="119">
        <v>42</v>
      </c>
      <c r="N35" s="118"/>
      <c r="O35" s="135"/>
      <c r="P35" s="144"/>
      <c r="Q35" s="144"/>
      <c r="R35" s="144"/>
      <c r="S35" s="144"/>
      <c r="T35" s="146"/>
      <c r="U35" s="146"/>
      <c r="V35" s="144"/>
      <c r="W35" s="144"/>
      <c r="X35" s="146"/>
      <c r="Y35" s="146"/>
    </row>
    <row r="36" spans="1:25" ht="15.75" customHeight="1">
      <c r="A36" s="294"/>
      <c r="B36" s="50" t="s">
        <v>53</v>
      </c>
      <c r="C36" s="51"/>
      <c r="D36" s="51"/>
      <c r="E36" s="15" t="s">
        <v>42</v>
      </c>
      <c r="F36" s="66">
        <v>18</v>
      </c>
      <c r="G36" s="144">
        <v>29</v>
      </c>
      <c r="H36" s="66">
        <v>267</v>
      </c>
      <c r="I36" s="133">
        <v>196</v>
      </c>
      <c r="J36" s="66">
        <v>6689</v>
      </c>
      <c r="K36" s="134">
        <v>6822</v>
      </c>
      <c r="L36" s="66">
        <v>31</v>
      </c>
      <c r="M36" s="144">
        <v>42</v>
      </c>
      <c r="N36" s="66"/>
      <c r="O36" s="132"/>
      <c r="P36" s="144"/>
      <c r="Q36" s="144"/>
      <c r="R36" s="144"/>
      <c r="S36" s="144"/>
      <c r="T36" s="144"/>
      <c r="U36" s="144"/>
      <c r="V36" s="144"/>
      <c r="W36" s="144"/>
      <c r="X36" s="146"/>
      <c r="Y36" s="146"/>
    </row>
    <row r="37" spans="1:25" ht="15.75" customHeight="1">
      <c r="A37" s="294"/>
      <c r="B37" s="8"/>
      <c r="C37" s="30" t="s">
        <v>73</v>
      </c>
      <c r="D37" s="43"/>
      <c r="E37" s="94"/>
      <c r="F37" s="70"/>
      <c r="G37" s="113"/>
      <c r="H37" s="70">
        <v>209</v>
      </c>
      <c r="I37" s="114">
        <v>126</v>
      </c>
      <c r="J37" s="70">
        <v>6109</v>
      </c>
      <c r="K37" s="115">
        <v>6128</v>
      </c>
      <c r="L37" s="70">
        <v>27</v>
      </c>
      <c r="M37" s="113">
        <v>32</v>
      </c>
      <c r="N37" s="70"/>
      <c r="O37" s="125"/>
      <c r="P37" s="144"/>
      <c r="Q37" s="144"/>
      <c r="R37" s="144"/>
      <c r="S37" s="144"/>
      <c r="T37" s="144"/>
      <c r="U37" s="144"/>
      <c r="V37" s="144"/>
      <c r="W37" s="144"/>
      <c r="X37" s="146"/>
      <c r="Y37" s="146"/>
    </row>
    <row r="38" spans="1:25" ht="15.75" customHeight="1">
      <c r="A38" s="294"/>
      <c r="B38" s="10"/>
      <c r="C38" s="30" t="s">
        <v>74</v>
      </c>
      <c r="D38" s="43"/>
      <c r="E38" s="94"/>
      <c r="F38" s="69">
        <v>18</v>
      </c>
      <c r="G38" s="125">
        <v>29</v>
      </c>
      <c r="H38" s="70">
        <v>58</v>
      </c>
      <c r="I38" s="114">
        <v>70</v>
      </c>
      <c r="J38" s="70">
        <v>580</v>
      </c>
      <c r="K38" s="149">
        <v>694</v>
      </c>
      <c r="L38" s="69">
        <v>4</v>
      </c>
      <c r="M38" s="125">
        <v>10</v>
      </c>
      <c r="N38" s="70"/>
      <c r="O38" s="125"/>
      <c r="P38" s="144"/>
      <c r="Q38" s="144"/>
      <c r="R38" s="146"/>
      <c r="S38" s="146"/>
      <c r="T38" s="144"/>
      <c r="U38" s="144"/>
      <c r="V38" s="144"/>
      <c r="W38" s="144"/>
      <c r="X38" s="146"/>
      <c r="Y38" s="146"/>
    </row>
    <row r="39" spans="1:25" ht="15.75" customHeight="1">
      <c r="A39" s="295"/>
      <c r="B39" s="11" t="s">
        <v>75</v>
      </c>
      <c r="C39" s="12"/>
      <c r="D39" s="12"/>
      <c r="E39" s="98" t="s">
        <v>165</v>
      </c>
      <c r="F39" s="73">
        <f>F32-F36</f>
        <v>17</v>
      </c>
      <c r="G39" s="136">
        <f>G32-G36</f>
        <v>18</v>
      </c>
      <c r="H39" s="73">
        <f>H32-H36</f>
        <v>32</v>
      </c>
      <c r="I39" s="136">
        <f>I32-I36</f>
        <v>115</v>
      </c>
      <c r="J39" s="73">
        <v>1355</v>
      </c>
      <c r="K39" s="136">
        <v>1479</v>
      </c>
      <c r="L39" s="73">
        <f>L32-L36</f>
        <v>0</v>
      </c>
      <c r="M39" s="136">
        <f>M32-M36</f>
        <v>54</v>
      </c>
      <c r="N39" s="73">
        <f>N32-N36</f>
        <v>0</v>
      </c>
      <c r="O39" s="136">
        <f>O32-O36</f>
        <v>0</v>
      </c>
      <c r="P39" s="144"/>
      <c r="Q39" s="144"/>
      <c r="R39" s="144"/>
      <c r="S39" s="144"/>
      <c r="T39" s="144"/>
      <c r="U39" s="144"/>
      <c r="V39" s="144"/>
      <c r="W39" s="144"/>
      <c r="X39" s="146"/>
      <c r="Y39" s="146"/>
    </row>
    <row r="40" spans="1:25" ht="15.75" customHeight="1">
      <c r="A40" s="289" t="s">
        <v>86</v>
      </c>
      <c r="B40" s="50" t="s">
        <v>76</v>
      </c>
      <c r="C40" s="51"/>
      <c r="D40" s="51"/>
      <c r="E40" s="15" t="s">
        <v>44</v>
      </c>
      <c r="F40" s="65">
        <v>295</v>
      </c>
      <c r="G40" s="132">
        <v>295</v>
      </c>
      <c r="H40" s="66">
        <v>945</v>
      </c>
      <c r="I40" s="133">
        <v>616</v>
      </c>
      <c r="J40" s="66">
        <v>8097</v>
      </c>
      <c r="K40" s="134">
        <v>8735</v>
      </c>
      <c r="L40" s="65">
        <v>103</v>
      </c>
      <c r="M40" s="132">
        <v>139</v>
      </c>
      <c r="N40" s="66"/>
      <c r="O40" s="132"/>
      <c r="P40" s="144"/>
      <c r="Q40" s="144"/>
      <c r="R40" s="144"/>
      <c r="S40" s="144"/>
      <c r="T40" s="146"/>
      <c r="U40" s="146"/>
      <c r="V40" s="146"/>
      <c r="W40" s="146"/>
      <c r="X40" s="144"/>
      <c r="Y40" s="144"/>
    </row>
    <row r="41" spans="1:25" ht="15.75" customHeight="1">
      <c r="A41" s="296"/>
      <c r="B41" s="10"/>
      <c r="C41" s="30" t="s">
        <v>77</v>
      </c>
      <c r="D41" s="43"/>
      <c r="E41" s="94"/>
      <c r="F41" s="150"/>
      <c r="G41" s="151"/>
      <c r="H41" s="148">
        <v>599</v>
      </c>
      <c r="I41" s="149">
        <v>319</v>
      </c>
      <c r="J41" s="70">
        <v>3442</v>
      </c>
      <c r="K41" s="115">
        <v>4340</v>
      </c>
      <c r="L41" s="150" t="s">
        <v>263</v>
      </c>
      <c r="M41" s="151" t="s">
        <v>263</v>
      </c>
      <c r="N41" s="70"/>
      <c r="O41" s="125"/>
      <c r="P41" s="146"/>
      <c r="Q41" s="146"/>
      <c r="R41" s="146"/>
      <c r="S41" s="146"/>
      <c r="T41" s="146"/>
      <c r="U41" s="146"/>
      <c r="V41" s="146"/>
      <c r="W41" s="146"/>
      <c r="X41" s="144"/>
      <c r="Y41" s="144"/>
    </row>
    <row r="42" spans="1:25" ht="15.75" customHeight="1">
      <c r="A42" s="296"/>
      <c r="B42" s="50" t="s">
        <v>64</v>
      </c>
      <c r="C42" s="51"/>
      <c r="D42" s="51"/>
      <c r="E42" s="15" t="s">
        <v>45</v>
      </c>
      <c r="F42" s="65">
        <v>312</v>
      </c>
      <c r="G42" s="132">
        <v>313</v>
      </c>
      <c r="H42" s="66">
        <v>977</v>
      </c>
      <c r="I42" s="133">
        <v>731</v>
      </c>
      <c r="J42" s="66">
        <v>9362</v>
      </c>
      <c r="K42" s="134">
        <v>10232</v>
      </c>
      <c r="L42" s="65">
        <v>103</v>
      </c>
      <c r="M42" s="132">
        <v>139</v>
      </c>
      <c r="N42" s="66"/>
      <c r="O42" s="132"/>
      <c r="P42" s="144"/>
      <c r="Q42" s="144"/>
      <c r="R42" s="144"/>
      <c r="S42" s="144"/>
      <c r="T42" s="146"/>
      <c r="U42" s="146"/>
      <c r="V42" s="144"/>
      <c r="W42" s="144"/>
      <c r="X42" s="144"/>
      <c r="Y42" s="144"/>
    </row>
    <row r="43" spans="1:25" ht="15.75" customHeight="1">
      <c r="A43" s="296"/>
      <c r="B43" s="10"/>
      <c r="C43" s="30" t="s">
        <v>78</v>
      </c>
      <c r="D43" s="43"/>
      <c r="E43" s="94"/>
      <c r="F43" s="69">
        <v>312</v>
      </c>
      <c r="G43" s="125">
        <v>313</v>
      </c>
      <c r="H43" s="70">
        <v>604</v>
      </c>
      <c r="I43" s="114">
        <v>598</v>
      </c>
      <c r="J43" s="148">
        <v>3613</v>
      </c>
      <c r="K43" s="149">
        <v>4895</v>
      </c>
      <c r="L43" s="69">
        <v>103</v>
      </c>
      <c r="M43" s="125">
        <v>139</v>
      </c>
      <c r="N43" s="70"/>
      <c r="O43" s="125"/>
      <c r="P43" s="144"/>
      <c r="Q43" s="144"/>
      <c r="R43" s="146"/>
      <c r="S43" s="144"/>
      <c r="T43" s="146"/>
      <c r="U43" s="146"/>
      <c r="V43" s="144"/>
      <c r="W43" s="144"/>
      <c r="X43" s="146"/>
      <c r="Y43" s="146"/>
    </row>
    <row r="44" spans="1:25" ht="15.75" customHeight="1">
      <c r="A44" s="297"/>
      <c r="B44" s="47" t="s">
        <v>75</v>
      </c>
      <c r="C44" s="31"/>
      <c r="D44" s="31"/>
      <c r="E44" s="98" t="s">
        <v>166</v>
      </c>
      <c r="F44" s="127">
        <f>F40-F42</f>
        <v>-17</v>
      </c>
      <c r="G44" s="128">
        <f>G40-G42</f>
        <v>-18</v>
      </c>
      <c r="H44" s="127">
        <f>H40-H42</f>
        <v>-32</v>
      </c>
      <c r="I44" s="128">
        <f>I40-I42</f>
        <v>-115</v>
      </c>
      <c r="J44" s="127">
        <v>-1265</v>
      </c>
      <c r="K44" s="128">
        <v>-1497</v>
      </c>
      <c r="L44" s="127">
        <f>L40-L42</f>
        <v>0</v>
      </c>
      <c r="M44" s="128">
        <f>M40-M42</f>
        <v>0</v>
      </c>
      <c r="N44" s="127">
        <f>N40-N42</f>
        <v>0</v>
      </c>
      <c r="O44" s="128">
        <f>O40-O42</f>
        <v>0</v>
      </c>
      <c r="P44" s="146"/>
      <c r="Q44" s="146"/>
      <c r="R44" s="144"/>
      <c r="S44" s="144"/>
      <c r="T44" s="146"/>
      <c r="U44" s="146"/>
      <c r="V44" s="144"/>
      <c r="W44" s="144"/>
      <c r="X44" s="144"/>
      <c r="Y44" s="144"/>
    </row>
    <row r="45" spans="1:25" ht="15.75" customHeight="1">
      <c r="A45" s="274" t="s">
        <v>87</v>
      </c>
      <c r="B45" s="25" t="s">
        <v>79</v>
      </c>
      <c r="C45" s="20"/>
      <c r="D45" s="20"/>
      <c r="E45" s="97" t="s">
        <v>167</v>
      </c>
      <c r="F45" s="152">
        <f>F39+F44</f>
        <v>0</v>
      </c>
      <c r="G45" s="153">
        <f>G39+G44</f>
        <v>0</v>
      </c>
      <c r="H45" s="152">
        <f>H39+H44</f>
        <v>0</v>
      </c>
      <c r="I45" s="153">
        <f>I39+I44</f>
        <v>0</v>
      </c>
      <c r="J45" s="152">
        <v>90</v>
      </c>
      <c r="K45" s="153">
        <v>-18</v>
      </c>
      <c r="L45" s="152">
        <f>L39+L44</f>
        <v>0</v>
      </c>
      <c r="M45" s="153">
        <f>M39+M44</f>
        <v>54</v>
      </c>
      <c r="N45" s="152">
        <f>N39+N44</f>
        <v>0</v>
      </c>
      <c r="O45" s="153">
        <f>O39+O44</f>
        <v>0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</row>
    <row r="46" spans="1:25" ht="15.75" customHeight="1">
      <c r="A46" s="275"/>
      <c r="B46" s="44" t="s">
        <v>80</v>
      </c>
      <c r="C46" s="43"/>
      <c r="D46" s="43"/>
      <c r="E46" s="43"/>
      <c r="F46" s="150"/>
      <c r="G46" s="151"/>
      <c r="H46" s="148"/>
      <c r="I46" s="149"/>
      <c r="J46" s="148">
        <v>0</v>
      </c>
      <c r="K46" s="149">
        <v>0</v>
      </c>
      <c r="L46" s="150" t="s">
        <v>263</v>
      </c>
      <c r="M46" s="151" t="s">
        <v>263</v>
      </c>
      <c r="N46" s="148"/>
      <c r="O46" s="126"/>
      <c r="P46" s="146"/>
      <c r="Q46" s="146"/>
      <c r="R46" s="146"/>
      <c r="S46" s="146"/>
      <c r="T46" s="146"/>
      <c r="U46" s="146"/>
      <c r="V46" s="146"/>
      <c r="W46" s="146"/>
      <c r="X46" s="146"/>
      <c r="Y46" s="146"/>
    </row>
    <row r="47" spans="1:25" ht="15.75" customHeight="1">
      <c r="A47" s="275"/>
      <c r="B47" s="44" t="s">
        <v>81</v>
      </c>
      <c r="C47" s="43"/>
      <c r="D47" s="43"/>
      <c r="E47" s="43"/>
      <c r="F47" s="70"/>
      <c r="G47" s="113"/>
      <c r="H47" s="70"/>
      <c r="I47" s="114"/>
      <c r="J47" s="70">
        <v>737</v>
      </c>
      <c r="K47" s="115">
        <v>646</v>
      </c>
      <c r="L47" s="259" t="s">
        <v>263</v>
      </c>
      <c r="M47" s="260" t="s">
        <v>263</v>
      </c>
      <c r="N47" s="70"/>
      <c r="O47" s="125"/>
      <c r="P47" s="144"/>
      <c r="Q47" s="144"/>
      <c r="R47" s="144"/>
      <c r="S47" s="144"/>
      <c r="T47" s="144"/>
      <c r="U47" s="144"/>
      <c r="V47" s="144"/>
      <c r="W47" s="144"/>
      <c r="X47" s="144"/>
      <c r="Y47" s="144"/>
    </row>
    <row r="48" spans="1:25" ht="15.75" customHeight="1">
      <c r="A48" s="276"/>
      <c r="B48" s="47" t="s">
        <v>82</v>
      </c>
      <c r="C48" s="31"/>
      <c r="D48" s="31"/>
      <c r="E48" s="31"/>
      <c r="F48" s="74"/>
      <c r="G48" s="154"/>
      <c r="H48" s="74"/>
      <c r="I48" s="155"/>
      <c r="J48" s="74">
        <v>0</v>
      </c>
      <c r="K48" s="156">
        <v>0</v>
      </c>
      <c r="L48" s="263" t="s">
        <v>263</v>
      </c>
      <c r="M48" s="264" t="s">
        <v>263</v>
      </c>
      <c r="N48" s="74"/>
      <c r="O48" s="136"/>
      <c r="P48" s="144"/>
      <c r="Q48" s="144"/>
      <c r="R48" s="144"/>
      <c r="S48" s="144"/>
      <c r="T48" s="144"/>
      <c r="U48" s="144"/>
      <c r="V48" s="144"/>
      <c r="W48" s="144"/>
      <c r="X48" s="144"/>
      <c r="Y48" s="144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F2" sqref="F2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59" t="s">
        <v>0</v>
      </c>
      <c r="B1" s="159"/>
      <c r="C1" s="211" t="s">
        <v>254</v>
      </c>
      <c r="D1" s="212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3"/>
      <c r="B5" s="213" t="s">
        <v>247</v>
      </c>
      <c r="C5" s="213"/>
      <c r="D5" s="213"/>
      <c r="H5" s="37"/>
      <c r="L5" s="37"/>
      <c r="N5" s="37" t="s">
        <v>170</v>
      </c>
    </row>
    <row r="6" spans="1:14" ht="15" customHeight="1">
      <c r="A6" s="214"/>
      <c r="B6" s="215"/>
      <c r="C6" s="215"/>
      <c r="D6" s="215"/>
      <c r="E6" s="310" t="s">
        <v>256</v>
      </c>
      <c r="F6" s="311"/>
      <c r="G6" s="310" t="s">
        <v>257</v>
      </c>
      <c r="H6" s="311"/>
      <c r="I6" s="310" t="s">
        <v>258</v>
      </c>
      <c r="J6" s="311"/>
      <c r="K6" s="310"/>
      <c r="L6" s="311"/>
      <c r="M6" s="310"/>
      <c r="N6" s="311"/>
    </row>
    <row r="7" spans="1:14" ht="15" customHeight="1">
      <c r="A7" s="59"/>
      <c r="B7" s="60"/>
      <c r="C7" s="60"/>
      <c r="D7" s="60"/>
      <c r="E7" s="216" t="s">
        <v>246</v>
      </c>
      <c r="F7" s="217" t="s">
        <v>2</v>
      </c>
      <c r="G7" s="216" t="s">
        <v>246</v>
      </c>
      <c r="H7" s="217" t="s">
        <v>2</v>
      </c>
      <c r="I7" s="216" t="s">
        <v>246</v>
      </c>
      <c r="J7" s="217" t="s">
        <v>2</v>
      </c>
      <c r="K7" s="216" t="s">
        <v>246</v>
      </c>
      <c r="L7" s="217" t="s">
        <v>2</v>
      </c>
      <c r="M7" s="216" t="s">
        <v>246</v>
      </c>
      <c r="N7" s="247" t="s">
        <v>2</v>
      </c>
    </row>
    <row r="8" spans="1:14" ht="18" customHeight="1">
      <c r="A8" s="265" t="s">
        <v>171</v>
      </c>
      <c r="B8" s="218" t="s">
        <v>172</v>
      </c>
      <c r="C8" s="219"/>
      <c r="D8" s="219"/>
      <c r="E8" s="220">
        <v>1</v>
      </c>
      <c r="F8" s="221">
        <v>1</v>
      </c>
      <c r="G8" s="220">
        <v>1</v>
      </c>
      <c r="H8" s="222">
        <v>1</v>
      </c>
      <c r="I8" s="220">
        <v>1</v>
      </c>
      <c r="J8" s="221">
        <v>1</v>
      </c>
      <c r="K8" s="220"/>
      <c r="L8" s="222"/>
      <c r="M8" s="220"/>
      <c r="N8" s="222"/>
    </row>
    <row r="9" spans="1:14" ht="18" customHeight="1">
      <c r="A9" s="266"/>
      <c r="B9" s="265" t="s">
        <v>173</v>
      </c>
      <c r="C9" s="178" t="s">
        <v>174</v>
      </c>
      <c r="D9" s="179"/>
      <c r="E9" s="223">
        <f>SUM(E10:E14)</f>
        <v>9471</v>
      </c>
      <c r="F9" s="224">
        <f>SUM(F10:F14)</f>
        <v>9471</v>
      </c>
      <c r="G9" s="223">
        <v>20</v>
      </c>
      <c r="H9" s="225">
        <v>20</v>
      </c>
      <c r="I9" s="223">
        <v>10</v>
      </c>
      <c r="J9" s="224">
        <v>10</v>
      </c>
      <c r="K9" s="223"/>
      <c r="L9" s="225"/>
      <c r="M9" s="223"/>
      <c r="N9" s="225"/>
    </row>
    <row r="10" spans="1:14" ht="18" customHeight="1">
      <c r="A10" s="266"/>
      <c r="B10" s="266"/>
      <c r="C10" s="44" t="s">
        <v>175</v>
      </c>
      <c r="D10" s="43"/>
      <c r="E10" s="226">
        <v>9471</v>
      </c>
      <c r="F10" s="227">
        <v>9471</v>
      </c>
      <c r="G10" s="226">
        <v>20</v>
      </c>
      <c r="H10" s="228">
        <v>20</v>
      </c>
      <c r="I10" s="226">
        <v>10</v>
      </c>
      <c r="J10" s="227">
        <v>10</v>
      </c>
      <c r="K10" s="226"/>
      <c r="L10" s="228"/>
      <c r="M10" s="226"/>
      <c r="N10" s="228"/>
    </row>
    <row r="11" spans="1:14" ht="18" customHeight="1">
      <c r="A11" s="266"/>
      <c r="B11" s="266"/>
      <c r="C11" s="44" t="s">
        <v>176</v>
      </c>
      <c r="D11" s="43"/>
      <c r="E11" s="226">
        <v>0</v>
      </c>
      <c r="F11" s="227">
        <v>0</v>
      </c>
      <c r="G11" s="226">
        <v>0</v>
      </c>
      <c r="H11" s="228">
        <v>0</v>
      </c>
      <c r="I11" s="226">
        <v>0</v>
      </c>
      <c r="J11" s="227">
        <v>0</v>
      </c>
      <c r="K11" s="226"/>
      <c r="L11" s="228"/>
      <c r="M11" s="226"/>
      <c r="N11" s="228"/>
    </row>
    <row r="12" spans="1:14" ht="18" customHeight="1">
      <c r="A12" s="266"/>
      <c r="B12" s="266"/>
      <c r="C12" s="44" t="s">
        <v>177</v>
      </c>
      <c r="D12" s="43"/>
      <c r="E12" s="226">
        <v>0</v>
      </c>
      <c r="F12" s="227">
        <v>0</v>
      </c>
      <c r="G12" s="226">
        <v>0</v>
      </c>
      <c r="H12" s="228">
        <v>0</v>
      </c>
      <c r="I12" s="226">
        <v>0</v>
      </c>
      <c r="J12" s="227">
        <v>0</v>
      </c>
      <c r="K12" s="226"/>
      <c r="L12" s="228"/>
      <c r="M12" s="226"/>
      <c r="N12" s="228"/>
    </row>
    <row r="13" spans="1:14" ht="18" customHeight="1">
      <c r="A13" s="266"/>
      <c r="B13" s="266"/>
      <c r="C13" s="44" t="s">
        <v>178</v>
      </c>
      <c r="D13" s="43"/>
      <c r="E13" s="226">
        <v>0</v>
      </c>
      <c r="F13" s="227">
        <v>0</v>
      </c>
      <c r="G13" s="226">
        <v>0</v>
      </c>
      <c r="H13" s="228">
        <v>0</v>
      </c>
      <c r="I13" s="226">
        <v>0</v>
      </c>
      <c r="J13" s="227">
        <v>0</v>
      </c>
      <c r="K13" s="226"/>
      <c r="L13" s="228"/>
      <c r="M13" s="226"/>
      <c r="N13" s="228"/>
    </row>
    <row r="14" spans="1:14" ht="18" customHeight="1">
      <c r="A14" s="267"/>
      <c r="B14" s="267"/>
      <c r="C14" s="47" t="s">
        <v>179</v>
      </c>
      <c r="D14" s="31"/>
      <c r="E14" s="229">
        <v>0</v>
      </c>
      <c r="F14" s="230">
        <v>0</v>
      </c>
      <c r="G14" s="229">
        <v>0</v>
      </c>
      <c r="H14" s="231">
        <v>0</v>
      </c>
      <c r="I14" s="229">
        <v>0</v>
      </c>
      <c r="J14" s="230">
        <v>0</v>
      </c>
      <c r="K14" s="229"/>
      <c r="L14" s="231"/>
      <c r="M14" s="229"/>
      <c r="N14" s="231"/>
    </row>
    <row r="15" spans="1:14" ht="18" customHeight="1">
      <c r="A15" s="307" t="s">
        <v>180</v>
      </c>
      <c r="B15" s="265" t="s">
        <v>181</v>
      </c>
      <c r="C15" s="178" t="s">
        <v>182</v>
      </c>
      <c r="D15" s="179"/>
      <c r="E15" s="232">
        <v>2220</v>
      </c>
      <c r="F15" s="233">
        <v>2694</v>
      </c>
      <c r="G15" s="232">
        <v>9264</v>
      </c>
      <c r="H15" s="153">
        <v>8066</v>
      </c>
      <c r="I15" s="232">
        <v>893</v>
      </c>
      <c r="J15" s="233">
        <v>1183</v>
      </c>
      <c r="K15" s="232"/>
      <c r="L15" s="153"/>
      <c r="M15" s="232"/>
      <c r="N15" s="153"/>
    </row>
    <row r="16" spans="1:14" ht="18" customHeight="1">
      <c r="A16" s="266"/>
      <c r="B16" s="266"/>
      <c r="C16" s="44" t="s">
        <v>183</v>
      </c>
      <c r="D16" s="43"/>
      <c r="E16" s="70">
        <v>33674</v>
      </c>
      <c r="F16" s="114">
        <v>34311</v>
      </c>
      <c r="G16" s="70">
        <v>25</v>
      </c>
      <c r="H16" s="125">
        <v>25</v>
      </c>
      <c r="I16" s="70">
        <v>1290</v>
      </c>
      <c r="J16" s="114">
        <v>1252</v>
      </c>
      <c r="K16" s="70"/>
      <c r="L16" s="125"/>
      <c r="M16" s="70"/>
      <c r="N16" s="125"/>
    </row>
    <row r="17" spans="1:14" ht="18" customHeight="1">
      <c r="A17" s="266"/>
      <c r="B17" s="266"/>
      <c r="C17" s="44" t="s">
        <v>184</v>
      </c>
      <c r="D17" s="43"/>
      <c r="E17" s="70">
        <v>0</v>
      </c>
      <c r="F17" s="114">
        <v>0</v>
      </c>
      <c r="G17" s="70">
        <v>0</v>
      </c>
      <c r="H17" s="125">
        <v>0</v>
      </c>
      <c r="I17" s="70">
        <v>0</v>
      </c>
      <c r="J17" s="114">
        <v>0</v>
      </c>
      <c r="K17" s="70"/>
      <c r="L17" s="125"/>
      <c r="M17" s="70"/>
      <c r="N17" s="125"/>
    </row>
    <row r="18" spans="1:14" ht="18" customHeight="1">
      <c r="A18" s="266"/>
      <c r="B18" s="267"/>
      <c r="C18" s="47" t="s">
        <v>185</v>
      </c>
      <c r="D18" s="31"/>
      <c r="E18" s="73">
        <f>SUM(E15:E17)</f>
        <v>35894</v>
      </c>
      <c r="F18" s="234">
        <f>SUM(F15:F17)</f>
        <v>37005</v>
      </c>
      <c r="G18" s="73">
        <f>SUM(G15:G17)</f>
        <v>9289</v>
      </c>
      <c r="H18" s="234">
        <v>8091</v>
      </c>
      <c r="I18" s="73">
        <v>2183</v>
      </c>
      <c r="J18" s="234">
        <v>2435</v>
      </c>
      <c r="K18" s="73"/>
      <c r="L18" s="234"/>
      <c r="M18" s="73"/>
      <c r="N18" s="234"/>
    </row>
    <row r="19" spans="1:14" ht="18" customHeight="1">
      <c r="A19" s="266"/>
      <c r="B19" s="265" t="s">
        <v>186</v>
      </c>
      <c r="C19" s="178" t="s">
        <v>187</v>
      </c>
      <c r="D19" s="179"/>
      <c r="E19" s="152">
        <v>20021</v>
      </c>
      <c r="F19" s="153">
        <v>21163</v>
      </c>
      <c r="G19" s="152">
        <v>2587</v>
      </c>
      <c r="H19" s="153">
        <v>2821</v>
      </c>
      <c r="I19" s="152">
        <v>134</v>
      </c>
      <c r="J19" s="153">
        <v>338</v>
      </c>
      <c r="K19" s="152"/>
      <c r="L19" s="153"/>
      <c r="M19" s="152"/>
      <c r="N19" s="153"/>
    </row>
    <row r="20" spans="1:14" ht="18" customHeight="1">
      <c r="A20" s="266"/>
      <c r="B20" s="266"/>
      <c r="C20" s="44" t="s">
        <v>188</v>
      </c>
      <c r="D20" s="43"/>
      <c r="E20" s="69">
        <v>6586</v>
      </c>
      <c r="F20" s="125">
        <v>7164</v>
      </c>
      <c r="G20" s="69">
        <v>5177</v>
      </c>
      <c r="H20" s="125">
        <v>3892</v>
      </c>
      <c r="I20" s="69">
        <v>93</v>
      </c>
      <c r="J20" s="125">
        <v>93</v>
      </c>
      <c r="K20" s="69"/>
      <c r="L20" s="125"/>
      <c r="M20" s="69"/>
      <c r="N20" s="125"/>
    </row>
    <row r="21" spans="1:14" s="239" customFormat="1" ht="18" customHeight="1">
      <c r="A21" s="266"/>
      <c r="B21" s="266"/>
      <c r="C21" s="235" t="s">
        <v>189</v>
      </c>
      <c r="D21" s="236"/>
      <c r="E21" s="237">
        <v>2425</v>
      </c>
      <c r="F21" s="238">
        <v>2028</v>
      </c>
      <c r="G21" s="237">
        <v>0</v>
      </c>
      <c r="H21" s="238">
        <v>0</v>
      </c>
      <c r="I21" s="237">
        <v>0</v>
      </c>
      <c r="J21" s="238">
        <v>0</v>
      </c>
      <c r="K21" s="237"/>
      <c r="L21" s="238"/>
      <c r="M21" s="237"/>
      <c r="N21" s="238"/>
    </row>
    <row r="22" spans="1:14" ht="18" customHeight="1">
      <c r="A22" s="266"/>
      <c r="B22" s="267"/>
      <c r="C22" s="11" t="s">
        <v>190</v>
      </c>
      <c r="D22" s="12"/>
      <c r="E22" s="73">
        <f>SUM(E19:E21)</f>
        <v>29032</v>
      </c>
      <c r="F22" s="136">
        <f>SUM(F19:F21)</f>
        <v>30355</v>
      </c>
      <c r="G22" s="73">
        <f>SUM(G19:G21)</f>
        <v>7764</v>
      </c>
      <c r="H22" s="136">
        <v>6713</v>
      </c>
      <c r="I22" s="73">
        <v>227</v>
      </c>
      <c r="J22" s="136">
        <v>431</v>
      </c>
      <c r="K22" s="73"/>
      <c r="L22" s="136"/>
      <c r="M22" s="73"/>
      <c r="N22" s="136"/>
    </row>
    <row r="23" spans="1:14" ht="18" customHeight="1">
      <c r="A23" s="266"/>
      <c r="B23" s="265" t="s">
        <v>191</v>
      </c>
      <c r="C23" s="178" t="s">
        <v>192</v>
      </c>
      <c r="D23" s="179"/>
      <c r="E23" s="152">
        <v>9471</v>
      </c>
      <c r="F23" s="153">
        <v>9471</v>
      </c>
      <c r="G23" s="152">
        <v>20</v>
      </c>
      <c r="H23" s="153">
        <v>20</v>
      </c>
      <c r="I23" s="152">
        <v>10</v>
      </c>
      <c r="J23" s="153">
        <v>10</v>
      </c>
      <c r="K23" s="152"/>
      <c r="L23" s="153"/>
      <c r="M23" s="152"/>
      <c r="N23" s="153"/>
    </row>
    <row r="24" spans="1:14" ht="18" customHeight="1">
      <c r="A24" s="266"/>
      <c r="B24" s="266"/>
      <c r="C24" s="44" t="s">
        <v>193</v>
      </c>
      <c r="D24" s="43"/>
      <c r="E24" s="69">
        <v>-2608</v>
      </c>
      <c r="F24" s="125">
        <v>-2820</v>
      </c>
      <c r="G24" s="69">
        <v>1505</v>
      </c>
      <c r="H24" s="125">
        <v>1358</v>
      </c>
      <c r="I24" s="69">
        <v>740</v>
      </c>
      <c r="J24" s="125">
        <v>740</v>
      </c>
      <c r="K24" s="69"/>
      <c r="L24" s="125"/>
      <c r="M24" s="69"/>
      <c r="N24" s="125"/>
    </row>
    <row r="25" spans="1:14" ht="18" customHeight="1">
      <c r="A25" s="266"/>
      <c r="B25" s="266"/>
      <c r="C25" s="44" t="s">
        <v>194</v>
      </c>
      <c r="D25" s="43"/>
      <c r="E25" s="69">
        <v>0</v>
      </c>
      <c r="F25" s="125">
        <v>0</v>
      </c>
      <c r="G25" s="69">
        <v>0</v>
      </c>
      <c r="H25" s="125">
        <v>0</v>
      </c>
      <c r="I25" s="69">
        <v>1206</v>
      </c>
      <c r="J25" s="125">
        <v>1254</v>
      </c>
      <c r="K25" s="69"/>
      <c r="L25" s="125"/>
      <c r="M25" s="69"/>
      <c r="N25" s="125"/>
    </row>
    <row r="26" spans="1:14" ht="18" customHeight="1">
      <c r="A26" s="266"/>
      <c r="B26" s="267"/>
      <c r="C26" s="45" t="s">
        <v>195</v>
      </c>
      <c r="D26" s="46"/>
      <c r="E26" s="71">
        <f>SUM(E23:E25)</f>
        <v>6863</v>
      </c>
      <c r="F26" s="136">
        <f>SUM(F23:F25)</f>
        <v>6651</v>
      </c>
      <c r="G26" s="71">
        <f>SUM(G23:G25)</f>
        <v>1525</v>
      </c>
      <c r="H26" s="136">
        <v>1378</v>
      </c>
      <c r="I26" s="71">
        <v>1956</v>
      </c>
      <c r="J26" s="136">
        <v>2004</v>
      </c>
      <c r="K26" s="71"/>
      <c r="L26" s="136"/>
      <c r="M26" s="71"/>
      <c r="N26" s="136"/>
    </row>
    <row r="27" spans="1:14" ht="18" customHeight="1">
      <c r="A27" s="267"/>
      <c r="B27" s="47" t="s">
        <v>196</v>
      </c>
      <c r="C27" s="31"/>
      <c r="D27" s="31"/>
      <c r="E27" s="240">
        <f>SUM(E22,E26)</f>
        <v>35895</v>
      </c>
      <c r="F27" s="136">
        <f>SUM(F22,F26)</f>
        <v>37006</v>
      </c>
      <c r="G27" s="73">
        <v>9289</v>
      </c>
      <c r="H27" s="136">
        <v>8091</v>
      </c>
      <c r="I27" s="240">
        <v>2183</v>
      </c>
      <c r="J27" s="136">
        <v>2435</v>
      </c>
      <c r="K27" s="73"/>
      <c r="L27" s="136"/>
      <c r="M27" s="73"/>
      <c r="N27" s="136"/>
    </row>
    <row r="28" spans="1:14" ht="18" customHeight="1">
      <c r="A28" s="265" t="s">
        <v>197</v>
      </c>
      <c r="B28" s="265" t="s">
        <v>198</v>
      </c>
      <c r="C28" s="178" t="s">
        <v>199</v>
      </c>
      <c r="D28" s="241" t="s">
        <v>41</v>
      </c>
      <c r="E28" s="254">
        <f>3580+3787</f>
        <v>7367</v>
      </c>
      <c r="F28" s="153">
        <v>6795</v>
      </c>
      <c r="G28" s="152">
        <v>2705</v>
      </c>
      <c r="H28" s="153">
        <v>707</v>
      </c>
      <c r="I28" s="152">
        <v>1789</v>
      </c>
      <c r="J28" s="153">
        <v>1841</v>
      </c>
      <c r="K28" s="152"/>
      <c r="L28" s="153"/>
      <c r="M28" s="152"/>
      <c r="N28" s="153"/>
    </row>
    <row r="29" spans="1:14" ht="18" customHeight="1">
      <c r="A29" s="266"/>
      <c r="B29" s="266"/>
      <c r="C29" s="44" t="s">
        <v>200</v>
      </c>
      <c r="D29" s="242" t="s">
        <v>42</v>
      </c>
      <c r="E29" s="255">
        <f>677+1254+3692+669+398</f>
        <v>6690</v>
      </c>
      <c r="F29" s="125">
        <v>6083</v>
      </c>
      <c r="G29" s="69">
        <v>2533</v>
      </c>
      <c r="H29" s="125">
        <v>764</v>
      </c>
      <c r="I29" s="69">
        <v>1804</v>
      </c>
      <c r="J29" s="125">
        <v>1868</v>
      </c>
      <c r="K29" s="69"/>
      <c r="L29" s="125"/>
      <c r="M29" s="69"/>
      <c r="N29" s="125"/>
    </row>
    <row r="30" spans="1:14" ht="18" customHeight="1">
      <c r="A30" s="266"/>
      <c r="B30" s="266"/>
      <c r="C30" s="44" t="s">
        <v>201</v>
      </c>
      <c r="D30" s="242" t="s">
        <v>202</v>
      </c>
      <c r="E30" s="255">
        <v>305</v>
      </c>
      <c r="F30" s="125">
        <v>212</v>
      </c>
      <c r="G30" s="70">
        <v>15</v>
      </c>
      <c r="H30" s="125">
        <v>14</v>
      </c>
      <c r="I30" s="69">
        <v>34</v>
      </c>
      <c r="J30" s="125">
        <v>31</v>
      </c>
      <c r="K30" s="69"/>
      <c r="L30" s="125"/>
      <c r="M30" s="69"/>
      <c r="N30" s="125"/>
    </row>
    <row r="31" spans="1:15" ht="18" customHeight="1">
      <c r="A31" s="266"/>
      <c r="B31" s="266"/>
      <c r="C31" s="11" t="s">
        <v>203</v>
      </c>
      <c r="D31" s="243" t="s">
        <v>204</v>
      </c>
      <c r="E31" s="256">
        <f aca="true" t="shared" si="0" ref="E31:J31">E28-E29-E30</f>
        <v>372</v>
      </c>
      <c r="F31" s="234">
        <f t="shared" si="0"/>
        <v>500</v>
      </c>
      <c r="G31" s="73">
        <f t="shared" si="0"/>
        <v>157</v>
      </c>
      <c r="H31" s="234">
        <f t="shared" si="0"/>
        <v>-71</v>
      </c>
      <c r="I31" s="73">
        <f t="shared" si="0"/>
        <v>-49</v>
      </c>
      <c r="J31" s="234">
        <f t="shared" si="0"/>
        <v>-58</v>
      </c>
      <c r="K31" s="73">
        <f>K28-K29-K30</f>
        <v>0</v>
      </c>
      <c r="L31" s="244">
        <f>L28-L29-L30</f>
        <v>0</v>
      </c>
      <c r="M31" s="73">
        <f>M28-M29-M30</f>
        <v>0</v>
      </c>
      <c r="N31" s="234">
        <f>N28-N29-N30</f>
        <v>0</v>
      </c>
      <c r="O31" s="7"/>
    </row>
    <row r="32" spans="1:14" ht="18" customHeight="1">
      <c r="A32" s="266"/>
      <c r="B32" s="266"/>
      <c r="C32" s="178" t="s">
        <v>205</v>
      </c>
      <c r="D32" s="241" t="s">
        <v>206</v>
      </c>
      <c r="E32" s="254">
        <v>15</v>
      </c>
      <c r="F32" s="153">
        <v>538</v>
      </c>
      <c r="G32" s="152">
        <v>1</v>
      </c>
      <c r="H32" s="153">
        <v>6</v>
      </c>
      <c r="I32" s="152">
        <v>2</v>
      </c>
      <c r="J32" s="153">
        <v>6</v>
      </c>
      <c r="K32" s="152"/>
      <c r="L32" s="153"/>
      <c r="M32" s="152"/>
      <c r="N32" s="153"/>
    </row>
    <row r="33" spans="1:14" ht="18" customHeight="1">
      <c r="A33" s="266"/>
      <c r="B33" s="266"/>
      <c r="C33" s="44" t="s">
        <v>207</v>
      </c>
      <c r="D33" s="242" t="s">
        <v>208</v>
      </c>
      <c r="E33" s="255">
        <v>175</v>
      </c>
      <c r="F33" s="125">
        <v>234</v>
      </c>
      <c r="G33" s="69">
        <v>10</v>
      </c>
      <c r="H33" s="125">
        <v>25</v>
      </c>
      <c r="I33" s="69">
        <v>0.5</v>
      </c>
      <c r="J33" s="125">
        <v>1</v>
      </c>
      <c r="K33" s="69"/>
      <c r="L33" s="125"/>
      <c r="M33" s="69"/>
      <c r="N33" s="125"/>
    </row>
    <row r="34" spans="1:14" ht="18" customHeight="1">
      <c r="A34" s="266"/>
      <c r="B34" s="267"/>
      <c r="C34" s="11" t="s">
        <v>209</v>
      </c>
      <c r="D34" s="243" t="s">
        <v>210</v>
      </c>
      <c r="E34" s="73">
        <f>E31+E32-E33</f>
        <v>212</v>
      </c>
      <c r="F34" s="136">
        <f>F31+F32-F33</f>
        <v>804</v>
      </c>
      <c r="G34" s="73">
        <v>147</v>
      </c>
      <c r="H34" s="136">
        <f aca="true" t="shared" si="1" ref="H34:N34">H31+H32-H33</f>
        <v>-90</v>
      </c>
      <c r="I34" s="73">
        <f t="shared" si="1"/>
        <v>-47.5</v>
      </c>
      <c r="J34" s="136">
        <f t="shared" si="1"/>
        <v>-53</v>
      </c>
      <c r="K34" s="73">
        <f t="shared" si="1"/>
        <v>0</v>
      </c>
      <c r="L34" s="136">
        <f t="shared" si="1"/>
        <v>0</v>
      </c>
      <c r="M34" s="73">
        <f t="shared" si="1"/>
        <v>0</v>
      </c>
      <c r="N34" s="136">
        <f t="shared" si="1"/>
        <v>0</v>
      </c>
    </row>
    <row r="35" spans="1:14" ht="18" customHeight="1">
      <c r="A35" s="266"/>
      <c r="B35" s="265" t="s">
        <v>211</v>
      </c>
      <c r="C35" s="178" t="s">
        <v>212</v>
      </c>
      <c r="D35" s="241" t="s">
        <v>213</v>
      </c>
      <c r="E35" s="152">
        <v>0</v>
      </c>
      <c r="F35" s="153">
        <v>0</v>
      </c>
      <c r="G35" s="152">
        <v>0</v>
      </c>
      <c r="H35" s="153">
        <v>59</v>
      </c>
      <c r="I35" s="152">
        <v>2</v>
      </c>
      <c r="J35" s="153">
        <v>0</v>
      </c>
      <c r="K35" s="152"/>
      <c r="L35" s="153"/>
      <c r="M35" s="152"/>
      <c r="N35" s="153"/>
    </row>
    <row r="36" spans="1:14" ht="18" customHeight="1">
      <c r="A36" s="266"/>
      <c r="B36" s="266"/>
      <c r="C36" s="44" t="s">
        <v>214</v>
      </c>
      <c r="D36" s="242" t="s">
        <v>215</v>
      </c>
      <c r="E36" s="69">
        <v>0</v>
      </c>
      <c r="F36" s="125">
        <v>0</v>
      </c>
      <c r="G36" s="69">
        <v>0</v>
      </c>
      <c r="H36" s="125">
        <v>0</v>
      </c>
      <c r="I36" s="69">
        <v>2</v>
      </c>
      <c r="J36" s="125">
        <v>0</v>
      </c>
      <c r="K36" s="69"/>
      <c r="L36" s="125"/>
      <c r="M36" s="69"/>
      <c r="N36" s="125"/>
    </row>
    <row r="37" spans="1:14" ht="18" customHeight="1">
      <c r="A37" s="266"/>
      <c r="B37" s="266"/>
      <c r="C37" s="44" t="s">
        <v>216</v>
      </c>
      <c r="D37" s="242" t="s">
        <v>217</v>
      </c>
      <c r="E37" s="69">
        <f aca="true" t="shared" si="2" ref="E37:J37">E34+E35-E36</f>
        <v>212</v>
      </c>
      <c r="F37" s="125">
        <f t="shared" si="2"/>
        <v>804</v>
      </c>
      <c r="G37" s="69">
        <f t="shared" si="2"/>
        <v>147</v>
      </c>
      <c r="H37" s="125">
        <f t="shared" si="2"/>
        <v>-31</v>
      </c>
      <c r="I37" s="69">
        <f t="shared" si="2"/>
        <v>-47.5</v>
      </c>
      <c r="J37" s="125">
        <f t="shared" si="2"/>
        <v>-53</v>
      </c>
      <c r="K37" s="69">
        <f>K34+K35-K36</f>
        <v>0</v>
      </c>
      <c r="L37" s="125">
        <f>L34+L35-L36</f>
        <v>0</v>
      </c>
      <c r="M37" s="69">
        <f>M34+M35-M36</f>
        <v>0</v>
      </c>
      <c r="N37" s="125">
        <f>N34+N35-N36</f>
        <v>0</v>
      </c>
    </row>
    <row r="38" spans="1:14" ht="18" customHeight="1">
      <c r="A38" s="266"/>
      <c r="B38" s="266"/>
      <c r="C38" s="44" t="s">
        <v>218</v>
      </c>
      <c r="D38" s="242" t="s">
        <v>219</v>
      </c>
      <c r="E38" s="69">
        <v>0</v>
      </c>
      <c r="F38" s="125">
        <v>0</v>
      </c>
      <c r="G38" s="69"/>
      <c r="H38" s="125"/>
      <c r="I38" s="69">
        <v>0</v>
      </c>
      <c r="J38" s="125">
        <v>0</v>
      </c>
      <c r="K38" s="69"/>
      <c r="L38" s="125"/>
      <c r="M38" s="69"/>
      <c r="N38" s="125"/>
    </row>
    <row r="39" spans="1:14" ht="18" customHeight="1">
      <c r="A39" s="266"/>
      <c r="B39" s="266"/>
      <c r="C39" s="44" t="s">
        <v>220</v>
      </c>
      <c r="D39" s="242" t="s">
        <v>221</v>
      </c>
      <c r="E39" s="69">
        <v>0</v>
      </c>
      <c r="F39" s="125">
        <v>0</v>
      </c>
      <c r="G39" s="69"/>
      <c r="H39" s="125"/>
      <c r="I39" s="69">
        <v>0</v>
      </c>
      <c r="J39" s="125">
        <v>0</v>
      </c>
      <c r="K39" s="69"/>
      <c r="L39" s="125"/>
      <c r="M39" s="69"/>
      <c r="N39" s="125"/>
    </row>
    <row r="40" spans="1:14" ht="18" customHeight="1">
      <c r="A40" s="266"/>
      <c r="B40" s="266"/>
      <c r="C40" s="44" t="s">
        <v>222</v>
      </c>
      <c r="D40" s="242" t="s">
        <v>223</v>
      </c>
      <c r="E40" s="69">
        <v>0</v>
      </c>
      <c r="F40" s="125">
        <v>0</v>
      </c>
      <c r="G40" s="69"/>
      <c r="H40" s="125"/>
      <c r="I40" s="69">
        <v>0</v>
      </c>
      <c r="J40" s="125">
        <v>0</v>
      </c>
      <c r="K40" s="69"/>
      <c r="L40" s="125"/>
      <c r="M40" s="69"/>
      <c r="N40" s="125"/>
    </row>
    <row r="41" spans="1:14" ht="18" customHeight="1">
      <c r="A41" s="266"/>
      <c r="B41" s="266"/>
      <c r="C41" s="190" t="s">
        <v>224</v>
      </c>
      <c r="D41" s="242" t="s">
        <v>225</v>
      </c>
      <c r="E41" s="69">
        <f aca="true" t="shared" si="3" ref="E41:J41">E34+E35-E36-E40</f>
        <v>212</v>
      </c>
      <c r="F41" s="125">
        <f t="shared" si="3"/>
        <v>804</v>
      </c>
      <c r="G41" s="69">
        <f t="shared" si="3"/>
        <v>147</v>
      </c>
      <c r="H41" s="125">
        <f t="shared" si="3"/>
        <v>-31</v>
      </c>
      <c r="I41" s="69">
        <f t="shared" si="3"/>
        <v>-47.5</v>
      </c>
      <c r="J41" s="125">
        <f t="shared" si="3"/>
        <v>-53</v>
      </c>
      <c r="K41" s="69">
        <f>K34+K35-K36-K40</f>
        <v>0</v>
      </c>
      <c r="L41" s="125">
        <f>L34+L35-L36-L40</f>
        <v>0</v>
      </c>
      <c r="M41" s="69">
        <f>M34+M35-M36-M40</f>
        <v>0</v>
      </c>
      <c r="N41" s="125">
        <f>N34+N35-N36-N40</f>
        <v>0</v>
      </c>
    </row>
    <row r="42" spans="1:14" ht="18" customHeight="1">
      <c r="A42" s="266"/>
      <c r="B42" s="266"/>
      <c r="C42" s="312" t="s">
        <v>226</v>
      </c>
      <c r="D42" s="313"/>
      <c r="E42" s="70">
        <f aca="true" t="shared" si="4" ref="E42:J42">E37+E38-E39-E40</f>
        <v>212</v>
      </c>
      <c r="F42" s="113">
        <f t="shared" si="4"/>
        <v>804</v>
      </c>
      <c r="G42" s="70">
        <f t="shared" si="4"/>
        <v>147</v>
      </c>
      <c r="H42" s="113">
        <f t="shared" si="4"/>
        <v>-31</v>
      </c>
      <c r="I42" s="70">
        <f t="shared" si="4"/>
        <v>-47.5</v>
      </c>
      <c r="J42" s="113">
        <f t="shared" si="4"/>
        <v>-53</v>
      </c>
      <c r="K42" s="70">
        <f>K37+K38-K39-K40</f>
        <v>0</v>
      </c>
      <c r="L42" s="113">
        <f>L37+L38-L39-L40</f>
        <v>0</v>
      </c>
      <c r="M42" s="70">
        <f>M37+M38-M39-M40</f>
        <v>0</v>
      </c>
      <c r="N42" s="125">
        <f>N37+N38-N39-N40</f>
        <v>0</v>
      </c>
    </row>
    <row r="43" spans="1:14" ht="18" customHeight="1">
      <c r="A43" s="266"/>
      <c r="B43" s="266"/>
      <c r="C43" s="44" t="s">
        <v>227</v>
      </c>
      <c r="D43" s="242" t="s">
        <v>228</v>
      </c>
      <c r="E43" s="69">
        <v>-2820</v>
      </c>
      <c r="F43" s="125">
        <v>-3624</v>
      </c>
      <c r="G43" s="69">
        <v>0</v>
      </c>
      <c r="H43" s="125">
        <v>0</v>
      </c>
      <c r="I43" s="69">
        <v>0</v>
      </c>
      <c r="J43" s="125">
        <v>0</v>
      </c>
      <c r="K43" s="69"/>
      <c r="L43" s="125"/>
      <c r="M43" s="69"/>
      <c r="N43" s="125"/>
    </row>
    <row r="44" spans="1:14" ht="18" customHeight="1">
      <c r="A44" s="267"/>
      <c r="B44" s="267"/>
      <c r="C44" s="11" t="s">
        <v>229</v>
      </c>
      <c r="D44" s="98" t="s">
        <v>230</v>
      </c>
      <c r="E44" s="73">
        <f aca="true" t="shared" si="5" ref="E44:J44">E41+E43</f>
        <v>-2608</v>
      </c>
      <c r="F44" s="136">
        <f t="shared" si="5"/>
        <v>-2820</v>
      </c>
      <c r="G44" s="73">
        <f t="shared" si="5"/>
        <v>147</v>
      </c>
      <c r="H44" s="136">
        <f t="shared" si="5"/>
        <v>-31</v>
      </c>
      <c r="I44" s="73">
        <f t="shared" si="5"/>
        <v>-47.5</v>
      </c>
      <c r="J44" s="136">
        <f t="shared" si="5"/>
        <v>-53</v>
      </c>
      <c r="K44" s="73">
        <f>K41+K43</f>
        <v>0</v>
      </c>
      <c r="L44" s="136">
        <f>L41+L43</f>
        <v>0</v>
      </c>
      <c r="M44" s="73">
        <f>M41+M43</f>
        <v>0</v>
      </c>
      <c r="N44" s="136">
        <f>N41+N43</f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45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cp:lastPrinted>2018-08-20T04:57:04Z</cp:lastPrinted>
  <dcterms:modified xsi:type="dcterms:W3CDTF">2018-10-29T06:33:30Z</dcterms:modified>
  <cp:category/>
  <cp:version/>
  <cp:contentType/>
  <cp:contentStatus/>
</cp:coreProperties>
</file>