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9330" windowHeight="9510" activeTab="3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<sst xmlns="http://schemas.openxmlformats.org/spreadsheetml/2006/main" count="521" uniqueCount="315">
  <si>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</si>
  <si>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</si>
  <si>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</si>
  <si>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</si>
  <si>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</si>
  <si>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</si>
  <si>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</si>
  <si>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</si>
  <si>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</si>
  <si>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</si>
  <si>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</si>
  <si>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</si>
  <si>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</si>
  <si>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</si>
  <si>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</si>
  <si>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</si>
  <si>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</si>
  <si>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</si>
  <si>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</si>
  <si>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</si>
  <si>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</si>
  <si>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</si>
  <si>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</si>
  <si>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</si>
  <si>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</si>
  <si>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</si>
  <si>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</si>
  <si>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</si>
  <si>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</si>
  <si>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</si>
  <si>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</si>
  <si>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</si>
  <si>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</si>
  <si>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</si>
  <si>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</si>
  <si>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</si>
  <si>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</si>
  <si>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</si>
  <si>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</si>
  <si>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</si>
  <si>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</si>
  <si>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</si>
  <si>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</si>
  <si>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</si>
  <si>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</si>
  <si>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</si>
  <si>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</si>
  <si>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</si>
  <si>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</si>
  <si>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</si>
  <si>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</si>
  <si>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</si>
  <si>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</si>
  <si>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</si>
  <si>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</si>
  <si>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</si>
  <si>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</si>
  <si>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</si>
  <si>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</si>
  <si>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</si>
  <si>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</si>
  <si>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</si>
  <si>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</si>
  <si>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</si>
  <si>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</si>
  <si>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</si>
  <si>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</si>
  <si>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</si>
  <si>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</si>
  <si>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</si>
  <si>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</si>
  <si>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</si>
  <si>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</si>
  <si>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</si>
  <si>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</si>
  <si>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</si>
  <si>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</si>
  <si>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</si>
  <si>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</si>
  <si>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</si>
  <si>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</si>
  <si>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</si>
  <si>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</si>
  <si>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</si>
  <si>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</si>
  <si>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</si>
  <si>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</si>
  <si>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</si>
  <si>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</si>
  <si>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</si>
  <si>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</si>
  <si>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</si>
  <si>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</si>
  <si>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</si>
  <si>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</si>
  <si>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</si>
  <si>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</si>
  <si>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</si>
  <si>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</si>
  <si>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</si>
  <si>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</si>
  <si>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</si>
  <si>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</si>
  <si>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</si>
  <si>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</si>
  <si>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</si>
  <si>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</si>
  <si>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</si>
  <si>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</si>
  <si>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</si>
  <si>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</si>
  <si>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</si>
  <si>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</si>
  <si>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</si>
  <si>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</si>
  <si>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</si>
  <si>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</si>
  <si>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</si>
  <si>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</si>
  <si>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</si>
  <si>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</si>
  <si>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</si>
  <si>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</si>
  <si>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</si>
  <si>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</si>
  <si>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</si>
  <si>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</si>
  <si>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</si>
  <si>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</si>
  <si>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</si>
  <si>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</si>
  <si>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</si>
  <si>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</si>
  <si>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</si>
  <si>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</si>
  <si>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</si>
  <si>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</si>
  <si>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</si>
  <si>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</si>
  <si>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</si>
  <si>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</si>
  <si>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</si>
  <si>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</si>
  <si>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</si>
  <si>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</si>
  <si>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</si>
  <si>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</si>
  <si>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</si>
  <si>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</si>
  <si>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</si>
  <si>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</si>
  <si>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</si>
  <si>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</si>
  <si>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</si>
  <si>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</si>
  <si>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</si>
  <si>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</si>
  <si>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</si>
  <si>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</si>
  <si>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</si>
  <si>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</si>
  <si>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</si>
  <si>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</si>
  <si>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</si>
  <si>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</si>
  <si>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</si>
  <si>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</si>
  <si>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</si>
  <si>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</si>
  <si>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</si>
  <si>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</si>
  <si>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</si>
  <si>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</si>
  <si>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</si>
  <si>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</si>
  <si>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</si>
  <si>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</si>
  <si>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</si>
  <si>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</si>
  <si>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</si>
  <si>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</si>
  <si>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</si>
  <si>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</si>
  <si>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</si>
  <si>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</si>
  <si>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</si>
  <si>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</si>
  <si>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</si>
  <si>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</si>
  <si>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</si>
  <si>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</si>
  <si>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</si>
  <si>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</si>
  <si>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</si>
  <si>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</si>
  <si>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</si>
  <si>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</si>
  <si>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</si>
  <si>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</si>
  <si>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</si>
  <si>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</si>
  <si>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</si>
  <si>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</si>
  <si>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</si>
  <si>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</si>
  <si>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</si>
  <si>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</si>
  <si>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</si>
  <si>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</si>
  <si>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</si>
  <si>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</si>
  <si>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</si>
  <si>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</si>
  <si>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</si>
  <si>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</si>
  <si>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</si>
  <si>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</si>
  <si>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</si>
  <si>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</si>
  <si>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</si>
  <si>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</si>
  <si>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</si>
  <si>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</si>
  <si>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</si>
  <si>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</si>
  <si>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</si>
  <si>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</si>
  <si>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</si>
  <si>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</si>
  <si>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</si>
  <si>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</si>
  <si>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</si>
  <si>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</si>
  <si>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</si>
  <si>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</si>
  <si>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</si>
  <si>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</si>
  <si>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</si>
  <si>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</si>
  <si>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</si>
  <si>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</si>
  <si>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</si>
  <si>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</si>
  <si>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</si>
  <si>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</si>
  <si>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</si>
  <si>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</si>
  <si>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</si>
  <si>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</si>
  <si>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</si>
  <si>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</si>
  <si>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</si>
  <si>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</si>
  <si>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</si>
  <si>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</si>
  <si>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</si>
  <si>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</si>
  <si>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</si>
  <si>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</si>
  <si>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</si>
  <si>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</si>
  <si>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</si>
  <si>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</si>
  <si>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</si>
  <si>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</si>
  <si>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</si>
  <si>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</si>
  <si>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</si>
  <si>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</si>
  <si>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</si>
  <si>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</si>
  <si>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</si>
  <si>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</si>
  <si>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</si>
  <si>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</si>
  <si>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</si>
  <si>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</si>
  <si>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</si>
  <si>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</si>
  <si>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</si>
  <si>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</si>
  <si>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</si>
  <si>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</si>
  <si>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</si>
  <si>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</si>
  <si>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</si>
  <si>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</si>
  <si>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</si>
  <si>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</si>
  <si>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市税</t>
  </si>
  <si>
    <t>地方譲与税</t>
  </si>
  <si>
    <t>地方交付税</t>
  </si>
  <si>
    <t>振替後の使手</t>
  </si>
  <si>
    <t>振替後の国庫</t>
  </si>
  <si>
    <t>振替後の道支出金</t>
  </si>
  <si>
    <t>振替後の財産収入</t>
  </si>
  <si>
    <t>市債</t>
  </si>
  <si>
    <t>その他</t>
  </si>
  <si>
    <t>札幌市</t>
  </si>
  <si>
    <t>病院事業会計</t>
  </si>
  <si>
    <t>中央卸売市場事業会計</t>
  </si>
  <si>
    <t>軌道事業会計</t>
  </si>
  <si>
    <t>高速電車事業会計</t>
  </si>
  <si>
    <t>水道事業会計</t>
  </si>
  <si>
    <t>下水道事業会計</t>
  </si>
  <si>
    <t>病院事業会計</t>
  </si>
  <si>
    <t>中央卸売市場事業会計</t>
  </si>
  <si>
    <t>軌道事業会計</t>
  </si>
  <si>
    <t>高速電車事業会計</t>
  </si>
  <si>
    <t>水道事業会計</t>
  </si>
  <si>
    <t>下水道事業会計</t>
  </si>
  <si>
    <t>株式会社札幌花き地方卸売市場</t>
  </si>
  <si>
    <t>株式会社札幌振興公社</t>
  </si>
  <si>
    <t>株式会社札幌ドーム</t>
  </si>
  <si>
    <t>札幌市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</si>
</sst>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5" xfId="48" applyNumberFormat="1" applyFont="1" applyBorder="1" applyAlignment="1">
      <alignment vertical="center" textRotation="255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79" xfId="0" applyNumberFormat="1" applyFont="1" applyFill="1" applyBorder="1" applyAlignment="1">
      <alignment horizontal="center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E1" sqref="E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7" t="s">
        <v>0</v>
      </c>
      <c r="B1" s="307"/>
      <c r="C1" s="307"/>
      <c r="D1" s="307"/>
      <c r="E1" s="76" t="s">
        <v>298</v>
      </c>
      <c r="F1" s="2"/>
      <c r="AA1" s="306" t="s">
        <v>105</v>
      </c>
      <c r="AB1" s="306"/>
    </row>
    <row r="2" spans="27:37" ht="13.5">
      <c r="AA2" s="298" t="s">
        <v>106</v>
      </c>
      <c r="AB2" s="298"/>
      <c r="AC2" s="303" t="s">
        <v>107</v>
      </c>
      <c r="AD2" s="299" t="s">
        <v>108</v>
      </c>
      <c r="AE2" s="300"/>
      <c r="AF2" s="301"/>
      <c r="AG2" s="298" t="s">
        <v>109</v>
      </c>
      <c r="AH2" s="298" t="s">
        <v>110</v>
      </c>
      <c r="AI2" s="298" t="s">
        <v>111</v>
      </c>
      <c r="AJ2" s="298" t="s">
        <v>112</v>
      </c>
      <c r="AK2" s="298" t="s">
        <v>113</v>
      </c>
    </row>
    <row r="3" spans="1:37" ht="14.25">
      <c r="A3" s="22" t="s">
        <v>104</v>
      </c>
      <c r="AA3" s="298"/>
      <c r="AB3" s="298"/>
      <c r="AC3" s="305"/>
      <c r="AD3" s="171"/>
      <c r="AE3" s="170" t="s">
        <v>126</v>
      </c>
      <c r="AF3" s="170" t="s">
        <v>127</v>
      </c>
      <c r="AG3" s="298"/>
      <c r="AH3" s="298"/>
      <c r="AI3" s="298"/>
      <c r="AJ3" s="298"/>
      <c r="AK3" s="298"/>
    </row>
    <row r="4" spans="27:38" ht="13.5">
      <c r="AA4" s="303" t="str">
        <f>E1</f>
        <v>札幌市</v>
      </c>
      <c r="AB4" s="172" t="s">
        <v>114</v>
      </c>
      <c r="AC4" s="173">
        <f>F22</f>
        <v>1009229.799</v>
      </c>
      <c r="AD4" s="173">
        <f>F9</f>
        <v>322200</v>
      </c>
      <c r="AE4" s="173">
        <f>F10</f>
        <v>160115</v>
      </c>
      <c r="AF4" s="173">
        <f>F13</f>
        <v>111864</v>
      </c>
      <c r="AG4" s="173">
        <f>F14</f>
        <v>5355.417</v>
      </c>
      <c r="AH4" s="173">
        <f>F15</f>
        <v>100500</v>
      </c>
      <c r="AI4" s="173">
        <f>F17</f>
        <v>224092.093</v>
      </c>
      <c r="AJ4" s="173">
        <f>F20</f>
        <v>113707</v>
      </c>
      <c r="AK4" s="173">
        <f>F21</f>
        <v>162478.6819999999</v>
      </c>
      <c r="AL4" s="174"/>
    </row>
    <row r="5" spans="1:37" ht="13.5">
      <c r="A5" s="21" t="s">
        <v>277</v>
      </c>
      <c r="AA5" s="304"/>
      <c r="AB5" s="172" t="s">
        <v>115</v>
      </c>
      <c r="AC5" s="175"/>
      <c r="AD5" s="175">
        <f>G9</f>
        <v>31.925335569684265</v>
      </c>
      <c r="AE5" s="175">
        <f>G10</f>
        <v>15.865068605648652</v>
      </c>
      <c r="AF5" s="175">
        <f>G13</f>
        <v>11.084096021623715</v>
      </c>
      <c r="AG5" s="175">
        <f>G14</f>
        <v>0.5306439628820354</v>
      </c>
      <c r="AH5" s="175">
        <f>G15</f>
        <v>9.958088841568182</v>
      </c>
      <c r="AI5" s="175">
        <f>G17</f>
        <v>22.204268366039397</v>
      </c>
      <c r="AJ5" s="175">
        <f>G20</f>
        <v>11.266710526449685</v>
      </c>
      <c r="AK5" s="175">
        <f>G21</f>
        <v>16.099275126536362</v>
      </c>
    </row>
    <row r="6" spans="1:37" ht="14.25">
      <c r="A6" s="3"/>
      <c r="G6" s="311" t="s">
        <v>128</v>
      </c>
      <c r="H6" s="312"/>
      <c r="I6" s="312"/>
      <c r="AA6" s="305"/>
      <c r="AB6" s="172" t="s">
        <v>116</v>
      </c>
      <c r="AC6" s="175">
        <f>I22</f>
        <v>1.5798098829351126</v>
      </c>
      <c r="AD6" s="175">
        <f>I9</f>
        <v>11.7973629424011</v>
      </c>
      <c r="AE6" s="175">
        <f>I10</f>
        <v>25.796466086847204</v>
      </c>
      <c r="AF6" s="175">
        <f>I13</f>
        <v>1.1401137401336303</v>
      </c>
      <c r="AG6" s="175">
        <f>I14</f>
        <v>1.7490158377918341</v>
      </c>
      <c r="AH6" s="175">
        <f>I15</f>
        <v>-2.8046421663442955</v>
      </c>
      <c r="AI6" s="175">
        <f>I17</f>
        <v>3.025733490488447</v>
      </c>
      <c r="AJ6" s="175">
        <f>I20</f>
        <v>-4.055251322639708</v>
      </c>
      <c r="AK6" s="175">
        <f>I21</f>
        <v>-13.83732367477679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08" t="s">
        <v>80</v>
      </c>
      <c r="B9" s="308" t="s">
        <v>81</v>
      </c>
      <c r="C9" s="47" t="s">
        <v>3</v>
      </c>
      <c r="D9" s="48"/>
      <c r="E9" s="49"/>
      <c r="F9" s="77">
        <v>322200</v>
      </c>
      <c r="G9" s="78">
        <f aca="true" t="shared" si="0" ref="G9:G22">F9/$F$22*100</f>
        <v>31.925335569684265</v>
      </c>
      <c r="H9" s="79">
        <v>288200</v>
      </c>
      <c r="I9" s="80">
        <f aca="true" t="shared" si="1" ref="I9:I21">(F9/H9-1)*100</f>
        <v>11.7973629424011</v>
      </c>
      <c r="J9" s="1" t="s">
        <v>289</v>
      </c>
      <c r="AA9" s="314" t="s">
        <v>105</v>
      </c>
      <c r="AB9" s="315"/>
      <c r="AC9" s="316" t="s">
        <v>117</v>
      </c>
    </row>
    <row r="10" spans="1:37" ht="18" customHeight="1">
      <c r="A10" s="309"/>
      <c r="B10" s="309"/>
      <c r="C10" s="8"/>
      <c r="D10" s="50" t="s">
        <v>22</v>
      </c>
      <c r="E10" s="30"/>
      <c r="F10" s="81">
        <v>160115</v>
      </c>
      <c r="G10" s="82">
        <f t="shared" si="0"/>
        <v>15.865068605648652</v>
      </c>
      <c r="H10" s="83">
        <v>127281</v>
      </c>
      <c r="I10" s="84">
        <f t="shared" si="1"/>
        <v>25.796466086847204</v>
      </c>
      <c r="AA10" s="298" t="s">
        <v>106</v>
      </c>
      <c r="AB10" s="298"/>
      <c r="AC10" s="316"/>
      <c r="AD10" s="299" t="s">
        <v>118</v>
      </c>
      <c r="AE10" s="300"/>
      <c r="AF10" s="301"/>
      <c r="AG10" s="299" t="s">
        <v>119</v>
      </c>
      <c r="AH10" s="313"/>
      <c r="AI10" s="302"/>
      <c r="AJ10" s="299" t="s">
        <v>120</v>
      </c>
      <c r="AK10" s="302"/>
    </row>
    <row r="11" spans="1:37" ht="18" customHeight="1">
      <c r="A11" s="309"/>
      <c r="B11" s="309"/>
      <c r="C11" s="34"/>
      <c r="D11" s="35"/>
      <c r="E11" s="33" t="s">
        <v>23</v>
      </c>
      <c r="F11" s="85">
        <v>128898</v>
      </c>
      <c r="G11" s="86">
        <f t="shared" si="0"/>
        <v>12.771917766173688</v>
      </c>
      <c r="H11" s="87">
        <v>97760</v>
      </c>
      <c r="I11" s="88">
        <f t="shared" si="1"/>
        <v>31.851472995090013</v>
      </c>
      <c r="AA11" s="298"/>
      <c r="AB11" s="298"/>
      <c r="AC11" s="314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9"/>
      <c r="B12" s="309"/>
      <c r="C12" s="34"/>
      <c r="D12" s="36"/>
      <c r="E12" s="33" t="s">
        <v>24</v>
      </c>
      <c r="F12" s="85">
        <v>21035</v>
      </c>
      <c r="G12" s="86">
        <f>F12/$F$22*100</f>
        <v>2.084262674451609</v>
      </c>
      <c r="H12" s="87">
        <v>19450</v>
      </c>
      <c r="I12" s="88">
        <f t="shared" si="1"/>
        <v>8.149100257069408</v>
      </c>
      <c r="AA12" s="303" t="str">
        <f>E1</f>
        <v>札幌市</v>
      </c>
      <c r="AB12" s="172" t="s">
        <v>114</v>
      </c>
      <c r="AC12" s="173">
        <f>F40</f>
        <v>1009229.7050000001</v>
      </c>
      <c r="AD12" s="173">
        <f>F23</f>
        <v>555994</v>
      </c>
      <c r="AE12" s="173">
        <f>F24</f>
        <v>166196.919</v>
      </c>
      <c r="AF12" s="173">
        <f>F26</f>
        <v>84198.594</v>
      </c>
      <c r="AG12" s="173">
        <f>F27</f>
        <v>341948.705</v>
      </c>
      <c r="AH12" s="173">
        <f>F28</f>
        <v>89843.381</v>
      </c>
      <c r="AI12" s="173">
        <f>F32</f>
        <v>2595.501</v>
      </c>
      <c r="AJ12" s="173">
        <f>F34</f>
        <v>111287</v>
      </c>
      <c r="AK12" s="173">
        <f>F35</f>
        <v>111287</v>
      </c>
      <c r="AL12" s="177"/>
    </row>
    <row r="13" spans="1:37" ht="18" customHeight="1">
      <c r="A13" s="309"/>
      <c r="B13" s="309"/>
      <c r="C13" s="11"/>
      <c r="D13" s="31" t="s">
        <v>25</v>
      </c>
      <c r="E13" s="32"/>
      <c r="F13" s="89">
        <v>111864</v>
      </c>
      <c r="G13" s="90">
        <f t="shared" si="0"/>
        <v>11.084096021623715</v>
      </c>
      <c r="H13" s="91">
        <v>110603</v>
      </c>
      <c r="I13" s="92">
        <f t="shared" si="1"/>
        <v>1.1401137401336303</v>
      </c>
      <c r="AA13" s="304"/>
      <c r="AB13" s="172" t="s">
        <v>115</v>
      </c>
      <c r="AC13" s="175"/>
      <c r="AD13" s="175">
        <f>G23</f>
        <v>55.090926995653575</v>
      </c>
      <c r="AE13" s="175">
        <f>G24</f>
        <v>16.46769988800518</v>
      </c>
      <c r="AF13" s="175">
        <f>G26</f>
        <v>8.342857288371233</v>
      </c>
      <c r="AG13" s="175">
        <f>G27</f>
        <v>33.882148266731804</v>
      </c>
      <c r="AH13" s="175">
        <f>G28</f>
        <v>8.90217366322962</v>
      </c>
      <c r="AI13" s="175">
        <f>G32</f>
        <v>0.2571764373503057</v>
      </c>
      <c r="AJ13" s="175">
        <f>G34</f>
        <v>11.026924737614614</v>
      </c>
      <c r="AK13" s="175">
        <f>G35</f>
        <v>11.026924737614614</v>
      </c>
    </row>
    <row r="14" spans="1:37" ht="18" customHeight="1">
      <c r="A14" s="309"/>
      <c r="B14" s="309"/>
      <c r="C14" s="52" t="s">
        <v>4</v>
      </c>
      <c r="D14" s="53"/>
      <c r="E14" s="54"/>
      <c r="F14" s="85">
        <v>5355.417</v>
      </c>
      <c r="G14" s="86">
        <f t="shared" si="0"/>
        <v>0.5306439628820354</v>
      </c>
      <c r="H14" s="87">
        <v>5263.36</v>
      </c>
      <c r="I14" s="88">
        <f t="shared" si="1"/>
        <v>1.7490158377918341</v>
      </c>
      <c r="J14" s="1" t="s">
        <v>290</v>
      </c>
      <c r="AA14" s="305"/>
      <c r="AB14" s="172" t="s">
        <v>116</v>
      </c>
      <c r="AC14" s="175">
        <f>I40</f>
        <v>1.5797460296253396</v>
      </c>
      <c r="AD14" s="175">
        <f>I23</f>
        <v>2.8423397211058354</v>
      </c>
      <c r="AE14" s="175">
        <f>I24</f>
        <v>-0.370490767695153</v>
      </c>
      <c r="AF14" s="175">
        <f>I26</f>
        <v>3.0596144218402177</v>
      </c>
      <c r="AG14" s="175">
        <f>I27</f>
        <v>0.5045825295997952</v>
      </c>
      <c r="AH14" s="175">
        <f>I28</f>
        <v>1.6415637441261177</v>
      </c>
      <c r="AI14" s="175">
        <f>I32</f>
        <v>30.161238394315948</v>
      </c>
      <c r="AJ14" s="175">
        <f>I34</f>
        <v>-1.2317756442335348</v>
      </c>
      <c r="AK14" s="175">
        <f>I35</f>
        <v>-1.2317756442335348</v>
      </c>
    </row>
    <row r="15" spans="1:10" ht="18" customHeight="1">
      <c r="A15" s="309"/>
      <c r="B15" s="309"/>
      <c r="C15" s="52" t="s">
        <v>5</v>
      </c>
      <c r="D15" s="53"/>
      <c r="E15" s="54"/>
      <c r="F15" s="85">
        <v>100500</v>
      </c>
      <c r="G15" s="86">
        <f t="shared" si="0"/>
        <v>9.958088841568182</v>
      </c>
      <c r="H15" s="87">
        <v>103400</v>
      </c>
      <c r="I15" s="88">
        <f t="shared" si="1"/>
        <v>-2.8046421663442955</v>
      </c>
      <c r="J15" s="1" t="s">
        <v>291</v>
      </c>
    </row>
    <row r="16" spans="1:10" ht="18" customHeight="1">
      <c r="A16" s="309"/>
      <c r="B16" s="309"/>
      <c r="C16" s="52" t="s">
        <v>26</v>
      </c>
      <c r="D16" s="53"/>
      <c r="E16" s="54"/>
      <c r="F16" s="85">
        <v>21066.05</v>
      </c>
      <c r="G16" s="86">
        <f t="shared" si="0"/>
        <v>2.087339278019079</v>
      </c>
      <c r="H16" s="87">
        <v>20496.962</v>
      </c>
      <c r="I16" s="88">
        <f t="shared" si="1"/>
        <v>2.776450480807835</v>
      </c>
      <c r="J16" s="1" t="s">
        <v>292</v>
      </c>
    </row>
    <row r="17" spans="1:10" ht="18" customHeight="1">
      <c r="A17" s="309"/>
      <c r="B17" s="309"/>
      <c r="C17" s="52" t="s">
        <v>6</v>
      </c>
      <c r="D17" s="53"/>
      <c r="E17" s="54"/>
      <c r="F17" s="85">
        <v>224092.093</v>
      </c>
      <c r="G17" s="86">
        <f t="shared" si="0"/>
        <v>22.204268366039397</v>
      </c>
      <c r="H17" s="87">
        <v>217510.796</v>
      </c>
      <c r="I17" s="88">
        <f t="shared" si="1"/>
        <v>3.025733490488447</v>
      </c>
      <c r="J17" s="1" t="s">
        <v>293</v>
      </c>
    </row>
    <row r="18" spans="1:10" ht="18" customHeight="1">
      <c r="A18" s="309"/>
      <c r="B18" s="309"/>
      <c r="C18" s="52" t="s">
        <v>27</v>
      </c>
      <c r="D18" s="53"/>
      <c r="E18" s="54"/>
      <c r="F18" s="85">
        <v>49425.903</v>
      </c>
      <c r="G18" s="86">
        <f t="shared" si="0"/>
        <v>4.897388389539616</v>
      </c>
      <c r="H18" s="87">
        <v>46274.163</v>
      </c>
      <c r="I18" s="88">
        <f t="shared" si="1"/>
        <v>6.811014604413268</v>
      </c>
      <c r="J18" s="1" t="s">
        <v>294</v>
      </c>
    </row>
    <row r="19" spans="1:10" ht="18" customHeight="1">
      <c r="A19" s="309"/>
      <c r="B19" s="309"/>
      <c r="C19" s="52" t="s">
        <v>28</v>
      </c>
      <c r="D19" s="53"/>
      <c r="E19" s="54"/>
      <c r="F19" s="85">
        <v>10404.654</v>
      </c>
      <c r="G19" s="86">
        <f t="shared" si="0"/>
        <v>1.0309499392813708</v>
      </c>
      <c r="H19" s="87">
        <v>5303.572</v>
      </c>
      <c r="I19" s="88">
        <f t="shared" si="1"/>
        <v>96.18200714537298</v>
      </c>
      <c r="J19" s="1" t="s">
        <v>295</v>
      </c>
    </row>
    <row r="20" spans="1:10" ht="18" customHeight="1">
      <c r="A20" s="309"/>
      <c r="B20" s="309"/>
      <c r="C20" s="52" t="s">
        <v>7</v>
      </c>
      <c r="D20" s="53"/>
      <c r="E20" s="54"/>
      <c r="F20" s="85">
        <v>113707</v>
      </c>
      <c r="G20" s="86">
        <f t="shared" si="0"/>
        <v>11.266710526449685</v>
      </c>
      <c r="H20" s="87">
        <v>118513</v>
      </c>
      <c r="I20" s="88">
        <f t="shared" si="1"/>
        <v>-4.055251322639708</v>
      </c>
      <c r="J20" s="1" t="s">
        <v>296</v>
      </c>
    </row>
    <row r="21" spans="1:10" ht="18" customHeight="1">
      <c r="A21" s="309"/>
      <c r="B21" s="309"/>
      <c r="C21" s="57" t="s">
        <v>8</v>
      </c>
      <c r="D21" s="58"/>
      <c r="E21" s="56"/>
      <c r="F21" s="93">
        <v>162478.6819999999</v>
      </c>
      <c r="G21" s="94">
        <f t="shared" si="0"/>
        <v>16.099275126536362</v>
      </c>
      <c r="H21" s="95">
        <v>188572</v>
      </c>
      <c r="I21" s="96">
        <f t="shared" si="1"/>
        <v>-13.83732367477679</v>
      </c>
      <c r="J21" s="1" t="s">
        <v>297</v>
      </c>
    </row>
    <row r="22" spans="1:9" ht="18" customHeight="1">
      <c r="A22" s="309"/>
      <c r="B22" s="310"/>
      <c r="C22" s="59" t="s">
        <v>9</v>
      </c>
      <c r="D22" s="37"/>
      <c r="E22" s="60"/>
      <c r="F22" s="97">
        <v>1009229.799</v>
      </c>
      <c r="G22" s="98">
        <f t="shared" si="0"/>
        <v>100</v>
      </c>
      <c r="H22" s="97">
        <v>993533.853</v>
      </c>
      <c r="I22" s="280">
        <f aca="true" t="shared" si="2" ref="I22:I40">(F22/H22-1)*100</f>
        <v>1.5798098829351126</v>
      </c>
    </row>
    <row r="23" spans="1:9" ht="18" customHeight="1">
      <c r="A23" s="309"/>
      <c r="B23" s="308" t="s">
        <v>82</v>
      </c>
      <c r="C23" s="4" t="s">
        <v>10</v>
      </c>
      <c r="D23" s="5"/>
      <c r="E23" s="23"/>
      <c r="F23" s="77">
        <v>555994</v>
      </c>
      <c r="G23" s="78">
        <f aca="true" t="shared" si="3" ref="G23:G37">F23/$F$40*100</f>
        <v>55.090926995653575</v>
      </c>
      <c r="H23" s="79">
        <v>540627.529</v>
      </c>
      <c r="I23" s="99">
        <f t="shared" si="2"/>
        <v>2.8423397211058354</v>
      </c>
    </row>
    <row r="24" spans="1:9" ht="18" customHeight="1">
      <c r="A24" s="309"/>
      <c r="B24" s="309"/>
      <c r="C24" s="8"/>
      <c r="D24" s="10" t="s">
        <v>11</v>
      </c>
      <c r="E24" s="38"/>
      <c r="F24" s="85">
        <v>166196.919</v>
      </c>
      <c r="G24" s="86">
        <f t="shared" si="3"/>
        <v>16.46769988800518</v>
      </c>
      <c r="H24" s="87">
        <v>166814.953</v>
      </c>
      <c r="I24" s="88">
        <f t="shared" si="2"/>
        <v>-0.370490767695153</v>
      </c>
    </row>
    <row r="25" spans="1:9" ht="18" customHeight="1">
      <c r="A25" s="309"/>
      <c r="B25" s="309"/>
      <c r="C25" s="8"/>
      <c r="D25" s="10" t="s">
        <v>29</v>
      </c>
      <c r="E25" s="38"/>
      <c r="F25" s="85">
        <v>305598.367</v>
      </c>
      <c r="G25" s="86">
        <f t="shared" si="3"/>
        <v>30.28035792902073</v>
      </c>
      <c r="H25" s="87">
        <v>292113.654</v>
      </c>
      <c r="I25" s="88">
        <f t="shared" si="2"/>
        <v>4.616255630419808</v>
      </c>
    </row>
    <row r="26" spans="1:9" ht="18" customHeight="1">
      <c r="A26" s="309"/>
      <c r="B26" s="309"/>
      <c r="C26" s="11"/>
      <c r="D26" s="10" t="s">
        <v>12</v>
      </c>
      <c r="E26" s="38"/>
      <c r="F26" s="85">
        <v>84198.594</v>
      </c>
      <c r="G26" s="86">
        <f t="shared" si="3"/>
        <v>8.342857288371233</v>
      </c>
      <c r="H26" s="87">
        <v>81698.922</v>
      </c>
      <c r="I26" s="88">
        <f t="shared" si="2"/>
        <v>3.0596144218402177</v>
      </c>
    </row>
    <row r="27" spans="1:9" ht="18" customHeight="1">
      <c r="A27" s="309"/>
      <c r="B27" s="309"/>
      <c r="C27" s="8" t="s">
        <v>13</v>
      </c>
      <c r="D27" s="14"/>
      <c r="E27" s="25"/>
      <c r="F27" s="77">
        <v>341948.705</v>
      </c>
      <c r="G27" s="78">
        <f t="shared" si="3"/>
        <v>33.882148266731804</v>
      </c>
      <c r="H27" s="79">
        <v>340231.954</v>
      </c>
      <c r="I27" s="99">
        <f t="shared" si="2"/>
        <v>0.5045825295997952</v>
      </c>
    </row>
    <row r="28" spans="1:9" ht="18" customHeight="1">
      <c r="A28" s="309"/>
      <c r="B28" s="309"/>
      <c r="C28" s="8"/>
      <c r="D28" s="10" t="s">
        <v>14</v>
      </c>
      <c r="E28" s="38"/>
      <c r="F28" s="85">
        <v>89843.381</v>
      </c>
      <c r="G28" s="86">
        <f t="shared" si="3"/>
        <v>8.90217366322962</v>
      </c>
      <c r="H28" s="87">
        <v>88392.364</v>
      </c>
      <c r="I28" s="88">
        <f t="shared" si="2"/>
        <v>1.6415637441261177</v>
      </c>
    </row>
    <row r="29" spans="1:9" ht="18" customHeight="1">
      <c r="A29" s="309"/>
      <c r="B29" s="309"/>
      <c r="C29" s="8"/>
      <c r="D29" s="10" t="s">
        <v>30</v>
      </c>
      <c r="E29" s="38"/>
      <c r="F29" s="85">
        <v>30418.828</v>
      </c>
      <c r="G29" s="86">
        <f t="shared" si="3"/>
        <v>3.014063879540684</v>
      </c>
      <c r="H29" s="87">
        <v>30446.246</v>
      </c>
      <c r="I29" s="88">
        <f t="shared" si="2"/>
        <v>-0.0900537951378233</v>
      </c>
    </row>
    <row r="30" spans="1:9" ht="18" customHeight="1">
      <c r="A30" s="309"/>
      <c r="B30" s="309"/>
      <c r="C30" s="8"/>
      <c r="D30" s="10" t="s">
        <v>31</v>
      </c>
      <c r="E30" s="38"/>
      <c r="F30" s="85">
        <v>63809.963</v>
      </c>
      <c r="G30" s="86">
        <f t="shared" si="3"/>
        <v>6.322640196168225</v>
      </c>
      <c r="H30" s="87">
        <v>63853.682</v>
      </c>
      <c r="I30" s="88">
        <f t="shared" si="2"/>
        <v>-0.06846746911164381</v>
      </c>
    </row>
    <row r="31" spans="1:9" ht="18" customHeight="1">
      <c r="A31" s="309"/>
      <c r="B31" s="309"/>
      <c r="C31" s="8"/>
      <c r="D31" s="10" t="s">
        <v>32</v>
      </c>
      <c r="E31" s="38"/>
      <c r="F31" s="85">
        <v>71482.532</v>
      </c>
      <c r="G31" s="86">
        <f t="shared" si="3"/>
        <v>7.08288030424154</v>
      </c>
      <c r="H31" s="87">
        <v>70866.992</v>
      </c>
      <c r="I31" s="88">
        <f t="shared" si="2"/>
        <v>0.8685849118585498</v>
      </c>
    </row>
    <row r="32" spans="1:9" ht="18" customHeight="1">
      <c r="A32" s="309"/>
      <c r="B32" s="309"/>
      <c r="C32" s="8"/>
      <c r="D32" s="10" t="s">
        <v>15</v>
      </c>
      <c r="E32" s="38"/>
      <c r="F32" s="85">
        <v>2595.501</v>
      </c>
      <c r="G32" s="86">
        <f t="shared" si="3"/>
        <v>0.2571764373503057</v>
      </c>
      <c r="H32" s="87">
        <v>1994.066</v>
      </c>
      <c r="I32" s="88">
        <f t="shared" si="2"/>
        <v>30.161238394315948</v>
      </c>
    </row>
    <row r="33" spans="1:9" ht="18" customHeight="1">
      <c r="A33" s="309"/>
      <c r="B33" s="309"/>
      <c r="C33" s="11"/>
      <c r="D33" s="10" t="s">
        <v>33</v>
      </c>
      <c r="E33" s="38"/>
      <c r="F33" s="85">
        <f>2516.595+80781.905</f>
        <v>83298.5</v>
      </c>
      <c r="G33" s="86">
        <f t="shared" si="3"/>
        <v>8.253671051031935</v>
      </c>
      <c r="H33" s="87">
        <v>84178.604</v>
      </c>
      <c r="I33" s="88">
        <f t="shared" si="2"/>
        <v>-1.045519833044517</v>
      </c>
    </row>
    <row r="34" spans="1:9" ht="18" customHeight="1">
      <c r="A34" s="309"/>
      <c r="B34" s="309"/>
      <c r="C34" s="8" t="s">
        <v>16</v>
      </c>
      <c r="D34" s="14"/>
      <c r="E34" s="25"/>
      <c r="F34" s="77">
        <v>111287</v>
      </c>
      <c r="G34" s="78">
        <f t="shared" si="3"/>
        <v>11.026924737614614</v>
      </c>
      <c r="H34" s="79">
        <v>112674.902</v>
      </c>
      <c r="I34" s="99">
        <f t="shared" si="2"/>
        <v>-1.2317756442335348</v>
      </c>
    </row>
    <row r="35" spans="1:9" ht="18" customHeight="1">
      <c r="A35" s="309"/>
      <c r="B35" s="309"/>
      <c r="C35" s="8"/>
      <c r="D35" s="39" t="s">
        <v>17</v>
      </c>
      <c r="E35" s="40"/>
      <c r="F35" s="81">
        <v>111287</v>
      </c>
      <c r="G35" s="82">
        <f t="shared" si="3"/>
        <v>11.026924737614614</v>
      </c>
      <c r="H35" s="83">
        <v>112674.902</v>
      </c>
      <c r="I35" s="84">
        <f t="shared" si="2"/>
        <v>-1.2317756442335348</v>
      </c>
    </row>
    <row r="36" spans="1:9" ht="18" customHeight="1">
      <c r="A36" s="309"/>
      <c r="B36" s="309"/>
      <c r="C36" s="8"/>
      <c r="D36" s="41"/>
      <c r="E36" s="159" t="s">
        <v>103</v>
      </c>
      <c r="F36" s="85">
        <f>39482.875+1100</f>
        <v>40582.875</v>
      </c>
      <c r="G36" s="86">
        <f t="shared" si="3"/>
        <v>4.021173257083232</v>
      </c>
      <c r="H36" s="87">
        <v>39088.677</v>
      </c>
      <c r="I36" s="88">
        <f>(F36/H36-1)*100</f>
        <v>3.8225852463617427</v>
      </c>
    </row>
    <row r="37" spans="1:9" ht="18" customHeight="1">
      <c r="A37" s="309"/>
      <c r="B37" s="309"/>
      <c r="C37" s="8"/>
      <c r="D37" s="12"/>
      <c r="E37" s="33" t="s">
        <v>34</v>
      </c>
      <c r="F37" s="85">
        <v>70704.339</v>
      </c>
      <c r="G37" s="86">
        <f t="shared" si="3"/>
        <v>7.005772684822034</v>
      </c>
      <c r="H37" s="87">
        <v>73586.225</v>
      </c>
      <c r="I37" s="88">
        <f t="shared" si="2"/>
        <v>-3.9163389615379796</v>
      </c>
    </row>
    <row r="38" spans="1:9" ht="18" customHeight="1">
      <c r="A38" s="309"/>
      <c r="B38" s="309"/>
      <c r="C38" s="8"/>
      <c r="D38" s="61" t="s">
        <v>35</v>
      </c>
      <c r="E38" s="54"/>
      <c r="F38" s="85">
        <v>0</v>
      </c>
      <c r="G38" s="82">
        <f>F38/$F$40*100</f>
        <v>0</v>
      </c>
      <c r="H38" s="87">
        <v>0</v>
      </c>
      <c r="I38" s="88" t="e">
        <f t="shared" si="2"/>
        <v>#DIV/0!</v>
      </c>
    </row>
    <row r="39" spans="1:9" ht="18" customHeight="1">
      <c r="A39" s="309"/>
      <c r="B39" s="309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10"/>
      <c r="B40" s="310"/>
      <c r="C40" s="6" t="s">
        <v>18</v>
      </c>
      <c r="D40" s="7"/>
      <c r="E40" s="24"/>
      <c r="F40" s="97">
        <f>SUM(F23,F27,F34)</f>
        <v>1009229.7050000001</v>
      </c>
      <c r="G40" s="281">
        <f>F40/$F$40*100</f>
        <v>100</v>
      </c>
      <c r="H40" s="97">
        <v>993534.385</v>
      </c>
      <c r="I40" s="280">
        <f t="shared" si="2"/>
        <v>1.5797460296253396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25" sqref="G25:G26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298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75" customHeight="1">
      <c r="A5" s="37" t="s">
        <v>279</v>
      </c>
      <c r="B5" s="37"/>
      <c r="C5" s="37"/>
      <c r="D5" s="37"/>
      <c r="K5" s="46"/>
      <c r="O5" s="46"/>
      <c r="Q5" s="46" t="s">
        <v>44</v>
      </c>
    </row>
    <row r="6" spans="1:17" ht="15.75" customHeight="1">
      <c r="A6" s="325" t="s">
        <v>45</v>
      </c>
      <c r="B6" s="326"/>
      <c r="C6" s="326"/>
      <c r="D6" s="326"/>
      <c r="E6" s="327"/>
      <c r="F6" s="317" t="s">
        <v>299</v>
      </c>
      <c r="G6" s="318"/>
      <c r="H6" s="317" t="s">
        <v>300</v>
      </c>
      <c r="I6" s="318"/>
      <c r="J6" s="349" t="s">
        <v>301</v>
      </c>
      <c r="K6" s="350"/>
      <c r="L6" s="349" t="s">
        <v>302</v>
      </c>
      <c r="M6" s="350"/>
      <c r="N6" s="317" t="s">
        <v>303</v>
      </c>
      <c r="O6" s="318"/>
      <c r="P6" s="317" t="s">
        <v>304</v>
      </c>
      <c r="Q6" s="318"/>
    </row>
    <row r="7" spans="1:17" ht="15.75" customHeight="1">
      <c r="A7" s="328"/>
      <c r="B7" s="329"/>
      <c r="C7" s="329"/>
      <c r="D7" s="329"/>
      <c r="E7" s="330"/>
      <c r="F7" s="178" t="s">
        <v>288</v>
      </c>
      <c r="G7" s="51" t="s">
        <v>1</v>
      </c>
      <c r="H7" s="178" t="s">
        <v>280</v>
      </c>
      <c r="I7" s="51" t="s">
        <v>1</v>
      </c>
      <c r="J7" s="178" t="s">
        <v>280</v>
      </c>
      <c r="K7" s="51" t="s">
        <v>1</v>
      </c>
      <c r="L7" s="178" t="s">
        <v>280</v>
      </c>
      <c r="M7" s="51" t="s">
        <v>1</v>
      </c>
      <c r="N7" s="178" t="s">
        <v>280</v>
      </c>
      <c r="O7" s="296" t="s">
        <v>1</v>
      </c>
      <c r="P7" s="178" t="s">
        <v>280</v>
      </c>
      <c r="Q7" s="296" t="s">
        <v>1</v>
      </c>
    </row>
    <row r="8" spans="1:25" ht="15.75" customHeight="1">
      <c r="A8" s="331" t="s">
        <v>84</v>
      </c>
      <c r="B8" s="47" t="s">
        <v>46</v>
      </c>
      <c r="C8" s="48"/>
      <c r="D8" s="48"/>
      <c r="E8" s="100" t="s">
        <v>37</v>
      </c>
      <c r="F8" s="113">
        <v>23628</v>
      </c>
      <c r="G8" s="114">
        <v>24806</v>
      </c>
      <c r="H8" s="113">
        <v>2261</v>
      </c>
      <c r="I8" s="115">
        <v>2292</v>
      </c>
      <c r="J8" s="113">
        <v>2027</v>
      </c>
      <c r="K8" s="116">
        <v>2046</v>
      </c>
      <c r="L8" s="113">
        <v>52111</v>
      </c>
      <c r="M8" s="115">
        <v>50105</v>
      </c>
      <c r="N8" s="113">
        <v>45317</v>
      </c>
      <c r="O8" s="116">
        <v>45127</v>
      </c>
      <c r="P8" s="113">
        <v>52369</v>
      </c>
      <c r="Q8" s="116">
        <v>52066</v>
      </c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32"/>
      <c r="B9" s="14"/>
      <c r="C9" s="61" t="s">
        <v>47</v>
      </c>
      <c r="D9" s="53"/>
      <c r="E9" s="101" t="s">
        <v>38</v>
      </c>
      <c r="F9" s="117">
        <v>23038</v>
      </c>
      <c r="G9" s="118">
        <v>24236</v>
      </c>
      <c r="H9" s="117">
        <v>2261</v>
      </c>
      <c r="I9" s="119">
        <v>2292</v>
      </c>
      <c r="J9" s="117">
        <v>2027</v>
      </c>
      <c r="K9" s="120">
        <v>2046</v>
      </c>
      <c r="L9" s="117">
        <v>52111</v>
      </c>
      <c r="M9" s="119">
        <v>50105</v>
      </c>
      <c r="N9" s="117">
        <v>45236</v>
      </c>
      <c r="O9" s="120">
        <v>45069</v>
      </c>
      <c r="P9" s="117">
        <v>52367</v>
      </c>
      <c r="Q9" s="120">
        <v>52064</v>
      </c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32"/>
      <c r="B10" s="11"/>
      <c r="C10" s="61" t="s">
        <v>48</v>
      </c>
      <c r="D10" s="53"/>
      <c r="E10" s="101" t="s">
        <v>39</v>
      </c>
      <c r="F10" s="117">
        <v>590</v>
      </c>
      <c r="G10" s="118">
        <v>570</v>
      </c>
      <c r="H10" s="117">
        <v>0</v>
      </c>
      <c r="I10" s="119">
        <v>0</v>
      </c>
      <c r="J10" s="121">
        <v>0</v>
      </c>
      <c r="K10" s="122">
        <v>0</v>
      </c>
      <c r="L10" s="117">
        <v>0</v>
      </c>
      <c r="M10" s="119">
        <v>0</v>
      </c>
      <c r="N10" s="117">
        <v>81</v>
      </c>
      <c r="O10" s="120">
        <v>58</v>
      </c>
      <c r="P10" s="117">
        <v>2</v>
      </c>
      <c r="Q10" s="120">
        <v>2</v>
      </c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32"/>
      <c r="B11" s="66" t="s">
        <v>49</v>
      </c>
      <c r="C11" s="67"/>
      <c r="D11" s="67"/>
      <c r="E11" s="103" t="s">
        <v>40</v>
      </c>
      <c r="F11" s="123">
        <v>23808</v>
      </c>
      <c r="G11" s="124">
        <v>24146</v>
      </c>
      <c r="H11" s="123">
        <v>2545</v>
      </c>
      <c r="I11" s="125">
        <v>2505</v>
      </c>
      <c r="J11" s="123">
        <v>2036</v>
      </c>
      <c r="K11" s="126">
        <v>2078</v>
      </c>
      <c r="L11" s="123">
        <v>42261</v>
      </c>
      <c r="M11" s="125">
        <v>42953</v>
      </c>
      <c r="N11" s="123">
        <v>36145</v>
      </c>
      <c r="O11" s="126">
        <v>35874</v>
      </c>
      <c r="P11" s="123">
        <v>49389</v>
      </c>
      <c r="Q11" s="126">
        <v>48696</v>
      </c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32"/>
      <c r="B12" s="8"/>
      <c r="C12" s="61" t="s">
        <v>50</v>
      </c>
      <c r="D12" s="53"/>
      <c r="E12" s="101" t="s">
        <v>41</v>
      </c>
      <c r="F12" s="117">
        <v>23808</v>
      </c>
      <c r="G12" s="118">
        <v>24146</v>
      </c>
      <c r="H12" s="123">
        <v>2545</v>
      </c>
      <c r="I12" s="119">
        <v>2505</v>
      </c>
      <c r="J12" s="123">
        <v>2036</v>
      </c>
      <c r="K12" s="120">
        <v>2078</v>
      </c>
      <c r="L12" s="117">
        <v>42261</v>
      </c>
      <c r="M12" s="119">
        <v>42953</v>
      </c>
      <c r="N12" s="117">
        <v>36014</v>
      </c>
      <c r="O12" s="120">
        <v>35766</v>
      </c>
      <c r="P12" s="117">
        <v>49296</v>
      </c>
      <c r="Q12" s="120">
        <v>48634</v>
      </c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32"/>
      <c r="B13" s="14"/>
      <c r="C13" s="50" t="s">
        <v>51</v>
      </c>
      <c r="D13" s="68"/>
      <c r="E13" s="104" t="s">
        <v>42</v>
      </c>
      <c r="F13" s="160">
        <v>0</v>
      </c>
      <c r="G13" s="139">
        <v>0</v>
      </c>
      <c r="H13" s="121">
        <v>0</v>
      </c>
      <c r="I13" s="122">
        <v>0</v>
      </c>
      <c r="J13" s="121">
        <v>0</v>
      </c>
      <c r="K13" s="122">
        <v>0</v>
      </c>
      <c r="L13" s="127">
        <v>0</v>
      </c>
      <c r="M13" s="129">
        <v>0</v>
      </c>
      <c r="N13" s="127">
        <v>131</v>
      </c>
      <c r="O13" s="130">
        <v>108</v>
      </c>
      <c r="P13" s="127">
        <v>93</v>
      </c>
      <c r="Q13" s="130">
        <v>62</v>
      </c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32"/>
      <c r="B14" s="52" t="s">
        <v>52</v>
      </c>
      <c r="C14" s="53"/>
      <c r="D14" s="53"/>
      <c r="E14" s="101" t="s">
        <v>88</v>
      </c>
      <c r="F14" s="161">
        <v>-770</v>
      </c>
      <c r="G14" s="150">
        <v>90</v>
      </c>
      <c r="H14" s="161">
        <v>-284</v>
      </c>
      <c r="I14" s="150">
        <v>-213</v>
      </c>
      <c r="J14" s="161">
        <v>-10</v>
      </c>
      <c r="K14" s="150">
        <v>-32</v>
      </c>
      <c r="L14" s="161">
        <v>9850</v>
      </c>
      <c r="M14" s="150">
        <v>7152</v>
      </c>
      <c r="N14" s="161">
        <v>9222</v>
      </c>
      <c r="O14" s="150">
        <v>9303</v>
      </c>
      <c r="P14" s="161">
        <v>3071</v>
      </c>
      <c r="Q14" s="150">
        <v>3430</v>
      </c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32"/>
      <c r="B15" s="52" t="s">
        <v>53</v>
      </c>
      <c r="C15" s="53"/>
      <c r="D15" s="53"/>
      <c r="E15" s="101" t="s">
        <v>89</v>
      </c>
      <c r="F15" s="161">
        <v>590</v>
      </c>
      <c r="G15" s="150">
        <v>570</v>
      </c>
      <c r="H15" s="161">
        <v>0</v>
      </c>
      <c r="I15" s="150">
        <v>0</v>
      </c>
      <c r="J15" s="161">
        <v>0</v>
      </c>
      <c r="K15" s="150">
        <v>0</v>
      </c>
      <c r="L15" s="161">
        <v>0</v>
      </c>
      <c r="M15" s="150">
        <v>0</v>
      </c>
      <c r="N15" s="161">
        <v>-50</v>
      </c>
      <c r="O15" s="150">
        <v>-50</v>
      </c>
      <c r="P15" s="161">
        <v>-91</v>
      </c>
      <c r="Q15" s="150">
        <v>-60</v>
      </c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32"/>
      <c r="B16" s="52" t="s">
        <v>54</v>
      </c>
      <c r="C16" s="53"/>
      <c r="D16" s="53"/>
      <c r="E16" s="101" t="s">
        <v>90</v>
      </c>
      <c r="F16" s="160">
        <v>-180</v>
      </c>
      <c r="G16" s="139">
        <v>660</v>
      </c>
      <c r="H16" s="160">
        <v>-284</v>
      </c>
      <c r="I16" s="139">
        <v>-213</v>
      </c>
      <c r="J16" s="160">
        <v>-10</v>
      </c>
      <c r="K16" s="139">
        <v>-32</v>
      </c>
      <c r="L16" s="160">
        <v>9850</v>
      </c>
      <c r="M16" s="139">
        <v>7152</v>
      </c>
      <c r="N16" s="160">
        <v>9172</v>
      </c>
      <c r="O16" s="139">
        <v>9253</v>
      </c>
      <c r="P16" s="160">
        <v>2980</v>
      </c>
      <c r="Q16" s="139">
        <v>3370</v>
      </c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32"/>
      <c r="B17" s="52" t="s">
        <v>55</v>
      </c>
      <c r="C17" s="53"/>
      <c r="D17" s="53"/>
      <c r="E17" s="43"/>
      <c r="F17" s="161">
        <v>10005.1</v>
      </c>
      <c r="G17" s="150">
        <v>7869</v>
      </c>
      <c r="H17" s="121">
        <v>4514</v>
      </c>
      <c r="I17" s="122">
        <v>4344</v>
      </c>
      <c r="J17" s="117">
        <v>552</v>
      </c>
      <c r="K17" s="120">
        <v>739</v>
      </c>
      <c r="L17" s="117">
        <v>221118</v>
      </c>
      <c r="M17" s="119">
        <v>233177</v>
      </c>
      <c r="N17" s="121">
        <v>0</v>
      </c>
      <c r="O17" s="131">
        <v>0</v>
      </c>
      <c r="P17" s="121">
        <v>0</v>
      </c>
      <c r="Q17" s="131">
        <v>0</v>
      </c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33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32">
        <v>0</v>
      </c>
      <c r="Q18" s="134">
        <v>0</v>
      </c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32" t="s">
        <v>85</v>
      </c>
      <c r="B19" s="66" t="s">
        <v>57</v>
      </c>
      <c r="C19" s="69"/>
      <c r="D19" s="69"/>
      <c r="E19" s="105"/>
      <c r="F19" s="163">
        <v>2468</v>
      </c>
      <c r="G19" s="155">
        <v>2326</v>
      </c>
      <c r="H19" s="135">
        <v>967</v>
      </c>
      <c r="I19" s="137">
        <v>940</v>
      </c>
      <c r="J19" s="135">
        <v>1779</v>
      </c>
      <c r="K19" s="138">
        <v>819</v>
      </c>
      <c r="L19" s="135">
        <v>10632</v>
      </c>
      <c r="M19" s="137">
        <v>8647</v>
      </c>
      <c r="N19" s="135">
        <v>7784</v>
      </c>
      <c r="O19" s="138">
        <v>9775</v>
      </c>
      <c r="P19" s="135">
        <v>18403</v>
      </c>
      <c r="Q19" s="138">
        <v>18426</v>
      </c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32"/>
      <c r="B20" s="13"/>
      <c r="C20" s="61" t="s">
        <v>58</v>
      </c>
      <c r="D20" s="53"/>
      <c r="E20" s="101"/>
      <c r="F20" s="161">
        <v>679</v>
      </c>
      <c r="G20" s="150">
        <v>688</v>
      </c>
      <c r="H20" s="117">
        <v>274</v>
      </c>
      <c r="I20" s="119">
        <v>270</v>
      </c>
      <c r="J20" s="117">
        <v>718</v>
      </c>
      <c r="K20" s="122">
        <v>536</v>
      </c>
      <c r="L20" s="117">
        <v>6966</v>
      </c>
      <c r="M20" s="119">
        <v>6252</v>
      </c>
      <c r="N20" s="117">
        <v>2500</v>
      </c>
      <c r="O20" s="120">
        <v>3000</v>
      </c>
      <c r="P20" s="117">
        <v>13252</v>
      </c>
      <c r="Q20" s="120">
        <v>11876</v>
      </c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32"/>
      <c r="B21" s="26" t="s">
        <v>59</v>
      </c>
      <c r="C21" s="67"/>
      <c r="D21" s="67"/>
      <c r="E21" s="103" t="s">
        <v>91</v>
      </c>
      <c r="F21" s="164">
        <v>2468</v>
      </c>
      <c r="G21" s="149">
        <v>2326</v>
      </c>
      <c r="H21" s="123">
        <v>967</v>
      </c>
      <c r="I21" s="125">
        <v>940</v>
      </c>
      <c r="J21" s="123">
        <v>1779</v>
      </c>
      <c r="K21" s="126">
        <v>819</v>
      </c>
      <c r="L21" s="123">
        <v>10632</v>
      </c>
      <c r="M21" s="125">
        <v>8647</v>
      </c>
      <c r="N21" s="123">
        <v>7784</v>
      </c>
      <c r="O21" s="126">
        <v>9775</v>
      </c>
      <c r="P21" s="123">
        <v>18403</v>
      </c>
      <c r="Q21" s="126">
        <v>18426</v>
      </c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32"/>
      <c r="B22" s="66" t="s">
        <v>60</v>
      </c>
      <c r="C22" s="69"/>
      <c r="D22" s="69"/>
      <c r="E22" s="105" t="s">
        <v>92</v>
      </c>
      <c r="F22" s="163">
        <v>3372</v>
      </c>
      <c r="G22" s="155">
        <v>3123</v>
      </c>
      <c r="H22" s="135">
        <v>1673</v>
      </c>
      <c r="I22" s="137">
        <v>1622</v>
      </c>
      <c r="J22" s="135">
        <v>1961</v>
      </c>
      <c r="K22" s="138">
        <v>1004</v>
      </c>
      <c r="L22" s="135">
        <v>32633</v>
      </c>
      <c r="M22" s="137">
        <v>30313</v>
      </c>
      <c r="N22" s="135">
        <v>28784</v>
      </c>
      <c r="O22" s="138">
        <v>30582</v>
      </c>
      <c r="P22" s="135">
        <v>36526</v>
      </c>
      <c r="Q22" s="138">
        <v>36074</v>
      </c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32"/>
      <c r="B23" s="8" t="s">
        <v>61</v>
      </c>
      <c r="C23" s="50" t="s">
        <v>62</v>
      </c>
      <c r="D23" s="68"/>
      <c r="E23" s="104"/>
      <c r="F23" s="160">
        <v>2506</v>
      </c>
      <c r="G23" s="139">
        <v>2345</v>
      </c>
      <c r="H23" s="127">
        <v>1386</v>
      </c>
      <c r="I23" s="129">
        <v>1340</v>
      </c>
      <c r="J23" s="127">
        <v>172</v>
      </c>
      <c r="K23" s="130">
        <v>175</v>
      </c>
      <c r="L23" s="127">
        <v>23590</v>
      </c>
      <c r="M23" s="129">
        <v>23447</v>
      </c>
      <c r="N23" s="127">
        <v>8037</v>
      </c>
      <c r="O23" s="130">
        <v>8464</v>
      </c>
      <c r="P23" s="127">
        <v>17843</v>
      </c>
      <c r="Q23" s="130">
        <v>17544</v>
      </c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32"/>
      <c r="B24" s="52" t="s">
        <v>93</v>
      </c>
      <c r="C24" s="53"/>
      <c r="D24" s="53"/>
      <c r="E24" s="101" t="s">
        <v>94</v>
      </c>
      <c r="F24" s="161">
        <v>-904</v>
      </c>
      <c r="G24" s="150">
        <v>-797</v>
      </c>
      <c r="H24" s="161">
        <v>-706</v>
      </c>
      <c r="I24" s="150">
        <v>-682</v>
      </c>
      <c r="J24" s="161">
        <v>-182</v>
      </c>
      <c r="K24" s="150">
        <v>-185</v>
      </c>
      <c r="L24" s="161">
        <v>-22001</v>
      </c>
      <c r="M24" s="150">
        <v>-21666</v>
      </c>
      <c r="N24" s="161">
        <v>-21000</v>
      </c>
      <c r="O24" s="150">
        <v>-20807</v>
      </c>
      <c r="P24" s="161">
        <v>-18123</v>
      </c>
      <c r="Q24" s="150">
        <v>-17648</v>
      </c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32"/>
      <c r="B25" s="112" t="s">
        <v>63</v>
      </c>
      <c r="C25" s="68"/>
      <c r="D25" s="68"/>
      <c r="E25" s="334" t="s">
        <v>95</v>
      </c>
      <c r="F25" s="351">
        <v>904</v>
      </c>
      <c r="G25" s="321">
        <v>797</v>
      </c>
      <c r="H25" s="319">
        <v>706</v>
      </c>
      <c r="I25" s="321">
        <v>682</v>
      </c>
      <c r="J25" s="319">
        <v>182</v>
      </c>
      <c r="K25" s="321">
        <v>185</v>
      </c>
      <c r="L25" s="319">
        <v>22001</v>
      </c>
      <c r="M25" s="321">
        <v>21666</v>
      </c>
      <c r="N25" s="319">
        <v>21000</v>
      </c>
      <c r="O25" s="321">
        <v>20807</v>
      </c>
      <c r="P25" s="319">
        <v>18123</v>
      </c>
      <c r="Q25" s="321">
        <v>17648</v>
      </c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32"/>
      <c r="B26" s="26" t="s">
        <v>64</v>
      </c>
      <c r="C26" s="67"/>
      <c r="D26" s="67"/>
      <c r="E26" s="335"/>
      <c r="F26" s="352"/>
      <c r="G26" s="322"/>
      <c r="H26" s="320"/>
      <c r="I26" s="322"/>
      <c r="J26" s="320"/>
      <c r="K26" s="322"/>
      <c r="L26" s="320"/>
      <c r="M26" s="322"/>
      <c r="N26" s="320"/>
      <c r="O26" s="322"/>
      <c r="P26" s="320"/>
      <c r="Q26" s="322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33"/>
      <c r="B27" s="59" t="s">
        <v>96</v>
      </c>
      <c r="C27" s="37"/>
      <c r="D27" s="37"/>
      <c r="E27" s="106" t="s">
        <v>97</v>
      </c>
      <c r="F27" s="165">
        <f aca="true" t="shared" si="0" ref="F27:O27">F24+F25</f>
        <v>0</v>
      </c>
      <c r="G27" s="151">
        <f t="shared" si="0"/>
        <v>0</v>
      </c>
      <c r="H27" s="165">
        <f t="shared" si="0"/>
        <v>0</v>
      </c>
      <c r="I27" s="151">
        <f t="shared" si="0"/>
        <v>0</v>
      </c>
      <c r="J27" s="165">
        <f t="shared" si="0"/>
        <v>0</v>
      </c>
      <c r="K27" s="151">
        <f t="shared" si="0"/>
        <v>0</v>
      </c>
      <c r="L27" s="165">
        <f t="shared" si="0"/>
        <v>0</v>
      </c>
      <c r="M27" s="151">
        <f t="shared" si="0"/>
        <v>0</v>
      </c>
      <c r="N27" s="165">
        <f t="shared" si="0"/>
        <v>0</v>
      </c>
      <c r="O27" s="151">
        <f t="shared" si="0"/>
        <v>0</v>
      </c>
      <c r="P27" s="165">
        <f>P24+P25</f>
        <v>0</v>
      </c>
      <c r="Q27" s="151">
        <f>Q24+Q25</f>
        <v>0</v>
      </c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9" t="s">
        <v>65</v>
      </c>
      <c r="B30" s="340"/>
      <c r="C30" s="340"/>
      <c r="D30" s="340"/>
      <c r="E30" s="341"/>
      <c r="F30" s="323"/>
      <c r="G30" s="324"/>
      <c r="H30" s="323"/>
      <c r="I30" s="324"/>
      <c r="J30" s="323"/>
      <c r="K30" s="324"/>
      <c r="L30" s="323"/>
      <c r="M30" s="324"/>
      <c r="N30" s="323"/>
      <c r="O30" s="324"/>
      <c r="P30" s="323"/>
      <c r="Q30" s="324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42"/>
      <c r="B31" s="343"/>
      <c r="C31" s="343"/>
      <c r="D31" s="343"/>
      <c r="E31" s="344"/>
      <c r="F31" s="178" t="s">
        <v>280</v>
      </c>
      <c r="G31" s="74" t="s">
        <v>1</v>
      </c>
      <c r="H31" s="178" t="s">
        <v>280</v>
      </c>
      <c r="I31" s="74" t="s">
        <v>1</v>
      </c>
      <c r="J31" s="178" t="s">
        <v>280</v>
      </c>
      <c r="K31" s="75" t="s">
        <v>1</v>
      </c>
      <c r="L31" s="178" t="s">
        <v>280</v>
      </c>
      <c r="M31" s="74" t="s">
        <v>1</v>
      </c>
      <c r="N31" s="178" t="s">
        <v>280</v>
      </c>
      <c r="O31" s="153" t="s">
        <v>1</v>
      </c>
      <c r="P31" s="178" t="s">
        <v>280</v>
      </c>
      <c r="Q31" s="153" t="s">
        <v>1</v>
      </c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31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13"/>
      <c r="O32" s="154"/>
      <c r="P32" s="113"/>
      <c r="Q32" s="154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45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127"/>
      <c r="M33" s="128"/>
      <c r="N33" s="127"/>
      <c r="O33" s="139"/>
      <c r="P33" s="127"/>
      <c r="Q33" s="139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45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50"/>
      <c r="P34" s="117"/>
      <c r="Q34" s="150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45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49"/>
      <c r="P35" s="123"/>
      <c r="Q35" s="149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45"/>
      <c r="B36" s="66" t="s">
        <v>49</v>
      </c>
      <c r="C36" s="69"/>
      <c r="D36" s="69"/>
      <c r="E36" s="16" t="s">
        <v>38</v>
      </c>
      <c r="F36" s="163"/>
      <c r="G36" s="139"/>
      <c r="H36" s="135"/>
      <c r="I36" s="137"/>
      <c r="J36" s="135"/>
      <c r="K36" s="138"/>
      <c r="L36" s="135"/>
      <c r="M36" s="136"/>
      <c r="N36" s="135"/>
      <c r="O36" s="155"/>
      <c r="P36" s="135"/>
      <c r="Q36" s="155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45"/>
      <c r="B37" s="14"/>
      <c r="C37" s="61" t="s">
        <v>69</v>
      </c>
      <c r="D37" s="53"/>
      <c r="E37" s="102"/>
      <c r="F37" s="161"/>
      <c r="G37" s="150"/>
      <c r="H37" s="117"/>
      <c r="I37" s="119"/>
      <c r="J37" s="117"/>
      <c r="K37" s="120"/>
      <c r="L37" s="117"/>
      <c r="M37" s="118"/>
      <c r="N37" s="117"/>
      <c r="O37" s="150"/>
      <c r="P37" s="117"/>
      <c r="Q37" s="150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45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50"/>
      <c r="P38" s="117"/>
      <c r="Q38" s="150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46"/>
      <c r="B39" s="6" t="s">
        <v>71</v>
      </c>
      <c r="C39" s="7"/>
      <c r="D39" s="7"/>
      <c r="E39" s="110" t="s">
        <v>98</v>
      </c>
      <c r="F39" s="165">
        <f aca="true" t="shared" si="1" ref="F39:O39">F32-F36</f>
        <v>0</v>
      </c>
      <c r="G39" s="151">
        <f t="shared" si="1"/>
        <v>0</v>
      </c>
      <c r="H39" s="165">
        <f t="shared" si="1"/>
        <v>0</v>
      </c>
      <c r="I39" s="151">
        <f t="shared" si="1"/>
        <v>0</v>
      </c>
      <c r="J39" s="165">
        <f t="shared" si="1"/>
        <v>0</v>
      </c>
      <c r="K39" s="151">
        <f t="shared" si="1"/>
        <v>0</v>
      </c>
      <c r="L39" s="165">
        <f t="shared" si="1"/>
        <v>0</v>
      </c>
      <c r="M39" s="151">
        <f t="shared" si="1"/>
        <v>0</v>
      </c>
      <c r="N39" s="165">
        <f t="shared" si="1"/>
        <v>0</v>
      </c>
      <c r="O39" s="151">
        <f t="shared" si="1"/>
        <v>0</v>
      </c>
      <c r="P39" s="165">
        <f>P32-P36</f>
        <v>0</v>
      </c>
      <c r="Q39" s="151">
        <f>Q32-Q36</f>
        <v>0</v>
      </c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31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55"/>
      <c r="P40" s="135"/>
      <c r="Q40" s="155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47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50"/>
      <c r="P41" s="117"/>
      <c r="Q41" s="150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47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55"/>
      <c r="P42" s="135"/>
      <c r="Q42" s="155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47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50"/>
      <c r="P43" s="117"/>
      <c r="Q43" s="150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48"/>
      <c r="B44" s="59" t="s">
        <v>71</v>
      </c>
      <c r="C44" s="37"/>
      <c r="D44" s="37"/>
      <c r="E44" s="110" t="s">
        <v>99</v>
      </c>
      <c r="F44" s="162">
        <f aca="true" t="shared" si="2" ref="F44:O44">F40-F42</f>
        <v>0</v>
      </c>
      <c r="G44" s="166">
        <f t="shared" si="2"/>
        <v>0</v>
      </c>
      <c r="H44" s="162">
        <f t="shared" si="2"/>
        <v>0</v>
      </c>
      <c r="I44" s="166">
        <f t="shared" si="2"/>
        <v>0</v>
      </c>
      <c r="J44" s="162">
        <f t="shared" si="2"/>
        <v>0</v>
      </c>
      <c r="K44" s="166">
        <f t="shared" si="2"/>
        <v>0</v>
      </c>
      <c r="L44" s="162">
        <f t="shared" si="2"/>
        <v>0</v>
      </c>
      <c r="M44" s="166">
        <f t="shared" si="2"/>
        <v>0</v>
      </c>
      <c r="N44" s="162">
        <f t="shared" si="2"/>
        <v>0</v>
      </c>
      <c r="O44" s="166">
        <f t="shared" si="2"/>
        <v>0</v>
      </c>
      <c r="P44" s="162">
        <f>P40-P42</f>
        <v>0</v>
      </c>
      <c r="Q44" s="166">
        <f>Q40-Q42</f>
        <v>0</v>
      </c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36" t="s">
        <v>79</v>
      </c>
      <c r="B45" s="20" t="s">
        <v>75</v>
      </c>
      <c r="C45" s="9"/>
      <c r="D45" s="9"/>
      <c r="E45" s="111" t="s">
        <v>100</v>
      </c>
      <c r="F45" s="168">
        <f aca="true" t="shared" si="3" ref="F45:O45">F39+F44</f>
        <v>0</v>
      </c>
      <c r="G45" s="152">
        <f t="shared" si="3"/>
        <v>0</v>
      </c>
      <c r="H45" s="168">
        <f t="shared" si="3"/>
        <v>0</v>
      </c>
      <c r="I45" s="152">
        <f t="shared" si="3"/>
        <v>0</v>
      </c>
      <c r="J45" s="168">
        <f t="shared" si="3"/>
        <v>0</v>
      </c>
      <c r="K45" s="152">
        <f t="shared" si="3"/>
        <v>0</v>
      </c>
      <c r="L45" s="168">
        <f t="shared" si="3"/>
        <v>0</v>
      </c>
      <c r="M45" s="152">
        <f t="shared" si="3"/>
        <v>0</v>
      </c>
      <c r="N45" s="168">
        <f t="shared" si="3"/>
        <v>0</v>
      </c>
      <c r="O45" s="152">
        <f t="shared" si="3"/>
        <v>0</v>
      </c>
      <c r="P45" s="168">
        <f>P39+P44</f>
        <v>0</v>
      </c>
      <c r="Q45" s="152">
        <f>Q39+Q44</f>
        <v>0</v>
      </c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37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44"/>
      <c r="O46" s="131"/>
      <c r="P46" s="144"/>
      <c r="Q46" s="131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37"/>
      <c r="B47" s="52" t="s">
        <v>77</v>
      </c>
      <c r="C47" s="53"/>
      <c r="D47" s="53"/>
      <c r="E47" s="53"/>
      <c r="F47" s="161"/>
      <c r="G47" s="150"/>
      <c r="H47" s="117"/>
      <c r="I47" s="119"/>
      <c r="J47" s="117"/>
      <c r="K47" s="120"/>
      <c r="L47" s="117"/>
      <c r="M47" s="118"/>
      <c r="N47" s="117"/>
      <c r="O47" s="150"/>
      <c r="P47" s="117"/>
      <c r="Q47" s="150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38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40"/>
      <c r="Q48" s="151"/>
      <c r="R48" s="136"/>
      <c r="S48" s="136"/>
      <c r="T48" s="136"/>
      <c r="U48" s="136"/>
      <c r="V48" s="136"/>
      <c r="W48" s="136"/>
      <c r="X48" s="136"/>
      <c r="Y48" s="136"/>
    </row>
    <row r="49" spans="1:17" ht="15.75" customHeight="1">
      <c r="A49" s="27" t="s">
        <v>83</v>
      </c>
      <c r="O49" s="14"/>
      <c r="Q49" s="14"/>
    </row>
    <row r="50" spans="1:17" ht="15.75" customHeight="1">
      <c r="A50" s="27"/>
      <c r="O50" s="14"/>
      <c r="Q50" s="14"/>
    </row>
  </sheetData>
  <sheetProtection/>
  <mergeCells count="32">
    <mergeCell ref="J6:K6"/>
    <mergeCell ref="L6:M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A32:A39"/>
    <mergeCell ref="G25:G26"/>
    <mergeCell ref="H25:H26"/>
    <mergeCell ref="A40:A44"/>
    <mergeCell ref="A45:A48"/>
    <mergeCell ref="N25:N26"/>
    <mergeCell ref="A30:E31"/>
    <mergeCell ref="J25:J26"/>
    <mergeCell ref="K25:K26"/>
    <mergeCell ref="L25:L26"/>
    <mergeCell ref="P6:Q6"/>
    <mergeCell ref="P25:P26"/>
    <mergeCell ref="Q25:Q26"/>
    <mergeCell ref="P30:Q30"/>
    <mergeCell ref="A6:E7"/>
    <mergeCell ref="A8:A18"/>
    <mergeCell ref="A19:A27"/>
    <mergeCell ref="E25:E26"/>
    <mergeCell ref="I25:I26"/>
    <mergeCell ref="O25:O26"/>
  </mergeCells>
  <printOptions horizontalCentered="1"/>
  <pageMargins left="0.7874015748031497" right="0.36" top="0.28" bottom="0.23" header="0.1968503937007874" footer="0.1968503937007874"/>
  <pageSetup firstPageNumber="3" useFirstPageNumber="1" horizontalDpi="600" verticalDpi="600" orientation="landscape" paperSize="9" scale="67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31" sqref="F3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7" t="s">
        <v>0</v>
      </c>
      <c r="B1" s="307"/>
      <c r="C1" s="307"/>
      <c r="D1" s="307"/>
      <c r="E1" s="76" t="s">
        <v>314</v>
      </c>
      <c r="F1" s="2"/>
      <c r="AA1" s="306" t="s">
        <v>129</v>
      </c>
      <c r="AB1" s="306"/>
    </row>
    <row r="2" spans="27:37" ht="13.5">
      <c r="AA2" s="298" t="s">
        <v>106</v>
      </c>
      <c r="AB2" s="298"/>
      <c r="AC2" s="303" t="s">
        <v>107</v>
      </c>
      <c r="AD2" s="299" t="s">
        <v>108</v>
      </c>
      <c r="AE2" s="300"/>
      <c r="AF2" s="301"/>
      <c r="AG2" s="298" t="s">
        <v>109</v>
      </c>
      <c r="AH2" s="298" t="s">
        <v>110</v>
      </c>
      <c r="AI2" s="298" t="s">
        <v>111</v>
      </c>
      <c r="AJ2" s="298" t="s">
        <v>112</v>
      </c>
      <c r="AK2" s="298" t="s">
        <v>113</v>
      </c>
    </row>
    <row r="3" spans="1:37" ht="14.25">
      <c r="A3" s="22" t="s">
        <v>130</v>
      </c>
      <c r="AA3" s="298"/>
      <c r="AB3" s="298"/>
      <c r="AC3" s="305"/>
      <c r="AD3" s="171"/>
      <c r="AE3" s="170" t="s">
        <v>126</v>
      </c>
      <c r="AF3" s="170" t="s">
        <v>127</v>
      </c>
      <c r="AG3" s="298"/>
      <c r="AH3" s="298"/>
      <c r="AI3" s="298"/>
      <c r="AJ3" s="298"/>
      <c r="AK3" s="298"/>
    </row>
    <row r="4" spans="27:38" ht="13.5">
      <c r="AA4" s="172" t="str">
        <f>E1</f>
        <v>札幌市</v>
      </c>
      <c r="AB4" s="172" t="s">
        <v>131</v>
      </c>
      <c r="AC4" s="173">
        <f>SUM(F22)</f>
        <v>921026.08</v>
      </c>
      <c r="AD4" s="173">
        <f>F9</f>
        <v>288105.811</v>
      </c>
      <c r="AE4" s="173">
        <f>F10</f>
        <v>128254.363</v>
      </c>
      <c r="AF4" s="173">
        <f>F13</f>
        <v>109764.221</v>
      </c>
      <c r="AG4" s="173">
        <f>F14</f>
        <v>5398.99</v>
      </c>
      <c r="AH4" s="173">
        <f>F15</f>
        <v>91068.281</v>
      </c>
      <c r="AI4" s="173">
        <f>F17</f>
        <v>210765.205</v>
      </c>
      <c r="AJ4" s="173">
        <f>F20</f>
        <v>103139</v>
      </c>
      <c r="AK4" s="173">
        <f>F21</f>
        <v>150537.63399999996</v>
      </c>
      <c r="AL4" s="174"/>
    </row>
    <row r="5" spans="1:37" ht="14.25">
      <c r="A5" s="21" t="s">
        <v>281</v>
      </c>
      <c r="E5" s="3"/>
      <c r="AA5" s="172" t="str">
        <f>E1</f>
        <v>札幌市</v>
      </c>
      <c r="AB5" s="172" t="s">
        <v>115</v>
      </c>
      <c r="AC5" s="175"/>
      <c r="AD5" s="175">
        <f>G9</f>
        <v>31.280961229675498</v>
      </c>
      <c r="AE5" s="175">
        <f>G10</f>
        <v>13.925160838007974</v>
      </c>
      <c r="AF5" s="175">
        <f>G13</f>
        <v>11.917601833815608</v>
      </c>
      <c r="AG5" s="175">
        <f>G14</f>
        <v>0.5861929555784131</v>
      </c>
      <c r="AH5" s="175">
        <f>G15</f>
        <v>9.887698402633724</v>
      </c>
      <c r="AI5" s="175">
        <f>G17</f>
        <v>22.883739079353756</v>
      </c>
      <c r="AJ5" s="175">
        <f>G20</f>
        <v>11.198271388797156</v>
      </c>
      <c r="AK5" s="175">
        <f>G21</f>
        <v>16.34455714869659</v>
      </c>
    </row>
    <row r="6" spans="1:37" ht="14.25">
      <c r="A6" s="3"/>
      <c r="G6" s="311" t="s">
        <v>132</v>
      </c>
      <c r="H6" s="312"/>
      <c r="I6" s="312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札幌市</v>
      </c>
      <c r="AB6" s="172" t="s">
        <v>116</v>
      </c>
      <c r="AC6" s="175">
        <f>SUM(I22)</f>
        <v>4.066974161743775</v>
      </c>
      <c r="AD6" s="175">
        <f>I9</f>
        <v>0.7665729749970929</v>
      </c>
      <c r="AE6" s="175">
        <f>I10</f>
        <v>0.381364987344468</v>
      </c>
      <c r="AF6" s="175">
        <f>I13</f>
        <v>1.335762823904929</v>
      </c>
      <c r="AG6" s="175">
        <f>I14</f>
        <v>-1.9909186675605262</v>
      </c>
      <c r="AH6" s="175">
        <f>I15</f>
        <v>-0.10835382392043735</v>
      </c>
      <c r="AI6" s="175">
        <f>I17</f>
        <v>6.957324492774664</v>
      </c>
      <c r="AJ6" s="175">
        <f>I20</f>
        <v>27.38714259247823</v>
      </c>
      <c r="AK6" s="175">
        <f>I21</f>
        <v>-3.0022268471684654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82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3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308" t="s">
        <v>80</v>
      </c>
      <c r="B9" s="308" t="s">
        <v>81</v>
      </c>
      <c r="C9" s="47" t="s">
        <v>3</v>
      </c>
      <c r="D9" s="48"/>
      <c r="E9" s="49"/>
      <c r="F9" s="77">
        <v>288105.811</v>
      </c>
      <c r="G9" s="78">
        <f aca="true" t="shared" si="0" ref="G9:G22">F9/$F$22*100</f>
        <v>31.280961229675498</v>
      </c>
      <c r="H9" s="284">
        <v>285914.071</v>
      </c>
      <c r="I9" s="289">
        <f aca="true" t="shared" si="1" ref="I9:I40">(F9/H9-1)*100</f>
        <v>0.7665729749970929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14" t="s">
        <v>129</v>
      </c>
      <c r="AB9" s="315"/>
      <c r="AC9" s="316" t="s">
        <v>117</v>
      </c>
    </row>
    <row r="10" spans="1:37" ht="18" customHeight="1">
      <c r="A10" s="309"/>
      <c r="B10" s="309"/>
      <c r="C10" s="8"/>
      <c r="D10" s="50" t="s">
        <v>22</v>
      </c>
      <c r="E10" s="30"/>
      <c r="F10" s="81">
        <v>128254.363</v>
      </c>
      <c r="G10" s="82">
        <f t="shared" si="0"/>
        <v>13.925160838007974</v>
      </c>
      <c r="H10" s="285">
        <v>127767.104</v>
      </c>
      <c r="I10" s="290">
        <f t="shared" si="1"/>
        <v>0.381364987344468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298" t="s">
        <v>106</v>
      </c>
      <c r="AB10" s="298"/>
      <c r="AC10" s="316"/>
      <c r="AD10" s="299" t="s">
        <v>118</v>
      </c>
      <c r="AE10" s="300"/>
      <c r="AF10" s="301"/>
      <c r="AG10" s="299" t="s">
        <v>119</v>
      </c>
      <c r="AH10" s="313"/>
      <c r="AI10" s="302"/>
      <c r="AJ10" s="299" t="s">
        <v>120</v>
      </c>
      <c r="AK10" s="302"/>
    </row>
    <row r="11" spans="1:37" ht="18" customHeight="1">
      <c r="A11" s="309"/>
      <c r="B11" s="309"/>
      <c r="C11" s="34"/>
      <c r="D11" s="35"/>
      <c r="E11" s="33" t="s">
        <v>23</v>
      </c>
      <c r="F11" s="85">
        <v>96803.913</v>
      </c>
      <c r="G11" s="86">
        <f t="shared" si="0"/>
        <v>10.510442114733602</v>
      </c>
      <c r="H11" s="286">
        <v>95004.913</v>
      </c>
      <c r="I11" s="291">
        <f t="shared" si="1"/>
        <v>1.893586282216786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298"/>
      <c r="AB11" s="298"/>
      <c r="AC11" s="314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9"/>
      <c r="B12" s="309"/>
      <c r="C12" s="34"/>
      <c r="D12" s="36"/>
      <c r="E12" s="33" t="s">
        <v>24</v>
      </c>
      <c r="F12" s="85">
        <v>21362.186</v>
      </c>
      <c r="G12" s="86">
        <f t="shared" si="0"/>
        <v>2.3193899134756317</v>
      </c>
      <c r="H12" s="286">
        <v>22993.379</v>
      </c>
      <c r="I12" s="291">
        <f t="shared" si="1"/>
        <v>-7.094185678407683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札幌市</v>
      </c>
      <c r="AB12" s="172" t="s">
        <v>131</v>
      </c>
      <c r="AC12" s="173">
        <f>F40</f>
        <v>911330.611</v>
      </c>
      <c r="AD12" s="173">
        <f>F23</f>
        <v>466174.36</v>
      </c>
      <c r="AE12" s="173">
        <f>F24</f>
        <v>92193.335</v>
      </c>
      <c r="AF12" s="173">
        <f>F26</f>
        <v>81284.213</v>
      </c>
      <c r="AG12" s="173">
        <f>F27</f>
        <v>327586.532</v>
      </c>
      <c r="AH12" s="173">
        <f>F28</f>
        <v>85131.674</v>
      </c>
      <c r="AI12" s="173">
        <f>F32</f>
        <v>2207.89</v>
      </c>
      <c r="AJ12" s="173">
        <f>F34</f>
        <v>117569.719</v>
      </c>
      <c r="AK12" s="173">
        <f>F35</f>
        <v>117569.719</v>
      </c>
      <c r="AL12" s="177"/>
    </row>
    <row r="13" spans="1:37" ht="18" customHeight="1">
      <c r="A13" s="309"/>
      <c r="B13" s="309"/>
      <c r="C13" s="11"/>
      <c r="D13" s="31" t="s">
        <v>25</v>
      </c>
      <c r="E13" s="32"/>
      <c r="F13" s="89">
        <v>109764.221</v>
      </c>
      <c r="G13" s="90">
        <f t="shared" si="0"/>
        <v>11.917601833815608</v>
      </c>
      <c r="H13" s="287">
        <v>108317.358</v>
      </c>
      <c r="I13" s="292">
        <f t="shared" si="1"/>
        <v>1.335762823904929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札幌市</v>
      </c>
      <c r="AB13" s="172" t="s">
        <v>115</v>
      </c>
      <c r="AC13" s="175"/>
      <c r="AD13" s="175">
        <f>G23</f>
        <v>51.15315499920149</v>
      </c>
      <c r="AE13" s="175">
        <f>G24</f>
        <v>10.116343496772984</v>
      </c>
      <c r="AF13" s="175">
        <f>G26</f>
        <v>8.919289225982117</v>
      </c>
      <c r="AG13" s="175">
        <f>G27</f>
        <v>35.945959462564346</v>
      </c>
      <c r="AH13" s="175">
        <f>G28</f>
        <v>9.341469821427955</v>
      </c>
      <c r="AI13" s="175">
        <f>G32</f>
        <v>0.24227102363842354</v>
      </c>
      <c r="AJ13" s="175">
        <f>G34</f>
        <v>12.900885538234158</v>
      </c>
      <c r="AK13" s="175">
        <f>G35</f>
        <v>12.900885538234158</v>
      </c>
    </row>
    <row r="14" spans="1:37" ht="18" customHeight="1">
      <c r="A14" s="309"/>
      <c r="B14" s="309"/>
      <c r="C14" s="52" t="s">
        <v>4</v>
      </c>
      <c r="D14" s="53"/>
      <c r="E14" s="54"/>
      <c r="F14" s="85">
        <v>5398.99</v>
      </c>
      <c r="G14" s="86">
        <f t="shared" si="0"/>
        <v>0.5861929555784131</v>
      </c>
      <c r="H14" s="286">
        <v>5508.663</v>
      </c>
      <c r="I14" s="291">
        <f t="shared" si="1"/>
        <v>-1.9909186675605262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札幌市</v>
      </c>
      <c r="AB14" s="172" t="s">
        <v>116</v>
      </c>
      <c r="AC14" s="175">
        <f>I40</f>
        <v>3.8177882964979037</v>
      </c>
      <c r="AD14" s="175">
        <f>I23</f>
        <v>2.597343543535069</v>
      </c>
      <c r="AE14" s="175">
        <f>I24</f>
        <v>-4.152117510763242</v>
      </c>
      <c r="AF14" s="175">
        <f>I26</f>
        <v>-1.1375140080869706</v>
      </c>
      <c r="AG14" s="175">
        <f>I27</f>
        <v>-0.4719252661937068</v>
      </c>
      <c r="AH14" s="175">
        <f>I28</f>
        <v>8.071800613949499</v>
      </c>
      <c r="AI14" s="175">
        <f>I32</f>
        <v>-64.5342861149471</v>
      </c>
      <c r="AJ14" s="175">
        <f>I34</f>
        <v>24.669872709391072</v>
      </c>
      <c r="AK14" s="175">
        <f>I35</f>
        <v>24.669872709391072</v>
      </c>
    </row>
    <row r="15" spans="1:25" ht="18" customHeight="1">
      <c r="A15" s="309"/>
      <c r="B15" s="309"/>
      <c r="C15" s="52" t="s">
        <v>5</v>
      </c>
      <c r="D15" s="53"/>
      <c r="E15" s="54"/>
      <c r="F15" s="85">
        <v>91068.281</v>
      </c>
      <c r="G15" s="86">
        <f t="shared" si="0"/>
        <v>9.887698402633724</v>
      </c>
      <c r="H15" s="286">
        <v>91167.064</v>
      </c>
      <c r="I15" s="291">
        <f t="shared" si="1"/>
        <v>-0.10835382392043735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309"/>
      <c r="B16" s="309"/>
      <c r="C16" s="52" t="s">
        <v>26</v>
      </c>
      <c r="D16" s="53"/>
      <c r="E16" s="54"/>
      <c r="F16" s="85">
        <f>11445.83+9016.477</f>
        <v>20462.307</v>
      </c>
      <c r="G16" s="86">
        <f t="shared" si="0"/>
        <v>2.2216859483501272</v>
      </c>
      <c r="H16" s="286">
        <v>20030.778</v>
      </c>
      <c r="I16" s="291">
        <f t="shared" si="1"/>
        <v>2.1543297020215624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09"/>
      <c r="B17" s="309"/>
      <c r="C17" s="52" t="s">
        <v>6</v>
      </c>
      <c r="D17" s="53"/>
      <c r="E17" s="54"/>
      <c r="F17" s="85">
        <v>210765.205</v>
      </c>
      <c r="G17" s="86">
        <f t="shared" si="0"/>
        <v>22.883739079353756</v>
      </c>
      <c r="H17" s="286">
        <v>197055.42</v>
      </c>
      <c r="I17" s="291">
        <f t="shared" si="1"/>
        <v>6.957324492774664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09"/>
      <c r="B18" s="309"/>
      <c r="C18" s="52" t="s">
        <v>27</v>
      </c>
      <c r="D18" s="53"/>
      <c r="E18" s="54"/>
      <c r="F18" s="85">
        <v>45002.319</v>
      </c>
      <c r="G18" s="86">
        <f t="shared" si="0"/>
        <v>4.886106916755279</v>
      </c>
      <c r="H18" s="286">
        <v>42562.187</v>
      </c>
      <c r="I18" s="291">
        <f t="shared" si="1"/>
        <v>5.733098254561031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09"/>
      <c r="B19" s="309"/>
      <c r="C19" s="52" t="s">
        <v>28</v>
      </c>
      <c r="D19" s="53"/>
      <c r="E19" s="54"/>
      <c r="F19" s="85">
        <v>6546.533</v>
      </c>
      <c r="G19" s="86">
        <f t="shared" si="0"/>
        <v>0.7107869301594587</v>
      </c>
      <c r="H19" s="286">
        <v>6631.872</v>
      </c>
      <c r="I19" s="291">
        <f t="shared" si="1"/>
        <v>-1.2868010721557965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09"/>
      <c r="B20" s="309"/>
      <c r="C20" s="52" t="s">
        <v>7</v>
      </c>
      <c r="D20" s="53"/>
      <c r="E20" s="54"/>
      <c r="F20" s="85">
        <v>103139</v>
      </c>
      <c r="G20" s="86">
        <f t="shared" si="0"/>
        <v>11.198271388797156</v>
      </c>
      <c r="H20" s="286">
        <v>80965</v>
      </c>
      <c r="I20" s="291">
        <f t="shared" si="1"/>
        <v>27.38714259247823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09"/>
      <c r="B21" s="309"/>
      <c r="C21" s="57" t="s">
        <v>8</v>
      </c>
      <c r="D21" s="58"/>
      <c r="E21" s="56"/>
      <c r="F21" s="93">
        <v>150537.63399999996</v>
      </c>
      <c r="G21" s="94">
        <f t="shared" si="0"/>
        <v>16.34455714869659</v>
      </c>
      <c r="H21" s="288">
        <v>155197</v>
      </c>
      <c r="I21" s="293">
        <f t="shared" si="1"/>
        <v>-3.0022268471684654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09"/>
      <c r="B22" s="310"/>
      <c r="C22" s="59" t="s">
        <v>9</v>
      </c>
      <c r="D22" s="37"/>
      <c r="E22" s="60"/>
      <c r="F22" s="97">
        <f>SUM(F9,F14:F21)</f>
        <v>921026.08</v>
      </c>
      <c r="G22" s="98">
        <f t="shared" si="0"/>
        <v>100</v>
      </c>
      <c r="H22" s="97">
        <v>885032.055</v>
      </c>
      <c r="I22" s="294">
        <f t="shared" si="1"/>
        <v>4.066974161743775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09"/>
      <c r="B23" s="308" t="s">
        <v>82</v>
      </c>
      <c r="C23" s="4" t="s">
        <v>10</v>
      </c>
      <c r="D23" s="5"/>
      <c r="E23" s="23"/>
      <c r="F23" s="77">
        <v>466174.36</v>
      </c>
      <c r="G23" s="78">
        <f aca="true" t="shared" si="2" ref="G23:G40">F23/$F$40*100</f>
        <v>51.15315499920149</v>
      </c>
      <c r="H23" s="284">
        <v>454372.739</v>
      </c>
      <c r="I23" s="295">
        <f t="shared" si="1"/>
        <v>2.597343543535069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09"/>
      <c r="B24" s="309"/>
      <c r="C24" s="8"/>
      <c r="D24" s="10" t="s">
        <v>11</v>
      </c>
      <c r="E24" s="38"/>
      <c r="F24" s="85">
        <v>92193.335</v>
      </c>
      <c r="G24" s="86">
        <f t="shared" si="2"/>
        <v>10.116343496772984</v>
      </c>
      <c r="H24" s="286">
        <v>96187.138</v>
      </c>
      <c r="I24" s="291">
        <f t="shared" si="1"/>
        <v>-4.152117510763242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09"/>
      <c r="B25" s="309"/>
      <c r="C25" s="8"/>
      <c r="D25" s="10" t="s">
        <v>29</v>
      </c>
      <c r="E25" s="38"/>
      <c r="F25" s="85">
        <v>292696.812</v>
      </c>
      <c r="G25" s="86">
        <f t="shared" si="2"/>
        <v>32.11752227644639</v>
      </c>
      <c r="H25" s="286">
        <v>275966.13</v>
      </c>
      <c r="I25" s="291">
        <f t="shared" si="1"/>
        <v>6.062585288999034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09"/>
      <c r="B26" s="309"/>
      <c r="C26" s="11"/>
      <c r="D26" s="10" t="s">
        <v>12</v>
      </c>
      <c r="E26" s="38"/>
      <c r="F26" s="85">
        <v>81284.213</v>
      </c>
      <c r="G26" s="86">
        <f t="shared" si="2"/>
        <v>8.919289225982117</v>
      </c>
      <c r="H26" s="286">
        <v>82219.471</v>
      </c>
      <c r="I26" s="291">
        <f t="shared" si="1"/>
        <v>-1.1375140080869706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09"/>
      <c r="B27" s="309"/>
      <c r="C27" s="8" t="s">
        <v>13</v>
      </c>
      <c r="D27" s="14"/>
      <c r="E27" s="25"/>
      <c r="F27" s="77">
        <v>327586.532</v>
      </c>
      <c r="G27" s="78">
        <f t="shared" si="2"/>
        <v>35.945959462564346</v>
      </c>
      <c r="H27" s="284">
        <v>329139.826</v>
      </c>
      <c r="I27" s="295">
        <f t="shared" si="1"/>
        <v>-0.4719252661937068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09"/>
      <c r="B28" s="309"/>
      <c r="C28" s="8"/>
      <c r="D28" s="10" t="s">
        <v>14</v>
      </c>
      <c r="E28" s="38"/>
      <c r="F28" s="85">
        <v>85131.674</v>
      </c>
      <c r="G28" s="86">
        <f t="shared" si="2"/>
        <v>9.341469821427955</v>
      </c>
      <c r="H28" s="286">
        <v>78773.254</v>
      </c>
      <c r="I28" s="291">
        <f t="shared" si="1"/>
        <v>8.071800613949499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09"/>
      <c r="B29" s="309"/>
      <c r="C29" s="8"/>
      <c r="D29" s="10" t="s">
        <v>30</v>
      </c>
      <c r="E29" s="38"/>
      <c r="F29" s="85">
        <v>32126.392</v>
      </c>
      <c r="G29" s="86">
        <f t="shared" si="2"/>
        <v>3.525218138425946</v>
      </c>
      <c r="H29" s="286">
        <v>27665.786</v>
      </c>
      <c r="I29" s="291">
        <f t="shared" si="1"/>
        <v>16.123185511519544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09"/>
      <c r="B30" s="309"/>
      <c r="C30" s="8"/>
      <c r="D30" s="10" t="s">
        <v>31</v>
      </c>
      <c r="E30" s="38"/>
      <c r="F30" s="85">
        <v>68416.954</v>
      </c>
      <c r="G30" s="86">
        <f t="shared" si="2"/>
        <v>7.50736924384953</v>
      </c>
      <c r="H30" s="286">
        <v>69973.56</v>
      </c>
      <c r="I30" s="291">
        <f t="shared" si="1"/>
        <v>-2.2245631064076177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09"/>
      <c r="B31" s="309"/>
      <c r="C31" s="8"/>
      <c r="D31" s="10" t="s">
        <v>32</v>
      </c>
      <c r="E31" s="38"/>
      <c r="F31" s="85">
        <v>66747.879</v>
      </c>
      <c r="G31" s="86">
        <f t="shared" si="2"/>
        <v>7.324222208091724</v>
      </c>
      <c r="H31" s="286">
        <v>67997.575</v>
      </c>
      <c r="I31" s="291">
        <f t="shared" si="1"/>
        <v>-1.8378537764030534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09"/>
      <c r="B32" s="309"/>
      <c r="C32" s="8"/>
      <c r="D32" s="10" t="s">
        <v>15</v>
      </c>
      <c r="E32" s="38"/>
      <c r="F32" s="85">
        <v>2207.89</v>
      </c>
      <c r="G32" s="86">
        <f t="shared" si="2"/>
        <v>0.24227102363842354</v>
      </c>
      <c r="H32" s="286">
        <v>6225.421</v>
      </c>
      <c r="I32" s="291">
        <f t="shared" si="1"/>
        <v>-64.5342861149471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09"/>
      <c r="B33" s="309"/>
      <c r="C33" s="11"/>
      <c r="D33" s="10" t="s">
        <v>33</v>
      </c>
      <c r="E33" s="38"/>
      <c r="F33" s="85">
        <v>72955.743</v>
      </c>
      <c r="G33" s="86">
        <f t="shared" si="2"/>
        <v>8.005409027130769</v>
      </c>
      <c r="H33" s="286">
        <v>78504.23</v>
      </c>
      <c r="I33" s="291">
        <f t="shared" si="1"/>
        <v>-7.0677554572537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09"/>
      <c r="B34" s="309"/>
      <c r="C34" s="8" t="s">
        <v>16</v>
      </c>
      <c r="D34" s="14"/>
      <c r="E34" s="25"/>
      <c r="F34" s="77">
        <v>117569.719</v>
      </c>
      <c r="G34" s="78">
        <f t="shared" si="2"/>
        <v>12.900885538234158</v>
      </c>
      <c r="H34" s="284">
        <v>94304.836</v>
      </c>
      <c r="I34" s="295">
        <f t="shared" si="1"/>
        <v>24.669872709391072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09"/>
      <c r="B35" s="309"/>
      <c r="C35" s="8"/>
      <c r="D35" s="39" t="s">
        <v>17</v>
      </c>
      <c r="E35" s="40"/>
      <c r="F35" s="81">
        <v>117569.719</v>
      </c>
      <c r="G35" s="82">
        <f t="shared" si="2"/>
        <v>12.900885538234158</v>
      </c>
      <c r="H35" s="285">
        <v>94304.836</v>
      </c>
      <c r="I35" s="290">
        <f t="shared" si="1"/>
        <v>24.669872709391072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09"/>
      <c r="B36" s="309"/>
      <c r="C36" s="8"/>
      <c r="D36" s="41"/>
      <c r="E36" s="159" t="s">
        <v>103</v>
      </c>
      <c r="F36" s="85">
        <v>45255.003</v>
      </c>
      <c r="G36" s="86">
        <f t="shared" si="2"/>
        <v>4.965816187205852</v>
      </c>
      <c r="H36" s="286">
        <v>36298.934</v>
      </c>
      <c r="I36" s="291">
        <f t="shared" si="1"/>
        <v>24.67309095082515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09"/>
      <c r="B37" s="309"/>
      <c r="C37" s="8"/>
      <c r="D37" s="12"/>
      <c r="E37" s="33" t="s">
        <v>34</v>
      </c>
      <c r="F37" s="85">
        <v>72314.716</v>
      </c>
      <c r="G37" s="86">
        <f t="shared" si="2"/>
        <v>7.935069351028306</v>
      </c>
      <c r="H37" s="286">
        <v>58005.902</v>
      </c>
      <c r="I37" s="291">
        <f t="shared" si="1"/>
        <v>24.66785879823057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09"/>
      <c r="B38" s="309"/>
      <c r="C38" s="8"/>
      <c r="D38" s="61" t="s">
        <v>35</v>
      </c>
      <c r="E38" s="54"/>
      <c r="F38" s="85">
        <v>0</v>
      </c>
      <c r="G38" s="86">
        <f t="shared" si="2"/>
        <v>0</v>
      </c>
      <c r="H38" s="286">
        <v>0</v>
      </c>
      <c r="I38" s="291" t="e">
        <f t="shared" si="1"/>
        <v>#DIV/0!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09"/>
      <c r="B39" s="309"/>
      <c r="C39" s="6"/>
      <c r="D39" s="55" t="s">
        <v>36</v>
      </c>
      <c r="E39" s="56"/>
      <c r="F39" s="93">
        <v>0</v>
      </c>
      <c r="G39" s="94">
        <f t="shared" si="2"/>
        <v>0</v>
      </c>
      <c r="H39" s="288">
        <v>0</v>
      </c>
      <c r="I39" s="293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10"/>
      <c r="B40" s="310"/>
      <c r="C40" s="6" t="s">
        <v>18</v>
      </c>
      <c r="D40" s="7"/>
      <c r="E40" s="24"/>
      <c r="F40" s="97">
        <f>SUM(F23,F27,F34)</f>
        <v>911330.611</v>
      </c>
      <c r="G40" s="98">
        <f t="shared" si="2"/>
        <v>100</v>
      </c>
      <c r="H40" s="97">
        <v>877817.401</v>
      </c>
      <c r="I40" s="294">
        <f t="shared" si="1"/>
        <v>3.8177882964979037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tabSelected="1"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13" sqref="C13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314</v>
      </c>
      <c r="D1" s="186"/>
      <c r="E1" s="186"/>
      <c r="AA1" s="1" t="str">
        <f>C1</f>
        <v>札幌市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921026.08</v>
      </c>
      <c r="AC2" s="188">
        <f>I9</f>
        <v>911330.611</v>
      </c>
      <c r="AD2" s="188">
        <f>I10</f>
        <v>9695.469</v>
      </c>
      <c r="AE2" s="188">
        <f>I11</f>
        <v>3606.891</v>
      </c>
      <c r="AF2" s="188">
        <f>I12</f>
        <v>6088.578</v>
      </c>
      <c r="AG2" s="188">
        <f>I13</f>
        <v>2097.279</v>
      </c>
      <c r="AH2" s="1">
        <f>I14</f>
        <v>0</v>
      </c>
      <c r="AI2" s="188">
        <f>I15</f>
        <v>-3753.851</v>
      </c>
      <c r="AJ2" s="188">
        <f>I25</f>
        <v>450146.453</v>
      </c>
      <c r="AK2" s="189">
        <f>I26</f>
        <v>0.728</v>
      </c>
      <c r="AL2" s="190">
        <f>I27</f>
        <v>1.4</v>
      </c>
      <c r="AM2" s="190">
        <f>I28</f>
        <v>94.7</v>
      </c>
      <c r="AN2" s="190">
        <f>I29</f>
        <v>45.4</v>
      </c>
      <c r="AO2" s="190">
        <f>I33</f>
        <v>59</v>
      </c>
      <c r="AP2" s="188">
        <f>I16</f>
        <v>56006.604</v>
      </c>
      <c r="AQ2" s="188">
        <f>I17</f>
        <v>128409.561</v>
      </c>
      <c r="AR2" s="188">
        <f>I18</f>
        <v>1015476.839</v>
      </c>
      <c r="AS2" s="191">
        <f>I21</f>
        <v>2.709675722085077</v>
      </c>
    </row>
    <row r="3" spans="27:45" ht="13.5">
      <c r="AA3" s="1" t="s">
        <v>152</v>
      </c>
      <c r="AB3" s="188">
        <f>H7</f>
        <v>885032.369</v>
      </c>
      <c r="AC3" s="188">
        <f>H9</f>
        <v>877817.401</v>
      </c>
      <c r="AD3" s="188">
        <f>H10</f>
        <v>7214.968</v>
      </c>
      <c r="AE3" s="188">
        <f>H11</f>
        <v>3223.669</v>
      </c>
      <c r="AF3" s="188">
        <f>H12</f>
        <v>3991.299</v>
      </c>
      <c r="AG3" s="188">
        <f>H13</f>
        <v>-620.649</v>
      </c>
      <c r="AH3" s="1">
        <f>H14</f>
        <v>0</v>
      </c>
      <c r="AI3" s="188">
        <f>H15</f>
        <v>-614.601</v>
      </c>
      <c r="AJ3" s="188">
        <f>H25</f>
        <v>449590.664</v>
      </c>
      <c r="AK3" s="189">
        <f>H26</f>
        <v>0.718</v>
      </c>
      <c r="AL3" s="190">
        <f>H27</f>
        <v>0.9</v>
      </c>
      <c r="AM3" s="190">
        <f>H28</f>
        <v>91.6</v>
      </c>
      <c r="AN3" s="190">
        <f>H29</f>
        <v>47.1</v>
      </c>
      <c r="AO3" s="190">
        <f>H33</f>
        <v>61.8</v>
      </c>
      <c r="AP3" s="188">
        <f>H16</f>
        <v>61576.967</v>
      </c>
      <c r="AQ3" s="188">
        <f>H17</f>
        <v>1596933.445</v>
      </c>
      <c r="AR3" s="188">
        <f>H18</f>
        <v>980816.571</v>
      </c>
      <c r="AS3" s="191">
        <f>H21</f>
        <v>6.170345240031599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275</v>
      </c>
      <c r="H6" s="170" t="s">
        <v>276</v>
      </c>
      <c r="I6" s="170" t="s">
        <v>283</v>
      </c>
    </row>
    <row r="7" spans="1:9" ht="27" customHeight="1">
      <c r="A7" s="308" t="s">
        <v>156</v>
      </c>
      <c r="B7" s="47" t="s">
        <v>157</v>
      </c>
      <c r="C7" s="48"/>
      <c r="D7" s="100" t="s">
        <v>158</v>
      </c>
      <c r="E7" s="196">
        <v>842960.386</v>
      </c>
      <c r="F7" s="197">
        <v>850815.653</v>
      </c>
      <c r="G7" s="197">
        <v>886462.399</v>
      </c>
      <c r="H7" s="197">
        <v>885032.369</v>
      </c>
      <c r="I7" s="197">
        <v>921026.08</v>
      </c>
    </row>
    <row r="8" spans="1:9" ht="27" customHeight="1">
      <c r="A8" s="309"/>
      <c r="B8" s="26"/>
      <c r="C8" s="61" t="s">
        <v>159</v>
      </c>
      <c r="D8" s="101" t="s">
        <v>38</v>
      </c>
      <c r="E8" s="198">
        <v>387888.031</v>
      </c>
      <c r="F8" s="198">
        <v>385975.691</v>
      </c>
      <c r="G8" s="198">
        <v>390671.596</v>
      </c>
      <c r="H8" s="198">
        <v>404408.54</v>
      </c>
      <c r="I8" s="199">
        <v>401479.7</v>
      </c>
    </row>
    <row r="9" spans="1:9" ht="27" customHeight="1">
      <c r="A9" s="309"/>
      <c r="B9" s="52" t="s">
        <v>160</v>
      </c>
      <c r="C9" s="53"/>
      <c r="D9" s="102"/>
      <c r="E9" s="200">
        <v>835735.856</v>
      </c>
      <c r="F9" s="200">
        <v>840973.691</v>
      </c>
      <c r="G9" s="200">
        <v>877874.559</v>
      </c>
      <c r="H9" s="200">
        <v>877817.401</v>
      </c>
      <c r="I9" s="201">
        <v>911330.611</v>
      </c>
    </row>
    <row r="10" spans="1:9" ht="27" customHeight="1">
      <c r="A10" s="309"/>
      <c r="B10" s="52" t="s">
        <v>161</v>
      </c>
      <c r="C10" s="53"/>
      <c r="D10" s="102"/>
      <c r="E10" s="200">
        <v>7224.530000000028</v>
      </c>
      <c r="F10" s="200">
        <v>9841.962</v>
      </c>
      <c r="G10" s="200">
        <v>8587.84</v>
      </c>
      <c r="H10" s="200">
        <v>7214.968</v>
      </c>
      <c r="I10" s="201">
        <v>9695.469</v>
      </c>
    </row>
    <row r="11" spans="1:9" ht="27" customHeight="1">
      <c r="A11" s="309"/>
      <c r="B11" s="52" t="s">
        <v>162</v>
      </c>
      <c r="C11" s="53"/>
      <c r="D11" s="102"/>
      <c r="E11" s="200">
        <v>5237.666</v>
      </c>
      <c r="F11" s="200">
        <v>4103.679</v>
      </c>
      <c r="G11" s="200">
        <v>3975.892</v>
      </c>
      <c r="H11" s="200">
        <v>3223.669</v>
      </c>
      <c r="I11" s="201">
        <v>3606.891</v>
      </c>
    </row>
    <row r="12" spans="1:9" ht="27" customHeight="1">
      <c r="A12" s="309"/>
      <c r="B12" s="52" t="s">
        <v>163</v>
      </c>
      <c r="C12" s="53"/>
      <c r="D12" s="102"/>
      <c r="E12" s="200">
        <v>1986.864</v>
      </c>
      <c r="F12" s="200">
        <v>5738.283</v>
      </c>
      <c r="G12" s="200">
        <v>4611.948</v>
      </c>
      <c r="H12" s="200">
        <v>3991.299</v>
      </c>
      <c r="I12" s="201">
        <v>6088.578</v>
      </c>
    </row>
    <row r="13" spans="1:9" ht="27" customHeight="1">
      <c r="A13" s="309"/>
      <c r="B13" s="52" t="s">
        <v>164</v>
      </c>
      <c r="C13" s="53"/>
      <c r="D13" s="108"/>
      <c r="E13" s="202">
        <v>-2813.776</v>
      </c>
      <c r="F13" s="202">
        <v>3751.419</v>
      </c>
      <c r="G13" s="202">
        <v>-1126.335</v>
      </c>
      <c r="H13" s="202">
        <v>-620.649</v>
      </c>
      <c r="I13" s="203">
        <v>2097.279</v>
      </c>
    </row>
    <row r="14" spans="1:9" ht="27" customHeight="1">
      <c r="A14" s="309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>
        <v>0</v>
      </c>
      <c r="I14" s="203">
        <v>0</v>
      </c>
    </row>
    <row r="15" spans="1:9" ht="27" customHeight="1">
      <c r="A15" s="309"/>
      <c r="B15" s="57" t="s">
        <v>166</v>
      </c>
      <c r="C15" s="58"/>
      <c r="D15" s="204"/>
      <c r="E15" s="205">
        <v>-2801.177</v>
      </c>
      <c r="F15" s="205">
        <v>3762.55</v>
      </c>
      <c r="G15" s="205">
        <v>-3618.851</v>
      </c>
      <c r="H15" s="205">
        <v>-614.601</v>
      </c>
      <c r="I15" s="206">
        <v>-3753.851</v>
      </c>
    </row>
    <row r="16" spans="1:9" ht="27" customHeight="1">
      <c r="A16" s="309"/>
      <c r="B16" s="207" t="s">
        <v>167</v>
      </c>
      <c r="C16" s="208"/>
      <c r="D16" s="209" t="s">
        <v>39</v>
      </c>
      <c r="E16" s="210">
        <v>56225.338</v>
      </c>
      <c r="F16" s="210">
        <v>60018.561</v>
      </c>
      <c r="G16" s="210">
        <v>57061.936</v>
      </c>
      <c r="H16" s="210">
        <v>61576.967</v>
      </c>
      <c r="I16" s="211">
        <v>56006.604</v>
      </c>
    </row>
    <row r="17" spans="1:9" ht="27" customHeight="1">
      <c r="A17" s="309"/>
      <c r="B17" s="52" t="s">
        <v>168</v>
      </c>
      <c r="C17" s="53"/>
      <c r="D17" s="101" t="s">
        <v>40</v>
      </c>
      <c r="E17" s="200">
        <v>76528.353</v>
      </c>
      <c r="F17" s="200">
        <v>115107.535</v>
      </c>
      <c r="G17" s="200">
        <v>160923.487</v>
      </c>
      <c r="H17" s="200">
        <v>1596933.445</v>
      </c>
      <c r="I17" s="201">
        <v>128409.561</v>
      </c>
    </row>
    <row r="18" spans="1:9" ht="27" customHeight="1">
      <c r="A18" s="309"/>
      <c r="B18" s="52" t="s">
        <v>169</v>
      </c>
      <c r="C18" s="53"/>
      <c r="D18" s="101" t="s">
        <v>41</v>
      </c>
      <c r="E18" s="200">
        <v>918356.127</v>
      </c>
      <c r="F18" s="200">
        <v>934744.016</v>
      </c>
      <c r="G18" s="200">
        <v>968211.126</v>
      </c>
      <c r="H18" s="200">
        <v>980816.571</v>
      </c>
      <c r="I18" s="201">
        <v>1015476.839</v>
      </c>
    </row>
    <row r="19" spans="1:9" ht="27" customHeight="1">
      <c r="A19" s="309"/>
      <c r="B19" s="52" t="s">
        <v>170</v>
      </c>
      <c r="C19" s="53"/>
      <c r="D19" s="101" t="s">
        <v>171</v>
      </c>
      <c r="E19" s="200">
        <v>938659.142</v>
      </c>
      <c r="F19" s="200">
        <v>989832.99</v>
      </c>
      <c r="G19" s="200">
        <v>1072072.6770000001</v>
      </c>
      <c r="H19" s="200">
        <v>2516173.0489999996</v>
      </c>
      <c r="I19" s="200">
        <f>I17+I18-I16</f>
        <v>1087879.796</v>
      </c>
    </row>
    <row r="20" spans="1:9" ht="27" customHeight="1">
      <c r="A20" s="309"/>
      <c r="B20" s="52" t="s">
        <v>172</v>
      </c>
      <c r="C20" s="53"/>
      <c r="D20" s="102" t="s">
        <v>173</v>
      </c>
      <c r="E20" s="212">
        <v>2.34196516233329</v>
      </c>
      <c r="F20" s="212">
        <v>2.394493542058887</v>
      </c>
      <c r="G20" s="212">
        <v>2.4522328872639916</v>
      </c>
      <c r="H20" s="212">
        <v>2.405230777994064</v>
      </c>
      <c r="I20" s="212">
        <f>I18/I8</f>
        <v>2.52933545332429</v>
      </c>
    </row>
    <row r="21" spans="1:9" ht="27" customHeight="1">
      <c r="A21" s="309"/>
      <c r="B21" s="52" t="s">
        <v>174</v>
      </c>
      <c r="C21" s="53"/>
      <c r="D21" s="102" t="s">
        <v>175</v>
      </c>
      <c r="E21" s="212">
        <v>2.3937413223896926</v>
      </c>
      <c r="F21" s="212">
        <v>2.5356125973550374</v>
      </c>
      <c r="G21" s="212">
        <v>2.715287818409708</v>
      </c>
      <c r="H21" s="212">
        <v>6.170345240031599</v>
      </c>
      <c r="I21" s="212">
        <f>I19/I8</f>
        <v>2.709675722085077</v>
      </c>
    </row>
    <row r="22" spans="1:9" ht="27" customHeight="1">
      <c r="A22" s="309"/>
      <c r="B22" s="52" t="s">
        <v>176</v>
      </c>
      <c r="C22" s="53"/>
      <c r="D22" s="102" t="s">
        <v>177</v>
      </c>
      <c r="E22" s="200">
        <v>479923.977225516</v>
      </c>
      <c r="F22" s="200">
        <v>488488.12857811025</v>
      </c>
      <c r="G22" s="200">
        <v>505977.71466048626</v>
      </c>
      <c r="H22" s="200">
        <v>512565.19757831667</v>
      </c>
      <c r="I22" s="200">
        <f>I18/I24*1000000</f>
        <v>520128.9308917022</v>
      </c>
    </row>
    <row r="23" spans="1:9" ht="27" customHeight="1">
      <c r="A23" s="309"/>
      <c r="B23" s="52" t="s">
        <v>178</v>
      </c>
      <c r="C23" s="53"/>
      <c r="D23" s="102" t="s">
        <v>179</v>
      </c>
      <c r="E23" s="200">
        <v>490534.13533520245</v>
      </c>
      <c r="F23" s="200">
        <v>517277.0904264076</v>
      </c>
      <c r="G23" s="200">
        <v>560254.7507375056</v>
      </c>
      <c r="H23" s="200">
        <v>1314927.5554011008</v>
      </c>
      <c r="I23" s="200">
        <f>I19/I24*1000000</f>
        <v>557213.8462452545</v>
      </c>
    </row>
    <row r="24" spans="1:9" ht="27" customHeight="1">
      <c r="A24" s="309"/>
      <c r="B24" s="213" t="s">
        <v>180</v>
      </c>
      <c r="C24" s="214"/>
      <c r="D24" s="215" t="s">
        <v>181</v>
      </c>
      <c r="E24" s="205">
        <v>1913545</v>
      </c>
      <c r="F24" s="205">
        <v>1913545</v>
      </c>
      <c r="G24" s="205">
        <v>1913545</v>
      </c>
      <c r="H24" s="205">
        <v>1952356</v>
      </c>
      <c r="I24" s="206">
        <f>H24</f>
        <v>1952356</v>
      </c>
    </row>
    <row r="25" spans="1:9" ht="27" customHeight="1">
      <c r="A25" s="309"/>
      <c r="B25" s="11" t="s">
        <v>182</v>
      </c>
      <c r="C25" s="216"/>
      <c r="D25" s="217"/>
      <c r="E25" s="198">
        <v>438931.749</v>
      </c>
      <c r="F25" s="198">
        <v>442451.999</v>
      </c>
      <c r="G25" s="198">
        <v>445838.774</v>
      </c>
      <c r="H25" s="198">
        <v>449590.664</v>
      </c>
      <c r="I25" s="218">
        <v>450146.453</v>
      </c>
    </row>
    <row r="26" spans="1:9" ht="27" customHeight="1">
      <c r="A26" s="309"/>
      <c r="B26" s="219" t="s">
        <v>183</v>
      </c>
      <c r="C26" s="220"/>
      <c r="D26" s="221"/>
      <c r="E26" s="222">
        <v>0.687</v>
      </c>
      <c r="F26" s="222">
        <v>0.692</v>
      </c>
      <c r="G26" s="222">
        <v>0.701</v>
      </c>
      <c r="H26" s="222">
        <v>0.718</v>
      </c>
      <c r="I26" s="223">
        <v>0.728</v>
      </c>
    </row>
    <row r="27" spans="1:9" ht="27" customHeight="1">
      <c r="A27" s="309"/>
      <c r="B27" s="219" t="s">
        <v>184</v>
      </c>
      <c r="C27" s="220"/>
      <c r="D27" s="221"/>
      <c r="E27" s="224">
        <v>0.5</v>
      </c>
      <c r="F27" s="224">
        <v>1.3</v>
      </c>
      <c r="G27" s="224">
        <v>1</v>
      </c>
      <c r="H27" s="224">
        <v>0.9</v>
      </c>
      <c r="I27" s="225">
        <v>1.4</v>
      </c>
    </row>
    <row r="28" spans="1:9" ht="27" customHeight="1">
      <c r="A28" s="309"/>
      <c r="B28" s="219" t="s">
        <v>185</v>
      </c>
      <c r="C28" s="220"/>
      <c r="D28" s="221"/>
      <c r="E28" s="224">
        <v>94.3</v>
      </c>
      <c r="F28" s="224">
        <v>92.3</v>
      </c>
      <c r="G28" s="224">
        <v>94</v>
      </c>
      <c r="H28" s="224">
        <v>91.6</v>
      </c>
      <c r="I28" s="225">
        <v>94.7</v>
      </c>
    </row>
    <row r="29" spans="1:9" ht="27" customHeight="1">
      <c r="A29" s="309"/>
      <c r="B29" s="226" t="s">
        <v>186</v>
      </c>
      <c r="C29" s="227"/>
      <c r="D29" s="228"/>
      <c r="E29" s="229">
        <v>49</v>
      </c>
      <c r="F29" s="229">
        <v>48.7</v>
      </c>
      <c r="G29" s="229">
        <v>48.4</v>
      </c>
      <c r="H29" s="229">
        <v>47.1</v>
      </c>
      <c r="I29" s="230">
        <v>45.4</v>
      </c>
    </row>
    <row r="30" spans="1:9" ht="27" customHeight="1">
      <c r="A30" s="309"/>
      <c r="B30" s="308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309"/>
      <c r="B31" s="309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309"/>
      <c r="B32" s="309"/>
      <c r="C32" s="219" t="s">
        <v>190</v>
      </c>
      <c r="D32" s="221"/>
      <c r="E32" s="224">
        <v>7.6</v>
      </c>
      <c r="F32" s="224">
        <v>6.7</v>
      </c>
      <c r="G32" s="224">
        <v>5.9</v>
      </c>
      <c r="H32" s="224">
        <v>4.9</v>
      </c>
      <c r="I32" s="225">
        <v>3.7</v>
      </c>
    </row>
    <row r="33" spans="1:9" ht="27" customHeight="1">
      <c r="A33" s="310"/>
      <c r="B33" s="310"/>
      <c r="C33" s="226" t="s">
        <v>191</v>
      </c>
      <c r="D33" s="228"/>
      <c r="E33" s="229">
        <v>90.8</v>
      </c>
      <c r="F33" s="229">
        <v>78</v>
      </c>
      <c r="G33" s="229">
        <v>72.1</v>
      </c>
      <c r="H33" s="229">
        <v>61.8</v>
      </c>
      <c r="I33" s="234">
        <v>59</v>
      </c>
    </row>
    <row r="34" spans="1:9" ht="27" customHeight="1">
      <c r="A34" s="1" t="s">
        <v>284</v>
      </c>
      <c r="B34" s="14"/>
      <c r="C34" s="14"/>
      <c r="D34" s="14"/>
      <c r="E34" s="235"/>
      <c r="F34" s="235"/>
      <c r="G34" s="235"/>
      <c r="H34" s="235"/>
      <c r="I34" s="236"/>
    </row>
    <row r="35" ht="27" customHeight="1">
      <c r="A35" s="27" t="s">
        <v>192</v>
      </c>
    </row>
    <row r="36" ht="13.5">
      <c r="A36" s="23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314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75" customHeight="1">
      <c r="A5" s="37" t="s">
        <v>285</v>
      </c>
      <c r="B5" s="37"/>
      <c r="C5" s="37"/>
      <c r="D5" s="37"/>
      <c r="K5" s="46"/>
      <c r="O5" s="46"/>
      <c r="Q5" s="46" t="s">
        <v>44</v>
      </c>
    </row>
    <row r="6" spans="1:17" ht="15.75" customHeight="1">
      <c r="A6" s="325" t="s">
        <v>45</v>
      </c>
      <c r="B6" s="326"/>
      <c r="C6" s="326"/>
      <c r="D6" s="326"/>
      <c r="E6" s="327"/>
      <c r="F6" s="317" t="s">
        <v>305</v>
      </c>
      <c r="G6" s="318"/>
      <c r="H6" s="317" t="s">
        <v>306</v>
      </c>
      <c r="I6" s="318"/>
      <c r="J6" s="317" t="s">
        <v>307</v>
      </c>
      <c r="K6" s="318"/>
      <c r="L6" s="317" t="s">
        <v>308</v>
      </c>
      <c r="M6" s="318"/>
      <c r="N6" s="317" t="s">
        <v>309</v>
      </c>
      <c r="O6" s="318"/>
      <c r="P6" s="317" t="s">
        <v>310</v>
      </c>
      <c r="Q6" s="318"/>
    </row>
    <row r="7" spans="1:17" ht="15.75" customHeight="1">
      <c r="A7" s="328"/>
      <c r="B7" s="329"/>
      <c r="C7" s="329"/>
      <c r="D7" s="329"/>
      <c r="E7" s="330"/>
      <c r="F7" s="178" t="s">
        <v>286</v>
      </c>
      <c r="G7" s="51" t="s">
        <v>1</v>
      </c>
      <c r="H7" s="178" t="s">
        <v>286</v>
      </c>
      <c r="I7" s="51" t="s">
        <v>1</v>
      </c>
      <c r="J7" s="178" t="s">
        <v>286</v>
      </c>
      <c r="K7" s="51" t="s">
        <v>1</v>
      </c>
      <c r="L7" s="178" t="s">
        <v>286</v>
      </c>
      <c r="M7" s="51" t="s">
        <v>1</v>
      </c>
      <c r="N7" s="178" t="s">
        <v>286</v>
      </c>
      <c r="O7" s="296" t="s">
        <v>1</v>
      </c>
      <c r="P7" s="178" t="s">
        <v>286</v>
      </c>
      <c r="Q7" s="296" t="s">
        <v>1</v>
      </c>
    </row>
    <row r="8" spans="1:25" ht="15.75" customHeight="1">
      <c r="A8" s="331" t="s">
        <v>84</v>
      </c>
      <c r="B8" s="47" t="s">
        <v>46</v>
      </c>
      <c r="C8" s="48"/>
      <c r="D8" s="48"/>
      <c r="E8" s="100" t="s">
        <v>37</v>
      </c>
      <c r="F8" s="113">
        <v>22245.6</v>
      </c>
      <c r="G8" s="114">
        <v>22211</v>
      </c>
      <c r="H8" s="113">
        <v>2338</v>
      </c>
      <c r="I8" s="115">
        <v>2356</v>
      </c>
      <c r="J8" s="113">
        <v>1810</v>
      </c>
      <c r="K8" s="116">
        <v>1535</v>
      </c>
      <c r="L8" s="113">
        <v>51331</v>
      </c>
      <c r="M8" s="115">
        <v>48446</v>
      </c>
      <c r="N8" s="113">
        <v>45835</v>
      </c>
      <c r="O8" s="116">
        <v>45089</v>
      </c>
      <c r="P8" s="113">
        <v>52456</v>
      </c>
      <c r="Q8" s="116">
        <v>53183</v>
      </c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32"/>
      <c r="B9" s="14"/>
      <c r="C9" s="61" t="s">
        <v>47</v>
      </c>
      <c r="D9" s="53"/>
      <c r="E9" s="101" t="s">
        <v>38</v>
      </c>
      <c r="F9" s="117">
        <v>21706.3</v>
      </c>
      <c r="G9" s="118">
        <v>21707</v>
      </c>
      <c r="H9" s="117">
        <v>2338</v>
      </c>
      <c r="I9" s="119">
        <v>2356</v>
      </c>
      <c r="J9" s="117">
        <v>1810</v>
      </c>
      <c r="K9" s="120">
        <v>1535</v>
      </c>
      <c r="L9" s="117">
        <v>51331</v>
      </c>
      <c r="M9" s="119">
        <v>48446</v>
      </c>
      <c r="N9" s="117">
        <v>45430</v>
      </c>
      <c r="O9" s="120">
        <v>45047</v>
      </c>
      <c r="P9" s="117">
        <v>52453</v>
      </c>
      <c r="Q9" s="120">
        <v>53180</v>
      </c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32"/>
      <c r="B10" s="11"/>
      <c r="C10" s="61" t="s">
        <v>48</v>
      </c>
      <c r="D10" s="53"/>
      <c r="E10" s="101" t="s">
        <v>39</v>
      </c>
      <c r="F10" s="117">
        <v>539.2</v>
      </c>
      <c r="G10" s="118">
        <v>504</v>
      </c>
      <c r="H10" s="117">
        <v>0</v>
      </c>
      <c r="I10" s="119">
        <v>0</v>
      </c>
      <c r="J10" s="121">
        <v>0</v>
      </c>
      <c r="K10" s="122">
        <v>0</v>
      </c>
      <c r="L10" s="117">
        <v>0</v>
      </c>
      <c r="M10" s="119">
        <v>0</v>
      </c>
      <c r="N10" s="117">
        <v>405</v>
      </c>
      <c r="O10" s="120">
        <v>42</v>
      </c>
      <c r="P10" s="117">
        <v>3</v>
      </c>
      <c r="Q10" s="120">
        <v>3</v>
      </c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32"/>
      <c r="B11" s="66" t="s">
        <v>49</v>
      </c>
      <c r="C11" s="67"/>
      <c r="D11" s="67"/>
      <c r="E11" s="103" t="s">
        <v>40</v>
      </c>
      <c r="F11" s="123">
        <v>23372.6</v>
      </c>
      <c r="G11" s="124">
        <v>23005</v>
      </c>
      <c r="H11" s="123">
        <v>2504</v>
      </c>
      <c r="I11" s="125">
        <v>2556</v>
      </c>
      <c r="J11" s="123">
        <v>1860</v>
      </c>
      <c r="K11" s="126">
        <v>1652</v>
      </c>
      <c r="L11" s="123">
        <v>41589</v>
      </c>
      <c r="M11" s="125">
        <v>47646</v>
      </c>
      <c r="N11" s="123">
        <v>33631</v>
      </c>
      <c r="O11" s="126">
        <v>33271</v>
      </c>
      <c r="P11" s="123">
        <v>47905</v>
      </c>
      <c r="Q11" s="126">
        <v>48036</v>
      </c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32"/>
      <c r="B12" s="8"/>
      <c r="C12" s="61" t="s">
        <v>50</v>
      </c>
      <c r="D12" s="53"/>
      <c r="E12" s="101" t="s">
        <v>41</v>
      </c>
      <c r="F12" s="117">
        <v>23372.6</v>
      </c>
      <c r="G12" s="118">
        <v>23005</v>
      </c>
      <c r="H12" s="123">
        <v>2504</v>
      </c>
      <c r="I12" s="119">
        <v>2556</v>
      </c>
      <c r="J12" s="123">
        <v>1860</v>
      </c>
      <c r="K12" s="120">
        <v>1652</v>
      </c>
      <c r="L12" s="117">
        <v>41589</v>
      </c>
      <c r="M12" s="119">
        <v>41738</v>
      </c>
      <c r="N12" s="117">
        <v>33571</v>
      </c>
      <c r="O12" s="120">
        <v>33171</v>
      </c>
      <c r="P12" s="117">
        <v>47895</v>
      </c>
      <c r="Q12" s="120">
        <v>48004</v>
      </c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32"/>
      <c r="B13" s="14"/>
      <c r="C13" s="50" t="s">
        <v>51</v>
      </c>
      <c r="D13" s="68"/>
      <c r="E13" s="104" t="s">
        <v>42</v>
      </c>
      <c r="F13" s="127">
        <v>0</v>
      </c>
      <c r="G13" s="128">
        <v>0</v>
      </c>
      <c r="H13" s="121">
        <v>0</v>
      </c>
      <c r="I13" s="122">
        <v>0</v>
      </c>
      <c r="J13" s="121">
        <v>0</v>
      </c>
      <c r="K13" s="122">
        <v>0</v>
      </c>
      <c r="L13" s="127">
        <v>0</v>
      </c>
      <c r="M13" s="129">
        <v>5908</v>
      </c>
      <c r="N13" s="127">
        <v>60</v>
      </c>
      <c r="O13" s="130">
        <v>100</v>
      </c>
      <c r="P13" s="127">
        <v>10</v>
      </c>
      <c r="Q13" s="130">
        <v>31856</v>
      </c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32"/>
      <c r="B14" s="52" t="s">
        <v>52</v>
      </c>
      <c r="C14" s="53"/>
      <c r="D14" s="53"/>
      <c r="E14" s="101" t="s">
        <v>194</v>
      </c>
      <c r="F14" s="161">
        <v>-1666.2999999999993</v>
      </c>
      <c r="G14" s="150">
        <v>-1298</v>
      </c>
      <c r="H14" s="161">
        <v>-166</v>
      </c>
      <c r="I14" s="150">
        <v>-200</v>
      </c>
      <c r="J14" s="161">
        <v>-50</v>
      </c>
      <c r="K14" s="150">
        <v>-117</v>
      </c>
      <c r="L14" s="161">
        <v>9742</v>
      </c>
      <c r="M14" s="150">
        <v>6708</v>
      </c>
      <c r="N14" s="161">
        <v>11859</v>
      </c>
      <c r="O14" s="150">
        <v>11876</v>
      </c>
      <c r="P14" s="161">
        <v>4558</v>
      </c>
      <c r="Q14" s="150">
        <v>5176</v>
      </c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32"/>
      <c r="B15" s="52" t="s">
        <v>53</v>
      </c>
      <c r="C15" s="53"/>
      <c r="D15" s="53"/>
      <c r="E15" s="101" t="s">
        <v>195</v>
      </c>
      <c r="F15" s="161">
        <v>539.2</v>
      </c>
      <c r="G15" s="150">
        <v>504</v>
      </c>
      <c r="H15" s="161">
        <v>0</v>
      </c>
      <c r="I15" s="150">
        <v>0</v>
      </c>
      <c r="J15" s="161">
        <v>0</v>
      </c>
      <c r="K15" s="150">
        <v>0</v>
      </c>
      <c r="L15" s="161">
        <v>0</v>
      </c>
      <c r="M15" s="150">
        <v>-5908</v>
      </c>
      <c r="N15" s="161">
        <v>345</v>
      </c>
      <c r="O15" s="150">
        <v>-58</v>
      </c>
      <c r="P15" s="161">
        <v>-7</v>
      </c>
      <c r="Q15" s="150">
        <v>-31853</v>
      </c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32"/>
      <c r="B16" s="52" t="s">
        <v>54</v>
      </c>
      <c r="C16" s="53"/>
      <c r="D16" s="53"/>
      <c r="E16" s="101" t="s">
        <v>196</v>
      </c>
      <c r="F16" s="161">
        <v>-1127</v>
      </c>
      <c r="G16" s="150">
        <v>-794</v>
      </c>
      <c r="H16" s="161">
        <v>-166</v>
      </c>
      <c r="I16" s="150">
        <v>-200</v>
      </c>
      <c r="J16" s="161">
        <v>-50</v>
      </c>
      <c r="K16" s="150">
        <v>-117</v>
      </c>
      <c r="L16" s="161">
        <v>9742</v>
      </c>
      <c r="M16" s="150">
        <v>800</v>
      </c>
      <c r="N16" s="161">
        <v>12204</v>
      </c>
      <c r="O16" s="150">
        <v>11818</v>
      </c>
      <c r="P16" s="161">
        <v>4551</v>
      </c>
      <c r="Q16" s="150">
        <v>5147</v>
      </c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32"/>
      <c r="B17" s="52" t="s">
        <v>55</v>
      </c>
      <c r="C17" s="53"/>
      <c r="D17" s="53"/>
      <c r="E17" s="43"/>
      <c r="F17" s="239">
        <v>9281.7</v>
      </c>
      <c r="G17" s="240">
        <v>8154</v>
      </c>
      <c r="H17" s="121">
        <v>4005</v>
      </c>
      <c r="I17" s="122">
        <v>3827</v>
      </c>
      <c r="J17" s="117">
        <v>431</v>
      </c>
      <c r="K17" s="120">
        <v>362</v>
      </c>
      <c r="L17" s="117">
        <v>237127</v>
      </c>
      <c r="M17" s="119">
        <v>255287</v>
      </c>
      <c r="N17" s="121">
        <v>0</v>
      </c>
      <c r="O17" s="131">
        <v>0</v>
      </c>
      <c r="P17" s="121">
        <v>0</v>
      </c>
      <c r="Q17" s="131">
        <v>0</v>
      </c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33"/>
      <c r="B18" s="59" t="s">
        <v>56</v>
      </c>
      <c r="C18" s="37"/>
      <c r="D18" s="37"/>
      <c r="E18" s="15"/>
      <c r="F18" s="162">
        <v>0</v>
      </c>
      <c r="G18" s="166">
        <v>0</v>
      </c>
      <c r="H18" s="132"/>
      <c r="I18" s="133"/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32">
        <v>0</v>
      </c>
      <c r="Q18" s="134">
        <v>0</v>
      </c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32" t="s">
        <v>85</v>
      </c>
      <c r="B19" s="66" t="s">
        <v>57</v>
      </c>
      <c r="C19" s="69"/>
      <c r="D19" s="69"/>
      <c r="E19" s="105"/>
      <c r="F19" s="163">
        <v>2254.6</v>
      </c>
      <c r="G19" s="155">
        <v>2468</v>
      </c>
      <c r="H19" s="135">
        <v>821</v>
      </c>
      <c r="I19" s="137">
        <v>769</v>
      </c>
      <c r="J19" s="135">
        <v>555</v>
      </c>
      <c r="K19" s="138">
        <v>2131</v>
      </c>
      <c r="L19" s="135">
        <v>16787</v>
      </c>
      <c r="M19" s="137">
        <v>21137</v>
      </c>
      <c r="N19" s="135">
        <v>5475</v>
      </c>
      <c r="O19" s="138">
        <v>6386</v>
      </c>
      <c r="P19" s="135">
        <v>16089</v>
      </c>
      <c r="Q19" s="138">
        <v>18136</v>
      </c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32"/>
      <c r="B20" s="13"/>
      <c r="C20" s="61" t="s">
        <v>58</v>
      </c>
      <c r="D20" s="53"/>
      <c r="E20" s="101"/>
      <c r="F20" s="161">
        <v>606.8</v>
      </c>
      <c r="G20" s="150">
        <v>677</v>
      </c>
      <c r="H20" s="117">
        <v>157</v>
      </c>
      <c r="I20" s="119">
        <v>100</v>
      </c>
      <c r="J20" s="117">
        <v>243</v>
      </c>
      <c r="K20" s="122">
        <v>151</v>
      </c>
      <c r="L20" s="117">
        <v>11670</v>
      </c>
      <c r="M20" s="119">
        <v>14755</v>
      </c>
      <c r="N20" s="117">
        <v>1000</v>
      </c>
      <c r="O20" s="120">
        <v>2000</v>
      </c>
      <c r="P20" s="117">
        <v>10109</v>
      </c>
      <c r="Q20" s="120">
        <v>12141</v>
      </c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32"/>
      <c r="B21" s="26" t="s">
        <v>59</v>
      </c>
      <c r="C21" s="67"/>
      <c r="D21" s="67"/>
      <c r="E21" s="103" t="s">
        <v>197</v>
      </c>
      <c r="F21" s="164">
        <v>2254.6</v>
      </c>
      <c r="G21" s="149">
        <v>2468</v>
      </c>
      <c r="H21" s="123">
        <v>821</v>
      </c>
      <c r="I21" s="125">
        <v>769</v>
      </c>
      <c r="J21" s="123">
        <v>555</v>
      </c>
      <c r="K21" s="126">
        <v>2131</v>
      </c>
      <c r="L21" s="123">
        <v>16787</v>
      </c>
      <c r="M21" s="125">
        <v>21137</v>
      </c>
      <c r="N21" s="123">
        <v>5475</v>
      </c>
      <c r="O21" s="126">
        <v>6386</v>
      </c>
      <c r="P21" s="123">
        <v>16089</v>
      </c>
      <c r="Q21" s="126">
        <v>18136</v>
      </c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32"/>
      <c r="B22" s="66" t="s">
        <v>60</v>
      </c>
      <c r="C22" s="69"/>
      <c r="D22" s="69"/>
      <c r="E22" s="105" t="s">
        <v>198</v>
      </c>
      <c r="F22" s="163">
        <v>3099.6</v>
      </c>
      <c r="G22" s="155">
        <v>3512</v>
      </c>
      <c r="H22" s="135">
        <v>1498</v>
      </c>
      <c r="I22" s="137">
        <v>1462</v>
      </c>
      <c r="J22" s="135">
        <v>745</v>
      </c>
      <c r="K22" s="138">
        <v>2294</v>
      </c>
      <c r="L22" s="135">
        <v>40272</v>
      </c>
      <c r="M22" s="137">
        <v>42177</v>
      </c>
      <c r="N22" s="135">
        <v>27910</v>
      </c>
      <c r="O22" s="138">
        <v>29476</v>
      </c>
      <c r="P22" s="135">
        <v>33676</v>
      </c>
      <c r="Q22" s="138">
        <v>37532</v>
      </c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32"/>
      <c r="B23" s="8" t="s">
        <v>61</v>
      </c>
      <c r="C23" s="50" t="s">
        <v>62</v>
      </c>
      <c r="D23" s="68"/>
      <c r="E23" s="104"/>
      <c r="F23" s="160">
        <v>2428.8</v>
      </c>
      <c r="G23" s="139">
        <v>2369</v>
      </c>
      <c r="H23" s="127">
        <v>1329</v>
      </c>
      <c r="I23" s="129">
        <v>1337</v>
      </c>
      <c r="J23" s="127">
        <v>180</v>
      </c>
      <c r="K23" s="130">
        <v>162</v>
      </c>
      <c r="L23" s="127">
        <v>25591</v>
      </c>
      <c r="M23" s="129">
        <v>30387</v>
      </c>
      <c r="N23" s="127">
        <v>8757</v>
      </c>
      <c r="O23" s="130">
        <v>9327</v>
      </c>
      <c r="P23" s="127">
        <v>18063</v>
      </c>
      <c r="Q23" s="130">
        <v>21434</v>
      </c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32"/>
      <c r="B24" s="52" t="s">
        <v>199</v>
      </c>
      <c r="C24" s="53"/>
      <c r="D24" s="53"/>
      <c r="E24" s="101" t="s">
        <v>200</v>
      </c>
      <c r="F24" s="161">
        <v>-845</v>
      </c>
      <c r="G24" s="150">
        <v>-1044</v>
      </c>
      <c r="H24" s="161">
        <v>-677</v>
      </c>
      <c r="I24" s="150">
        <v>-693</v>
      </c>
      <c r="J24" s="161">
        <v>-190</v>
      </c>
      <c r="K24" s="150">
        <v>-163</v>
      </c>
      <c r="L24" s="161">
        <v>-23485</v>
      </c>
      <c r="M24" s="150">
        <v>-21040</v>
      </c>
      <c r="N24" s="161">
        <v>-22435</v>
      </c>
      <c r="O24" s="150">
        <v>-23090</v>
      </c>
      <c r="P24" s="161">
        <v>-17587</v>
      </c>
      <c r="Q24" s="150">
        <v>-19396</v>
      </c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32"/>
      <c r="B25" s="112" t="s">
        <v>63</v>
      </c>
      <c r="C25" s="68"/>
      <c r="D25" s="68"/>
      <c r="E25" s="334" t="s">
        <v>201</v>
      </c>
      <c r="F25" s="351">
        <v>845</v>
      </c>
      <c r="G25" s="321">
        <v>1044</v>
      </c>
      <c r="H25" s="319">
        <v>677</v>
      </c>
      <c r="I25" s="321">
        <v>693</v>
      </c>
      <c r="J25" s="319">
        <v>190</v>
      </c>
      <c r="K25" s="321">
        <v>163</v>
      </c>
      <c r="L25" s="319">
        <v>23485</v>
      </c>
      <c r="M25" s="321">
        <v>21040</v>
      </c>
      <c r="N25" s="319">
        <v>22435</v>
      </c>
      <c r="O25" s="321">
        <v>23090</v>
      </c>
      <c r="P25" s="319">
        <v>17587</v>
      </c>
      <c r="Q25" s="321">
        <v>19396</v>
      </c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32"/>
      <c r="B26" s="26" t="s">
        <v>64</v>
      </c>
      <c r="C26" s="67"/>
      <c r="D26" s="67"/>
      <c r="E26" s="335"/>
      <c r="F26" s="352"/>
      <c r="G26" s="322"/>
      <c r="H26" s="320"/>
      <c r="I26" s="322"/>
      <c r="J26" s="320"/>
      <c r="K26" s="322"/>
      <c r="L26" s="320"/>
      <c r="M26" s="322"/>
      <c r="N26" s="320"/>
      <c r="O26" s="322"/>
      <c r="P26" s="320"/>
      <c r="Q26" s="322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33"/>
      <c r="B27" s="59" t="s">
        <v>202</v>
      </c>
      <c r="C27" s="37"/>
      <c r="D27" s="37"/>
      <c r="E27" s="106" t="s">
        <v>203</v>
      </c>
      <c r="F27" s="165">
        <f aca="true" t="shared" si="0" ref="F27:O27">F24+F25</f>
        <v>0</v>
      </c>
      <c r="G27" s="151">
        <f t="shared" si="0"/>
        <v>0</v>
      </c>
      <c r="H27" s="165">
        <f t="shared" si="0"/>
        <v>0</v>
      </c>
      <c r="I27" s="151">
        <f t="shared" si="0"/>
        <v>0</v>
      </c>
      <c r="J27" s="165">
        <f t="shared" si="0"/>
        <v>0</v>
      </c>
      <c r="K27" s="151">
        <f t="shared" si="0"/>
        <v>0</v>
      </c>
      <c r="L27" s="165">
        <f t="shared" si="0"/>
        <v>0</v>
      </c>
      <c r="M27" s="151">
        <f t="shared" si="0"/>
        <v>0</v>
      </c>
      <c r="N27" s="165">
        <f t="shared" si="0"/>
        <v>0</v>
      </c>
      <c r="O27" s="151">
        <f t="shared" si="0"/>
        <v>0</v>
      </c>
      <c r="P27" s="165">
        <f>P24+P25</f>
        <v>0</v>
      </c>
      <c r="Q27" s="151">
        <f>Q24+Q25</f>
        <v>0</v>
      </c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9" t="s">
        <v>65</v>
      </c>
      <c r="B30" s="340"/>
      <c r="C30" s="340"/>
      <c r="D30" s="340"/>
      <c r="E30" s="341"/>
      <c r="F30" s="323"/>
      <c r="G30" s="324"/>
      <c r="H30" s="323"/>
      <c r="I30" s="324"/>
      <c r="J30" s="323"/>
      <c r="K30" s="324"/>
      <c r="L30" s="323"/>
      <c r="M30" s="324"/>
      <c r="N30" s="323"/>
      <c r="O30" s="324"/>
      <c r="P30" s="323"/>
      <c r="Q30" s="324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42"/>
      <c r="B31" s="343"/>
      <c r="C31" s="343"/>
      <c r="D31" s="343"/>
      <c r="E31" s="344"/>
      <c r="F31" s="178" t="s">
        <v>286</v>
      </c>
      <c r="G31" s="51" t="s">
        <v>1</v>
      </c>
      <c r="H31" s="178" t="s">
        <v>286</v>
      </c>
      <c r="I31" s="51" t="s">
        <v>1</v>
      </c>
      <c r="J31" s="178" t="s">
        <v>286</v>
      </c>
      <c r="K31" s="51" t="s">
        <v>1</v>
      </c>
      <c r="L31" s="178" t="s">
        <v>286</v>
      </c>
      <c r="M31" s="51" t="s">
        <v>1</v>
      </c>
      <c r="N31" s="178" t="s">
        <v>286</v>
      </c>
      <c r="O31" s="238" t="s">
        <v>1</v>
      </c>
      <c r="P31" s="178" t="s">
        <v>286</v>
      </c>
      <c r="Q31" s="238" t="s">
        <v>1</v>
      </c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31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13"/>
      <c r="O32" s="154"/>
      <c r="P32" s="113"/>
      <c r="Q32" s="154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45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127"/>
      <c r="M33" s="128"/>
      <c r="N33" s="127"/>
      <c r="O33" s="139"/>
      <c r="P33" s="127"/>
      <c r="Q33" s="139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45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50"/>
      <c r="P34" s="117"/>
      <c r="Q34" s="150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45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49"/>
      <c r="P35" s="123"/>
      <c r="Q35" s="149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45"/>
      <c r="B36" s="66" t="s">
        <v>49</v>
      </c>
      <c r="C36" s="69"/>
      <c r="D36" s="69"/>
      <c r="E36" s="16" t="s">
        <v>38</v>
      </c>
      <c r="F36" s="135"/>
      <c r="G36" s="136"/>
      <c r="H36" s="135"/>
      <c r="I36" s="137"/>
      <c r="J36" s="135"/>
      <c r="K36" s="138"/>
      <c r="L36" s="135"/>
      <c r="M36" s="136"/>
      <c r="N36" s="135"/>
      <c r="O36" s="155"/>
      <c r="P36" s="135"/>
      <c r="Q36" s="155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45"/>
      <c r="B37" s="14"/>
      <c r="C37" s="61" t="s">
        <v>69</v>
      </c>
      <c r="D37" s="53"/>
      <c r="E37" s="102"/>
      <c r="F37" s="117"/>
      <c r="G37" s="118"/>
      <c r="H37" s="117"/>
      <c r="I37" s="119"/>
      <c r="J37" s="117"/>
      <c r="K37" s="120"/>
      <c r="L37" s="117"/>
      <c r="M37" s="118"/>
      <c r="N37" s="117"/>
      <c r="O37" s="150"/>
      <c r="P37" s="117"/>
      <c r="Q37" s="150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45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50"/>
      <c r="P38" s="117"/>
      <c r="Q38" s="150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46"/>
      <c r="B39" s="6" t="s">
        <v>71</v>
      </c>
      <c r="C39" s="7"/>
      <c r="D39" s="7"/>
      <c r="E39" s="110" t="s">
        <v>205</v>
      </c>
      <c r="F39" s="165">
        <f aca="true" t="shared" si="1" ref="F39:O39">F32-F36</f>
        <v>0</v>
      </c>
      <c r="G39" s="151">
        <f t="shared" si="1"/>
        <v>0</v>
      </c>
      <c r="H39" s="165">
        <f t="shared" si="1"/>
        <v>0</v>
      </c>
      <c r="I39" s="151">
        <f t="shared" si="1"/>
        <v>0</v>
      </c>
      <c r="J39" s="165">
        <f t="shared" si="1"/>
        <v>0</v>
      </c>
      <c r="K39" s="151">
        <f t="shared" si="1"/>
        <v>0</v>
      </c>
      <c r="L39" s="165">
        <f t="shared" si="1"/>
        <v>0</v>
      </c>
      <c r="M39" s="151">
        <f t="shared" si="1"/>
        <v>0</v>
      </c>
      <c r="N39" s="165">
        <f t="shared" si="1"/>
        <v>0</v>
      </c>
      <c r="O39" s="151">
        <f t="shared" si="1"/>
        <v>0</v>
      </c>
      <c r="P39" s="165">
        <f>P32-P36</f>
        <v>0</v>
      </c>
      <c r="Q39" s="151">
        <f>Q32-Q36</f>
        <v>0</v>
      </c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31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55"/>
      <c r="P40" s="135"/>
      <c r="Q40" s="155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47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50"/>
      <c r="P41" s="117"/>
      <c r="Q41" s="150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47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55"/>
      <c r="P42" s="135"/>
      <c r="Q42" s="155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47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50"/>
      <c r="P43" s="117"/>
      <c r="Q43" s="150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48"/>
      <c r="B44" s="59" t="s">
        <v>71</v>
      </c>
      <c r="C44" s="37"/>
      <c r="D44" s="37"/>
      <c r="E44" s="110" t="s">
        <v>206</v>
      </c>
      <c r="F44" s="162">
        <f aca="true" t="shared" si="2" ref="F44:O44">F40-F42</f>
        <v>0</v>
      </c>
      <c r="G44" s="166">
        <f t="shared" si="2"/>
        <v>0</v>
      </c>
      <c r="H44" s="162">
        <f t="shared" si="2"/>
        <v>0</v>
      </c>
      <c r="I44" s="166">
        <f t="shared" si="2"/>
        <v>0</v>
      </c>
      <c r="J44" s="162">
        <f t="shared" si="2"/>
        <v>0</v>
      </c>
      <c r="K44" s="166">
        <f t="shared" si="2"/>
        <v>0</v>
      </c>
      <c r="L44" s="162">
        <f t="shared" si="2"/>
        <v>0</v>
      </c>
      <c r="M44" s="166">
        <f t="shared" si="2"/>
        <v>0</v>
      </c>
      <c r="N44" s="162">
        <f t="shared" si="2"/>
        <v>0</v>
      </c>
      <c r="O44" s="166">
        <f t="shared" si="2"/>
        <v>0</v>
      </c>
      <c r="P44" s="162">
        <f>P40-P42</f>
        <v>0</v>
      </c>
      <c r="Q44" s="166">
        <f>Q40-Q42</f>
        <v>0</v>
      </c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36" t="s">
        <v>79</v>
      </c>
      <c r="B45" s="20" t="s">
        <v>75</v>
      </c>
      <c r="C45" s="9"/>
      <c r="D45" s="9"/>
      <c r="E45" s="111" t="s">
        <v>207</v>
      </c>
      <c r="F45" s="168">
        <f aca="true" t="shared" si="3" ref="F45:O45">F39+F44</f>
        <v>0</v>
      </c>
      <c r="G45" s="152">
        <f t="shared" si="3"/>
        <v>0</v>
      </c>
      <c r="H45" s="168">
        <f t="shared" si="3"/>
        <v>0</v>
      </c>
      <c r="I45" s="152">
        <f t="shared" si="3"/>
        <v>0</v>
      </c>
      <c r="J45" s="168">
        <f t="shared" si="3"/>
        <v>0</v>
      </c>
      <c r="K45" s="152">
        <f t="shared" si="3"/>
        <v>0</v>
      </c>
      <c r="L45" s="168">
        <f t="shared" si="3"/>
        <v>0</v>
      </c>
      <c r="M45" s="152">
        <f t="shared" si="3"/>
        <v>0</v>
      </c>
      <c r="N45" s="168">
        <f t="shared" si="3"/>
        <v>0</v>
      </c>
      <c r="O45" s="152">
        <f t="shared" si="3"/>
        <v>0</v>
      </c>
      <c r="P45" s="168">
        <f>P39+P44</f>
        <v>0</v>
      </c>
      <c r="Q45" s="152">
        <f>Q39+Q44</f>
        <v>0</v>
      </c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37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44"/>
      <c r="O46" s="131"/>
      <c r="P46" s="144"/>
      <c r="Q46" s="131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37"/>
      <c r="B47" s="52" t="s">
        <v>77</v>
      </c>
      <c r="C47" s="53"/>
      <c r="D47" s="53"/>
      <c r="E47" s="53"/>
      <c r="F47" s="117"/>
      <c r="G47" s="118"/>
      <c r="H47" s="117"/>
      <c r="I47" s="119"/>
      <c r="J47" s="117"/>
      <c r="K47" s="120"/>
      <c r="L47" s="117"/>
      <c r="M47" s="118"/>
      <c r="N47" s="117"/>
      <c r="O47" s="150"/>
      <c r="P47" s="117"/>
      <c r="Q47" s="150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38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40"/>
      <c r="Q48" s="151"/>
      <c r="R48" s="136"/>
      <c r="S48" s="136"/>
      <c r="T48" s="136"/>
      <c r="U48" s="136"/>
      <c r="V48" s="136"/>
      <c r="W48" s="136"/>
      <c r="X48" s="136"/>
      <c r="Y48" s="136"/>
    </row>
    <row r="49" spans="1:17" ht="15.75" customHeight="1">
      <c r="A49" s="27" t="s">
        <v>208</v>
      </c>
      <c r="O49" s="5"/>
      <c r="Q49" s="5"/>
    </row>
    <row r="50" spans="1:17" ht="15.75" customHeight="1">
      <c r="A50" s="27"/>
      <c r="O50" s="14"/>
      <c r="Q50" s="14"/>
    </row>
  </sheetData>
  <sheetProtection/>
  <mergeCells count="32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P6:Q6"/>
    <mergeCell ref="P25:P26"/>
    <mergeCell ref="Q25:Q26"/>
    <mergeCell ref="P30:Q30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67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21" sqref="E21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5" t="s">
        <v>0</v>
      </c>
      <c r="B1" s="185"/>
      <c r="C1" s="241" t="s">
        <v>314</v>
      </c>
      <c r="D1" s="242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3"/>
      <c r="B5" s="243" t="s">
        <v>287</v>
      </c>
      <c r="C5" s="243"/>
      <c r="D5" s="243"/>
      <c r="H5" s="46"/>
      <c r="L5" s="46"/>
      <c r="N5" s="46" t="s">
        <v>210</v>
      </c>
    </row>
    <row r="6" spans="1:14" ht="15" customHeight="1">
      <c r="A6" s="244"/>
      <c r="B6" s="245"/>
      <c r="C6" s="245"/>
      <c r="D6" s="245"/>
      <c r="E6" s="353" t="s">
        <v>311</v>
      </c>
      <c r="F6" s="354"/>
      <c r="G6" s="353" t="s">
        <v>312</v>
      </c>
      <c r="H6" s="354"/>
      <c r="I6" s="246" t="s">
        <v>313</v>
      </c>
      <c r="J6" s="247"/>
      <c r="K6" s="353"/>
      <c r="L6" s="354"/>
      <c r="M6" s="353"/>
      <c r="N6" s="354"/>
    </row>
    <row r="7" spans="1:14" ht="15" customHeight="1">
      <c r="A7" s="248"/>
      <c r="B7" s="249"/>
      <c r="C7" s="249"/>
      <c r="D7" s="249"/>
      <c r="E7" s="250" t="s">
        <v>286</v>
      </c>
      <c r="F7" s="35" t="s">
        <v>1</v>
      </c>
      <c r="G7" s="250" t="s">
        <v>274</v>
      </c>
      <c r="H7" s="35" t="s">
        <v>1</v>
      </c>
      <c r="I7" s="250" t="s">
        <v>274</v>
      </c>
      <c r="J7" s="35" t="s">
        <v>1</v>
      </c>
      <c r="K7" s="250" t="s">
        <v>274</v>
      </c>
      <c r="L7" s="35" t="s">
        <v>1</v>
      </c>
      <c r="M7" s="250" t="s">
        <v>274</v>
      </c>
      <c r="N7" s="297" t="s">
        <v>1</v>
      </c>
    </row>
    <row r="8" spans="1:14" ht="18" customHeight="1">
      <c r="A8" s="355" t="s">
        <v>211</v>
      </c>
      <c r="B8" s="251" t="s">
        <v>212</v>
      </c>
      <c r="C8" s="252"/>
      <c r="D8" s="252"/>
      <c r="E8" s="253">
        <v>5</v>
      </c>
      <c r="F8" s="254">
        <v>5</v>
      </c>
      <c r="G8" s="253">
        <v>6</v>
      </c>
      <c r="H8" s="255">
        <v>6</v>
      </c>
      <c r="I8" s="253">
        <v>27</v>
      </c>
      <c r="J8" s="254">
        <v>27</v>
      </c>
      <c r="K8" s="253"/>
      <c r="L8" s="255"/>
      <c r="M8" s="253"/>
      <c r="N8" s="255"/>
    </row>
    <row r="9" spans="1:14" ht="18" customHeight="1">
      <c r="A9" s="309"/>
      <c r="B9" s="355" t="s">
        <v>213</v>
      </c>
      <c r="C9" s="207" t="s">
        <v>214</v>
      </c>
      <c r="D9" s="208"/>
      <c r="E9" s="256">
        <v>470</v>
      </c>
      <c r="F9" s="257">
        <v>470</v>
      </c>
      <c r="G9" s="256">
        <v>477</v>
      </c>
      <c r="H9" s="258">
        <v>477</v>
      </c>
      <c r="I9" s="256">
        <v>1000</v>
      </c>
      <c r="J9" s="257">
        <v>1000</v>
      </c>
      <c r="K9" s="256"/>
      <c r="L9" s="258"/>
      <c r="M9" s="256"/>
      <c r="N9" s="258"/>
    </row>
    <row r="10" spans="1:14" ht="18" customHeight="1">
      <c r="A10" s="309"/>
      <c r="B10" s="309"/>
      <c r="C10" s="52" t="s">
        <v>215</v>
      </c>
      <c r="D10" s="53"/>
      <c r="E10" s="259">
        <v>236</v>
      </c>
      <c r="F10" s="260">
        <v>236</v>
      </c>
      <c r="G10" s="259">
        <v>392</v>
      </c>
      <c r="H10" s="261">
        <v>392</v>
      </c>
      <c r="I10" s="259">
        <v>550</v>
      </c>
      <c r="J10" s="260">
        <v>550</v>
      </c>
      <c r="K10" s="259"/>
      <c r="L10" s="261"/>
      <c r="M10" s="259"/>
      <c r="N10" s="261"/>
    </row>
    <row r="11" spans="1:14" ht="18" customHeight="1">
      <c r="A11" s="309"/>
      <c r="B11" s="309"/>
      <c r="C11" s="52" t="s">
        <v>216</v>
      </c>
      <c r="D11" s="53"/>
      <c r="E11" s="259">
        <v>0</v>
      </c>
      <c r="F11" s="260">
        <v>0</v>
      </c>
      <c r="G11" s="259">
        <v>0</v>
      </c>
      <c r="H11" s="261">
        <v>0</v>
      </c>
      <c r="I11" s="259">
        <v>0</v>
      </c>
      <c r="J11" s="260">
        <v>0</v>
      </c>
      <c r="K11" s="259"/>
      <c r="L11" s="261"/>
      <c r="M11" s="259"/>
      <c r="N11" s="261"/>
    </row>
    <row r="12" spans="1:14" ht="18" customHeight="1">
      <c r="A12" s="309"/>
      <c r="B12" s="309"/>
      <c r="C12" s="52" t="s">
        <v>217</v>
      </c>
      <c r="D12" s="53"/>
      <c r="E12" s="259">
        <v>234</v>
      </c>
      <c r="F12" s="260">
        <v>234</v>
      </c>
      <c r="G12" s="259">
        <v>79</v>
      </c>
      <c r="H12" s="261">
        <v>79</v>
      </c>
      <c r="I12" s="259">
        <v>400</v>
      </c>
      <c r="J12" s="260">
        <v>400</v>
      </c>
      <c r="K12" s="259"/>
      <c r="L12" s="261"/>
      <c r="M12" s="259"/>
      <c r="N12" s="261"/>
    </row>
    <row r="13" spans="1:14" ht="18" customHeight="1">
      <c r="A13" s="309"/>
      <c r="B13" s="309"/>
      <c r="C13" s="52" t="s">
        <v>218</v>
      </c>
      <c r="D13" s="53"/>
      <c r="E13" s="259">
        <v>0</v>
      </c>
      <c r="F13" s="260">
        <v>0</v>
      </c>
      <c r="G13" s="259">
        <v>0</v>
      </c>
      <c r="H13" s="261">
        <v>0</v>
      </c>
      <c r="I13" s="259">
        <v>0</v>
      </c>
      <c r="J13" s="260">
        <v>0</v>
      </c>
      <c r="K13" s="259"/>
      <c r="L13" s="261"/>
      <c r="M13" s="259"/>
      <c r="N13" s="261"/>
    </row>
    <row r="14" spans="1:14" ht="18" customHeight="1">
      <c r="A14" s="310"/>
      <c r="B14" s="310"/>
      <c r="C14" s="59" t="s">
        <v>79</v>
      </c>
      <c r="D14" s="37"/>
      <c r="E14" s="262">
        <v>0</v>
      </c>
      <c r="F14" s="263">
        <v>0</v>
      </c>
      <c r="G14" s="262">
        <v>6</v>
      </c>
      <c r="H14" s="264">
        <v>6</v>
      </c>
      <c r="I14" s="262">
        <v>50</v>
      </c>
      <c r="J14" s="263">
        <v>50</v>
      </c>
      <c r="K14" s="262"/>
      <c r="L14" s="264"/>
      <c r="M14" s="262"/>
      <c r="N14" s="264"/>
    </row>
    <row r="15" spans="1:14" ht="18" customHeight="1">
      <c r="A15" s="308" t="s">
        <v>219</v>
      </c>
      <c r="B15" s="355" t="s">
        <v>220</v>
      </c>
      <c r="C15" s="207" t="s">
        <v>221</v>
      </c>
      <c r="D15" s="208"/>
      <c r="E15" s="265">
        <v>211</v>
      </c>
      <c r="F15" s="266">
        <v>252</v>
      </c>
      <c r="G15" s="265">
        <v>1558</v>
      </c>
      <c r="H15" s="152">
        <v>963</v>
      </c>
      <c r="I15" s="265">
        <v>3696</v>
      </c>
      <c r="J15" s="266">
        <v>3094</v>
      </c>
      <c r="K15" s="265"/>
      <c r="L15" s="152"/>
      <c r="M15" s="265"/>
      <c r="N15" s="152"/>
    </row>
    <row r="16" spans="1:14" ht="18" customHeight="1">
      <c r="A16" s="309"/>
      <c r="B16" s="309"/>
      <c r="C16" s="52" t="s">
        <v>222</v>
      </c>
      <c r="D16" s="53"/>
      <c r="E16" s="117">
        <v>502</v>
      </c>
      <c r="F16" s="119">
        <v>517</v>
      </c>
      <c r="G16" s="117">
        <v>12610</v>
      </c>
      <c r="H16" s="150">
        <v>7797</v>
      </c>
      <c r="I16" s="117">
        <v>810</v>
      </c>
      <c r="J16" s="119">
        <v>1195</v>
      </c>
      <c r="K16" s="117"/>
      <c r="L16" s="150"/>
      <c r="M16" s="117"/>
      <c r="N16" s="150"/>
    </row>
    <row r="17" spans="1:14" ht="18" customHeight="1">
      <c r="A17" s="309"/>
      <c r="B17" s="309"/>
      <c r="C17" s="52" t="s">
        <v>223</v>
      </c>
      <c r="D17" s="53"/>
      <c r="E17" s="117">
        <v>0</v>
      </c>
      <c r="F17" s="119">
        <v>0</v>
      </c>
      <c r="G17" s="117">
        <v>0</v>
      </c>
      <c r="H17" s="150">
        <v>0</v>
      </c>
      <c r="I17" s="117">
        <v>0</v>
      </c>
      <c r="J17" s="119">
        <v>0</v>
      </c>
      <c r="K17" s="117"/>
      <c r="L17" s="150"/>
      <c r="M17" s="117"/>
      <c r="N17" s="150"/>
    </row>
    <row r="18" spans="1:14" ht="18" customHeight="1">
      <c r="A18" s="309"/>
      <c r="B18" s="310"/>
      <c r="C18" s="59" t="s">
        <v>224</v>
      </c>
      <c r="D18" s="37"/>
      <c r="E18" s="165">
        <v>712</v>
      </c>
      <c r="F18" s="267">
        <v>769</v>
      </c>
      <c r="G18" s="165">
        <v>14167</v>
      </c>
      <c r="H18" s="267">
        <v>8761</v>
      </c>
      <c r="I18" s="165">
        <v>4506</v>
      </c>
      <c r="J18" s="267">
        <v>4289</v>
      </c>
      <c r="K18" s="165"/>
      <c r="L18" s="267"/>
      <c r="M18" s="165"/>
      <c r="N18" s="267"/>
    </row>
    <row r="19" spans="1:14" ht="18" customHeight="1">
      <c r="A19" s="309"/>
      <c r="B19" s="355" t="s">
        <v>225</v>
      </c>
      <c r="C19" s="207" t="s">
        <v>226</v>
      </c>
      <c r="D19" s="208"/>
      <c r="E19" s="168">
        <v>84</v>
      </c>
      <c r="F19" s="152">
        <v>146</v>
      </c>
      <c r="G19" s="168">
        <v>1109</v>
      </c>
      <c r="H19" s="152">
        <v>884</v>
      </c>
      <c r="I19" s="168">
        <v>1294</v>
      </c>
      <c r="J19" s="152">
        <v>1215</v>
      </c>
      <c r="K19" s="168"/>
      <c r="L19" s="152"/>
      <c r="M19" s="168"/>
      <c r="N19" s="152"/>
    </row>
    <row r="20" spans="1:14" ht="18" customHeight="1">
      <c r="A20" s="309"/>
      <c r="B20" s="309"/>
      <c r="C20" s="52" t="s">
        <v>227</v>
      </c>
      <c r="D20" s="53"/>
      <c r="E20" s="161">
        <v>42</v>
      </c>
      <c r="F20" s="150">
        <v>44</v>
      </c>
      <c r="G20" s="161">
        <v>9943</v>
      </c>
      <c r="H20" s="150">
        <v>4622</v>
      </c>
      <c r="I20" s="161">
        <v>150</v>
      </c>
      <c r="J20" s="150">
        <v>158</v>
      </c>
      <c r="K20" s="161"/>
      <c r="L20" s="150"/>
      <c r="M20" s="161"/>
      <c r="N20" s="150"/>
    </row>
    <row r="21" spans="1:14" s="272" customFormat="1" ht="18" customHeight="1">
      <c r="A21" s="309"/>
      <c r="B21" s="309"/>
      <c r="C21" s="268" t="s">
        <v>228</v>
      </c>
      <c r="D21" s="269"/>
      <c r="E21" s="270">
        <v>0</v>
      </c>
      <c r="F21" s="271">
        <v>0</v>
      </c>
      <c r="G21" s="270">
        <v>0</v>
      </c>
      <c r="H21" s="271">
        <v>0</v>
      </c>
      <c r="I21" s="270">
        <v>0</v>
      </c>
      <c r="J21" s="271">
        <v>0</v>
      </c>
      <c r="K21" s="270"/>
      <c r="L21" s="271"/>
      <c r="M21" s="270"/>
      <c r="N21" s="271"/>
    </row>
    <row r="22" spans="1:14" ht="18" customHeight="1">
      <c r="A22" s="309"/>
      <c r="B22" s="310"/>
      <c r="C22" s="6" t="s">
        <v>229</v>
      </c>
      <c r="D22" s="7"/>
      <c r="E22" s="165">
        <v>126</v>
      </c>
      <c r="F22" s="151">
        <v>190</v>
      </c>
      <c r="G22" s="165">
        <v>11052</v>
      </c>
      <c r="H22" s="151">
        <v>5507</v>
      </c>
      <c r="I22" s="165">
        <v>1444</v>
      </c>
      <c r="J22" s="151">
        <v>1373</v>
      </c>
      <c r="K22" s="165"/>
      <c r="L22" s="151"/>
      <c r="M22" s="165"/>
      <c r="N22" s="151"/>
    </row>
    <row r="23" spans="1:14" ht="18" customHeight="1">
      <c r="A23" s="309"/>
      <c r="B23" s="355" t="s">
        <v>230</v>
      </c>
      <c r="C23" s="207" t="s">
        <v>231</v>
      </c>
      <c r="D23" s="208"/>
      <c r="E23" s="168">
        <v>470</v>
      </c>
      <c r="F23" s="152">
        <v>470</v>
      </c>
      <c r="G23" s="168">
        <v>477</v>
      </c>
      <c r="H23" s="152">
        <v>477</v>
      </c>
      <c r="I23" s="168">
        <v>1000</v>
      </c>
      <c r="J23" s="152">
        <v>1000</v>
      </c>
      <c r="K23" s="168"/>
      <c r="L23" s="152"/>
      <c r="M23" s="168"/>
      <c r="N23" s="152"/>
    </row>
    <row r="24" spans="1:14" ht="18" customHeight="1">
      <c r="A24" s="309"/>
      <c r="B24" s="309"/>
      <c r="C24" s="52" t="s">
        <v>232</v>
      </c>
      <c r="D24" s="53"/>
      <c r="E24" s="161">
        <v>117</v>
      </c>
      <c r="F24" s="150">
        <v>109</v>
      </c>
      <c r="G24" s="161">
        <v>2510</v>
      </c>
      <c r="H24" s="150">
        <v>2649</v>
      </c>
      <c r="I24" s="161">
        <v>2038</v>
      </c>
      <c r="J24" s="150">
        <v>1894</v>
      </c>
      <c r="K24" s="161"/>
      <c r="L24" s="150"/>
      <c r="M24" s="161"/>
      <c r="N24" s="150"/>
    </row>
    <row r="25" spans="1:14" ht="18" customHeight="1">
      <c r="A25" s="309"/>
      <c r="B25" s="309"/>
      <c r="C25" s="52" t="s">
        <v>233</v>
      </c>
      <c r="D25" s="53"/>
      <c r="E25" s="161">
        <v>0</v>
      </c>
      <c r="F25" s="150">
        <v>0</v>
      </c>
      <c r="G25" s="161">
        <v>128</v>
      </c>
      <c r="H25" s="150">
        <v>128</v>
      </c>
      <c r="I25" s="161">
        <v>24</v>
      </c>
      <c r="J25" s="150">
        <v>22</v>
      </c>
      <c r="K25" s="161"/>
      <c r="L25" s="150"/>
      <c r="M25" s="161"/>
      <c r="N25" s="150"/>
    </row>
    <row r="26" spans="1:14" ht="18" customHeight="1">
      <c r="A26" s="309"/>
      <c r="B26" s="310"/>
      <c r="C26" s="57" t="s">
        <v>234</v>
      </c>
      <c r="D26" s="58"/>
      <c r="E26" s="273">
        <v>587</v>
      </c>
      <c r="F26" s="151">
        <v>579</v>
      </c>
      <c r="G26" s="273">
        <v>3115</v>
      </c>
      <c r="H26" s="151">
        <v>3254</v>
      </c>
      <c r="I26" s="142">
        <v>3062</v>
      </c>
      <c r="J26" s="151">
        <v>2916</v>
      </c>
      <c r="K26" s="273"/>
      <c r="L26" s="151"/>
      <c r="M26" s="273"/>
      <c r="N26" s="151"/>
    </row>
    <row r="27" spans="1:14" ht="18" customHeight="1">
      <c r="A27" s="310"/>
      <c r="B27" s="59" t="s">
        <v>235</v>
      </c>
      <c r="C27" s="37"/>
      <c r="D27" s="37"/>
      <c r="E27" s="274">
        <v>712</v>
      </c>
      <c r="F27" s="151">
        <v>769</v>
      </c>
      <c r="G27" s="165">
        <v>14167</v>
      </c>
      <c r="H27" s="151">
        <v>8760</v>
      </c>
      <c r="I27" s="274">
        <v>4506</v>
      </c>
      <c r="J27" s="151">
        <v>4289</v>
      </c>
      <c r="K27" s="165"/>
      <c r="L27" s="151"/>
      <c r="M27" s="165"/>
      <c r="N27" s="151"/>
    </row>
    <row r="28" spans="1:14" ht="18" customHeight="1">
      <c r="A28" s="355" t="s">
        <v>236</v>
      </c>
      <c r="B28" s="355" t="s">
        <v>237</v>
      </c>
      <c r="C28" s="207" t="s">
        <v>238</v>
      </c>
      <c r="D28" s="275" t="s">
        <v>37</v>
      </c>
      <c r="E28" s="168">
        <v>128</v>
      </c>
      <c r="F28" s="152">
        <v>130.9</v>
      </c>
      <c r="G28" s="168">
        <v>2288</v>
      </c>
      <c r="H28" s="152">
        <v>2104</v>
      </c>
      <c r="I28" s="168">
        <v>4143</v>
      </c>
      <c r="J28" s="152">
        <v>3894</v>
      </c>
      <c r="K28" s="168"/>
      <c r="L28" s="152"/>
      <c r="M28" s="168"/>
      <c r="N28" s="152"/>
    </row>
    <row r="29" spans="1:14" ht="18" customHeight="1">
      <c r="A29" s="309"/>
      <c r="B29" s="309"/>
      <c r="C29" s="52" t="s">
        <v>239</v>
      </c>
      <c r="D29" s="276" t="s">
        <v>38</v>
      </c>
      <c r="E29" s="161">
        <v>0</v>
      </c>
      <c r="F29" s="150">
        <v>0</v>
      </c>
      <c r="G29" s="161">
        <v>65</v>
      </c>
      <c r="H29" s="150">
        <v>63</v>
      </c>
      <c r="I29" s="161">
        <v>2962</v>
      </c>
      <c r="J29" s="150">
        <v>2813</v>
      </c>
      <c r="K29" s="161"/>
      <c r="L29" s="150"/>
      <c r="M29" s="161"/>
      <c r="N29" s="150"/>
    </row>
    <row r="30" spans="1:14" ht="18" customHeight="1">
      <c r="A30" s="309"/>
      <c r="B30" s="309"/>
      <c r="C30" s="52" t="s">
        <v>240</v>
      </c>
      <c r="D30" s="276" t="s">
        <v>241</v>
      </c>
      <c r="E30" s="161">
        <v>119</v>
      </c>
      <c r="F30" s="150">
        <v>130.86</v>
      </c>
      <c r="G30" s="117">
        <v>2318</v>
      </c>
      <c r="H30" s="150">
        <v>2096</v>
      </c>
      <c r="I30" s="161">
        <v>941</v>
      </c>
      <c r="J30" s="150">
        <v>668</v>
      </c>
      <c r="K30" s="161"/>
      <c r="L30" s="150"/>
      <c r="M30" s="161"/>
      <c r="N30" s="150"/>
    </row>
    <row r="31" spans="1:15" ht="18" customHeight="1">
      <c r="A31" s="309"/>
      <c r="B31" s="309"/>
      <c r="C31" s="6" t="s">
        <v>242</v>
      </c>
      <c r="D31" s="277" t="s">
        <v>243</v>
      </c>
      <c r="E31" s="165">
        <v>9</v>
      </c>
      <c r="F31" s="267">
        <v>0.03999999999999204</v>
      </c>
      <c r="G31" s="165">
        <v>-95</v>
      </c>
      <c r="H31" s="267">
        <v>-55</v>
      </c>
      <c r="I31" s="165">
        <v>240</v>
      </c>
      <c r="J31" s="278">
        <v>413</v>
      </c>
      <c r="K31" s="165">
        <f>K28-K29-K30</f>
        <v>0</v>
      </c>
      <c r="L31" s="278">
        <f>L28-L29-L30</f>
        <v>0</v>
      </c>
      <c r="M31" s="165">
        <f>M28-M29-M30</f>
        <v>0</v>
      </c>
      <c r="N31" s="267">
        <f>N28-N29-N30</f>
        <v>0</v>
      </c>
      <c r="O31" s="8"/>
    </row>
    <row r="32" spans="1:14" ht="18" customHeight="1">
      <c r="A32" s="309"/>
      <c r="B32" s="309"/>
      <c r="C32" s="207" t="s">
        <v>244</v>
      </c>
      <c r="D32" s="275" t="s">
        <v>245</v>
      </c>
      <c r="E32" s="168">
        <v>2</v>
      </c>
      <c r="F32" s="152">
        <v>2</v>
      </c>
      <c r="G32" s="168">
        <v>38</v>
      </c>
      <c r="H32" s="152">
        <v>28</v>
      </c>
      <c r="I32" s="168">
        <v>49</v>
      </c>
      <c r="J32" s="152">
        <v>42</v>
      </c>
      <c r="K32" s="168"/>
      <c r="L32" s="152"/>
      <c r="M32" s="168"/>
      <c r="N32" s="152"/>
    </row>
    <row r="33" spans="1:14" ht="18" customHeight="1">
      <c r="A33" s="309"/>
      <c r="B33" s="309"/>
      <c r="C33" s="52" t="s">
        <v>246</v>
      </c>
      <c r="D33" s="276" t="s">
        <v>247</v>
      </c>
      <c r="E33" s="161">
        <v>0</v>
      </c>
      <c r="F33" s="150">
        <v>1</v>
      </c>
      <c r="G33" s="161">
        <v>75</v>
      </c>
      <c r="H33" s="150">
        <v>90</v>
      </c>
      <c r="I33" s="161">
        <v>2</v>
      </c>
      <c r="J33" s="150">
        <v>8</v>
      </c>
      <c r="K33" s="161"/>
      <c r="L33" s="150"/>
      <c r="M33" s="161"/>
      <c r="N33" s="150"/>
    </row>
    <row r="34" spans="1:14" ht="18" customHeight="1">
      <c r="A34" s="309"/>
      <c r="B34" s="310"/>
      <c r="C34" s="6" t="s">
        <v>248</v>
      </c>
      <c r="D34" s="277" t="s">
        <v>249</v>
      </c>
      <c r="E34" s="165">
        <v>11</v>
      </c>
      <c r="F34" s="151">
        <v>1.039999999999992</v>
      </c>
      <c r="G34" s="165">
        <v>-132</v>
      </c>
      <c r="H34" s="151">
        <v>-117</v>
      </c>
      <c r="I34" s="165">
        <v>287</v>
      </c>
      <c r="J34" s="151">
        <v>447</v>
      </c>
      <c r="K34" s="165">
        <f>K31+K32-K33</f>
        <v>0</v>
      </c>
      <c r="L34" s="151">
        <f>L31+L32-L33</f>
        <v>0</v>
      </c>
      <c r="M34" s="165">
        <f>M31+M32-M33</f>
        <v>0</v>
      </c>
      <c r="N34" s="151">
        <f>N31+N32-N33</f>
        <v>0</v>
      </c>
    </row>
    <row r="35" spans="1:14" ht="18" customHeight="1">
      <c r="A35" s="309"/>
      <c r="B35" s="355" t="s">
        <v>250</v>
      </c>
      <c r="C35" s="207" t="s">
        <v>251</v>
      </c>
      <c r="D35" s="275" t="s">
        <v>252</v>
      </c>
      <c r="E35" s="168">
        <v>0</v>
      </c>
      <c r="F35" s="152">
        <v>5</v>
      </c>
      <c r="G35" s="168">
        <v>0</v>
      </c>
      <c r="H35" s="152">
        <v>610</v>
      </c>
      <c r="I35" s="168">
        <v>0</v>
      </c>
      <c r="J35" s="152"/>
      <c r="K35" s="168"/>
      <c r="L35" s="152"/>
      <c r="M35" s="168"/>
      <c r="N35" s="152"/>
    </row>
    <row r="36" spans="1:14" ht="18" customHeight="1">
      <c r="A36" s="309"/>
      <c r="B36" s="309"/>
      <c r="C36" s="52" t="s">
        <v>253</v>
      </c>
      <c r="D36" s="276" t="s">
        <v>254</v>
      </c>
      <c r="E36" s="161">
        <v>0</v>
      </c>
      <c r="F36" s="150">
        <v>0</v>
      </c>
      <c r="G36" s="161">
        <v>0</v>
      </c>
      <c r="H36" s="150">
        <v>400</v>
      </c>
      <c r="I36" s="161">
        <v>0</v>
      </c>
      <c r="J36" s="150"/>
      <c r="K36" s="161"/>
      <c r="L36" s="150"/>
      <c r="M36" s="161"/>
      <c r="N36" s="150"/>
    </row>
    <row r="37" spans="1:14" ht="18" customHeight="1">
      <c r="A37" s="309"/>
      <c r="B37" s="309"/>
      <c r="C37" s="52" t="s">
        <v>255</v>
      </c>
      <c r="D37" s="276" t="s">
        <v>256</v>
      </c>
      <c r="E37" s="161">
        <v>11</v>
      </c>
      <c r="F37" s="150">
        <v>6.039999999999992</v>
      </c>
      <c r="G37" s="161">
        <v>-132</v>
      </c>
      <c r="H37" s="150">
        <v>93</v>
      </c>
      <c r="I37" s="161">
        <v>287</v>
      </c>
      <c r="J37" s="150">
        <v>447</v>
      </c>
      <c r="K37" s="161">
        <f>K34+K35-K36</f>
        <v>0</v>
      </c>
      <c r="L37" s="150">
        <f>L34+L35-L36</f>
        <v>0</v>
      </c>
      <c r="M37" s="161">
        <f>M34+M35-M36</f>
        <v>0</v>
      </c>
      <c r="N37" s="150">
        <f>N34+N35-N36</f>
        <v>0</v>
      </c>
    </row>
    <row r="38" spans="1:14" ht="18" customHeight="1">
      <c r="A38" s="309"/>
      <c r="B38" s="309"/>
      <c r="C38" s="52" t="s">
        <v>257</v>
      </c>
      <c r="D38" s="276" t="s">
        <v>258</v>
      </c>
      <c r="E38" s="161"/>
      <c r="F38" s="150"/>
      <c r="G38" s="161"/>
      <c r="H38" s="150"/>
      <c r="I38" s="161"/>
      <c r="J38" s="150"/>
      <c r="K38" s="161"/>
      <c r="L38" s="150"/>
      <c r="M38" s="161"/>
      <c r="N38" s="150"/>
    </row>
    <row r="39" spans="1:14" ht="18" customHeight="1">
      <c r="A39" s="309"/>
      <c r="B39" s="309"/>
      <c r="C39" s="52" t="s">
        <v>259</v>
      </c>
      <c r="D39" s="276" t="s">
        <v>260</v>
      </c>
      <c r="E39" s="161"/>
      <c r="F39" s="150"/>
      <c r="G39" s="161"/>
      <c r="H39" s="150"/>
      <c r="I39" s="161"/>
      <c r="J39" s="150"/>
      <c r="K39" s="161"/>
      <c r="L39" s="150"/>
      <c r="M39" s="161"/>
      <c r="N39" s="150"/>
    </row>
    <row r="40" spans="1:14" ht="18" customHeight="1">
      <c r="A40" s="309"/>
      <c r="B40" s="309"/>
      <c r="C40" s="52" t="s">
        <v>261</v>
      </c>
      <c r="D40" s="276" t="s">
        <v>262</v>
      </c>
      <c r="E40" s="161">
        <v>4</v>
      </c>
      <c r="F40" s="150">
        <v>1</v>
      </c>
      <c r="G40" s="161">
        <v>1</v>
      </c>
      <c r="H40" s="150">
        <v>13</v>
      </c>
      <c r="I40" s="161">
        <v>121</v>
      </c>
      <c r="J40" s="150">
        <v>53</v>
      </c>
      <c r="K40" s="161"/>
      <c r="L40" s="150"/>
      <c r="M40" s="161"/>
      <c r="N40" s="150"/>
    </row>
    <row r="41" spans="1:14" ht="18" customHeight="1">
      <c r="A41" s="309"/>
      <c r="B41" s="309"/>
      <c r="C41" s="219" t="s">
        <v>263</v>
      </c>
      <c r="D41" s="276" t="s">
        <v>264</v>
      </c>
      <c r="E41" s="161">
        <v>7</v>
      </c>
      <c r="F41" s="150">
        <v>5.039999999999992</v>
      </c>
      <c r="G41" s="161">
        <v>-133</v>
      </c>
      <c r="H41" s="150">
        <v>80</v>
      </c>
      <c r="I41" s="161">
        <v>166</v>
      </c>
      <c r="J41" s="150">
        <v>394</v>
      </c>
      <c r="K41" s="161">
        <f>K34+K35-K36-K40</f>
        <v>0</v>
      </c>
      <c r="L41" s="150">
        <f>L34+L35-L36-L40</f>
        <v>0</v>
      </c>
      <c r="M41" s="161">
        <f>M34+M35-M36-M40</f>
        <v>0</v>
      </c>
      <c r="N41" s="150">
        <f>N34+N35-N36-N40</f>
        <v>0</v>
      </c>
    </row>
    <row r="42" spans="1:14" ht="18" customHeight="1">
      <c r="A42" s="309"/>
      <c r="B42" s="309"/>
      <c r="C42" s="356" t="s">
        <v>265</v>
      </c>
      <c r="D42" s="357"/>
      <c r="E42" s="117">
        <v>7</v>
      </c>
      <c r="F42" s="118">
        <v>5.039999999999992</v>
      </c>
      <c r="G42" s="117">
        <v>-133</v>
      </c>
      <c r="H42" s="118">
        <v>80</v>
      </c>
      <c r="I42" s="117">
        <v>166</v>
      </c>
      <c r="J42" s="118">
        <v>394</v>
      </c>
      <c r="K42" s="117">
        <f>K37+K38-K39-K40</f>
        <v>0</v>
      </c>
      <c r="L42" s="118">
        <f>L37+L38-L39-L40</f>
        <v>0</v>
      </c>
      <c r="M42" s="117">
        <f>M37+M38-M39-M40</f>
        <v>0</v>
      </c>
      <c r="N42" s="150">
        <f>N37+N38-N39-N40</f>
        <v>0</v>
      </c>
    </row>
    <row r="43" spans="1:14" ht="18" customHeight="1">
      <c r="A43" s="309"/>
      <c r="B43" s="309"/>
      <c r="C43" s="52" t="s">
        <v>266</v>
      </c>
      <c r="D43" s="276" t="s">
        <v>267</v>
      </c>
      <c r="E43" s="161"/>
      <c r="F43" s="150"/>
      <c r="G43" s="161"/>
      <c r="H43" s="150"/>
      <c r="I43" s="161"/>
      <c r="J43" s="150"/>
      <c r="K43" s="161"/>
      <c r="L43" s="150"/>
      <c r="M43" s="161"/>
      <c r="N43" s="150"/>
    </row>
    <row r="44" spans="1:14" ht="18" customHeight="1">
      <c r="A44" s="310"/>
      <c r="B44" s="310"/>
      <c r="C44" s="6" t="s">
        <v>268</v>
      </c>
      <c r="D44" s="110" t="s">
        <v>269</v>
      </c>
      <c r="E44" s="165">
        <v>7</v>
      </c>
      <c r="F44" s="151">
        <v>5.039999999999992</v>
      </c>
      <c r="G44" s="165">
        <v>-133</v>
      </c>
      <c r="H44" s="151">
        <v>80</v>
      </c>
      <c r="I44" s="165">
        <v>166</v>
      </c>
      <c r="J44" s="151">
        <v>394</v>
      </c>
      <c r="K44" s="165">
        <f>K41+K43</f>
        <v>0</v>
      </c>
      <c r="L44" s="151">
        <f>L41+L43</f>
        <v>0</v>
      </c>
      <c r="M44" s="165">
        <f>M41+M43</f>
        <v>0</v>
      </c>
      <c r="N44" s="151">
        <f>N41+N43</f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9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吉岡</cp:lastModifiedBy>
  <cp:lastPrinted>2018-08-23T04:29:54Z</cp:lastPrinted>
  <dcterms:created xsi:type="dcterms:W3CDTF">1999-07-06T05:17:05Z</dcterms:created>
  <dcterms:modified xsi:type="dcterms:W3CDTF">2018-08-23T04:31:50Z</dcterms:modified>
  <cp:category/>
  <cp:version/>
  <cp:contentType/>
  <cp:contentStatus/>
</cp:coreProperties>
</file>