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<sst xmlns="http://schemas.openxmlformats.org/spreadsheetml/2006/main" count="505" uniqueCount="302">
  <si>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</si>
  <si>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</si>
  <si>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</si>
  <si>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</si>
  <si>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</si>
  <si>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</si>
  <si>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</si>
  <si>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</si>
  <si>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</si>
  <si>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</si>
  <si>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</si>
  <si>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</si>
  <si>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</si>
  <si>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</si>
  <si>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</si>
  <si>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</si>
  <si>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</si>
  <si>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</si>
  <si>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</si>
  <si>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</si>
  <si>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</si>
  <si>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</si>
  <si>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</si>
  <si>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</si>
  <si>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</si>
  <si>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</si>
  <si>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</si>
  <si>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</si>
  <si>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</si>
  <si>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</si>
  <si>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</si>
  <si>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</si>
  <si>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</si>
  <si>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</si>
  <si>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</si>
  <si>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</si>
  <si>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</si>
  <si>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</si>
  <si>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</si>
  <si>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</si>
  <si>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</si>
  <si>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</si>
  <si>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</si>
  <si>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</si>
  <si>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</si>
  <si>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</si>
  <si>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</si>
  <si>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</si>
  <si>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</si>
  <si>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</si>
  <si>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</si>
  <si>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</si>
  <si>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</si>
  <si>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</si>
  <si>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</si>
  <si>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</si>
  <si>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</si>
  <si>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</si>
  <si>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</si>
  <si>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</si>
  <si>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</si>
  <si>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</si>
  <si>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</si>
  <si>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</si>
  <si>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</si>
  <si>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</si>
  <si>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</si>
  <si>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</si>
  <si>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</si>
  <si>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</si>
  <si>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</si>
  <si>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</si>
  <si>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</si>
  <si>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</si>
  <si>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</si>
  <si>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</si>
  <si>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</si>
  <si>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</si>
  <si>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</si>
  <si>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</si>
  <si>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</si>
  <si>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</si>
  <si>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</si>
  <si>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</si>
  <si>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</si>
  <si>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</si>
  <si>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</si>
  <si>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</si>
  <si>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</si>
  <si>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</si>
  <si>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</si>
  <si>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</si>
  <si>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</si>
  <si>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</si>
  <si>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</si>
  <si>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</si>
  <si>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</si>
  <si>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</si>
  <si>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</si>
  <si>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</si>
  <si>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</si>
  <si>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</si>
  <si>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</si>
  <si>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</si>
  <si>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</si>
  <si>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</si>
  <si>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</si>
  <si>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</si>
  <si>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</si>
  <si>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</si>
  <si>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</si>
  <si>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</si>
  <si>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</si>
  <si>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</si>
  <si>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</si>
  <si>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</si>
  <si>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</si>
  <si>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</si>
  <si>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</si>
  <si>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</si>
  <si>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</si>
  <si>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</si>
  <si>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</si>
  <si>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</si>
  <si>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</si>
  <si>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</si>
  <si>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</si>
  <si>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</si>
  <si>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</si>
  <si>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</si>
  <si>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</si>
  <si>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</si>
  <si>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</si>
  <si>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</si>
  <si>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</si>
  <si>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</si>
  <si>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</si>
  <si>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</si>
  <si>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</si>
  <si>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</si>
  <si>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</si>
  <si>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</si>
  <si>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</si>
  <si>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</si>
  <si>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</si>
  <si>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</si>
  <si>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</si>
  <si>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</si>
  <si>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</si>
  <si>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</si>
  <si>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</si>
  <si>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</si>
  <si>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</si>
  <si>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</si>
  <si>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</si>
  <si>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</si>
  <si>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</si>
  <si>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</si>
  <si>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</si>
  <si>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</si>
  <si>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</si>
  <si>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</si>
  <si>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</si>
  <si>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</si>
  <si>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</si>
  <si>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</si>
  <si>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</si>
  <si>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</si>
  <si>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</si>
  <si>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</si>
  <si>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</si>
  <si>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</si>
  <si>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</si>
  <si>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</si>
  <si>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</si>
  <si>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</si>
  <si>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</si>
  <si>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</si>
  <si>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</si>
  <si>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</si>
  <si>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</si>
  <si>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</si>
  <si>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</si>
  <si>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</si>
  <si>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</si>
  <si>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</si>
  <si>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</si>
  <si>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</si>
  <si>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</si>
  <si>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</si>
  <si>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</si>
  <si>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</si>
  <si>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</si>
  <si>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</si>
  <si>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</si>
  <si>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</si>
  <si>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</si>
  <si>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</si>
  <si>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</si>
  <si>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</si>
  <si>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</si>
  <si>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</si>
  <si>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</si>
  <si>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</si>
  <si>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</si>
  <si>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</si>
  <si>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</si>
  <si>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</si>
  <si>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</si>
  <si>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</si>
  <si>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</si>
  <si>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</si>
  <si>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</si>
  <si>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</si>
  <si>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</si>
  <si>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</si>
  <si>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</si>
  <si>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</si>
  <si>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</si>
  <si>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</si>
  <si>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</si>
  <si>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</si>
  <si>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</si>
  <si>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</si>
  <si>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</si>
  <si>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</si>
  <si>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</si>
  <si>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</si>
  <si>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</si>
  <si>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</si>
  <si>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</si>
  <si>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</si>
  <si>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</si>
  <si>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</si>
  <si>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</si>
  <si>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</si>
  <si>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</si>
  <si>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</si>
  <si>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</si>
  <si>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</si>
  <si>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</si>
  <si>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</si>
  <si>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</si>
  <si>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</si>
  <si>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</si>
  <si>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</si>
  <si>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</si>
  <si>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</si>
  <si>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</si>
  <si>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</si>
  <si>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</si>
  <si>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</si>
  <si>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</si>
  <si>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</si>
  <si>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</si>
  <si>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</si>
  <si>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</si>
  <si>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</si>
  <si>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</si>
  <si>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</si>
  <si>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</si>
  <si>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</si>
  <si>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</si>
  <si>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</si>
  <si>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</si>
  <si>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</si>
  <si>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</si>
  <si>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</si>
  <si>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</si>
  <si>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</si>
  <si>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</si>
  <si>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</si>
  <si>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</si>
  <si>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</si>
  <si>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</si>
  <si>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</si>
  <si>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</si>
  <si>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</si>
  <si>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</si>
  <si>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</si>
  <si>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</si>
  <si>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</si>
  <si>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</si>
  <si>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</si>
  <si>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</si>
  <si>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</si>
  <si>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</si>
  <si>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</si>
  <si>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30年度</t>
  </si>
  <si>
    <t>広島市</t>
  </si>
  <si>
    <t>上水道事業</t>
  </si>
  <si>
    <t>下水道事業</t>
  </si>
  <si>
    <t>病院事業</t>
  </si>
  <si>
    <t>市場事業</t>
  </si>
  <si>
    <t>開発事業</t>
  </si>
  <si>
    <t>駐車場事業</t>
  </si>
  <si>
    <t>国民宿舎湯来ロッジ</t>
  </si>
  <si>
    <t>広島市流通センター㈱</t>
  </si>
  <si>
    <t>広島駅南口開発㈱</t>
  </si>
  <si>
    <t>広島高速道路公社</t>
  </si>
  <si>
    <t>広島高速交通㈱</t>
  </si>
  <si>
    <t>安芸市民病院事業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</si>
</sst>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3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4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4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4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4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4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Border="1" applyAlignment="1">
      <alignment vertical="center"/>
    </xf>
    <xf numFmtId="214" fontId="0" fillId="0" borderId="11" xfId="48" applyNumberFormat="1" applyBorder="1" applyAlignment="1">
      <alignment vertical="center"/>
    </xf>
    <xf numFmtId="214" fontId="0" fillId="0" borderId="58" xfId="48" applyNumberFormat="1" applyBorder="1" applyAlignment="1">
      <alignment vertical="center"/>
    </xf>
    <xf numFmtId="214" fontId="0" fillId="0" borderId="48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37" xfId="48" applyNumberFormat="1" applyBorder="1" applyAlignment="1">
      <alignment vertical="center"/>
    </xf>
    <xf numFmtId="214" fontId="0" fillId="0" borderId="16" xfId="48" applyNumberFormat="1" applyBorder="1" applyAlignment="1">
      <alignment vertical="center"/>
    </xf>
    <xf numFmtId="214" fontId="0" fillId="0" borderId="34" xfId="48" applyNumberForma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37" xfId="0" applyNumberFormat="1" applyBorder="1" applyAlignment="1" quotePrefix="1">
      <alignment horizontal="right" vertical="center"/>
    </xf>
    <xf numFmtId="214" fontId="0" fillId="0" borderId="19" xfId="48" applyNumberFormat="1" applyBorder="1" applyAlignment="1">
      <alignment vertical="center"/>
    </xf>
    <xf numFmtId="214" fontId="0" fillId="0" borderId="45" xfId="48" applyNumberFormat="1" applyBorder="1" applyAlignment="1">
      <alignment vertical="center"/>
    </xf>
    <xf numFmtId="214" fontId="0" fillId="0" borderId="18" xfId="48" applyNumberFormat="1" applyBorder="1" applyAlignment="1">
      <alignment vertical="center"/>
    </xf>
    <xf numFmtId="214" fontId="0" fillId="0" borderId="52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46" xfId="48" applyNumberFormat="1" applyBorder="1" applyAlignment="1">
      <alignment vertical="center"/>
    </xf>
    <xf numFmtId="214" fontId="0" fillId="0" borderId="33" xfId="48" applyNumberFormat="1" applyBorder="1" applyAlignment="1">
      <alignment vertical="center"/>
    </xf>
    <xf numFmtId="214" fontId="0" fillId="0" borderId="50" xfId="48" applyNumberForma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0" xfId="48" applyNumberFormat="1" applyBorder="1" applyAlignment="1">
      <alignment vertical="center"/>
    </xf>
    <xf numFmtId="214" fontId="0" fillId="0" borderId="31" xfId="48" applyNumberFormat="1" applyBorder="1" applyAlignment="1">
      <alignment vertical="center"/>
    </xf>
    <xf numFmtId="214" fontId="0" fillId="0" borderId="55" xfId="48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3" xfId="48" applyNumberFormat="1" applyBorder="1" applyAlignment="1">
      <alignment vertical="center"/>
    </xf>
    <xf numFmtId="214" fontId="0" fillId="0" borderId="35" xfId="48" applyNumberFormat="1" applyBorder="1" applyAlignment="1">
      <alignment vertical="center"/>
    </xf>
    <xf numFmtId="214" fontId="0" fillId="0" borderId="20" xfId="48" applyNumberFormat="1" applyBorder="1" applyAlignment="1">
      <alignment vertical="center"/>
    </xf>
    <xf numFmtId="214" fontId="0" fillId="0" borderId="59" xfId="48" applyNumberFormat="1" applyFont="1" applyBorder="1" applyAlignment="1" quotePrefix="1">
      <alignment horizontal="right" vertical="center"/>
    </xf>
    <xf numFmtId="214" fontId="0" fillId="0" borderId="37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5" xfId="48" applyNumberFormat="1" applyBorder="1" applyAlignment="1">
      <alignment vertical="center"/>
    </xf>
    <xf numFmtId="214" fontId="0" fillId="0" borderId="66" xfId="48" applyNumberFormat="1" applyBorder="1" applyAlignment="1">
      <alignment vertical="center"/>
    </xf>
    <xf numFmtId="214" fontId="0" fillId="0" borderId="22" xfId="48" applyNumberFormat="1" applyBorder="1" applyAlignment="1">
      <alignment vertical="center"/>
    </xf>
    <xf numFmtId="214" fontId="0" fillId="0" borderId="67" xfId="48" applyNumberFormat="1" applyBorder="1" applyAlignment="1">
      <alignment vertical="center"/>
    </xf>
    <xf numFmtId="203" fontId="0" fillId="0" borderId="22" xfId="0" applyNumberFormat="1" applyFont="1" applyBorder="1" applyAlignment="1">
      <alignment horizontal="center" vertical="center"/>
    </xf>
    <xf numFmtId="214" fontId="0" fillId="0" borderId="21" xfId="48" applyNumberFormat="1" applyBorder="1" applyAlignment="1">
      <alignment vertical="center"/>
    </xf>
    <xf numFmtId="214" fontId="0" fillId="0" borderId="68" xfId="48" applyNumberFormat="1" applyBorder="1" applyAlignment="1">
      <alignment vertical="center"/>
    </xf>
    <xf numFmtId="214" fontId="0" fillId="0" borderId="39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56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7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22" xfId="48" applyNumberFormat="1" applyFont="1" applyBorder="1" applyAlignment="1" quotePrefix="1">
      <alignment horizontal="right"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6" xfId="48" applyNumberFormat="1" applyFont="1" applyBorder="1" applyAlignment="1" quotePrefix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69" xfId="0" applyNumberForma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9" xfId="0" applyNumberFormat="1" applyBorder="1" applyAlignment="1">
      <alignment vertical="center"/>
    </xf>
    <xf numFmtId="41" fontId="0" fillId="0" borderId="69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71" xfId="0" applyNumberFormat="1" applyBorder="1" applyAlignment="1">
      <alignment horizontal="centerContinuous" vertical="center"/>
    </xf>
    <xf numFmtId="0" fontId="0" fillId="0" borderId="72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41" fontId="0" fillId="0" borderId="74" xfId="0" applyNumberFormat="1" applyBorder="1" applyAlignment="1">
      <alignment horizontal="center" vertical="center" shrinkToFit="1"/>
    </xf>
    <xf numFmtId="41" fontId="0" fillId="0" borderId="74" xfId="0" applyNumberFormat="1" applyBorder="1" applyAlignment="1">
      <alignment horizontal="center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6" xfId="0" applyNumberFormat="1" applyBorder="1" applyAlignment="1">
      <alignment vertical="center"/>
    </xf>
    <xf numFmtId="214" fontId="0" fillId="0" borderId="76" xfId="48" applyNumberFormat="1" applyBorder="1" applyAlignment="1">
      <alignment horizontal="right" vertical="center"/>
    </xf>
    <xf numFmtId="214" fontId="0" fillId="0" borderId="77" xfId="0" applyNumberFormat="1" applyBorder="1" applyAlignment="1">
      <alignment vertical="center"/>
    </xf>
    <xf numFmtId="214" fontId="0" fillId="0" borderId="77" xfId="48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8" xfId="0" applyNumberFormat="1" applyBorder="1" applyAlignment="1">
      <alignment vertical="center"/>
    </xf>
    <xf numFmtId="214" fontId="0" fillId="0" borderId="78" xfId="48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9" xfId="0" applyNumberFormat="1" applyBorder="1" applyAlignment="1">
      <alignment horizontal="right" vertical="center"/>
    </xf>
    <xf numFmtId="214" fontId="0" fillId="0" borderId="74" xfId="0" applyNumberForma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8" fontId="0" fillId="0" borderId="76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9" fontId="0" fillId="0" borderId="76" xfId="0" applyNumberFormat="1" applyBorder="1" applyAlignment="1">
      <alignment vertical="center"/>
    </xf>
    <xf numFmtId="219" fontId="0" fillId="0" borderId="76" xfId="48" applyNumberFormat="1" applyBorder="1" applyAlignment="1">
      <alignment vertical="center"/>
    </xf>
    <xf numFmtId="215" fontId="0" fillId="0" borderId="76" xfId="0" applyNumberFormat="1" applyBorder="1" applyAlignment="1">
      <alignment vertical="center"/>
    </xf>
    <xf numFmtId="215" fontId="0" fillId="0" borderId="76" xfId="48" applyNumberForma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215" fontId="0" fillId="0" borderId="78" xfId="0" applyNumberFormat="1" applyBorder="1" applyAlignment="1">
      <alignment vertical="center"/>
    </xf>
    <xf numFmtId="215" fontId="0" fillId="0" borderId="78" xfId="48" applyNumberFormat="1" applyBorder="1" applyAlignment="1">
      <alignment vertical="center"/>
    </xf>
    <xf numFmtId="41" fontId="0" fillId="0" borderId="79" xfId="0" applyNumberFormat="1" applyBorder="1" applyAlignment="1">
      <alignment vertical="center"/>
    </xf>
    <xf numFmtId="215" fontId="0" fillId="0" borderId="74" xfId="0" applyNumberFormat="1" applyBorder="1" applyAlignment="1">
      <alignment vertical="center"/>
    </xf>
    <xf numFmtId="215" fontId="0" fillId="0" borderId="74" xfId="48" applyNumberFormat="1" applyBorder="1" applyAlignment="1">
      <alignment vertical="center"/>
    </xf>
    <xf numFmtId="215" fontId="0" fillId="0" borderId="78" xfId="48" applyNumberForma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214" fontId="0" fillId="0" borderId="16" xfId="0" applyNumberFormat="1" applyBorder="1" applyAlignment="1" quotePrefix="1">
      <alignment horizontal="right" vertical="center"/>
    </xf>
    <xf numFmtId="214" fontId="0" fillId="0" borderId="66" xfId="0" applyNumberFormat="1" applyBorder="1" applyAlignment="1" quotePrefix="1">
      <alignment horizontal="right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71" xfId="0" applyNumberFormat="1" applyFont="1" applyBorder="1" applyAlignment="1">
      <alignment vertical="center"/>
    </xf>
    <xf numFmtId="0" fontId="0" fillId="0" borderId="72" xfId="0" applyBorder="1" applyAlignment="1">
      <alignment horizontal="distributed" vertical="center"/>
    </xf>
    <xf numFmtId="214" fontId="0" fillId="0" borderId="80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horizontal="center" vertical="center"/>
    </xf>
    <xf numFmtId="214" fontId="0" fillId="0" borderId="82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18" xfId="48" applyNumberFormat="1" applyBorder="1" applyAlignment="1">
      <alignment horizontal="center" vertical="center"/>
    </xf>
    <xf numFmtId="214" fontId="0" fillId="0" borderId="65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16" xfId="48" applyNumberFormat="1" applyBorder="1" applyAlignment="1">
      <alignment horizontal="center" vertical="center"/>
    </xf>
    <xf numFmtId="214" fontId="0" fillId="0" borderId="66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35" xfId="48" applyNumberFormat="1" applyBorder="1" applyAlignment="1">
      <alignment horizontal="center" vertical="center"/>
    </xf>
    <xf numFmtId="214" fontId="0" fillId="0" borderId="22" xfId="48" applyNumberFormat="1" applyBorder="1" applyAlignment="1">
      <alignment horizontal="center" vertical="center"/>
    </xf>
    <xf numFmtId="214" fontId="0" fillId="0" borderId="83" xfId="48" applyNumberFormat="1" applyBorder="1" applyAlignment="1">
      <alignment vertical="center"/>
    </xf>
    <xf numFmtId="214" fontId="0" fillId="0" borderId="42" xfId="48" applyNumberFormat="1" applyBorder="1" applyAlignment="1">
      <alignment vertical="center"/>
    </xf>
    <xf numFmtId="214" fontId="0" fillId="0" borderId="62" xfId="48" applyNumberForma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Border="1" applyAlignment="1">
      <alignment vertical="center"/>
    </xf>
    <xf numFmtId="214" fontId="0" fillId="0" borderId="71" xfId="48" applyNumberForma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8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68" xfId="0" applyNumberForma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72" xfId="0" applyNumberFormat="1" applyBorder="1" applyAlignment="1">
      <alignment horizontal="center" vertical="center"/>
    </xf>
    <xf numFmtId="41" fontId="0" fillId="0" borderId="73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6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7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217" fontId="10" fillId="0" borderId="85" xfId="48" applyNumberFormat="1" applyFont="1" applyBorder="1" applyAlignment="1">
      <alignment vertical="center" textRotation="255"/>
    </xf>
    <xf numFmtId="0" fontId="13" fillId="0" borderId="86" xfId="61" applyFont="1" applyBorder="1" applyAlignment="1">
      <alignment vertical="center"/>
      <protection/>
    </xf>
    <xf numFmtId="0" fontId="13" fillId="0" borderId="70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214" fontId="0" fillId="0" borderId="60" xfId="48" applyNumberForma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4" fontId="0" fillId="0" borderId="64" xfId="48" applyNumberFormat="1" applyBorder="1" applyAlignment="1">
      <alignment vertical="center"/>
    </xf>
    <xf numFmtId="214" fontId="0" fillId="0" borderId="65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56" xfId="48" applyNumberFormat="1" applyBorder="1" applyAlignment="1">
      <alignment vertical="center"/>
    </xf>
    <xf numFmtId="214" fontId="0" fillId="0" borderId="17" xfId="0" applyNumberFormat="1" applyBorder="1" applyAlignment="1">
      <alignment vertical="center"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70" xfId="48" applyNumberFormat="1" applyFont="1" applyBorder="1" applyAlignment="1">
      <alignment vertical="center" textRotation="255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13" fillId="0" borderId="86" xfId="61" applyFont="1" applyBorder="1" applyAlignment="1">
      <alignment vertical="center" textRotation="255"/>
      <protection/>
    </xf>
    <xf numFmtId="0" fontId="13" fillId="0" borderId="70" xfId="61" applyFont="1" applyBorder="1" applyAlignment="1">
      <alignment vertical="center" textRotation="255"/>
      <protection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0" fillId="0" borderId="85" xfId="0" applyBorder="1" applyAlignment="1">
      <alignment horizontal="center" vertical="center" textRotation="255"/>
    </xf>
    <xf numFmtId="41" fontId="0" fillId="0" borderId="2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28" sqref="F28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24" customHeight="1">
      <c r="A1" s="296" t="s">
        <v>0</v>
      </c>
      <c r="B1" s="296"/>
      <c r="C1" s="296"/>
      <c r="D1" s="296"/>
      <c r="E1" s="76" t="s">
        <v>289</v>
      </c>
      <c r="F1" s="2"/>
      <c r="AA1" s="312" t="s">
        <v>105</v>
      </c>
      <c r="AB1" s="312"/>
    </row>
    <row r="2" spans="27:37" ht="13.5">
      <c r="AA2" s="311" t="s">
        <v>106</v>
      </c>
      <c r="AB2" s="311"/>
      <c r="AC2" s="305" t="s">
        <v>107</v>
      </c>
      <c r="AD2" s="302" t="s">
        <v>108</v>
      </c>
      <c r="AE2" s="313"/>
      <c r="AF2" s="314"/>
      <c r="AG2" s="311" t="s">
        <v>109</v>
      </c>
      <c r="AH2" s="311" t="s">
        <v>110</v>
      </c>
      <c r="AI2" s="311" t="s">
        <v>111</v>
      </c>
      <c r="AJ2" s="311" t="s">
        <v>112</v>
      </c>
      <c r="AK2" s="311" t="s">
        <v>113</v>
      </c>
    </row>
    <row r="3" spans="1:37" ht="14.25">
      <c r="A3" s="22" t="s">
        <v>104</v>
      </c>
      <c r="AA3" s="311"/>
      <c r="AB3" s="311"/>
      <c r="AC3" s="307"/>
      <c r="AD3" s="171"/>
      <c r="AE3" s="170" t="s">
        <v>126</v>
      </c>
      <c r="AF3" s="170" t="s">
        <v>127</v>
      </c>
      <c r="AG3" s="311"/>
      <c r="AH3" s="311"/>
      <c r="AI3" s="311"/>
      <c r="AJ3" s="311"/>
      <c r="AK3" s="311"/>
    </row>
    <row r="4" spans="27:38" ht="13.5">
      <c r="AA4" s="305" t="str">
        <f>E1</f>
        <v>広島市</v>
      </c>
      <c r="AB4" s="172" t="s">
        <v>114</v>
      </c>
      <c r="AC4" s="173">
        <f>F22</f>
        <v>624228</v>
      </c>
      <c r="AD4" s="173">
        <f>F9</f>
        <v>231763</v>
      </c>
      <c r="AE4" s="173">
        <f>F10</f>
        <v>118369</v>
      </c>
      <c r="AF4" s="173">
        <f>F13</f>
        <v>80527</v>
      </c>
      <c r="AG4" s="173">
        <f>F14</f>
        <v>3302</v>
      </c>
      <c r="AH4" s="173">
        <f>F15</f>
        <v>44000</v>
      </c>
      <c r="AI4" s="173">
        <f>F17</f>
        <v>130339</v>
      </c>
      <c r="AJ4" s="173">
        <f>F20</f>
        <v>76864</v>
      </c>
      <c r="AK4" s="173">
        <f>F21</f>
        <v>93195</v>
      </c>
      <c r="AL4" s="174"/>
    </row>
    <row r="5" spans="1:37" ht="13.5">
      <c r="A5" s="21" t="s">
        <v>277</v>
      </c>
      <c r="AA5" s="306"/>
      <c r="AB5" s="172" t="s">
        <v>115</v>
      </c>
      <c r="AC5" s="175"/>
      <c r="AD5" s="175">
        <f>G9</f>
        <v>37.12794043202163</v>
      </c>
      <c r="AE5" s="175">
        <f>G10</f>
        <v>18.962462433597977</v>
      </c>
      <c r="AF5" s="175">
        <f>G13</f>
        <v>12.900254394227751</v>
      </c>
      <c r="AG5" s="175">
        <f>G14</f>
        <v>0.5289733879287696</v>
      </c>
      <c r="AH5" s="175">
        <f>G15</f>
        <v>7.048706562345809</v>
      </c>
      <c r="AI5" s="175">
        <f>G17</f>
        <v>20.880031014308877</v>
      </c>
      <c r="AJ5" s="175">
        <f>G20</f>
        <v>12.313449572912463</v>
      </c>
      <c r="AK5" s="175">
        <f>G21</f>
        <v>14.929641092677675</v>
      </c>
    </row>
    <row r="6" spans="1:37" ht="14.25">
      <c r="A6" s="3"/>
      <c r="G6" s="300" t="s">
        <v>128</v>
      </c>
      <c r="H6" s="301"/>
      <c r="I6" s="301"/>
      <c r="AA6" s="307"/>
      <c r="AB6" s="172" t="s">
        <v>116</v>
      </c>
      <c r="AC6" s="175">
        <f>I22</f>
        <v>0.2717915108523927</v>
      </c>
      <c r="AD6" s="175">
        <f>I9</f>
        <v>9.842887272210232</v>
      </c>
      <c r="AE6" s="175">
        <f>I10</f>
        <v>20.14230035321343</v>
      </c>
      <c r="AF6" s="175">
        <f>I13</f>
        <v>1.0591970683834662</v>
      </c>
      <c r="AG6" s="175">
        <f>I14</f>
        <v>1.102265768524191</v>
      </c>
      <c r="AH6" s="175">
        <f>I15</f>
        <v>7.317073170731714</v>
      </c>
      <c r="AI6" s="175">
        <f>I17</f>
        <v>0.352630484828409</v>
      </c>
      <c r="AJ6" s="175">
        <f>I20</f>
        <v>-5.670982389396817</v>
      </c>
      <c r="AK6" s="175">
        <f>I21</f>
        <v>-16.87997788103923</v>
      </c>
    </row>
    <row r="7" spans="1:9" ht="27" customHeight="1">
      <c r="A7" s="19"/>
      <c r="B7" s="5"/>
      <c r="C7" s="5"/>
      <c r="D7" s="5"/>
      <c r="E7" s="23"/>
      <c r="F7" s="62" t="s">
        <v>278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297" t="s">
        <v>80</v>
      </c>
      <c r="B9" s="297" t="s">
        <v>81</v>
      </c>
      <c r="C9" s="47" t="s">
        <v>3</v>
      </c>
      <c r="D9" s="48"/>
      <c r="E9" s="49"/>
      <c r="F9" s="77">
        <v>231763</v>
      </c>
      <c r="G9" s="78">
        <f aca="true" t="shared" si="0" ref="G9:G22">F9/$F$22*100</f>
        <v>37.12794043202163</v>
      </c>
      <c r="H9" s="79">
        <v>210995</v>
      </c>
      <c r="I9" s="80">
        <f aca="true" t="shared" si="1" ref="I9:I21">(F9/H9-1)*100</f>
        <v>9.842887272210232</v>
      </c>
      <c r="AA9" s="308" t="s">
        <v>105</v>
      </c>
      <c r="AB9" s="309"/>
      <c r="AC9" s="310" t="s">
        <v>117</v>
      </c>
    </row>
    <row r="10" spans="1:37" ht="18" customHeight="1">
      <c r="A10" s="298"/>
      <c r="B10" s="298"/>
      <c r="C10" s="8"/>
      <c r="D10" s="50" t="s">
        <v>22</v>
      </c>
      <c r="E10" s="30"/>
      <c r="F10" s="81">
        <v>118369</v>
      </c>
      <c r="G10" s="82">
        <f t="shared" si="0"/>
        <v>18.962462433597977</v>
      </c>
      <c r="H10" s="83">
        <v>98524</v>
      </c>
      <c r="I10" s="84">
        <f t="shared" si="1"/>
        <v>20.14230035321343</v>
      </c>
      <c r="AA10" s="311" t="s">
        <v>106</v>
      </c>
      <c r="AB10" s="311"/>
      <c r="AC10" s="310"/>
      <c r="AD10" s="302" t="s">
        <v>118</v>
      </c>
      <c r="AE10" s="313"/>
      <c r="AF10" s="314"/>
      <c r="AG10" s="302" t="s">
        <v>119</v>
      </c>
      <c r="AH10" s="303"/>
      <c r="AI10" s="304"/>
      <c r="AJ10" s="302" t="s">
        <v>120</v>
      </c>
      <c r="AK10" s="304"/>
    </row>
    <row r="11" spans="1:37" ht="18" customHeight="1">
      <c r="A11" s="298"/>
      <c r="B11" s="298"/>
      <c r="C11" s="34"/>
      <c r="D11" s="35"/>
      <c r="E11" s="33" t="s">
        <v>23</v>
      </c>
      <c r="F11" s="85">
        <v>95972</v>
      </c>
      <c r="G11" s="86">
        <f t="shared" si="0"/>
        <v>15.374510595487545</v>
      </c>
      <c r="H11" s="87">
        <v>74288</v>
      </c>
      <c r="I11" s="88">
        <f t="shared" si="1"/>
        <v>29.18910187378849</v>
      </c>
      <c r="AA11" s="311"/>
      <c r="AB11" s="311"/>
      <c r="AC11" s="308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298"/>
      <c r="B12" s="298"/>
      <c r="C12" s="34"/>
      <c r="D12" s="36"/>
      <c r="E12" s="33" t="s">
        <v>24</v>
      </c>
      <c r="F12" s="85">
        <v>22397</v>
      </c>
      <c r="G12" s="86">
        <f>F12/$F$22*100</f>
        <v>3.5879518381104343</v>
      </c>
      <c r="H12" s="87">
        <v>24236</v>
      </c>
      <c r="I12" s="88">
        <f t="shared" si="1"/>
        <v>-7.587885789734283</v>
      </c>
      <c r="AA12" s="305" t="str">
        <f>E1</f>
        <v>広島市</v>
      </c>
      <c r="AB12" s="172" t="s">
        <v>114</v>
      </c>
      <c r="AC12" s="173">
        <f>F40</f>
        <v>624228</v>
      </c>
      <c r="AD12" s="173">
        <f>F23</f>
        <v>376883</v>
      </c>
      <c r="AE12" s="173">
        <f>F24</f>
        <v>137465</v>
      </c>
      <c r="AF12" s="173">
        <f>F26</f>
        <v>73585</v>
      </c>
      <c r="AG12" s="173">
        <f>F27</f>
        <v>187624</v>
      </c>
      <c r="AH12" s="173">
        <f>F28</f>
        <v>63486</v>
      </c>
      <c r="AI12" s="173">
        <f>F32</f>
        <v>669</v>
      </c>
      <c r="AJ12" s="173">
        <f>F34</f>
        <v>59721</v>
      </c>
      <c r="AK12" s="173">
        <f>F35</f>
        <v>59721</v>
      </c>
      <c r="AL12" s="177"/>
    </row>
    <row r="13" spans="1:37" ht="18" customHeight="1">
      <c r="A13" s="298"/>
      <c r="B13" s="298"/>
      <c r="C13" s="11"/>
      <c r="D13" s="31" t="s">
        <v>25</v>
      </c>
      <c r="E13" s="32"/>
      <c r="F13" s="89">
        <v>80527</v>
      </c>
      <c r="G13" s="90">
        <f t="shared" si="0"/>
        <v>12.900254394227751</v>
      </c>
      <c r="H13" s="91">
        <v>79683</v>
      </c>
      <c r="I13" s="92">
        <f t="shared" si="1"/>
        <v>1.0591970683834662</v>
      </c>
      <c r="AA13" s="306"/>
      <c r="AB13" s="172" t="s">
        <v>115</v>
      </c>
      <c r="AC13" s="175"/>
      <c r="AD13" s="175">
        <f>G23</f>
        <v>60.37585625764945</v>
      </c>
      <c r="AE13" s="175">
        <f>G24</f>
        <v>22.021601081656062</v>
      </c>
      <c r="AF13" s="175">
        <f>G26</f>
        <v>11.78816073614128</v>
      </c>
      <c r="AG13" s="175">
        <f>G27</f>
        <v>30.056966364853864</v>
      </c>
      <c r="AH13" s="175">
        <f>G28</f>
        <v>10.170322382206502</v>
      </c>
      <c r="AI13" s="175">
        <f>G32</f>
        <v>0.1071723793229397</v>
      </c>
      <c r="AJ13" s="175">
        <f>G34</f>
        <v>9.567177377496684</v>
      </c>
      <c r="AK13" s="175">
        <f>G35</f>
        <v>9.567177377496684</v>
      </c>
    </row>
    <row r="14" spans="1:37" ht="18" customHeight="1">
      <c r="A14" s="298"/>
      <c r="B14" s="298"/>
      <c r="C14" s="52" t="s">
        <v>4</v>
      </c>
      <c r="D14" s="53"/>
      <c r="E14" s="54"/>
      <c r="F14" s="85">
        <v>3302</v>
      </c>
      <c r="G14" s="86">
        <f t="shared" si="0"/>
        <v>0.5289733879287696</v>
      </c>
      <c r="H14" s="87">
        <v>3266</v>
      </c>
      <c r="I14" s="88">
        <f t="shared" si="1"/>
        <v>1.102265768524191</v>
      </c>
      <c r="AA14" s="307"/>
      <c r="AB14" s="172" t="s">
        <v>116</v>
      </c>
      <c r="AC14" s="175">
        <f>I40</f>
        <v>0.2717915108523927</v>
      </c>
      <c r="AD14" s="175">
        <f>I23</f>
        <v>0.7910677274854505</v>
      </c>
      <c r="AE14" s="175">
        <f>I24</f>
        <v>-0.5239201383612335</v>
      </c>
      <c r="AF14" s="175">
        <f>I26</f>
        <v>0.36690490479567295</v>
      </c>
      <c r="AG14" s="175">
        <f>I27</f>
        <v>0.0133262970484882</v>
      </c>
      <c r="AH14" s="175">
        <f>I28</f>
        <v>2.3274555945972164</v>
      </c>
      <c r="AI14" s="175">
        <f>I32</f>
        <v>0.6015037593984918</v>
      </c>
      <c r="AJ14" s="175">
        <f>I34</f>
        <v>-2.115977184816098</v>
      </c>
      <c r="AK14" s="175">
        <f>I35</f>
        <v>-2.115977184816098</v>
      </c>
    </row>
    <row r="15" spans="1:9" ht="18" customHeight="1">
      <c r="A15" s="298"/>
      <c r="B15" s="298"/>
      <c r="C15" s="52" t="s">
        <v>5</v>
      </c>
      <c r="D15" s="53"/>
      <c r="E15" s="54"/>
      <c r="F15" s="85">
        <v>44000</v>
      </c>
      <c r="G15" s="86">
        <f t="shared" si="0"/>
        <v>7.048706562345809</v>
      </c>
      <c r="H15" s="87">
        <v>41000</v>
      </c>
      <c r="I15" s="88">
        <f t="shared" si="1"/>
        <v>7.317073170731714</v>
      </c>
    </row>
    <row r="16" spans="1:9" ht="18" customHeight="1">
      <c r="A16" s="298"/>
      <c r="B16" s="298"/>
      <c r="C16" s="52" t="s">
        <v>26</v>
      </c>
      <c r="D16" s="53"/>
      <c r="E16" s="54"/>
      <c r="F16" s="85">
        <v>14409</v>
      </c>
      <c r="G16" s="86">
        <f t="shared" si="0"/>
        <v>2.3082912012918357</v>
      </c>
      <c r="H16" s="87">
        <v>14188</v>
      </c>
      <c r="I16" s="88">
        <f t="shared" si="1"/>
        <v>1.557654355793625</v>
      </c>
    </row>
    <row r="17" spans="1:9" ht="18" customHeight="1">
      <c r="A17" s="298"/>
      <c r="B17" s="298"/>
      <c r="C17" s="52" t="s">
        <v>6</v>
      </c>
      <c r="D17" s="53"/>
      <c r="E17" s="54"/>
      <c r="F17" s="85">
        <v>130339</v>
      </c>
      <c r="G17" s="86">
        <f t="shared" si="0"/>
        <v>20.880031014308877</v>
      </c>
      <c r="H17" s="87">
        <v>129881</v>
      </c>
      <c r="I17" s="88">
        <f t="shared" si="1"/>
        <v>0.352630484828409</v>
      </c>
    </row>
    <row r="18" spans="1:9" ht="18" customHeight="1">
      <c r="A18" s="298"/>
      <c r="B18" s="298"/>
      <c r="C18" s="52" t="s">
        <v>27</v>
      </c>
      <c r="D18" s="53"/>
      <c r="E18" s="54"/>
      <c r="F18" s="85">
        <v>27748</v>
      </c>
      <c r="G18" s="86">
        <f t="shared" si="0"/>
        <v>4.445170674817535</v>
      </c>
      <c r="H18" s="87">
        <v>26915</v>
      </c>
      <c r="I18" s="88">
        <f t="shared" si="1"/>
        <v>3.094928478543557</v>
      </c>
    </row>
    <row r="19" spans="1:9" ht="18" customHeight="1">
      <c r="A19" s="298"/>
      <c r="B19" s="298"/>
      <c r="C19" s="52" t="s">
        <v>28</v>
      </c>
      <c r="D19" s="53"/>
      <c r="E19" s="54"/>
      <c r="F19" s="85">
        <v>2608</v>
      </c>
      <c r="G19" s="86">
        <f t="shared" si="0"/>
        <v>0.4177960616954061</v>
      </c>
      <c r="H19" s="87">
        <v>2685</v>
      </c>
      <c r="I19" s="88">
        <f t="shared" si="1"/>
        <v>-2.8677839851024234</v>
      </c>
    </row>
    <row r="20" spans="1:9" ht="18" customHeight="1">
      <c r="A20" s="298"/>
      <c r="B20" s="298"/>
      <c r="C20" s="52" t="s">
        <v>7</v>
      </c>
      <c r="D20" s="53"/>
      <c r="E20" s="54"/>
      <c r="F20" s="85">
        <v>76864</v>
      </c>
      <c r="G20" s="86">
        <f t="shared" si="0"/>
        <v>12.313449572912463</v>
      </c>
      <c r="H20" s="87">
        <v>81485</v>
      </c>
      <c r="I20" s="88">
        <f t="shared" si="1"/>
        <v>-5.670982389396817</v>
      </c>
    </row>
    <row r="21" spans="1:9" ht="18" customHeight="1">
      <c r="A21" s="298"/>
      <c r="B21" s="298"/>
      <c r="C21" s="57" t="s">
        <v>8</v>
      </c>
      <c r="D21" s="58"/>
      <c r="E21" s="56"/>
      <c r="F21" s="93">
        <f>624228-SUM(F14:F20,F9)</f>
        <v>93195</v>
      </c>
      <c r="G21" s="94">
        <f t="shared" si="0"/>
        <v>14.929641092677675</v>
      </c>
      <c r="H21" s="95">
        <f>622536-SUM(H9,H14:H20)</f>
        <v>112121</v>
      </c>
      <c r="I21" s="96">
        <f t="shared" si="1"/>
        <v>-16.87997788103923</v>
      </c>
    </row>
    <row r="22" spans="1:9" ht="18" customHeight="1">
      <c r="A22" s="298"/>
      <c r="B22" s="299"/>
      <c r="C22" s="59" t="s">
        <v>9</v>
      </c>
      <c r="D22" s="37"/>
      <c r="E22" s="60"/>
      <c r="F22" s="97">
        <f>SUM(F9,F14:F21)</f>
        <v>624228</v>
      </c>
      <c r="G22" s="98">
        <f t="shared" si="0"/>
        <v>100</v>
      </c>
      <c r="H22" s="97">
        <f>SUM(H9,H14:H21)</f>
        <v>622536</v>
      </c>
      <c r="I22" s="278">
        <f aca="true" t="shared" si="2" ref="I22:I40">(F22/H22-1)*100</f>
        <v>0.2717915108523927</v>
      </c>
    </row>
    <row r="23" spans="1:9" ht="18" customHeight="1">
      <c r="A23" s="298"/>
      <c r="B23" s="297" t="s">
        <v>82</v>
      </c>
      <c r="C23" s="4" t="s">
        <v>10</v>
      </c>
      <c r="D23" s="5"/>
      <c r="E23" s="23"/>
      <c r="F23" s="77">
        <v>376883</v>
      </c>
      <c r="G23" s="78">
        <f aca="true" t="shared" si="3" ref="G23:G37">F23/$F$40*100</f>
        <v>60.37585625764945</v>
      </c>
      <c r="H23" s="79">
        <v>373925</v>
      </c>
      <c r="I23" s="99">
        <f t="shared" si="2"/>
        <v>0.7910677274854505</v>
      </c>
    </row>
    <row r="24" spans="1:9" ht="18" customHeight="1">
      <c r="A24" s="298"/>
      <c r="B24" s="298"/>
      <c r="C24" s="8"/>
      <c r="D24" s="10" t="s">
        <v>11</v>
      </c>
      <c r="E24" s="38"/>
      <c r="F24" s="85">
        <v>137465</v>
      </c>
      <c r="G24" s="86">
        <f t="shared" si="3"/>
        <v>22.021601081656062</v>
      </c>
      <c r="H24" s="87">
        <v>138189</v>
      </c>
      <c r="I24" s="88">
        <f t="shared" si="2"/>
        <v>-0.5239201383612335</v>
      </c>
    </row>
    <row r="25" spans="1:9" ht="18" customHeight="1">
      <c r="A25" s="298"/>
      <c r="B25" s="298"/>
      <c r="C25" s="8"/>
      <c r="D25" s="10" t="s">
        <v>29</v>
      </c>
      <c r="E25" s="38"/>
      <c r="F25" s="85">
        <v>165833</v>
      </c>
      <c r="G25" s="86">
        <f t="shared" si="3"/>
        <v>26.566094439852105</v>
      </c>
      <c r="H25" s="87">
        <v>162420</v>
      </c>
      <c r="I25" s="88">
        <f t="shared" si="2"/>
        <v>2.1013421992365444</v>
      </c>
    </row>
    <row r="26" spans="1:9" ht="18" customHeight="1">
      <c r="A26" s="298"/>
      <c r="B26" s="298"/>
      <c r="C26" s="11"/>
      <c r="D26" s="10" t="s">
        <v>12</v>
      </c>
      <c r="E26" s="38"/>
      <c r="F26" s="85">
        <v>73585</v>
      </c>
      <c r="G26" s="86">
        <f t="shared" si="3"/>
        <v>11.78816073614128</v>
      </c>
      <c r="H26" s="87">
        <v>73316</v>
      </c>
      <c r="I26" s="88">
        <f t="shared" si="2"/>
        <v>0.36690490479567295</v>
      </c>
    </row>
    <row r="27" spans="1:9" ht="18" customHeight="1">
      <c r="A27" s="298"/>
      <c r="B27" s="298"/>
      <c r="C27" s="8" t="s">
        <v>13</v>
      </c>
      <c r="D27" s="14"/>
      <c r="E27" s="25"/>
      <c r="F27" s="77">
        <v>187624</v>
      </c>
      <c r="G27" s="78">
        <f t="shared" si="3"/>
        <v>30.056966364853864</v>
      </c>
      <c r="H27" s="79">
        <v>187599</v>
      </c>
      <c r="I27" s="99">
        <f t="shared" si="2"/>
        <v>0.0133262970484882</v>
      </c>
    </row>
    <row r="28" spans="1:9" ht="18" customHeight="1">
      <c r="A28" s="298"/>
      <c r="B28" s="298"/>
      <c r="C28" s="8"/>
      <c r="D28" s="10" t="s">
        <v>14</v>
      </c>
      <c r="E28" s="38"/>
      <c r="F28" s="85">
        <v>63486</v>
      </c>
      <c r="G28" s="86">
        <f t="shared" si="3"/>
        <v>10.170322382206502</v>
      </c>
      <c r="H28" s="87">
        <v>62042</v>
      </c>
      <c r="I28" s="88">
        <f t="shared" si="2"/>
        <v>2.3274555945972164</v>
      </c>
    </row>
    <row r="29" spans="1:9" ht="18" customHeight="1">
      <c r="A29" s="298"/>
      <c r="B29" s="298"/>
      <c r="C29" s="8"/>
      <c r="D29" s="10" t="s">
        <v>30</v>
      </c>
      <c r="E29" s="38"/>
      <c r="F29" s="85">
        <v>2685</v>
      </c>
      <c r="G29" s="86">
        <f t="shared" si="3"/>
        <v>0.4301312981795113</v>
      </c>
      <c r="H29" s="87">
        <v>2747</v>
      </c>
      <c r="I29" s="88">
        <f t="shared" si="2"/>
        <v>-2.2570076447033127</v>
      </c>
    </row>
    <row r="30" spans="1:9" ht="18" customHeight="1">
      <c r="A30" s="298"/>
      <c r="B30" s="298"/>
      <c r="C30" s="8"/>
      <c r="D30" s="10" t="s">
        <v>31</v>
      </c>
      <c r="E30" s="38"/>
      <c r="F30" s="85">
        <v>46011</v>
      </c>
      <c r="G30" s="86">
        <f t="shared" si="3"/>
        <v>7.370864491820297</v>
      </c>
      <c r="H30" s="87">
        <v>44421</v>
      </c>
      <c r="I30" s="88">
        <f t="shared" si="2"/>
        <v>3.5793881272371264</v>
      </c>
    </row>
    <row r="31" spans="1:9" ht="18" customHeight="1">
      <c r="A31" s="298"/>
      <c r="B31" s="298"/>
      <c r="C31" s="8"/>
      <c r="D31" s="10" t="s">
        <v>32</v>
      </c>
      <c r="E31" s="38"/>
      <c r="F31" s="85">
        <v>37467</v>
      </c>
      <c r="G31" s="86">
        <f t="shared" si="3"/>
        <v>6.002133835713874</v>
      </c>
      <c r="H31" s="87">
        <v>35677</v>
      </c>
      <c r="I31" s="88">
        <f t="shared" si="2"/>
        <v>5.017237996468316</v>
      </c>
    </row>
    <row r="32" spans="1:9" ht="18" customHeight="1">
      <c r="A32" s="298"/>
      <c r="B32" s="298"/>
      <c r="C32" s="8"/>
      <c r="D32" s="10" t="s">
        <v>15</v>
      </c>
      <c r="E32" s="38"/>
      <c r="F32" s="85">
        <v>669</v>
      </c>
      <c r="G32" s="86">
        <f t="shared" si="3"/>
        <v>0.1071723793229397</v>
      </c>
      <c r="H32" s="87">
        <v>665</v>
      </c>
      <c r="I32" s="88">
        <f t="shared" si="2"/>
        <v>0.6015037593984918</v>
      </c>
    </row>
    <row r="33" spans="1:9" ht="18" customHeight="1">
      <c r="A33" s="298"/>
      <c r="B33" s="298"/>
      <c r="C33" s="11"/>
      <c r="D33" s="10" t="s">
        <v>33</v>
      </c>
      <c r="E33" s="38"/>
      <c r="F33" s="85">
        <v>36896</v>
      </c>
      <c r="G33" s="86">
        <f t="shared" si="3"/>
        <v>5.910660848279795</v>
      </c>
      <c r="H33" s="87">
        <v>41637</v>
      </c>
      <c r="I33" s="88">
        <f t="shared" si="2"/>
        <v>-11.386507193121497</v>
      </c>
    </row>
    <row r="34" spans="1:9" ht="18" customHeight="1">
      <c r="A34" s="298"/>
      <c r="B34" s="298"/>
      <c r="C34" s="8" t="s">
        <v>16</v>
      </c>
      <c r="D34" s="14"/>
      <c r="E34" s="25"/>
      <c r="F34" s="77">
        <v>59721</v>
      </c>
      <c r="G34" s="78">
        <f t="shared" si="3"/>
        <v>9.567177377496684</v>
      </c>
      <c r="H34" s="79">
        <v>61012</v>
      </c>
      <c r="I34" s="99">
        <f t="shared" si="2"/>
        <v>-2.115977184816098</v>
      </c>
    </row>
    <row r="35" spans="1:9" ht="18" customHeight="1">
      <c r="A35" s="298"/>
      <c r="B35" s="298"/>
      <c r="C35" s="8"/>
      <c r="D35" s="39" t="s">
        <v>17</v>
      </c>
      <c r="E35" s="40"/>
      <c r="F35" s="81">
        <v>59721</v>
      </c>
      <c r="G35" s="82">
        <f t="shared" si="3"/>
        <v>9.567177377496684</v>
      </c>
      <c r="H35" s="83">
        <v>61012</v>
      </c>
      <c r="I35" s="84">
        <f t="shared" si="2"/>
        <v>-2.115977184816098</v>
      </c>
    </row>
    <row r="36" spans="1:9" ht="18" customHeight="1">
      <c r="A36" s="298"/>
      <c r="B36" s="298"/>
      <c r="C36" s="8"/>
      <c r="D36" s="41"/>
      <c r="E36" s="159" t="s">
        <v>103</v>
      </c>
      <c r="F36" s="85">
        <v>22491</v>
      </c>
      <c r="G36" s="86">
        <f t="shared" si="3"/>
        <v>3.603010438493627</v>
      </c>
      <c r="H36" s="87">
        <v>25998</v>
      </c>
      <c r="I36" s="88">
        <f>(F36/H36-1)*100</f>
        <v>-13.489499192245557</v>
      </c>
    </row>
    <row r="37" spans="1:9" ht="18" customHeight="1">
      <c r="A37" s="298"/>
      <c r="B37" s="298"/>
      <c r="C37" s="8"/>
      <c r="D37" s="12"/>
      <c r="E37" s="33" t="s">
        <v>34</v>
      </c>
      <c r="F37" s="85">
        <v>37230</v>
      </c>
      <c r="G37" s="86">
        <f t="shared" si="3"/>
        <v>5.964166939003056</v>
      </c>
      <c r="H37" s="87">
        <v>35014</v>
      </c>
      <c r="I37" s="88">
        <f t="shared" si="2"/>
        <v>6.328897012623513</v>
      </c>
    </row>
    <row r="38" spans="1:9" ht="18" customHeight="1">
      <c r="A38" s="298"/>
      <c r="B38" s="298"/>
      <c r="C38" s="8"/>
      <c r="D38" s="61" t="s">
        <v>35</v>
      </c>
      <c r="E38" s="54"/>
      <c r="F38" s="85">
        <v>0</v>
      </c>
      <c r="G38" s="82">
        <f>F38/$F$40*100</f>
        <v>0</v>
      </c>
      <c r="H38" s="87">
        <v>0</v>
      </c>
      <c r="I38" s="88" t="e">
        <f t="shared" si="2"/>
        <v>#DIV/0!</v>
      </c>
    </row>
    <row r="39" spans="1:9" ht="18" customHeight="1">
      <c r="A39" s="298"/>
      <c r="B39" s="298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299"/>
      <c r="B40" s="299"/>
      <c r="C40" s="6" t="s">
        <v>18</v>
      </c>
      <c r="D40" s="7"/>
      <c r="E40" s="24"/>
      <c r="F40" s="97">
        <f>SUM(F23,F27,F34)</f>
        <v>624228</v>
      </c>
      <c r="G40" s="279">
        <f>F40/$F$40*100</f>
        <v>100</v>
      </c>
      <c r="H40" s="97">
        <f>SUM(H23,H27,H34)</f>
        <v>622536</v>
      </c>
      <c r="I40" s="278">
        <f t="shared" si="2"/>
        <v>0.2717915108523927</v>
      </c>
    </row>
    <row r="41" spans="1:2" ht="18" customHeight="1">
      <c r="A41" s="157" t="s">
        <v>19</v>
      </c>
      <c r="B41" s="157"/>
    </row>
    <row r="42" spans="1:2" ht="18" customHeight="1">
      <c r="A42" s="158" t="s">
        <v>20</v>
      </c>
      <c r="B42" s="157"/>
    </row>
    <row r="52" ht="13.5">
      <c r="J52" s="14"/>
    </row>
    <row r="53" ht="13.5">
      <c r="J53" s="14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SheetLayoutView="100" zoomScalePageLayoutView="0" workbookViewId="0" topLeftCell="A1">
      <pane xSplit="5" ySplit="7" topLeftCell="H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2" sqref="J2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25.5" customHeight="1">
      <c r="A1" s="70" t="s">
        <v>0</v>
      </c>
      <c r="B1" s="42"/>
      <c r="C1" s="42"/>
      <c r="D1" s="107" t="s">
        <v>289</v>
      </c>
      <c r="E1" s="44"/>
      <c r="F1" s="44"/>
      <c r="G1" s="44"/>
    </row>
    <row r="2" ht="15" customHeight="1"/>
    <row r="3" spans="1:4" ht="15" customHeight="1">
      <c r="A3" s="45" t="s">
        <v>43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279</v>
      </c>
      <c r="B5" s="37"/>
      <c r="C5" s="37"/>
      <c r="D5" s="37"/>
      <c r="K5" s="46"/>
      <c r="O5" s="46" t="s">
        <v>44</v>
      </c>
    </row>
    <row r="6" spans="1:15" ht="15.75" customHeight="1">
      <c r="A6" s="338" t="s">
        <v>45</v>
      </c>
      <c r="B6" s="339"/>
      <c r="C6" s="339"/>
      <c r="D6" s="339"/>
      <c r="E6" s="340"/>
      <c r="F6" s="315" t="s">
        <v>290</v>
      </c>
      <c r="G6" s="316"/>
      <c r="H6" s="315" t="s">
        <v>291</v>
      </c>
      <c r="I6" s="316"/>
      <c r="J6" s="319" t="s">
        <v>301</v>
      </c>
      <c r="K6" s="316"/>
      <c r="L6" s="315"/>
      <c r="M6" s="316"/>
      <c r="N6" s="315"/>
      <c r="O6" s="316"/>
    </row>
    <row r="7" spans="1:15" ht="15.75" customHeight="1">
      <c r="A7" s="341"/>
      <c r="B7" s="342"/>
      <c r="C7" s="342"/>
      <c r="D7" s="342"/>
      <c r="E7" s="343"/>
      <c r="F7" s="178" t="s">
        <v>288</v>
      </c>
      <c r="G7" s="51" t="s">
        <v>1</v>
      </c>
      <c r="H7" s="178" t="s">
        <v>280</v>
      </c>
      <c r="I7" s="51" t="s">
        <v>1</v>
      </c>
      <c r="J7" s="178" t="s">
        <v>280</v>
      </c>
      <c r="K7" s="51" t="s">
        <v>1</v>
      </c>
      <c r="L7" s="178" t="s">
        <v>280</v>
      </c>
      <c r="M7" s="51" t="s">
        <v>1</v>
      </c>
      <c r="N7" s="178" t="s">
        <v>280</v>
      </c>
      <c r="O7" s="294" t="s">
        <v>1</v>
      </c>
    </row>
    <row r="8" spans="1:25" ht="15.75" customHeight="1">
      <c r="A8" s="320" t="s">
        <v>84</v>
      </c>
      <c r="B8" s="47" t="s">
        <v>46</v>
      </c>
      <c r="C8" s="48"/>
      <c r="D8" s="48"/>
      <c r="E8" s="100" t="s">
        <v>37</v>
      </c>
      <c r="F8" s="113">
        <v>25862</v>
      </c>
      <c r="G8" s="114">
        <v>25191</v>
      </c>
      <c r="H8" s="113">
        <v>46430</v>
      </c>
      <c r="I8" s="115">
        <v>46766</v>
      </c>
      <c r="J8" s="113">
        <v>2173</v>
      </c>
      <c r="K8" s="116">
        <v>2170</v>
      </c>
      <c r="L8" s="113"/>
      <c r="M8" s="115"/>
      <c r="N8" s="113"/>
      <c r="O8" s="116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44"/>
      <c r="B9" s="14"/>
      <c r="C9" s="61" t="s">
        <v>47</v>
      </c>
      <c r="D9" s="53"/>
      <c r="E9" s="101" t="s">
        <v>38</v>
      </c>
      <c r="F9" s="117">
        <v>25861</v>
      </c>
      <c r="G9" s="118">
        <v>25176</v>
      </c>
      <c r="H9" s="117">
        <v>46427</v>
      </c>
      <c r="I9" s="119">
        <v>46763</v>
      </c>
      <c r="J9" s="117">
        <v>2173</v>
      </c>
      <c r="K9" s="120">
        <v>2170</v>
      </c>
      <c r="L9" s="117"/>
      <c r="M9" s="119"/>
      <c r="N9" s="117"/>
      <c r="O9" s="12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44"/>
      <c r="B10" s="11"/>
      <c r="C10" s="61" t="s">
        <v>48</v>
      </c>
      <c r="D10" s="53"/>
      <c r="E10" s="101" t="s">
        <v>39</v>
      </c>
      <c r="F10" s="117">
        <v>1</v>
      </c>
      <c r="G10" s="118">
        <v>15</v>
      </c>
      <c r="H10" s="117">
        <v>3</v>
      </c>
      <c r="I10" s="119">
        <v>3</v>
      </c>
      <c r="J10" s="121">
        <v>0.001</v>
      </c>
      <c r="K10" s="122">
        <v>0.001</v>
      </c>
      <c r="L10" s="117"/>
      <c r="M10" s="119"/>
      <c r="N10" s="117"/>
      <c r="O10" s="12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44"/>
      <c r="B11" s="66" t="s">
        <v>49</v>
      </c>
      <c r="C11" s="67"/>
      <c r="D11" s="67"/>
      <c r="E11" s="103" t="s">
        <v>40</v>
      </c>
      <c r="F11" s="123">
        <v>24420</v>
      </c>
      <c r="G11" s="124">
        <v>23668</v>
      </c>
      <c r="H11" s="123">
        <v>44623</v>
      </c>
      <c r="I11" s="125">
        <v>45305</v>
      </c>
      <c r="J11" s="123">
        <v>2173</v>
      </c>
      <c r="K11" s="126">
        <v>2170</v>
      </c>
      <c r="L11" s="123"/>
      <c r="M11" s="125"/>
      <c r="N11" s="123"/>
      <c r="O11" s="126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44"/>
      <c r="B12" s="8"/>
      <c r="C12" s="61" t="s">
        <v>50</v>
      </c>
      <c r="D12" s="53"/>
      <c r="E12" s="101" t="s">
        <v>41</v>
      </c>
      <c r="F12" s="117">
        <v>24329</v>
      </c>
      <c r="G12" s="118">
        <v>23569</v>
      </c>
      <c r="H12" s="123">
        <v>44595</v>
      </c>
      <c r="I12" s="119">
        <v>45277</v>
      </c>
      <c r="J12" s="123">
        <v>2165</v>
      </c>
      <c r="K12" s="120">
        <v>2162</v>
      </c>
      <c r="L12" s="117"/>
      <c r="M12" s="119"/>
      <c r="N12" s="117"/>
      <c r="O12" s="12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44"/>
      <c r="B13" s="14"/>
      <c r="C13" s="50" t="s">
        <v>51</v>
      </c>
      <c r="D13" s="68"/>
      <c r="E13" s="104" t="s">
        <v>42</v>
      </c>
      <c r="F13" s="160">
        <v>91</v>
      </c>
      <c r="G13" s="139">
        <v>99</v>
      </c>
      <c r="H13" s="121">
        <v>28</v>
      </c>
      <c r="I13" s="122">
        <v>28</v>
      </c>
      <c r="J13" s="121">
        <v>8</v>
      </c>
      <c r="K13" s="122">
        <v>8</v>
      </c>
      <c r="L13" s="127"/>
      <c r="M13" s="129"/>
      <c r="N13" s="127"/>
      <c r="O13" s="13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44"/>
      <c r="B14" s="52" t="s">
        <v>52</v>
      </c>
      <c r="C14" s="53"/>
      <c r="D14" s="53"/>
      <c r="E14" s="101" t="s">
        <v>88</v>
      </c>
      <c r="F14" s="161">
        <f aca="true" t="shared" si="0" ref="F14:K14">F9-F12</f>
        <v>1532</v>
      </c>
      <c r="G14" s="150">
        <f t="shared" si="0"/>
        <v>1607</v>
      </c>
      <c r="H14" s="161">
        <f t="shared" si="0"/>
        <v>1832</v>
      </c>
      <c r="I14" s="150">
        <f t="shared" si="0"/>
        <v>1486</v>
      </c>
      <c r="J14" s="161">
        <f t="shared" si="0"/>
        <v>8</v>
      </c>
      <c r="K14" s="150">
        <f t="shared" si="0"/>
        <v>8</v>
      </c>
      <c r="L14" s="161">
        <f aca="true" t="shared" si="1" ref="L14:O15">L9-L12</f>
        <v>0</v>
      </c>
      <c r="M14" s="150">
        <f t="shared" si="1"/>
        <v>0</v>
      </c>
      <c r="N14" s="161">
        <f t="shared" si="1"/>
        <v>0</v>
      </c>
      <c r="O14" s="150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44"/>
      <c r="B15" s="52" t="s">
        <v>53</v>
      </c>
      <c r="C15" s="53"/>
      <c r="D15" s="53"/>
      <c r="E15" s="101" t="s">
        <v>89</v>
      </c>
      <c r="F15" s="161">
        <f aca="true" t="shared" si="2" ref="F15:K15">F10-F13</f>
        <v>-90</v>
      </c>
      <c r="G15" s="150">
        <f t="shared" si="2"/>
        <v>-84</v>
      </c>
      <c r="H15" s="161">
        <f t="shared" si="2"/>
        <v>-25</v>
      </c>
      <c r="I15" s="150">
        <f t="shared" si="2"/>
        <v>-25</v>
      </c>
      <c r="J15" s="161">
        <f t="shared" si="2"/>
        <v>-7.999</v>
      </c>
      <c r="K15" s="150">
        <f t="shared" si="2"/>
        <v>-7.999</v>
      </c>
      <c r="L15" s="161">
        <f t="shared" si="1"/>
        <v>0</v>
      </c>
      <c r="M15" s="150">
        <f t="shared" si="1"/>
        <v>0</v>
      </c>
      <c r="N15" s="161">
        <f t="shared" si="1"/>
        <v>0</v>
      </c>
      <c r="O15" s="150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44"/>
      <c r="B16" s="52" t="s">
        <v>54</v>
      </c>
      <c r="C16" s="53"/>
      <c r="D16" s="53"/>
      <c r="E16" s="101" t="s">
        <v>90</v>
      </c>
      <c r="F16" s="160">
        <f aca="true" t="shared" si="3" ref="F16:K16">F8-F11</f>
        <v>1442</v>
      </c>
      <c r="G16" s="139">
        <f t="shared" si="3"/>
        <v>1523</v>
      </c>
      <c r="H16" s="160">
        <f t="shared" si="3"/>
        <v>1807</v>
      </c>
      <c r="I16" s="139">
        <f t="shared" si="3"/>
        <v>1461</v>
      </c>
      <c r="J16" s="160">
        <f t="shared" si="3"/>
        <v>0</v>
      </c>
      <c r="K16" s="139">
        <f t="shared" si="3"/>
        <v>0</v>
      </c>
      <c r="L16" s="160">
        <f>L8-L11</f>
        <v>0</v>
      </c>
      <c r="M16" s="139">
        <f>M8-M11</f>
        <v>0</v>
      </c>
      <c r="N16" s="160">
        <f>N8-N11</f>
        <v>0</v>
      </c>
      <c r="O16" s="139">
        <f>O8-O11</f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44"/>
      <c r="B17" s="52" t="s">
        <v>55</v>
      </c>
      <c r="C17" s="53"/>
      <c r="D17" s="53"/>
      <c r="E17" s="43"/>
      <c r="F17" s="161">
        <v>0</v>
      </c>
      <c r="G17" s="150">
        <v>0</v>
      </c>
      <c r="H17" s="121">
        <v>0</v>
      </c>
      <c r="I17" s="122">
        <v>0</v>
      </c>
      <c r="J17" s="117">
        <v>550</v>
      </c>
      <c r="K17" s="120">
        <v>549</v>
      </c>
      <c r="L17" s="117"/>
      <c r="M17" s="119"/>
      <c r="N17" s="121"/>
      <c r="O17" s="13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45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/>
      <c r="M18" s="133"/>
      <c r="N18" s="132"/>
      <c r="O18" s="13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44" t="s">
        <v>85</v>
      </c>
      <c r="B19" s="66" t="s">
        <v>57</v>
      </c>
      <c r="C19" s="69"/>
      <c r="D19" s="69"/>
      <c r="E19" s="105"/>
      <c r="F19" s="163">
        <v>6015</v>
      </c>
      <c r="G19" s="155">
        <v>5916</v>
      </c>
      <c r="H19" s="135">
        <v>39049</v>
      </c>
      <c r="I19" s="137">
        <v>40153</v>
      </c>
      <c r="J19" s="135">
        <v>149</v>
      </c>
      <c r="K19" s="138">
        <v>248</v>
      </c>
      <c r="L19" s="135"/>
      <c r="M19" s="137"/>
      <c r="N19" s="135"/>
      <c r="O19" s="138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44"/>
      <c r="B20" s="13"/>
      <c r="C20" s="61" t="s">
        <v>58</v>
      </c>
      <c r="D20" s="53"/>
      <c r="E20" s="101"/>
      <c r="F20" s="161">
        <v>5580</v>
      </c>
      <c r="G20" s="150">
        <v>5061</v>
      </c>
      <c r="H20" s="117">
        <v>26507</v>
      </c>
      <c r="I20" s="119">
        <v>27329</v>
      </c>
      <c r="J20" s="117">
        <v>47</v>
      </c>
      <c r="K20" s="122">
        <v>144</v>
      </c>
      <c r="L20" s="117"/>
      <c r="M20" s="119"/>
      <c r="N20" s="117"/>
      <c r="O20" s="12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44"/>
      <c r="B21" s="26" t="s">
        <v>59</v>
      </c>
      <c r="C21" s="67"/>
      <c r="D21" s="67"/>
      <c r="E21" s="103" t="s">
        <v>91</v>
      </c>
      <c r="F21" s="164">
        <v>6015</v>
      </c>
      <c r="G21" s="149">
        <v>5916</v>
      </c>
      <c r="H21" s="123">
        <v>39049</v>
      </c>
      <c r="I21" s="125">
        <v>40153</v>
      </c>
      <c r="J21" s="123">
        <v>149</v>
      </c>
      <c r="K21" s="126">
        <v>248</v>
      </c>
      <c r="L21" s="123"/>
      <c r="M21" s="125"/>
      <c r="N21" s="123"/>
      <c r="O21" s="126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44"/>
      <c r="B22" s="66" t="s">
        <v>60</v>
      </c>
      <c r="C22" s="69"/>
      <c r="D22" s="69"/>
      <c r="E22" s="105" t="s">
        <v>92</v>
      </c>
      <c r="F22" s="163">
        <v>15037</v>
      </c>
      <c r="G22" s="155">
        <v>14657</v>
      </c>
      <c r="H22" s="135">
        <v>57727</v>
      </c>
      <c r="I22" s="137">
        <v>58237</v>
      </c>
      <c r="J22" s="135">
        <v>211</v>
      </c>
      <c r="K22" s="138">
        <v>304</v>
      </c>
      <c r="L22" s="135"/>
      <c r="M22" s="137"/>
      <c r="N22" s="135"/>
      <c r="O22" s="138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44"/>
      <c r="B23" s="8" t="s">
        <v>61</v>
      </c>
      <c r="C23" s="50" t="s">
        <v>62</v>
      </c>
      <c r="D23" s="68"/>
      <c r="E23" s="104"/>
      <c r="F23" s="160">
        <v>5597</v>
      </c>
      <c r="G23" s="139">
        <v>5875</v>
      </c>
      <c r="H23" s="127">
        <v>41655</v>
      </c>
      <c r="I23" s="129">
        <v>42564</v>
      </c>
      <c r="J23" s="127">
        <v>163</v>
      </c>
      <c r="K23" s="130">
        <v>145</v>
      </c>
      <c r="L23" s="127"/>
      <c r="M23" s="129"/>
      <c r="N23" s="127"/>
      <c r="O23" s="13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44"/>
      <c r="B24" s="52" t="s">
        <v>93</v>
      </c>
      <c r="C24" s="53"/>
      <c r="D24" s="53"/>
      <c r="E24" s="101" t="s">
        <v>94</v>
      </c>
      <c r="F24" s="161">
        <f aca="true" t="shared" si="4" ref="F24:O24">F21-F22</f>
        <v>-9022</v>
      </c>
      <c r="G24" s="150">
        <f t="shared" si="4"/>
        <v>-8741</v>
      </c>
      <c r="H24" s="161">
        <f t="shared" si="4"/>
        <v>-18678</v>
      </c>
      <c r="I24" s="150">
        <f t="shared" si="4"/>
        <v>-18084</v>
      </c>
      <c r="J24" s="161">
        <f t="shared" si="4"/>
        <v>-62</v>
      </c>
      <c r="K24" s="150">
        <f t="shared" si="4"/>
        <v>-56</v>
      </c>
      <c r="L24" s="161">
        <f t="shared" si="4"/>
        <v>0</v>
      </c>
      <c r="M24" s="150">
        <f t="shared" si="4"/>
        <v>0</v>
      </c>
      <c r="N24" s="161">
        <f t="shared" si="4"/>
        <v>0</v>
      </c>
      <c r="O24" s="150">
        <f t="shared" si="4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44"/>
      <c r="B25" s="112" t="s">
        <v>63</v>
      </c>
      <c r="C25" s="68"/>
      <c r="D25" s="68"/>
      <c r="E25" s="346" t="s">
        <v>95</v>
      </c>
      <c r="F25" s="336">
        <v>9022</v>
      </c>
      <c r="G25" s="328">
        <v>8741</v>
      </c>
      <c r="H25" s="326">
        <v>18678</v>
      </c>
      <c r="I25" s="328">
        <v>18084</v>
      </c>
      <c r="J25" s="326">
        <v>62</v>
      </c>
      <c r="K25" s="328">
        <v>56</v>
      </c>
      <c r="L25" s="326"/>
      <c r="M25" s="328"/>
      <c r="N25" s="326"/>
      <c r="O25" s="32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44"/>
      <c r="B26" s="26" t="s">
        <v>64</v>
      </c>
      <c r="C26" s="67"/>
      <c r="D26" s="67"/>
      <c r="E26" s="347"/>
      <c r="F26" s="337"/>
      <c r="G26" s="329"/>
      <c r="H26" s="327"/>
      <c r="I26" s="329"/>
      <c r="J26" s="327"/>
      <c r="K26" s="329"/>
      <c r="L26" s="327"/>
      <c r="M26" s="329"/>
      <c r="N26" s="327"/>
      <c r="O26" s="32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45"/>
      <c r="B27" s="59" t="s">
        <v>96</v>
      </c>
      <c r="C27" s="37"/>
      <c r="D27" s="37"/>
      <c r="E27" s="106" t="s">
        <v>97</v>
      </c>
      <c r="F27" s="165">
        <f aca="true" t="shared" si="5" ref="F27:O27">F24+F25</f>
        <v>0</v>
      </c>
      <c r="G27" s="151">
        <f t="shared" si="5"/>
        <v>0</v>
      </c>
      <c r="H27" s="165">
        <f t="shared" si="5"/>
        <v>0</v>
      </c>
      <c r="I27" s="151">
        <f t="shared" si="5"/>
        <v>0</v>
      </c>
      <c r="J27" s="165">
        <f t="shared" si="5"/>
        <v>0</v>
      </c>
      <c r="K27" s="151">
        <f t="shared" si="5"/>
        <v>0</v>
      </c>
      <c r="L27" s="165">
        <f t="shared" si="5"/>
        <v>0</v>
      </c>
      <c r="M27" s="151">
        <f t="shared" si="5"/>
        <v>0</v>
      </c>
      <c r="N27" s="165">
        <f t="shared" si="5"/>
        <v>0</v>
      </c>
      <c r="O27" s="151">
        <f t="shared" si="5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101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30" t="s">
        <v>65</v>
      </c>
      <c r="B30" s="331"/>
      <c r="C30" s="331"/>
      <c r="D30" s="331"/>
      <c r="E30" s="332"/>
      <c r="F30" s="317" t="s">
        <v>293</v>
      </c>
      <c r="G30" s="318"/>
      <c r="H30" s="317" t="s">
        <v>294</v>
      </c>
      <c r="I30" s="318"/>
      <c r="J30" s="317" t="s">
        <v>295</v>
      </c>
      <c r="K30" s="318"/>
      <c r="L30" s="317" t="s">
        <v>296</v>
      </c>
      <c r="M30" s="318"/>
      <c r="N30" s="317"/>
      <c r="O30" s="318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33"/>
      <c r="B31" s="334"/>
      <c r="C31" s="334"/>
      <c r="D31" s="334"/>
      <c r="E31" s="335"/>
      <c r="F31" s="178" t="s">
        <v>280</v>
      </c>
      <c r="G31" s="74" t="s">
        <v>1</v>
      </c>
      <c r="H31" s="178" t="s">
        <v>280</v>
      </c>
      <c r="I31" s="74" t="s">
        <v>1</v>
      </c>
      <c r="J31" s="178" t="s">
        <v>280</v>
      </c>
      <c r="K31" s="75" t="s">
        <v>1</v>
      </c>
      <c r="L31" s="178" t="s">
        <v>280</v>
      </c>
      <c r="M31" s="74" t="s">
        <v>1</v>
      </c>
      <c r="N31" s="178" t="s">
        <v>280</v>
      </c>
      <c r="O31" s="153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20" t="s">
        <v>86</v>
      </c>
      <c r="B32" s="47" t="s">
        <v>46</v>
      </c>
      <c r="C32" s="48"/>
      <c r="D32" s="48"/>
      <c r="E32" s="16" t="s">
        <v>37</v>
      </c>
      <c r="F32" s="135">
        <v>2241</v>
      </c>
      <c r="G32" s="136">
        <v>2304</v>
      </c>
      <c r="H32" s="113">
        <v>15</v>
      </c>
      <c r="I32" s="115">
        <v>18</v>
      </c>
      <c r="J32" s="113">
        <v>674</v>
      </c>
      <c r="K32" s="116">
        <v>645</v>
      </c>
      <c r="L32" s="135">
        <v>46</v>
      </c>
      <c r="M32" s="136">
        <v>46</v>
      </c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48"/>
      <c r="B33" s="14"/>
      <c r="C33" s="50" t="s">
        <v>66</v>
      </c>
      <c r="D33" s="68"/>
      <c r="E33" s="108"/>
      <c r="F33" s="127">
        <v>1612</v>
      </c>
      <c r="G33" s="128">
        <v>1614</v>
      </c>
      <c r="H33" s="127">
        <v>0</v>
      </c>
      <c r="I33" s="129">
        <v>0</v>
      </c>
      <c r="J33" s="127">
        <v>0.07</v>
      </c>
      <c r="K33" s="130">
        <v>0.075</v>
      </c>
      <c r="L33" s="127">
        <v>5</v>
      </c>
      <c r="M33" s="128">
        <v>5</v>
      </c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48"/>
      <c r="B34" s="14"/>
      <c r="C34" s="12"/>
      <c r="D34" s="61" t="s">
        <v>67</v>
      </c>
      <c r="E34" s="102"/>
      <c r="F34" s="117">
        <v>1270</v>
      </c>
      <c r="G34" s="118">
        <v>1280</v>
      </c>
      <c r="H34" s="117">
        <v>0</v>
      </c>
      <c r="I34" s="119">
        <v>0</v>
      </c>
      <c r="J34" s="117">
        <v>0.07</v>
      </c>
      <c r="K34" s="120">
        <v>0.075</v>
      </c>
      <c r="L34" s="117">
        <v>5</v>
      </c>
      <c r="M34" s="118">
        <v>5</v>
      </c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48"/>
      <c r="B35" s="11"/>
      <c r="C35" s="31" t="s">
        <v>68</v>
      </c>
      <c r="D35" s="67"/>
      <c r="E35" s="109"/>
      <c r="F35" s="123">
        <v>629</v>
      </c>
      <c r="G35" s="124">
        <v>689</v>
      </c>
      <c r="H35" s="123">
        <v>15</v>
      </c>
      <c r="I35" s="125">
        <v>18</v>
      </c>
      <c r="J35" s="144">
        <v>674</v>
      </c>
      <c r="K35" s="145">
        <v>645</v>
      </c>
      <c r="L35" s="123">
        <v>41</v>
      </c>
      <c r="M35" s="124">
        <v>41</v>
      </c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48"/>
      <c r="B36" s="66" t="s">
        <v>49</v>
      </c>
      <c r="C36" s="69"/>
      <c r="D36" s="69"/>
      <c r="E36" s="16" t="s">
        <v>38</v>
      </c>
      <c r="F36" s="163">
        <v>2241</v>
      </c>
      <c r="G36" s="139">
        <v>2304</v>
      </c>
      <c r="H36" s="135">
        <v>57</v>
      </c>
      <c r="I36" s="137">
        <v>89</v>
      </c>
      <c r="J36" s="135">
        <v>82</v>
      </c>
      <c r="K36" s="138">
        <v>82</v>
      </c>
      <c r="L36" s="135">
        <v>22</v>
      </c>
      <c r="M36" s="136">
        <v>26</v>
      </c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48"/>
      <c r="B37" s="14"/>
      <c r="C37" s="61" t="s">
        <v>69</v>
      </c>
      <c r="D37" s="53"/>
      <c r="E37" s="102"/>
      <c r="F37" s="161">
        <v>2107</v>
      </c>
      <c r="G37" s="150">
        <v>2154</v>
      </c>
      <c r="H37" s="117">
        <v>31</v>
      </c>
      <c r="I37" s="119">
        <v>62</v>
      </c>
      <c r="J37" s="117">
        <v>61</v>
      </c>
      <c r="K37" s="120">
        <v>55</v>
      </c>
      <c r="L37" s="117">
        <v>7</v>
      </c>
      <c r="M37" s="118">
        <v>10</v>
      </c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48"/>
      <c r="B38" s="11"/>
      <c r="C38" s="61" t="s">
        <v>70</v>
      </c>
      <c r="D38" s="53"/>
      <c r="E38" s="102"/>
      <c r="F38" s="161">
        <v>134</v>
      </c>
      <c r="G38" s="150">
        <v>149</v>
      </c>
      <c r="H38" s="117">
        <v>26</v>
      </c>
      <c r="I38" s="119">
        <v>27</v>
      </c>
      <c r="J38" s="117">
        <v>20</v>
      </c>
      <c r="K38" s="145">
        <v>26</v>
      </c>
      <c r="L38" s="117">
        <v>15</v>
      </c>
      <c r="M38" s="118">
        <v>16</v>
      </c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49"/>
      <c r="B39" s="6" t="s">
        <v>71</v>
      </c>
      <c r="C39" s="7"/>
      <c r="D39" s="7"/>
      <c r="E39" s="110" t="s">
        <v>98</v>
      </c>
      <c r="F39" s="165">
        <f aca="true" t="shared" si="6" ref="F39:O39">F32-F36</f>
        <v>0</v>
      </c>
      <c r="G39" s="151">
        <f t="shared" si="6"/>
        <v>0</v>
      </c>
      <c r="H39" s="165">
        <f t="shared" si="6"/>
        <v>-42</v>
      </c>
      <c r="I39" s="151">
        <f t="shared" si="6"/>
        <v>-71</v>
      </c>
      <c r="J39" s="165">
        <f t="shared" si="6"/>
        <v>592</v>
      </c>
      <c r="K39" s="151">
        <f t="shared" si="6"/>
        <v>563</v>
      </c>
      <c r="L39" s="165">
        <f t="shared" si="6"/>
        <v>24</v>
      </c>
      <c r="M39" s="151">
        <f t="shared" si="6"/>
        <v>20</v>
      </c>
      <c r="N39" s="165">
        <f t="shared" si="6"/>
        <v>0</v>
      </c>
      <c r="O39" s="151">
        <f t="shared" si="6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20" t="s">
        <v>87</v>
      </c>
      <c r="B40" s="66" t="s">
        <v>72</v>
      </c>
      <c r="C40" s="69"/>
      <c r="D40" s="69"/>
      <c r="E40" s="16" t="s">
        <v>40</v>
      </c>
      <c r="F40" s="163">
        <v>711</v>
      </c>
      <c r="G40" s="155">
        <v>726</v>
      </c>
      <c r="H40" s="135">
        <v>3609</v>
      </c>
      <c r="I40" s="137">
        <v>1986</v>
      </c>
      <c r="J40" s="135">
        <v>46</v>
      </c>
      <c r="K40" s="138">
        <v>46</v>
      </c>
      <c r="L40" s="135">
        <v>18</v>
      </c>
      <c r="M40" s="136">
        <v>23</v>
      </c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21"/>
      <c r="B41" s="11"/>
      <c r="C41" s="61" t="s">
        <v>73</v>
      </c>
      <c r="D41" s="53"/>
      <c r="E41" s="102"/>
      <c r="F41" s="167">
        <v>276</v>
      </c>
      <c r="G41" s="169">
        <v>357</v>
      </c>
      <c r="H41" s="144">
        <v>0</v>
      </c>
      <c r="I41" s="145">
        <v>0</v>
      </c>
      <c r="J41" s="117">
        <v>46</v>
      </c>
      <c r="K41" s="120">
        <v>46</v>
      </c>
      <c r="L41" s="117">
        <v>0</v>
      </c>
      <c r="M41" s="118">
        <v>0</v>
      </c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21"/>
      <c r="B42" s="66" t="s">
        <v>60</v>
      </c>
      <c r="C42" s="69"/>
      <c r="D42" s="69"/>
      <c r="E42" s="16" t="s">
        <v>41</v>
      </c>
      <c r="F42" s="163">
        <v>711</v>
      </c>
      <c r="G42" s="155">
        <v>726</v>
      </c>
      <c r="H42" s="135">
        <v>3563</v>
      </c>
      <c r="I42" s="137">
        <v>1909</v>
      </c>
      <c r="J42" s="135">
        <v>638</v>
      </c>
      <c r="K42" s="138">
        <v>609</v>
      </c>
      <c r="L42" s="135">
        <v>43</v>
      </c>
      <c r="M42" s="136">
        <v>43</v>
      </c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21"/>
      <c r="B43" s="11"/>
      <c r="C43" s="61" t="s">
        <v>74</v>
      </c>
      <c r="D43" s="53"/>
      <c r="E43" s="102"/>
      <c r="F43" s="161">
        <v>405</v>
      </c>
      <c r="G43" s="150">
        <v>369</v>
      </c>
      <c r="H43" s="117">
        <v>186</v>
      </c>
      <c r="I43" s="119">
        <v>186</v>
      </c>
      <c r="J43" s="144">
        <v>72</v>
      </c>
      <c r="K43" s="145">
        <v>353</v>
      </c>
      <c r="L43" s="117">
        <v>43</v>
      </c>
      <c r="M43" s="118">
        <v>43</v>
      </c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22"/>
      <c r="B44" s="59" t="s">
        <v>71</v>
      </c>
      <c r="C44" s="37"/>
      <c r="D44" s="37"/>
      <c r="E44" s="110" t="s">
        <v>99</v>
      </c>
      <c r="F44" s="162">
        <f aca="true" t="shared" si="7" ref="F44:M44">F40-F42</f>
        <v>0</v>
      </c>
      <c r="G44" s="166">
        <f t="shared" si="7"/>
        <v>0</v>
      </c>
      <c r="H44" s="162">
        <f t="shared" si="7"/>
        <v>46</v>
      </c>
      <c r="I44" s="166">
        <f t="shared" si="7"/>
        <v>77</v>
      </c>
      <c r="J44" s="162">
        <f t="shared" si="7"/>
        <v>-592</v>
      </c>
      <c r="K44" s="166">
        <f t="shared" si="7"/>
        <v>-563</v>
      </c>
      <c r="L44" s="162">
        <f t="shared" si="7"/>
        <v>-25</v>
      </c>
      <c r="M44" s="166">
        <f t="shared" si="7"/>
        <v>-20</v>
      </c>
      <c r="N44" s="162">
        <f>N40-N42</f>
        <v>0</v>
      </c>
      <c r="O44" s="166">
        <f>O40-O42</f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23" t="s">
        <v>79</v>
      </c>
      <c r="B45" s="20" t="s">
        <v>75</v>
      </c>
      <c r="C45" s="9"/>
      <c r="D45" s="9"/>
      <c r="E45" s="111" t="s">
        <v>100</v>
      </c>
      <c r="F45" s="168">
        <f aca="true" t="shared" si="8" ref="F45:M45">F39+F44</f>
        <v>0</v>
      </c>
      <c r="G45" s="152">
        <f t="shared" si="8"/>
        <v>0</v>
      </c>
      <c r="H45" s="168">
        <f t="shared" si="8"/>
        <v>4</v>
      </c>
      <c r="I45" s="152">
        <f t="shared" si="8"/>
        <v>6</v>
      </c>
      <c r="J45" s="168">
        <f t="shared" si="8"/>
        <v>0</v>
      </c>
      <c r="K45" s="152">
        <f t="shared" si="8"/>
        <v>0</v>
      </c>
      <c r="L45" s="168">
        <f t="shared" si="8"/>
        <v>-1</v>
      </c>
      <c r="M45" s="152">
        <f t="shared" si="8"/>
        <v>0</v>
      </c>
      <c r="N45" s="168">
        <f>N39+N44</f>
        <v>0</v>
      </c>
      <c r="O45" s="152">
        <f>O39+O44</f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24"/>
      <c r="B46" s="52" t="s">
        <v>76</v>
      </c>
      <c r="C46" s="53"/>
      <c r="D46" s="53"/>
      <c r="E46" s="53"/>
      <c r="F46" s="167"/>
      <c r="G46" s="169"/>
      <c r="H46" s="144">
        <v>5</v>
      </c>
      <c r="I46" s="145">
        <v>6</v>
      </c>
      <c r="J46" s="144"/>
      <c r="K46" s="145"/>
      <c r="L46" s="117"/>
      <c r="M46" s="118"/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24"/>
      <c r="B47" s="52" t="s">
        <v>77</v>
      </c>
      <c r="C47" s="53"/>
      <c r="D47" s="53"/>
      <c r="E47" s="53"/>
      <c r="F47" s="161"/>
      <c r="G47" s="150"/>
      <c r="H47" s="117"/>
      <c r="I47" s="119"/>
      <c r="J47" s="117"/>
      <c r="K47" s="120"/>
      <c r="L47" s="117"/>
      <c r="M47" s="118"/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25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6" ht="16.5" customHeight="1">
      <c r="A49" s="27" t="s">
        <v>83</v>
      </c>
      <c r="O49" s="14"/>
      <c r="P49" s="14"/>
    </row>
    <row r="50" spans="1:16" ht="15.75" customHeight="1">
      <c r="A50" s="27"/>
      <c r="O50" s="14"/>
      <c r="P50" s="14"/>
    </row>
  </sheetData>
  <sheetProtection/>
  <mergeCells count="28">
    <mergeCell ref="A6:E7"/>
    <mergeCell ref="A8:A18"/>
    <mergeCell ref="A19:A27"/>
    <mergeCell ref="E25:E26"/>
    <mergeCell ref="I25:I26"/>
    <mergeCell ref="A32:A39"/>
    <mergeCell ref="G25:G26"/>
    <mergeCell ref="H25:H26"/>
    <mergeCell ref="A40:A44"/>
    <mergeCell ref="A45:A48"/>
    <mergeCell ref="N25:N26"/>
    <mergeCell ref="O25:O26"/>
    <mergeCell ref="A30:E31"/>
    <mergeCell ref="J25:J26"/>
    <mergeCell ref="K25:K26"/>
    <mergeCell ref="L25:L26"/>
    <mergeCell ref="M25:M26"/>
    <mergeCell ref="F25:F26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75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28" sqref="F28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296" t="s">
        <v>0</v>
      </c>
      <c r="B1" s="296"/>
      <c r="C1" s="296"/>
      <c r="D1" s="296"/>
      <c r="E1" s="76" t="s">
        <v>289</v>
      </c>
      <c r="F1" s="2"/>
      <c r="AA1" s="312" t="s">
        <v>129</v>
      </c>
      <c r="AB1" s="312"/>
    </row>
    <row r="2" spans="27:37" ht="13.5">
      <c r="AA2" s="311" t="s">
        <v>106</v>
      </c>
      <c r="AB2" s="311"/>
      <c r="AC2" s="305" t="s">
        <v>107</v>
      </c>
      <c r="AD2" s="302" t="s">
        <v>108</v>
      </c>
      <c r="AE2" s="313"/>
      <c r="AF2" s="314"/>
      <c r="AG2" s="311" t="s">
        <v>109</v>
      </c>
      <c r="AH2" s="311" t="s">
        <v>110</v>
      </c>
      <c r="AI2" s="311" t="s">
        <v>111</v>
      </c>
      <c r="AJ2" s="311" t="s">
        <v>112</v>
      </c>
      <c r="AK2" s="311" t="s">
        <v>113</v>
      </c>
    </row>
    <row r="3" spans="1:37" ht="14.25">
      <c r="A3" s="22" t="s">
        <v>130</v>
      </c>
      <c r="AA3" s="311"/>
      <c r="AB3" s="311"/>
      <c r="AC3" s="307"/>
      <c r="AD3" s="171"/>
      <c r="AE3" s="170" t="s">
        <v>126</v>
      </c>
      <c r="AF3" s="170" t="s">
        <v>127</v>
      </c>
      <c r="AG3" s="311"/>
      <c r="AH3" s="311"/>
      <c r="AI3" s="311"/>
      <c r="AJ3" s="311"/>
      <c r="AK3" s="311"/>
    </row>
    <row r="4" spans="27:38" ht="13.5">
      <c r="AA4" s="172" t="str">
        <f>E1</f>
        <v>広島市</v>
      </c>
      <c r="AB4" s="172" t="s">
        <v>131</v>
      </c>
      <c r="AC4" s="173">
        <f>SUM(F22)</f>
        <v>577188</v>
      </c>
      <c r="AD4" s="173">
        <f>F9</f>
        <v>208884</v>
      </c>
      <c r="AE4" s="173">
        <f>F10</f>
        <v>97982</v>
      </c>
      <c r="AF4" s="173">
        <f>F13</f>
        <v>78563</v>
      </c>
      <c r="AG4" s="173">
        <f>F14</f>
        <v>3365</v>
      </c>
      <c r="AH4" s="173">
        <f>F15</f>
        <v>34625</v>
      </c>
      <c r="AI4" s="173">
        <f>F17</f>
        <v>124943</v>
      </c>
      <c r="AJ4" s="173">
        <f>F20</f>
        <v>67315</v>
      </c>
      <c r="AK4" s="173">
        <f>F21</f>
        <v>98152</v>
      </c>
      <c r="AL4" s="174"/>
    </row>
    <row r="5" spans="1:37" ht="14.25">
      <c r="A5" s="21" t="s">
        <v>281</v>
      </c>
      <c r="E5" s="3"/>
      <c r="AA5" s="172" t="str">
        <f>E1</f>
        <v>広島市</v>
      </c>
      <c r="AB5" s="172" t="s">
        <v>115</v>
      </c>
      <c r="AC5" s="175"/>
      <c r="AD5" s="175">
        <f>G9</f>
        <v>36.189941578827</v>
      </c>
      <c r="AE5" s="175">
        <f>G10</f>
        <v>16.97575140162304</v>
      </c>
      <c r="AF5" s="175">
        <f>G13</f>
        <v>13.61133634101887</v>
      </c>
      <c r="AG5" s="175">
        <f>G14</f>
        <v>0.5829989535471978</v>
      </c>
      <c r="AH5" s="175">
        <f>G15</f>
        <v>5.998911966291746</v>
      </c>
      <c r="AI5" s="175">
        <f>G17</f>
        <v>21.646846434783814</v>
      </c>
      <c r="AJ5" s="175">
        <f>G20</f>
        <v>11.662577877571954</v>
      </c>
      <c r="AK5" s="175">
        <f>G21</f>
        <v>17.005204543407</v>
      </c>
    </row>
    <row r="6" spans="1:37" ht="14.25">
      <c r="A6" s="3"/>
      <c r="G6" s="300" t="s">
        <v>132</v>
      </c>
      <c r="H6" s="301"/>
      <c r="I6" s="301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広島市</v>
      </c>
      <c r="AB6" s="172" t="s">
        <v>116</v>
      </c>
      <c r="AC6" s="175">
        <f>SUM(I22)</f>
        <v>0.09121461098529071</v>
      </c>
      <c r="AD6" s="175">
        <f>I9</f>
        <v>1.4694523921713332</v>
      </c>
      <c r="AE6" s="175">
        <f>I10</f>
        <v>2.058204695539856</v>
      </c>
      <c r="AF6" s="175">
        <f>I13</f>
        <v>1.3232392277235494</v>
      </c>
      <c r="AG6" s="175">
        <f>I14</f>
        <v>-1.6081871345029253</v>
      </c>
      <c r="AH6" s="175">
        <f>I15</f>
        <v>-0.8561447715038417</v>
      </c>
      <c r="AI6" s="175">
        <f>I17</f>
        <v>2.9566148901981837</v>
      </c>
      <c r="AJ6" s="175">
        <f>I20</f>
        <v>-5.351443314914017</v>
      </c>
      <c r="AK6" s="175">
        <f>I21</f>
        <v>-3.8253507878027726</v>
      </c>
    </row>
    <row r="7" spans="1:25" ht="27" customHeight="1">
      <c r="A7" s="19"/>
      <c r="B7" s="5"/>
      <c r="C7" s="5"/>
      <c r="D7" s="5"/>
      <c r="E7" s="23"/>
      <c r="F7" s="62" t="s">
        <v>282</v>
      </c>
      <c r="G7" s="63"/>
      <c r="H7" s="280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1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29" ht="18" customHeight="1">
      <c r="A9" s="297" t="s">
        <v>80</v>
      </c>
      <c r="B9" s="297" t="s">
        <v>81</v>
      </c>
      <c r="C9" s="47" t="s">
        <v>3</v>
      </c>
      <c r="D9" s="48"/>
      <c r="E9" s="49"/>
      <c r="F9" s="77">
        <v>208884</v>
      </c>
      <c r="G9" s="78">
        <f aca="true" t="shared" si="0" ref="G9:G22">F9/$F$22*100</f>
        <v>36.189941578827</v>
      </c>
      <c r="H9" s="282">
        <v>205859</v>
      </c>
      <c r="I9" s="287">
        <f aca="true" t="shared" si="1" ref="I9:I40">(F9/H9-1)*100</f>
        <v>1.4694523921713332</v>
      </c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08" t="s">
        <v>129</v>
      </c>
      <c r="AB9" s="309"/>
      <c r="AC9" s="310" t="s">
        <v>117</v>
      </c>
    </row>
    <row r="10" spans="1:37" ht="18" customHeight="1">
      <c r="A10" s="298"/>
      <c r="B10" s="298"/>
      <c r="C10" s="8"/>
      <c r="D10" s="50" t="s">
        <v>22</v>
      </c>
      <c r="E10" s="30"/>
      <c r="F10" s="81">
        <v>97982</v>
      </c>
      <c r="G10" s="82">
        <f t="shared" si="0"/>
        <v>16.97575140162304</v>
      </c>
      <c r="H10" s="283">
        <v>96006</v>
      </c>
      <c r="I10" s="288">
        <f t="shared" si="1"/>
        <v>2.058204695539856</v>
      </c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311" t="s">
        <v>106</v>
      </c>
      <c r="AB10" s="311"/>
      <c r="AC10" s="310"/>
      <c r="AD10" s="302" t="s">
        <v>118</v>
      </c>
      <c r="AE10" s="313"/>
      <c r="AF10" s="314"/>
      <c r="AG10" s="302" t="s">
        <v>119</v>
      </c>
      <c r="AH10" s="303"/>
      <c r="AI10" s="304"/>
      <c r="AJ10" s="302" t="s">
        <v>120</v>
      </c>
      <c r="AK10" s="304"/>
    </row>
    <row r="11" spans="1:37" ht="18" customHeight="1">
      <c r="A11" s="298"/>
      <c r="B11" s="298"/>
      <c r="C11" s="34"/>
      <c r="D11" s="35"/>
      <c r="E11" s="33" t="s">
        <v>23</v>
      </c>
      <c r="F11" s="85">
        <v>73399</v>
      </c>
      <c r="G11" s="86">
        <f t="shared" si="0"/>
        <v>12.716653845887302</v>
      </c>
      <c r="H11" s="284">
        <v>71759</v>
      </c>
      <c r="I11" s="289">
        <f t="shared" si="1"/>
        <v>2.2854276118674965</v>
      </c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311"/>
      <c r="AB11" s="311"/>
      <c r="AC11" s="308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298"/>
      <c r="B12" s="298"/>
      <c r="C12" s="34"/>
      <c r="D12" s="36"/>
      <c r="E12" s="33" t="s">
        <v>24</v>
      </c>
      <c r="F12" s="85">
        <v>24583</v>
      </c>
      <c r="G12" s="86">
        <f t="shared" si="0"/>
        <v>4.259097555735739</v>
      </c>
      <c r="H12" s="284">
        <v>24247</v>
      </c>
      <c r="I12" s="289">
        <f t="shared" si="1"/>
        <v>1.3857384418690888</v>
      </c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広島市</v>
      </c>
      <c r="AB12" s="172" t="s">
        <v>131</v>
      </c>
      <c r="AC12" s="173">
        <f>F40</f>
        <v>572855</v>
      </c>
      <c r="AD12" s="173">
        <f>F23</f>
        <v>319446</v>
      </c>
      <c r="AE12" s="173">
        <f>F24</f>
        <v>83455</v>
      </c>
      <c r="AF12" s="173">
        <f>F26</f>
        <v>74920</v>
      </c>
      <c r="AG12" s="173">
        <f>F27</f>
        <v>186189</v>
      </c>
      <c r="AH12" s="173">
        <f>F28</f>
        <v>60098</v>
      </c>
      <c r="AI12" s="173">
        <f>F32</f>
        <v>1918</v>
      </c>
      <c r="AJ12" s="173">
        <f>F34</f>
        <v>67220</v>
      </c>
      <c r="AK12" s="173">
        <f>F35</f>
        <v>66106</v>
      </c>
      <c r="AL12" s="177"/>
    </row>
    <row r="13" spans="1:37" ht="18" customHeight="1">
      <c r="A13" s="298"/>
      <c r="B13" s="298"/>
      <c r="C13" s="11"/>
      <c r="D13" s="31" t="s">
        <v>25</v>
      </c>
      <c r="E13" s="32"/>
      <c r="F13" s="89">
        <v>78563</v>
      </c>
      <c r="G13" s="90">
        <f t="shared" si="0"/>
        <v>13.61133634101887</v>
      </c>
      <c r="H13" s="285">
        <v>77537</v>
      </c>
      <c r="I13" s="290">
        <f t="shared" si="1"/>
        <v>1.3232392277235494</v>
      </c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広島市</v>
      </c>
      <c r="AB13" s="172" t="s">
        <v>115</v>
      </c>
      <c r="AC13" s="175"/>
      <c r="AD13" s="175">
        <f>G23</f>
        <v>55.763849490708814</v>
      </c>
      <c r="AE13" s="175">
        <f>G24</f>
        <v>14.568258983512408</v>
      </c>
      <c r="AF13" s="175">
        <f>G26</f>
        <v>13.078353160922049</v>
      </c>
      <c r="AG13" s="175">
        <f>G27</f>
        <v>32.50194202721456</v>
      </c>
      <c r="AH13" s="175">
        <f>G28</f>
        <v>10.490961936266595</v>
      </c>
      <c r="AI13" s="175">
        <f>G32</f>
        <v>0.33481422000331673</v>
      </c>
      <c r="AJ13" s="175">
        <f>G34</f>
        <v>11.734208482076616</v>
      </c>
      <c r="AK13" s="175">
        <f>G35</f>
        <v>11.539743914254043</v>
      </c>
    </row>
    <row r="14" spans="1:37" ht="18" customHeight="1">
      <c r="A14" s="298"/>
      <c r="B14" s="298"/>
      <c r="C14" s="52" t="s">
        <v>4</v>
      </c>
      <c r="D14" s="53"/>
      <c r="E14" s="54"/>
      <c r="F14" s="85">
        <v>3365</v>
      </c>
      <c r="G14" s="86">
        <f t="shared" si="0"/>
        <v>0.5829989535471978</v>
      </c>
      <c r="H14" s="284">
        <v>3420</v>
      </c>
      <c r="I14" s="289">
        <f t="shared" si="1"/>
        <v>-1.6081871345029253</v>
      </c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広島市</v>
      </c>
      <c r="AB14" s="172" t="s">
        <v>116</v>
      </c>
      <c r="AC14" s="175">
        <f>I40</f>
        <v>0.3821796682519363</v>
      </c>
      <c r="AD14" s="175">
        <f>I23</f>
        <v>0.8562389891833444</v>
      </c>
      <c r="AE14" s="175">
        <f>I24</f>
        <v>0.06354763674731867</v>
      </c>
      <c r="AF14" s="175">
        <f>I26</f>
        <v>-1.2638542943370412</v>
      </c>
      <c r="AG14" s="175">
        <f>I27</f>
        <v>-4.91003712915532</v>
      </c>
      <c r="AH14" s="175">
        <f>I28</f>
        <v>-3.77237646908124</v>
      </c>
      <c r="AI14" s="175">
        <f>I32</f>
        <v>7.631874298540975</v>
      </c>
      <c r="AJ14" s="175">
        <f>I34</f>
        <v>15.623441182035535</v>
      </c>
      <c r="AK14" s="175">
        <f>I35</f>
        <v>19.404656539566133</v>
      </c>
    </row>
    <row r="15" spans="1:25" ht="18" customHeight="1">
      <c r="A15" s="298"/>
      <c r="B15" s="298"/>
      <c r="C15" s="52" t="s">
        <v>5</v>
      </c>
      <c r="D15" s="53"/>
      <c r="E15" s="54"/>
      <c r="F15" s="85">
        <v>34625</v>
      </c>
      <c r="G15" s="86">
        <f t="shared" si="0"/>
        <v>5.998911966291746</v>
      </c>
      <c r="H15" s="284">
        <v>34924</v>
      </c>
      <c r="I15" s="289">
        <f t="shared" si="1"/>
        <v>-0.8561447715038417</v>
      </c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25" ht="18" customHeight="1">
      <c r="A16" s="298"/>
      <c r="B16" s="298"/>
      <c r="C16" s="52" t="s">
        <v>26</v>
      </c>
      <c r="D16" s="53"/>
      <c r="E16" s="54"/>
      <c r="F16" s="85">
        <v>12662</v>
      </c>
      <c r="G16" s="86">
        <f t="shared" si="0"/>
        <v>2.1937393015793814</v>
      </c>
      <c r="H16" s="284">
        <v>12243</v>
      </c>
      <c r="I16" s="289">
        <f t="shared" si="1"/>
        <v>3.4223637997222944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298"/>
      <c r="B17" s="298"/>
      <c r="C17" s="52" t="s">
        <v>6</v>
      </c>
      <c r="D17" s="53"/>
      <c r="E17" s="54"/>
      <c r="F17" s="85">
        <v>124943</v>
      </c>
      <c r="G17" s="86">
        <f t="shared" si="0"/>
        <v>21.646846434783814</v>
      </c>
      <c r="H17" s="284">
        <v>121355</v>
      </c>
      <c r="I17" s="289">
        <f t="shared" si="1"/>
        <v>2.9566148901981837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298"/>
      <c r="B18" s="298"/>
      <c r="C18" s="52" t="s">
        <v>27</v>
      </c>
      <c r="D18" s="53"/>
      <c r="E18" s="54"/>
      <c r="F18" s="85">
        <v>24674</v>
      </c>
      <c r="G18" s="86">
        <f t="shared" si="0"/>
        <v>4.274863649278918</v>
      </c>
      <c r="H18" s="284">
        <v>23258</v>
      </c>
      <c r="I18" s="289">
        <f t="shared" si="1"/>
        <v>6.088227706595584</v>
      </c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298"/>
      <c r="B19" s="298"/>
      <c r="C19" s="52" t="s">
        <v>28</v>
      </c>
      <c r="D19" s="53"/>
      <c r="E19" s="54"/>
      <c r="F19" s="85">
        <v>2568</v>
      </c>
      <c r="G19" s="86">
        <f t="shared" si="0"/>
        <v>0.4449156947129878</v>
      </c>
      <c r="H19" s="284">
        <v>2426</v>
      </c>
      <c r="I19" s="289">
        <f t="shared" si="1"/>
        <v>5.853256389117889</v>
      </c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298"/>
      <c r="B20" s="298"/>
      <c r="C20" s="52" t="s">
        <v>7</v>
      </c>
      <c r="D20" s="53"/>
      <c r="E20" s="54"/>
      <c r="F20" s="85">
        <v>67315</v>
      </c>
      <c r="G20" s="86">
        <f t="shared" si="0"/>
        <v>11.662577877571954</v>
      </c>
      <c r="H20" s="284">
        <v>71121</v>
      </c>
      <c r="I20" s="289">
        <f t="shared" si="1"/>
        <v>-5.351443314914017</v>
      </c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298"/>
      <c r="B21" s="298"/>
      <c r="C21" s="57" t="s">
        <v>8</v>
      </c>
      <c r="D21" s="58"/>
      <c r="E21" s="56"/>
      <c r="F21" s="93">
        <v>98152</v>
      </c>
      <c r="G21" s="94">
        <f t="shared" si="0"/>
        <v>17.005204543407</v>
      </c>
      <c r="H21" s="286">
        <v>102056</v>
      </c>
      <c r="I21" s="291">
        <f t="shared" si="1"/>
        <v>-3.8253507878027726</v>
      </c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298"/>
      <c r="B22" s="299"/>
      <c r="C22" s="59" t="s">
        <v>9</v>
      </c>
      <c r="D22" s="37"/>
      <c r="E22" s="60"/>
      <c r="F22" s="97">
        <f>SUM(F9,F14:F21)</f>
        <v>577188</v>
      </c>
      <c r="G22" s="98">
        <f t="shared" si="0"/>
        <v>100</v>
      </c>
      <c r="H22" s="97">
        <f>SUM(H9,H14:H21)</f>
        <v>576662</v>
      </c>
      <c r="I22" s="292">
        <f t="shared" si="1"/>
        <v>0.09121461098529071</v>
      </c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298"/>
      <c r="B23" s="297" t="s">
        <v>82</v>
      </c>
      <c r="C23" s="4" t="s">
        <v>10</v>
      </c>
      <c r="D23" s="5"/>
      <c r="E23" s="23"/>
      <c r="F23" s="77">
        <v>319446</v>
      </c>
      <c r="G23" s="78">
        <f aca="true" t="shared" si="2" ref="G23:G40">F23/$F$40*100</f>
        <v>55.763849490708814</v>
      </c>
      <c r="H23" s="282">
        <v>316734</v>
      </c>
      <c r="I23" s="293">
        <f t="shared" si="1"/>
        <v>0.8562389891833444</v>
      </c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298"/>
      <c r="B24" s="298"/>
      <c r="C24" s="8"/>
      <c r="D24" s="10" t="s">
        <v>11</v>
      </c>
      <c r="E24" s="38"/>
      <c r="F24" s="85">
        <v>83455</v>
      </c>
      <c r="G24" s="86">
        <f t="shared" si="2"/>
        <v>14.568258983512408</v>
      </c>
      <c r="H24" s="284">
        <v>83402</v>
      </c>
      <c r="I24" s="289">
        <f t="shared" si="1"/>
        <v>0.06354763674731867</v>
      </c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298"/>
      <c r="B25" s="298"/>
      <c r="C25" s="8"/>
      <c r="D25" s="10" t="s">
        <v>29</v>
      </c>
      <c r="E25" s="38"/>
      <c r="F25" s="85">
        <v>161070</v>
      </c>
      <c r="G25" s="86">
        <f t="shared" si="2"/>
        <v>28.117062782030356</v>
      </c>
      <c r="H25" s="284">
        <v>157453</v>
      </c>
      <c r="I25" s="289">
        <f t="shared" si="1"/>
        <v>2.2971934482035827</v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298"/>
      <c r="B26" s="298"/>
      <c r="C26" s="11"/>
      <c r="D26" s="10" t="s">
        <v>12</v>
      </c>
      <c r="E26" s="38"/>
      <c r="F26" s="85">
        <v>74920</v>
      </c>
      <c r="G26" s="86">
        <f t="shared" si="2"/>
        <v>13.078353160922049</v>
      </c>
      <c r="H26" s="284">
        <v>75879</v>
      </c>
      <c r="I26" s="289">
        <f t="shared" si="1"/>
        <v>-1.2638542943370412</v>
      </c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298"/>
      <c r="B27" s="298"/>
      <c r="C27" s="8" t="s">
        <v>13</v>
      </c>
      <c r="D27" s="14"/>
      <c r="E27" s="25"/>
      <c r="F27" s="77">
        <v>186189</v>
      </c>
      <c r="G27" s="78">
        <f t="shared" si="2"/>
        <v>32.50194202721456</v>
      </c>
      <c r="H27" s="282">
        <v>195803</v>
      </c>
      <c r="I27" s="293">
        <f t="shared" si="1"/>
        <v>-4.91003712915532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298"/>
      <c r="B28" s="298"/>
      <c r="C28" s="8"/>
      <c r="D28" s="10" t="s">
        <v>14</v>
      </c>
      <c r="E28" s="38"/>
      <c r="F28" s="85">
        <v>60098</v>
      </c>
      <c r="G28" s="86">
        <f t="shared" si="2"/>
        <v>10.490961936266595</v>
      </c>
      <c r="H28" s="284">
        <v>62454</v>
      </c>
      <c r="I28" s="289">
        <f t="shared" si="1"/>
        <v>-3.77237646908124</v>
      </c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298"/>
      <c r="B29" s="298"/>
      <c r="C29" s="8"/>
      <c r="D29" s="10" t="s">
        <v>30</v>
      </c>
      <c r="E29" s="38"/>
      <c r="F29" s="85">
        <v>2538</v>
      </c>
      <c r="G29" s="86">
        <f t="shared" si="2"/>
        <v>0.44304405128697494</v>
      </c>
      <c r="H29" s="284">
        <v>3753</v>
      </c>
      <c r="I29" s="289">
        <f t="shared" si="1"/>
        <v>-32.37410071942446</v>
      </c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298"/>
      <c r="B30" s="298"/>
      <c r="C30" s="8"/>
      <c r="D30" s="10" t="s">
        <v>31</v>
      </c>
      <c r="E30" s="38"/>
      <c r="F30" s="85">
        <v>44487</v>
      </c>
      <c r="G30" s="86">
        <f t="shared" si="2"/>
        <v>7.765839523090485</v>
      </c>
      <c r="H30" s="284">
        <v>43178</v>
      </c>
      <c r="I30" s="289">
        <f t="shared" si="1"/>
        <v>3.031636481541522</v>
      </c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298"/>
      <c r="B31" s="298"/>
      <c r="C31" s="8"/>
      <c r="D31" s="10" t="s">
        <v>32</v>
      </c>
      <c r="E31" s="38"/>
      <c r="F31" s="85">
        <v>37044</v>
      </c>
      <c r="G31" s="86">
        <f t="shared" si="2"/>
        <v>6.46655785495457</v>
      </c>
      <c r="H31" s="284">
        <v>40144</v>
      </c>
      <c r="I31" s="289">
        <f t="shared" si="1"/>
        <v>-7.722200079713037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298"/>
      <c r="B32" s="298"/>
      <c r="C32" s="8"/>
      <c r="D32" s="10" t="s">
        <v>15</v>
      </c>
      <c r="E32" s="38"/>
      <c r="F32" s="85">
        <v>1918</v>
      </c>
      <c r="G32" s="86">
        <f t="shared" si="2"/>
        <v>0.33481422000331673</v>
      </c>
      <c r="H32" s="284">
        <v>1782</v>
      </c>
      <c r="I32" s="289">
        <f t="shared" si="1"/>
        <v>7.631874298540975</v>
      </c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298"/>
      <c r="B33" s="298"/>
      <c r="C33" s="11"/>
      <c r="D33" s="10" t="s">
        <v>33</v>
      </c>
      <c r="E33" s="38"/>
      <c r="F33" s="85">
        <v>40104</v>
      </c>
      <c r="G33" s="86">
        <f t="shared" si="2"/>
        <v>7.000724441612624</v>
      </c>
      <c r="H33" s="284">
        <v>44491</v>
      </c>
      <c r="I33" s="289">
        <f t="shared" si="1"/>
        <v>-9.860421208783798</v>
      </c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298"/>
      <c r="B34" s="298"/>
      <c r="C34" s="8" t="s">
        <v>16</v>
      </c>
      <c r="D34" s="14"/>
      <c r="E34" s="25"/>
      <c r="F34" s="77">
        <v>67220</v>
      </c>
      <c r="G34" s="78">
        <f t="shared" si="2"/>
        <v>11.734208482076616</v>
      </c>
      <c r="H34" s="282">
        <v>58137</v>
      </c>
      <c r="I34" s="293">
        <f t="shared" si="1"/>
        <v>15.623441182035535</v>
      </c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298"/>
      <c r="B35" s="298"/>
      <c r="C35" s="8"/>
      <c r="D35" s="39" t="s">
        <v>17</v>
      </c>
      <c r="E35" s="40"/>
      <c r="F35" s="81">
        <v>66106</v>
      </c>
      <c r="G35" s="82">
        <f t="shared" si="2"/>
        <v>11.539743914254043</v>
      </c>
      <c r="H35" s="283">
        <v>55363</v>
      </c>
      <c r="I35" s="288">
        <f t="shared" si="1"/>
        <v>19.404656539566133</v>
      </c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298"/>
      <c r="B36" s="298"/>
      <c r="C36" s="8"/>
      <c r="D36" s="41"/>
      <c r="E36" s="159" t="s">
        <v>103</v>
      </c>
      <c r="F36" s="85">
        <v>30827</v>
      </c>
      <c r="G36" s="86">
        <f t="shared" si="2"/>
        <v>5.381291949969888</v>
      </c>
      <c r="H36" s="284">
        <v>23378</v>
      </c>
      <c r="I36" s="289">
        <f t="shared" si="1"/>
        <v>31.863290272906152</v>
      </c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298"/>
      <c r="B37" s="298"/>
      <c r="C37" s="8"/>
      <c r="D37" s="12"/>
      <c r="E37" s="33" t="s">
        <v>34</v>
      </c>
      <c r="F37" s="85">
        <v>32687</v>
      </c>
      <c r="G37" s="86">
        <f t="shared" si="2"/>
        <v>5.705981443820862</v>
      </c>
      <c r="H37" s="284">
        <v>29062</v>
      </c>
      <c r="I37" s="289">
        <f t="shared" si="1"/>
        <v>12.473332874544084</v>
      </c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298"/>
      <c r="B38" s="298"/>
      <c r="C38" s="8"/>
      <c r="D38" s="61" t="s">
        <v>35</v>
      </c>
      <c r="E38" s="54"/>
      <c r="F38" s="85">
        <v>1114</v>
      </c>
      <c r="G38" s="86">
        <f t="shared" si="2"/>
        <v>0.1944645678225729</v>
      </c>
      <c r="H38" s="284">
        <v>2774</v>
      </c>
      <c r="I38" s="289">
        <f t="shared" si="1"/>
        <v>-59.841384282624375</v>
      </c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298"/>
      <c r="B39" s="298"/>
      <c r="C39" s="6"/>
      <c r="D39" s="55" t="s">
        <v>36</v>
      </c>
      <c r="E39" s="56"/>
      <c r="F39" s="93">
        <v>0</v>
      </c>
      <c r="G39" s="94">
        <f t="shared" si="2"/>
        <v>0</v>
      </c>
      <c r="H39" s="286">
        <v>0</v>
      </c>
      <c r="I39" s="291" t="e">
        <f t="shared" si="1"/>
        <v>#DIV/0!</v>
      </c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299"/>
      <c r="B40" s="299"/>
      <c r="C40" s="6" t="s">
        <v>18</v>
      </c>
      <c r="D40" s="7"/>
      <c r="E40" s="24"/>
      <c r="F40" s="97">
        <f>SUM(F23,F27,F34)</f>
        <v>572855</v>
      </c>
      <c r="G40" s="98">
        <f t="shared" si="2"/>
        <v>100</v>
      </c>
      <c r="H40" s="97">
        <f>SUM(H23,H27,H34)</f>
        <v>570674</v>
      </c>
      <c r="I40" s="292">
        <f t="shared" si="1"/>
        <v>0.3821796682519363</v>
      </c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ht="18" customHeight="1">
      <c r="A41" s="157" t="s">
        <v>19</v>
      </c>
    </row>
    <row r="42" ht="18" customHeight="1">
      <c r="A42" s="158" t="s">
        <v>20</v>
      </c>
    </row>
    <row r="52" ht="13.5">
      <c r="Z52" s="14"/>
    </row>
    <row r="53" ht="13.5">
      <c r="Z53" s="14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34" sqref="I34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85" t="s">
        <v>0</v>
      </c>
      <c r="B1" s="185"/>
      <c r="C1" s="76" t="s">
        <v>289</v>
      </c>
      <c r="D1" s="186"/>
      <c r="E1" s="186"/>
      <c r="AA1" s="1" t="str">
        <f>C1</f>
        <v>広島市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88">
        <f>I7</f>
        <v>577188</v>
      </c>
      <c r="AC2" s="188">
        <f>I9</f>
        <v>572855</v>
      </c>
      <c r="AD2" s="188">
        <f>I10</f>
        <v>4333</v>
      </c>
      <c r="AE2" s="188">
        <f>I11</f>
        <v>1884</v>
      </c>
      <c r="AF2" s="188">
        <f>I12</f>
        <v>2449</v>
      </c>
      <c r="AG2" s="188">
        <f>I13</f>
        <v>28</v>
      </c>
      <c r="AH2" s="1">
        <f>I14</f>
        <v>0</v>
      </c>
      <c r="AI2" s="188">
        <f>I15</f>
        <v>-4468</v>
      </c>
      <c r="AJ2" s="188">
        <f>I25</f>
        <v>283366</v>
      </c>
      <c r="AK2" s="189">
        <f>I26</f>
        <v>0.838</v>
      </c>
      <c r="AL2" s="190">
        <f>I27</f>
        <v>0.9</v>
      </c>
      <c r="AM2" s="190">
        <f>I28</f>
        <v>98.6</v>
      </c>
      <c r="AN2" s="190">
        <f>I29</f>
        <v>50.6</v>
      </c>
      <c r="AO2" s="190">
        <f>I33</f>
        <v>222.8</v>
      </c>
      <c r="AP2" s="188">
        <f>I16</f>
        <v>9704</v>
      </c>
      <c r="AQ2" s="188">
        <f>I17</f>
        <v>85354</v>
      </c>
      <c r="AR2" s="188">
        <f>I18</f>
        <v>1005395</v>
      </c>
      <c r="AS2" s="191">
        <f>I21</f>
        <v>3.90919544801999</v>
      </c>
    </row>
    <row r="3" spans="27:45" ht="13.5">
      <c r="AA3" s="1" t="s">
        <v>152</v>
      </c>
      <c r="AB3" s="188">
        <f>H7</f>
        <v>576662</v>
      </c>
      <c r="AC3" s="188">
        <f>H9</f>
        <v>570674</v>
      </c>
      <c r="AD3" s="188">
        <f>H10</f>
        <v>5989</v>
      </c>
      <c r="AE3" s="188">
        <f>H11</f>
        <v>3567</v>
      </c>
      <c r="AF3" s="188">
        <f>H12</f>
        <v>2421</v>
      </c>
      <c r="AG3" s="188">
        <f>H13</f>
        <v>39</v>
      </c>
      <c r="AH3" s="1">
        <f>H14</f>
        <v>0</v>
      </c>
      <c r="AI3" s="188">
        <f>H15</f>
        <v>-2020</v>
      </c>
      <c r="AJ3" s="188">
        <f>H25</f>
        <v>280534</v>
      </c>
      <c r="AK3" s="189">
        <f>H26</f>
        <v>0.831</v>
      </c>
      <c r="AL3" s="190">
        <f>H27</f>
        <v>0.9</v>
      </c>
      <c r="AM3" s="190">
        <f>H28</f>
        <v>97.4</v>
      </c>
      <c r="AN3" s="190">
        <f>H29</f>
        <v>50.1</v>
      </c>
      <c r="AO3" s="190">
        <f>H33</f>
        <v>223.9</v>
      </c>
      <c r="AP3" s="188">
        <f>H16</f>
        <v>13850</v>
      </c>
      <c r="AQ3" s="188">
        <f>H17</f>
        <v>85766</v>
      </c>
      <c r="AR3" s="188">
        <f>H18</f>
        <v>1001193</v>
      </c>
      <c r="AS3" s="191">
        <f>H21</f>
        <v>3.868481387753336</v>
      </c>
    </row>
    <row r="4" spans="1:44" ht="13.5">
      <c r="A4" s="21" t="s">
        <v>153</v>
      </c>
      <c r="AP4" s="188"/>
      <c r="AQ4" s="188"/>
      <c r="AR4" s="188"/>
    </row>
    <row r="5" ht="13.5">
      <c r="I5" s="192" t="s">
        <v>154</v>
      </c>
    </row>
    <row r="6" spans="1:9" s="179" customFormat="1" ht="29.25" customHeight="1">
      <c r="A6" s="193" t="s">
        <v>155</v>
      </c>
      <c r="B6" s="194"/>
      <c r="C6" s="194"/>
      <c r="D6" s="195"/>
      <c r="E6" s="170" t="s">
        <v>272</v>
      </c>
      <c r="F6" s="170" t="s">
        <v>273</v>
      </c>
      <c r="G6" s="170" t="s">
        <v>275</v>
      </c>
      <c r="H6" s="170" t="s">
        <v>276</v>
      </c>
      <c r="I6" s="170" t="s">
        <v>283</v>
      </c>
    </row>
    <row r="7" spans="1:9" ht="27" customHeight="1">
      <c r="A7" s="297" t="s">
        <v>156</v>
      </c>
      <c r="B7" s="47" t="s">
        <v>157</v>
      </c>
      <c r="C7" s="48"/>
      <c r="D7" s="100" t="s">
        <v>158</v>
      </c>
      <c r="E7" s="196">
        <v>578753</v>
      </c>
      <c r="F7" s="197">
        <v>558334</v>
      </c>
      <c r="G7" s="197">
        <v>559781</v>
      </c>
      <c r="H7" s="197">
        <v>576662</v>
      </c>
      <c r="I7" s="197">
        <v>577188</v>
      </c>
    </row>
    <row r="8" spans="1:9" ht="27" customHeight="1">
      <c r="A8" s="298"/>
      <c r="B8" s="26"/>
      <c r="C8" s="61" t="s">
        <v>159</v>
      </c>
      <c r="D8" s="101" t="s">
        <v>38</v>
      </c>
      <c r="E8" s="198">
        <v>264246</v>
      </c>
      <c r="F8" s="198">
        <v>262249</v>
      </c>
      <c r="G8" s="198">
        <v>267995</v>
      </c>
      <c r="H8" s="198">
        <v>277398</v>
      </c>
      <c r="I8" s="199">
        <v>276539</v>
      </c>
    </row>
    <row r="9" spans="1:9" ht="27" customHeight="1">
      <c r="A9" s="298"/>
      <c r="B9" s="52" t="s">
        <v>160</v>
      </c>
      <c r="C9" s="53"/>
      <c r="D9" s="102"/>
      <c r="E9" s="200">
        <v>571119</v>
      </c>
      <c r="F9" s="200">
        <v>551537</v>
      </c>
      <c r="G9" s="200">
        <v>554127</v>
      </c>
      <c r="H9" s="200">
        <v>570674</v>
      </c>
      <c r="I9" s="201">
        <v>572855</v>
      </c>
    </row>
    <row r="10" spans="1:9" ht="27" customHeight="1">
      <c r="A10" s="298"/>
      <c r="B10" s="52" t="s">
        <v>161</v>
      </c>
      <c r="C10" s="53"/>
      <c r="D10" s="102"/>
      <c r="E10" s="200">
        <v>7634</v>
      </c>
      <c r="F10" s="200">
        <v>6797</v>
      </c>
      <c r="G10" s="200">
        <v>5654</v>
      </c>
      <c r="H10" s="200">
        <v>5989</v>
      </c>
      <c r="I10" s="201">
        <v>4333</v>
      </c>
    </row>
    <row r="11" spans="1:9" ht="27" customHeight="1">
      <c r="A11" s="298"/>
      <c r="B11" s="52" t="s">
        <v>162</v>
      </c>
      <c r="C11" s="53"/>
      <c r="D11" s="102"/>
      <c r="E11" s="200">
        <v>5330</v>
      </c>
      <c r="F11" s="200">
        <v>4451</v>
      </c>
      <c r="G11" s="200">
        <v>3272</v>
      </c>
      <c r="H11" s="200">
        <v>3567</v>
      </c>
      <c r="I11" s="201">
        <v>1884</v>
      </c>
    </row>
    <row r="12" spans="1:9" ht="27" customHeight="1">
      <c r="A12" s="298"/>
      <c r="B12" s="52" t="s">
        <v>163</v>
      </c>
      <c r="C12" s="53"/>
      <c r="D12" s="102"/>
      <c r="E12" s="200">
        <v>2304</v>
      </c>
      <c r="F12" s="200">
        <v>2346</v>
      </c>
      <c r="G12" s="200">
        <v>2382</v>
      </c>
      <c r="H12" s="200">
        <v>2421</v>
      </c>
      <c r="I12" s="201">
        <v>2449</v>
      </c>
    </row>
    <row r="13" spans="1:9" ht="27" customHeight="1">
      <c r="A13" s="298"/>
      <c r="B13" s="52" t="s">
        <v>164</v>
      </c>
      <c r="C13" s="53"/>
      <c r="D13" s="108"/>
      <c r="E13" s="202">
        <v>58</v>
      </c>
      <c r="F13" s="202">
        <v>41</v>
      </c>
      <c r="G13" s="202">
        <v>37</v>
      </c>
      <c r="H13" s="202">
        <v>39</v>
      </c>
      <c r="I13" s="203">
        <v>28</v>
      </c>
    </row>
    <row r="14" spans="1:9" ht="27" customHeight="1">
      <c r="A14" s="298"/>
      <c r="B14" s="112" t="s">
        <v>165</v>
      </c>
      <c r="C14" s="68"/>
      <c r="D14" s="108"/>
      <c r="E14" s="202">
        <v>0</v>
      </c>
      <c r="F14" s="202">
        <v>0</v>
      </c>
      <c r="G14" s="202">
        <v>0</v>
      </c>
      <c r="H14" s="202">
        <v>0</v>
      </c>
      <c r="I14" s="203">
        <v>0</v>
      </c>
    </row>
    <row r="15" spans="1:9" ht="27" customHeight="1">
      <c r="A15" s="298"/>
      <c r="B15" s="57" t="s">
        <v>166</v>
      </c>
      <c r="C15" s="58"/>
      <c r="D15" s="204"/>
      <c r="E15" s="205">
        <v>-3415</v>
      </c>
      <c r="F15" s="205">
        <v>1928</v>
      </c>
      <c r="G15" s="205">
        <v>-231</v>
      </c>
      <c r="H15" s="205">
        <v>-2020</v>
      </c>
      <c r="I15" s="206">
        <v>-4468</v>
      </c>
    </row>
    <row r="16" spans="1:9" ht="27" customHeight="1">
      <c r="A16" s="298"/>
      <c r="B16" s="207" t="s">
        <v>167</v>
      </c>
      <c r="C16" s="208"/>
      <c r="D16" s="209" t="s">
        <v>39</v>
      </c>
      <c r="E16" s="210">
        <v>14005</v>
      </c>
      <c r="F16" s="210">
        <v>15914</v>
      </c>
      <c r="G16" s="210">
        <v>15833</v>
      </c>
      <c r="H16" s="210">
        <v>13850</v>
      </c>
      <c r="I16" s="211">
        <v>9704</v>
      </c>
    </row>
    <row r="17" spans="1:9" ht="27" customHeight="1">
      <c r="A17" s="298"/>
      <c r="B17" s="52" t="s">
        <v>168</v>
      </c>
      <c r="C17" s="53"/>
      <c r="D17" s="101" t="s">
        <v>40</v>
      </c>
      <c r="E17" s="200">
        <v>66800</v>
      </c>
      <c r="F17" s="200">
        <v>84672</v>
      </c>
      <c r="G17" s="200">
        <v>84811</v>
      </c>
      <c r="H17" s="200">
        <v>85766</v>
      </c>
      <c r="I17" s="201">
        <v>85354</v>
      </c>
    </row>
    <row r="18" spans="1:9" ht="27" customHeight="1">
      <c r="A18" s="298"/>
      <c r="B18" s="52" t="s">
        <v>169</v>
      </c>
      <c r="C18" s="53"/>
      <c r="D18" s="101" t="s">
        <v>41</v>
      </c>
      <c r="E18" s="200">
        <v>972481</v>
      </c>
      <c r="F18" s="200">
        <v>980098</v>
      </c>
      <c r="G18" s="200">
        <v>992804</v>
      </c>
      <c r="H18" s="200">
        <v>1001193</v>
      </c>
      <c r="I18" s="201">
        <v>1005395</v>
      </c>
    </row>
    <row r="19" spans="1:9" ht="27" customHeight="1">
      <c r="A19" s="298"/>
      <c r="B19" s="52" t="s">
        <v>170</v>
      </c>
      <c r="C19" s="53"/>
      <c r="D19" s="101" t="s">
        <v>171</v>
      </c>
      <c r="E19" s="200">
        <f>E17+E18-E16</f>
        <v>1025276</v>
      </c>
      <c r="F19" s="200">
        <f>F17+F18-F16</f>
        <v>1048856</v>
      </c>
      <c r="G19" s="200">
        <f>G17+G18-G16</f>
        <v>1061782</v>
      </c>
      <c r="H19" s="200">
        <f>H17+H18-H16</f>
        <v>1073109</v>
      </c>
      <c r="I19" s="200">
        <f>I17+I18-I16</f>
        <v>1081045</v>
      </c>
    </row>
    <row r="20" spans="1:9" ht="27" customHeight="1">
      <c r="A20" s="298"/>
      <c r="B20" s="52" t="s">
        <v>172</v>
      </c>
      <c r="C20" s="53"/>
      <c r="D20" s="102" t="s">
        <v>173</v>
      </c>
      <c r="E20" s="212">
        <f>E18/E8</f>
        <v>3.6802108641190405</v>
      </c>
      <c r="F20" s="212">
        <f>F18/F8</f>
        <v>3.7372802184183733</v>
      </c>
      <c r="G20" s="212">
        <f>G18/G8</f>
        <v>3.704561652269632</v>
      </c>
      <c r="H20" s="212">
        <f>H18/H8</f>
        <v>3.609229338351394</v>
      </c>
      <c r="I20" s="212">
        <f>I18/I8</f>
        <v>3.635635479986548</v>
      </c>
    </row>
    <row r="21" spans="1:9" ht="27" customHeight="1">
      <c r="A21" s="298"/>
      <c r="B21" s="52" t="s">
        <v>174</v>
      </c>
      <c r="C21" s="53"/>
      <c r="D21" s="102" t="s">
        <v>175</v>
      </c>
      <c r="E21" s="212">
        <f>E19/E8</f>
        <v>3.8800057522157383</v>
      </c>
      <c r="F21" s="212">
        <f>F19/F8</f>
        <v>3.9994661562103193</v>
      </c>
      <c r="G21" s="212">
        <f>G19/G8</f>
        <v>3.9619470512509563</v>
      </c>
      <c r="H21" s="212">
        <f>H19/H8</f>
        <v>3.868481387753336</v>
      </c>
      <c r="I21" s="212">
        <f>I19/I8</f>
        <v>3.90919544801999</v>
      </c>
    </row>
    <row r="22" spans="1:9" ht="27" customHeight="1">
      <c r="A22" s="298"/>
      <c r="B22" s="52" t="s">
        <v>176</v>
      </c>
      <c r="C22" s="53"/>
      <c r="D22" s="102" t="s">
        <v>177</v>
      </c>
      <c r="E22" s="200">
        <f>E18/E24*1000000</f>
        <v>828459.1721380117</v>
      </c>
      <c r="F22" s="200">
        <f>F18/F24*1000000</f>
        <v>834948.1148671501</v>
      </c>
      <c r="G22" s="200">
        <f>G18/G24*1000000</f>
        <v>845772.3903452166</v>
      </c>
      <c r="H22" s="200">
        <f>H18/H24*1000000</f>
        <v>838496.2237256226</v>
      </c>
      <c r="I22" s="200">
        <f>I18/I24*1000000</f>
        <v>842015.386496532</v>
      </c>
    </row>
    <row r="23" spans="1:9" ht="27" customHeight="1">
      <c r="A23" s="298"/>
      <c r="B23" s="52" t="s">
        <v>178</v>
      </c>
      <c r="C23" s="53"/>
      <c r="D23" s="102" t="s">
        <v>179</v>
      </c>
      <c r="E23" s="200">
        <f>E19/E24*1000000</f>
        <v>873435.3742365887</v>
      </c>
      <c r="F23" s="200">
        <f>F19/F24*1000000</f>
        <v>893523.2394792149</v>
      </c>
      <c r="G23" s="200">
        <f>G19/G24*1000000</f>
        <v>904534.9335473313</v>
      </c>
      <c r="H23" s="200">
        <f>H19/H24*1000000</f>
        <v>898725.6644283162</v>
      </c>
      <c r="I23" s="200">
        <f>I19/I24*1000000</f>
        <v>905372.0413321563</v>
      </c>
    </row>
    <row r="24" spans="1:9" ht="27" customHeight="1">
      <c r="A24" s="298"/>
      <c r="B24" s="213" t="s">
        <v>180</v>
      </c>
      <c r="C24" s="214"/>
      <c r="D24" s="215" t="s">
        <v>181</v>
      </c>
      <c r="E24" s="205">
        <v>1173843</v>
      </c>
      <c r="F24" s="205">
        <v>1173843</v>
      </c>
      <c r="G24" s="205">
        <v>1173843</v>
      </c>
      <c r="H24" s="205">
        <v>1194034</v>
      </c>
      <c r="I24" s="206">
        <f>H24</f>
        <v>1194034</v>
      </c>
    </row>
    <row r="25" spans="1:9" ht="27" customHeight="1">
      <c r="A25" s="298"/>
      <c r="B25" s="11" t="s">
        <v>182</v>
      </c>
      <c r="C25" s="216"/>
      <c r="D25" s="217"/>
      <c r="E25" s="198">
        <v>275061</v>
      </c>
      <c r="F25" s="198">
        <v>277137</v>
      </c>
      <c r="G25" s="198">
        <v>276896</v>
      </c>
      <c r="H25" s="198">
        <v>280534</v>
      </c>
      <c r="I25" s="218">
        <v>283366</v>
      </c>
    </row>
    <row r="26" spans="1:9" ht="27" customHeight="1">
      <c r="A26" s="298"/>
      <c r="B26" s="219" t="s">
        <v>183</v>
      </c>
      <c r="C26" s="220"/>
      <c r="D26" s="221"/>
      <c r="E26" s="222">
        <v>0.798</v>
      </c>
      <c r="F26" s="222">
        <v>0.808</v>
      </c>
      <c r="G26" s="222">
        <v>0.817</v>
      </c>
      <c r="H26" s="222">
        <v>0.831</v>
      </c>
      <c r="I26" s="223">
        <v>0.838</v>
      </c>
    </row>
    <row r="27" spans="1:9" ht="27" customHeight="1">
      <c r="A27" s="298"/>
      <c r="B27" s="219" t="s">
        <v>184</v>
      </c>
      <c r="C27" s="220"/>
      <c r="D27" s="221"/>
      <c r="E27" s="224">
        <v>0.8</v>
      </c>
      <c r="F27" s="224">
        <v>0.8</v>
      </c>
      <c r="G27" s="224">
        <v>0.9</v>
      </c>
      <c r="H27" s="224">
        <v>0.9</v>
      </c>
      <c r="I27" s="225">
        <v>0.9</v>
      </c>
    </row>
    <row r="28" spans="1:9" ht="27" customHeight="1">
      <c r="A28" s="298"/>
      <c r="B28" s="219" t="s">
        <v>185</v>
      </c>
      <c r="C28" s="220"/>
      <c r="D28" s="221"/>
      <c r="E28" s="224">
        <v>96.8</v>
      </c>
      <c r="F28" s="224">
        <v>96.4</v>
      </c>
      <c r="G28" s="224">
        <v>97.7</v>
      </c>
      <c r="H28" s="224">
        <v>97.4</v>
      </c>
      <c r="I28" s="225">
        <v>98.6</v>
      </c>
    </row>
    <row r="29" spans="1:9" ht="27" customHeight="1">
      <c r="A29" s="298"/>
      <c r="B29" s="226" t="s">
        <v>186</v>
      </c>
      <c r="C29" s="227"/>
      <c r="D29" s="228"/>
      <c r="E29" s="229">
        <v>49.3</v>
      </c>
      <c r="F29" s="229">
        <v>50.9</v>
      </c>
      <c r="G29" s="229">
        <v>51.53</v>
      </c>
      <c r="H29" s="229">
        <v>50.1</v>
      </c>
      <c r="I29" s="230">
        <f>50.6</f>
        <v>50.6</v>
      </c>
    </row>
    <row r="30" spans="1:9" ht="27" customHeight="1">
      <c r="A30" s="298"/>
      <c r="B30" s="297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3">
        <v>0</v>
      </c>
    </row>
    <row r="31" spans="1:9" ht="27" customHeight="1">
      <c r="A31" s="298"/>
      <c r="B31" s="298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5">
        <v>0</v>
      </c>
    </row>
    <row r="32" spans="1:9" ht="27" customHeight="1">
      <c r="A32" s="298"/>
      <c r="B32" s="298"/>
      <c r="C32" s="219" t="s">
        <v>190</v>
      </c>
      <c r="D32" s="221"/>
      <c r="E32" s="224">
        <v>15.9</v>
      </c>
      <c r="F32" s="224">
        <v>15.6</v>
      </c>
      <c r="G32" s="224">
        <v>15.4</v>
      </c>
      <c r="H32" s="224">
        <v>15</v>
      </c>
      <c r="I32" s="225">
        <v>14.7</v>
      </c>
    </row>
    <row r="33" spans="1:9" ht="27" customHeight="1">
      <c r="A33" s="299"/>
      <c r="B33" s="299"/>
      <c r="C33" s="226" t="s">
        <v>191</v>
      </c>
      <c r="D33" s="228"/>
      <c r="E33" s="229">
        <v>238.7</v>
      </c>
      <c r="F33" s="229">
        <v>228.2</v>
      </c>
      <c r="G33" s="229">
        <v>228</v>
      </c>
      <c r="H33" s="229">
        <v>223.9</v>
      </c>
      <c r="I33" s="234">
        <v>222.8</v>
      </c>
    </row>
    <row r="34" spans="1:9" ht="27" customHeight="1">
      <c r="A34" s="1" t="s">
        <v>284</v>
      </c>
      <c r="B34" s="14"/>
      <c r="C34" s="14"/>
      <c r="D34" s="14"/>
      <c r="E34" s="235"/>
      <c r="F34" s="235"/>
      <c r="G34" s="235"/>
      <c r="H34" s="235"/>
      <c r="I34" s="236"/>
    </row>
    <row r="35" ht="27" customHeight="1">
      <c r="A35" s="27" t="s">
        <v>192</v>
      </c>
    </row>
    <row r="36" ht="13.5">
      <c r="A36" s="237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35" sqref="J35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107" t="s">
        <v>289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285</v>
      </c>
      <c r="B5" s="37"/>
      <c r="C5" s="37"/>
      <c r="D5" s="37"/>
      <c r="K5" s="46"/>
      <c r="O5" s="46" t="s">
        <v>44</v>
      </c>
    </row>
    <row r="6" spans="1:15" ht="15.75" customHeight="1">
      <c r="A6" s="338" t="s">
        <v>45</v>
      </c>
      <c r="B6" s="339"/>
      <c r="C6" s="339"/>
      <c r="D6" s="339"/>
      <c r="E6" s="340"/>
      <c r="F6" s="315" t="s">
        <v>290</v>
      </c>
      <c r="G6" s="316"/>
      <c r="H6" s="315" t="s">
        <v>291</v>
      </c>
      <c r="I6" s="316"/>
      <c r="J6" s="315" t="s">
        <v>292</v>
      </c>
      <c r="K6" s="316"/>
      <c r="L6" s="315"/>
      <c r="M6" s="316"/>
      <c r="N6" s="315"/>
      <c r="O6" s="316"/>
    </row>
    <row r="7" spans="1:15" ht="15.75" customHeight="1">
      <c r="A7" s="341"/>
      <c r="B7" s="342"/>
      <c r="C7" s="342"/>
      <c r="D7" s="342"/>
      <c r="E7" s="343"/>
      <c r="F7" s="178" t="s">
        <v>286</v>
      </c>
      <c r="G7" s="51" t="s">
        <v>1</v>
      </c>
      <c r="H7" s="178" t="s">
        <v>286</v>
      </c>
      <c r="I7" s="51" t="s">
        <v>1</v>
      </c>
      <c r="J7" s="178" t="s">
        <v>286</v>
      </c>
      <c r="K7" s="51" t="s">
        <v>1</v>
      </c>
      <c r="L7" s="178" t="s">
        <v>286</v>
      </c>
      <c r="M7" s="51" t="s">
        <v>1</v>
      </c>
      <c r="N7" s="178" t="s">
        <v>286</v>
      </c>
      <c r="O7" s="294" t="s">
        <v>1</v>
      </c>
    </row>
    <row r="8" spans="1:25" ht="15.75" customHeight="1">
      <c r="A8" s="320" t="s">
        <v>84</v>
      </c>
      <c r="B8" s="47" t="s">
        <v>46</v>
      </c>
      <c r="C8" s="48"/>
      <c r="D8" s="48"/>
      <c r="E8" s="100" t="s">
        <v>37</v>
      </c>
      <c r="F8" s="113">
        <v>24293</v>
      </c>
      <c r="G8" s="114">
        <v>24152</v>
      </c>
      <c r="H8" s="113">
        <v>45368</v>
      </c>
      <c r="I8" s="115">
        <v>45977</v>
      </c>
      <c r="J8" s="113">
        <v>2119</v>
      </c>
      <c r="K8" s="116">
        <v>2105</v>
      </c>
      <c r="L8" s="113"/>
      <c r="M8" s="115"/>
      <c r="N8" s="113"/>
      <c r="O8" s="116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344"/>
      <c r="B9" s="14"/>
      <c r="C9" s="61" t="s">
        <v>47</v>
      </c>
      <c r="D9" s="53"/>
      <c r="E9" s="101" t="s">
        <v>38</v>
      </c>
      <c r="F9" s="117">
        <v>24287</v>
      </c>
      <c r="G9" s="118">
        <v>24136</v>
      </c>
      <c r="H9" s="117">
        <v>45243</v>
      </c>
      <c r="I9" s="119">
        <v>45767</v>
      </c>
      <c r="J9" s="117">
        <v>2110</v>
      </c>
      <c r="K9" s="120">
        <v>2101</v>
      </c>
      <c r="L9" s="117"/>
      <c r="M9" s="119"/>
      <c r="N9" s="117"/>
      <c r="O9" s="12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344"/>
      <c r="B10" s="11"/>
      <c r="C10" s="61" t="s">
        <v>48</v>
      </c>
      <c r="D10" s="53"/>
      <c r="E10" s="101" t="s">
        <v>39</v>
      </c>
      <c r="F10" s="117">
        <v>6</v>
      </c>
      <c r="G10" s="118">
        <v>16</v>
      </c>
      <c r="H10" s="117">
        <v>125</v>
      </c>
      <c r="I10" s="119">
        <v>210</v>
      </c>
      <c r="J10" s="121">
        <v>9</v>
      </c>
      <c r="K10" s="122">
        <v>4</v>
      </c>
      <c r="L10" s="117"/>
      <c r="M10" s="119"/>
      <c r="N10" s="117"/>
      <c r="O10" s="12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344"/>
      <c r="B11" s="66" t="s">
        <v>49</v>
      </c>
      <c r="C11" s="67"/>
      <c r="D11" s="67"/>
      <c r="E11" s="103" t="s">
        <v>40</v>
      </c>
      <c r="F11" s="123">
        <v>21931</v>
      </c>
      <c r="G11" s="124">
        <v>21857</v>
      </c>
      <c r="H11" s="123">
        <v>44010</v>
      </c>
      <c r="I11" s="125">
        <v>45085</v>
      </c>
      <c r="J11" s="123">
        <v>2119</v>
      </c>
      <c r="K11" s="126">
        <v>2103</v>
      </c>
      <c r="L11" s="123"/>
      <c r="M11" s="125"/>
      <c r="N11" s="123"/>
      <c r="O11" s="126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344"/>
      <c r="B12" s="8"/>
      <c r="C12" s="61" t="s">
        <v>50</v>
      </c>
      <c r="D12" s="53"/>
      <c r="E12" s="101" t="s">
        <v>41</v>
      </c>
      <c r="F12" s="117">
        <v>21910</v>
      </c>
      <c r="G12" s="118">
        <v>21840</v>
      </c>
      <c r="H12" s="123">
        <v>43872</v>
      </c>
      <c r="I12" s="119">
        <v>44667</v>
      </c>
      <c r="J12" s="123">
        <v>2111</v>
      </c>
      <c r="K12" s="120">
        <v>2102</v>
      </c>
      <c r="L12" s="117"/>
      <c r="M12" s="119"/>
      <c r="N12" s="117"/>
      <c r="O12" s="12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344"/>
      <c r="B13" s="14"/>
      <c r="C13" s="50" t="s">
        <v>51</v>
      </c>
      <c r="D13" s="68"/>
      <c r="E13" s="104" t="s">
        <v>42</v>
      </c>
      <c r="F13" s="127">
        <v>21</v>
      </c>
      <c r="G13" s="128">
        <v>17</v>
      </c>
      <c r="H13" s="121">
        <v>138</v>
      </c>
      <c r="I13" s="122">
        <v>418</v>
      </c>
      <c r="J13" s="121">
        <v>8</v>
      </c>
      <c r="K13" s="122">
        <v>2</v>
      </c>
      <c r="L13" s="127"/>
      <c r="M13" s="129"/>
      <c r="N13" s="127"/>
      <c r="O13" s="130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344"/>
      <c r="B14" s="52" t="s">
        <v>52</v>
      </c>
      <c r="C14" s="53"/>
      <c r="D14" s="53"/>
      <c r="E14" s="101" t="s">
        <v>194</v>
      </c>
      <c r="F14" s="161">
        <f aca="true" t="shared" si="0" ref="F14:K14">F9-F12</f>
        <v>2377</v>
      </c>
      <c r="G14" s="150">
        <f t="shared" si="0"/>
        <v>2296</v>
      </c>
      <c r="H14" s="161">
        <f t="shared" si="0"/>
        <v>1371</v>
      </c>
      <c r="I14" s="150">
        <f t="shared" si="0"/>
        <v>1100</v>
      </c>
      <c r="J14" s="161">
        <f t="shared" si="0"/>
        <v>-1</v>
      </c>
      <c r="K14" s="150">
        <f t="shared" si="0"/>
        <v>-1</v>
      </c>
      <c r="L14" s="161">
        <f aca="true" t="shared" si="1" ref="L14:O15">L9-L12</f>
        <v>0</v>
      </c>
      <c r="M14" s="150">
        <f t="shared" si="1"/>
        <v>0</v>
      </c>
      <c r="N14" s="161">
        <f t="shared" si="1"/>
        <v>0</v>
      </c>
      <c r="O14" s="150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344"/>
      <c r="B15" s="52" t="s">
        <v>53</v>
      </c>
      <c r="C15" s="53"/>
      <c r="D15" s="53"/>
      <c r="E15" s="101" t="s">
        <v>195</v>
      </c>
      <c r="F15" s="161">
        <f aca="true" t="shared" si="2" ref="F15:K15">F10-F13</f>
        <v>-15</v>
      </c>
      <c r="G15" s="150">
        <f t="shared" si="2"/>
        <v>-1</v>
      </c>
      <c r="H15" s="161">
        <f t="shared" si="2"/>
        <v>-13</v>
      </c>
      <c r="I15" s="150">
        <f t="shared" si="2"/>
        <v>-208</v>
      </c>
      <c r="J15" s="161">
        <f t="shared" si="2"/>
        <v>1</v>
      </c>
      <c r="K15" s="150">
        <f t="shared" si="2"/>
        <v>2</v>
      </c>
      <c r="L15" s="161">
        <f t="shared" si="1"/>
        <v>0</v>
      </c>
      <c r="M15" s="150">
        <f t="shared" si="1"/>
        <v>0</v>
      </c>
      <c r="N15" s="161">
        <f t="shared" si="1"/>
        <v>0</v>
      </c>
      <c r="O15" s="150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344"/>
      <c r="B16" s="52" t="s">
        <v>54</v>
      </c>
      <c r="C16" s="53"/>
      <c r="D16" s="53"/>
      <c r="E16" s="101" t="s">
        <v>196</v>
      </c>
      <c r="F16" s="161">
        <f aca="true" t="shared" si="3" ref="F16:K16">F8-F11</f>
        <v>2362</v>
      </c>
      <c r="G16" s="150">
        <f t="shared" si="3"/>
        <v>2295</v>
      </c>
      <c r="H16" s="161">
        <f t="shared" si="3"/>
        <v>1358</v>
      </c>
      <c r="I16" s="150">
        <f t="shared" si="3"/>
        <v>892</v>
      </c>
      <c r="J16" s="161">
        <f t="shared" si="3"/>
        <v>0</v>
      </c>
      <c r="K16" s="150">
        <f t="shared" si="3"/>
        <v>2</v>
      </c>
      <c r="L16" s="161">
        <f>L8-L11</f>
        <v>0</v>
      </c>
      <c r="M16" s="150">
        <f>M8-M11</f>
        <v>0</v>
      </c>
      <c r="N16" s="161">
        <f>N8-N11</f>
        <v>0</v>
      </c>
      <c r="O16" s="150">
        <f>O8-O11</f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344"/>
      <c r="B17" s="52" t="s">
        <v>55</v>
      </c>
      <c r="C17" s="53"/>
      <c r="D17" s="53"/>
      <c r="E17" s="43"/>
      <c r="F17" s="239">
        <v>0</v>
      </c>
      <c r="G17" s="240">
        <v>0</v>
      </c>
      <c r="H17" s="121">
        <v>0</v>
      </c>
      <c r="I17" s="122">
        <v>0</v>
      </c>
      <c r="J17" s="117">
        <v>555</v>
      </c>
      <c r="K17" s="120">
        <v>554</v>
      </c>
      <c r="L17" s="117"/>
      <c r="M17" s="119"/>
      <c r="N17" s="121"/>
      <c r="O17" s="13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345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0</v>
      </c>
      <c r="I18" s="133">
        <v>0</v>
      </c>
      <c r="J18" s="132">
        <v>0</v>
      </c>
      <c r="K18" s="133">
        <v>0</v>
      </c>
      <c r="L18" s="132"/>
      <c r="M18" s="133"/>
      <c r="N18" s="132"/>
      <c r="O18" s="134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344" t="s">
        <v>85</v>
      </c>
      <c r="B19" s="66" t="s">
        <v>57</v>
      </c>
      <c r="C19" s="69"/>
      <c r="D19" s="69"/>
      <c r="E19" s="105"/>
      <c r="F19" s="163">
        <v>4199</v>
      </c>
      <c r="G19" s="155">
        <v>4112</v>
      </c>
      <c r="H19" s="135">
        <v>43466</v>
      </c>
      <c r="I19" s="137">
        <v>41087</v>
      </c>
      <c r="J19" s="135">
        <v>171</v>
      </c>
      <c r="K19" s="138">
        <v>151</v>
      </c>
      <c r="L19" s="135"/>
      <c r="M19" s="137"/>
      <c r="N19" s="135"/>
      <c r="O19" s="138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344"/>
      <c r="B20" s="13"/>
      <c r="C20" s="61" t="s">
        <v>58</v>
      </c>
      <c r="D20" s="53"/>
      <c r="E20" s="101"/>
      <c r="F20" s="161">
        <v>3616</v>
      </c>
      <c r="G20" s="150">
        <v>3545</v>
      </c>
      <c r="H20" s="117">
        <v>30244</v>
      </c>
      <c r="I20" s="119">
        <v>28677</v>
      </c>
      <c r="J20" s="117">
        <v>76</v>
      </c>
      <c r="K20" s="122">
        <v>57</v>
      </c>
      <c r="L20" s="117"/>
      <c r="M20" s="119"/>
      <c r="N20" s="117"/>
      <c r="O20" s="12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344"/>
      <c r="B21" s="26" t="s">
        <v>59</v>
      </c>
      <c r="C21" s="67"/>
      <c r="D21" s="67"/>
      <c r="E21" s="103" t="s">
        <v>197</v>
      </c>
      <c r="F21" s="164">
        <v>4199</v>
      </c>
      <c r="G21" s="149">
        <v>3937</v>
      </c>
      <c r="H21" s="123">
        <v>43186</v>
      </c>
      <c r="I21" s="125">
        <v>40956</v>
      </c>
      <c r="J21" s="123">
        <v>171</v>
      </c>
      <c r="K21" s="126">
        <v>148</v>
      </c>
      <c r="L21" s="123"/>
      <c r="M21" s="125"/>
      <c r="N21" s="123"/>
      <c r="O21" s="126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344"/>
      <c r="B22" s="66" t="s">
        <v>60</v>
      </c>
      <c r="C22" s="69"/>
      <c r="D22" s="69"/>
      <c r="E22" s="105" t="s">
        <v>198</v>
      </c>
      <c r="F22" s="163">
        <v>12666</v>
      </c>
      <c r="G22" s="155">
        <v>12259</v>
      </c>
      <c r="H22" s="135">
        <v>60969</v>
      </c>
      <c r="I22" s="137">
        <v>59313</v>
      </c>
      <c r="J22" s="135">
        <v>221</v>
      </c>
      <c r="K22" s="138">
        <v>185</v>
      </c>
      <c r="L22" s="135"/>
      <c r="M22" s="137"/>
      <c r="N22" s="135"/>
      <c r="O22" s="138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344"/>
      <c r="B23" s="8" t="s">
        <v>61</v>
      </c>
      <c r="C23" s="50" t="s">
        <v>62</v>
      </c>
      <c r="D23" s="68"/>
      <c r="E23" s="104"/>
      <c r="F23" s="160">
        <v>5708</v>
      </c>
      <c r="G23" s="139">
        <v>5863</v>
      </c>
      <c r="H23" s="127">
        <v>43552</v>
      </c>
      <c r="I23" s="129">
        <v>44341</v>
      </c>
      <c r="J23" s="127">
        <v>146</v>
      </c>
      <c r="K23" s="130">
        <v>130</v>
      </c>
      <c r="L23" s="127"/>
      <c r="M23" s="129"/>
      <c r="N23" s="127"/>
      <c r="O23" s="130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344"/>
      <c r="B24" s="52" t="s">
        <v>199</v>
      </c>
      <c r="C24" s="53"/>
      <c r="D24" s="53"/>
      <c r="E24" s="101" t="s">
        <v>200</v>
      </c>
      <c r="F24" s="161">
        <f>F21-F22</f>
        <v>-8467</v>
      </c>
      <c r="G24" s="150">
        <f aca="true" t="shared" si="4" ref="G24:O24">G21-G22</f>
        <v>-8322</v>
      </c>
      <c r="H24" s="161">
        <f t="shared" si="4"/>
        <v>-17783</v>
      </c>
      <c r="I24" s="150">
        <f t="shared" si="4"/>
        <v>-18357</v>
      </c>
      <c r="J24" s="161">
        <f t="shared" si="4"/>
        <v>-50</v>
      </c>
      <c r="K24" s="150">
        <f t="shared" si="4"/>
        <v>-37</v>
      </c>
      <c r="L24" s="161">
        <f t="shared" si="4"/>
        <v>0</v>
      </c>
      <c r="M24" s="150">
        <f t="shared" si="4"/>
        <v>0</v>
      </c>
      <c r="N24" s="161">
        <f t="shared" si="4"/>
        <v>0</v>
      </c>
      <c r="O24" s="150">
        <f t="shared" si="4"/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344"/>
      <c r="B25" s="112" t="s">
        <v>63</v>
      </c>
      <c r="C25" s="68"/>
      <c r="D25" s="68"/>
      <c r="E25" s="346" t="s">
        <v>201</v>
      </c>
      <c r="F25" s="336">
        <v>8467</v>
      </c>
      <c r="G25" s="328">
        <v>8322</v>
      </c>
      <c r="H25" s="326">
        <v>17783</v>
      </c>
      <c r="I25" s="328">
        <v>18357</v>
      </c>
      <c r="J25" s="326">
        <v>50</v>
      </c>
      <c r="K25" s="328">
        <v>37</v>
      </c>
      <c r="L25" s="326"/>
      <c r="M25" s="328"/>
      <c r="N25" s="326"/>
      <c r="O25" s="328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344"/>
      <c r="B26" s="26" t="s">
        <v>64</v>
      </c>
      <c r="C26" s="67"/>
      <c r="D26" s="67"/>
      <c r="E26" s="347"/>
      <c r="F26" s="337"/>
      <c r="G26" s="329"/>
      <c r="H26" s="327"/>
      <c r="I26" s="329"/>
      <c r="J26" s="327"/>
      <c r="K26" s="329"/>
      <c r="L26" s="327"/>
      <c r="M26" s="329"/>
      <c r="N26" s="327"/>
      <c r="O26" s="329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345"/>
      <c r="B27" s="59" t="s">
        <v>202</v>
      </c>
      <c r="C27" s="37"/>
      <c r="D27" s="37"/>
      <c r="E27" s="106" t="s">
        <v>203</v>
      </c>
      <c r="F27" s="165">
        <f aca="true" t="shared" si="5" ref="F27:O27">F24+F25</f>
        <v>0</v>
      </c>
      <c r="G27" s="151">
        <f t="shared" si="5"/>
        <v>0</v>
      </c>
      <c r="H27" s="165">
        <f t="shared" si="5"/>
        <v>0</v>
      </c>
      <c r="I27" s="151">
        <f t="shared" si="5"/>
        <v>0</v>
      </c>
      <c r="J27" s="165">
        <f t="shared" si="5"/>
        <v>0</v>
      </c>
      <c r="K27" s="151">
        <f t="shared" si="5"/>
        <v>0</v>
      </c>
      <c r="L27" s="165">
        <f t="shared" si="5"/>
        <v>0</v>
      </c>
      <c r="M27" s="151">
        <f t="shared" si="5"/>
        <v>0</v>
      </c>
      <c r="N27" s="165">
        <f t="shared" si="5"/>
        <v>0</v>
      </c>
      <c r="O27" s="151">
        <f t="shared" si="5"/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 t="s">
        <v>204</v>
      </c>
      <c r="P29" s="71"/>
      <c r="Q29" s="71"/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30" t="s">
        <v>65</v>
      </c>
      <c r="B30" s="331"/>
      <c r="C30" s="331"/>
      <c r="D30" s="331"/>
      <c r="E30" s="332"/>
      <c r="F30" s="317" t="s">
        <v>293</v>
      </c>
      <c r="G30" s="318"/>
      <c r="H30" s="317" t="s">
        <v>294</v>
      </c>
      <c r="I30" s="318"/>
      <c r="J30" s="317" t="s">
        <v>295</v>
      </c>
      <c r="K30" s="318"/>
      <c r="L30" s="317" t="s">
        <v>296</v>
      </c>
      <c r="M30" s="318"/>
      <c r="N30" s="317"/>
      <c r="O30" s="318"/>
      <c r="P30" s="148"/>
      <c r="Q30" s="72"/>
      <c r="R30" s="148"/>
      <c r="S30" s="72"/>
      <c r="T30" s="148"/>
      <c r="U30" s="72"/>
      <c r="V30" s="148"/>
      <c r="W30" s="72"/>
      <c r="X30" s="148"/>
      <c r="Y30" s="72"/>
    </row>
    <row r="31" spans="1:25" ht="15.75" customHeight="1">
      <c r="A31" s="333"/>
      <c r="B31" s="334"/>
      <c r="C31" s="334"/>
      <c r="D31" s="334"/>
      <c r="E31" s="335"/>
      <c r="F31" s="178" t="s">
        <v>286</v>
      </c>
      <c r="G31" s="51" t="s">
        <v>1</v>
      </c>
      <c r="H31" s="178" t="s">
        <v>286</v>
      </c>
      <c r="I31" s="51" t="s">
        <v>1</v>
      </c>
      <c r="J31" s="178" t="s">
        <v>286</v>
      </c>
      <c r="K31" s="51" t="s">
        <v>1</v>
      </c>
      <c r="L31" s="178" t="s">
        <v>286</v>
      </c>
      <c r="M31" s="51" t="s">
        <v>1</v>
      </c>
      <c r="N31" s="178" t="s">
        <v>286</v>
      </c>
      <c r="O31" s="238" t="s">
        <v>1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</row>
    <row r="32" spans="1:25" ht="15.75" customHeight="1">
      <c r="A32" s="320" t="s">
        <v>86</v>
      </c>
      <c r="B32" s="47" t="s">
        <v>46</v>
      </c>
      <c r="C32" s="48"/>
      <c r="D32" s="48"/>
      <c r="E32" s="16" t="s">
        <v>37</v>
      </c>
      <c r="F32" s="135">
        <v>2495</v>
      </c>
      <c r="G32" s="136">
        <v>2594</v>
      </c>
      <c r="H32" s="113">
        <v>885</v>
      </c>
      <c r="I32" s="115">
        <v>353</v>
      </c>
      <c r="J32" s="113">
        <v>605</v>
      </c>
      <c r="K32" s="116">
        <v>598</v>
      </c>
      <c r="L32" s="135">
        <v>42</v>
      </c>
      <c r="M32" s="136">
        <v>42</v>
      </c>
      <c r="N32" s="113"/>
      <c r="O32" s="154"/>
      <c r="P32" s="136"/>
      <c r="Q32" s="136"/>
      <c r="R32" s="136"/>
      <c r="S32" s="136"/>
      <c r="T32" s="147"/>
      <c r="U32" s="147"/>
      <c r="V32" s="136"/>
      <c r="W32" s="136"/>
      <c r="X32" s="147"/>
      <c r="Y32" s="147"/>
    </row>
    <row r="33" spans="1:25" ht="15.75" customHeight="1">
      <c r="A33" s="348"/>
      <c r="B33" s="14"/>
      <c r="C33" s="50" t="s">
        <v>66</v>
      </c>
      <c r="D33" s="68"/>
      <c r="E33" s="108"/>
      <c r="F33" s="127">
        <v>1532</v>
      </c>
      <c r="G33" s="128">
        <v>1583</v>
      </c>
      <c r="H33" s="127">
        <v>301</v>
      </c>
      <c r="I33" s="129">
        <v>303</v>
      </c>
      <c r="J33" s="127">
        <v>605</v>
      </c>
      <c r="K33" s="130">
        <v>598</v>
      </c>
      <c r="L33" s="127">
        <v>42</v>
      </c>
      <c r="M33" s="128">
        <v>42</v>
      </c>
      <c r="N33" s="127"/>
      <c r="O33" s="139"/>
      <c r="P33" s="136"/>
      <c r="Q33" s="136"/>
      <c r="R33" s="136"/>
      <c r="S33" s="136"/>
      <c r="T33" s="147"/>
      <c r="U33" s="147"/>
      <c r="V33" s="136"/>
      <c r="W33" s="136"/>
      <c r="X33" s="147"/>
      <c r="Y33" s="147"/>
    </row>
    <row r="34" spans="1:25" ht="15.75" customHeight="1">
      <c r="A34" s="348"/>
      <c r="B34" s="14"/>
      <c r="C34" s="12"/>
      <c r="D34" s="61" t="s">
        <v>67</v>
      </c>
      <c r="E34" s="102"/>
      <c r="F34" s="117">
        <v>1219</v>
      </c>
      <c r="G34" s="118">
        <v>1254</v>
      </c>
      <c r="H34" s="117">
        <v>298</v>
      </c>
      <c r="I34" s="119">
        <v>301</v>
      </c>
      <c r="J34" s="117">
        <v>0</v>
      </c>
      <c r="K34" s="120">
        <v>0</v>
      </c>
      <c r="L34" s="117">
        <v>0</v>
      </c>
      <c r="M34" s="118">
        <v>0</v>
      </c>
      <c r="N34" s="117"/>
      <c r="O34" s="150"/>
      <c r="P34" s="136"/>
      <c r="Q34" s="136"/>
      <c r="R34" s="136"/>
      <c r="S34" s="136"/>
      <c r="T34" s="147"/>
      <c r="U34" s="147"/>
      <c r="V34" s="136"/>
      <c r="W34" s="136"/>
      <c r="X34" s="147"/>
      <c r="Y34" s="147"/>
    </row>
    <row r="35" spans="1:25" ht="15.75" customHeight="1">
      <c r="A35" s="348"/>
      <c r="B35" s="11"/>
      <c r="C35" s="31" t="s">
        <v>68</v>
      </c>
      <c r="D35" s="67"/>
      <c r="E35" s="109"/>
      <c r="F35" s="123">
        <v>963</v>
      </c>
      <c r="G35" s="124">
        <v>1011</v>
      </c>
      <c r="H35" s="123">
        <v>584</v>
      </c>
      <c r="I35" s="125">
        <v>50</v>
      </c>
      <c r="J35" s="144">
        <v>0.1</v>
      </c>
      <c r="K35" s="145">
        <v>0.07</v>
      </c>
      <c r="L35" s="123">
        <v>0</v>
      </c>
      <c r="M35" s="124">
        <v>0</v>
      </c>
      <c r="N35" s="123"/>
      <c r="O35" s="149"/>
      <c r="P35" s="136"/>
      <c r="Q35" s="136"/>
      <c r="R35" s="136"/>
      <c r="S35" s="136"/>
      <c r="T35" s="147"/>
      <c r="U35" s="147"/>
      <c r="V35" s="136"/>
      <c r="W35" s="136"/>
      <c r="X35" s="147"/>
      <c r="Y35" s="147"/>
    </row>
    <row r="36" spans="1:25" ht="15.75" customHeight="1">
      <c r="A36" s="348"/>
      <c r="B36" s="66" t="s">
        <v>49</v>
      </c>
      <c r="C36" s="69"/>
      <c r="D36" s="69"/>
      <c r="E36" s="16" t="s">
        <v>38</v>
      </c>
      <c r="F36" s="135">
        <v>2228</v>
      </c>
      <c r="G36" s="136">
        <v>2257</v>
      </c>
      <c r="H36" s="135">
        <v>9</v>
      </c>
      <c r="I36" s="137">
        <v>11</v>
      </c>
      <c r="J36" s="135">
        <v>85</v>
      </c>
      <c r="K36" s="138">
        <v>81</v>
      </c>
      <c r="L36" s="135">
        <v>21</v>
      </c>
      <c r="M36" s="136">
        <v>23</v>
      </c>
      <c r="N36" s="135"/>
      <c r="O36" s="155"/>
      <c r="P36" s="136"/>
      <c r="Q36" s="136"/>
      <c r="R36" s="136"/>
      <c r="S36" s="136"/>
      <c r="T36" s="136"/>
      <c r="U36" s="136"/>
      <c r="V36" s="136"/>
      <c r="W36" s="136"/>
      <c r="X36" s="147"/>
      <c r="Y36" s="147"/>
    </row>
    <row r="37" spans="1:25" ht="15.75" customHeight="1">
      <c r="A37" s="348"/>
      <c r="B37" s="14"/>
      <c r="C37" s="61" t="s">
        <v>69</v>
      </c>
      <c r="D37" s="53"/>
      <c r="E37" s="102"/>
      <c r="F37" s="117">
        <v>2141</v>
      </c>
      <c r="G37" s="118">
        <v>2135</v>
      </c>
      <c r="H37" s="117">
        <v>9</v>
      </c>
      <c r="I37" s="119">
        <v>8</v>
      </c>
      <c r="J37" s="117">
        <v>61</v>
      </c>
      <c r="K37" s="120">
        <v>50</v>
      </c>
      <c r="L37" s="117">
        <v>0</v>
      </c>
      <c r="M37" s="118">
        <v>0</v>
      </c>
      <c r="N37" s="117"/>
      <c r="O37" s="150"/>
      <c r="P37" s="136"/>
      <c r="Q37" s="136"/>
      <c r="R37" s="136"/>
      <c r="S37" s="136"/>
      <c r="T37" s="136"/>
      <c r="U37" s="136"/>
      <c r="V37" s="136"/>
      <c r="W37" s="136"/>
      <c r="X37" s="147"/>
      <c r="Y37" s="147"/>
    </row>
    <row r="38" spans="1:25" ht="15.75" customHeight="1">
      <c r="A38" s="348"/>
      <c r="B38" s="11"/>
      <c r="C38" s="61" t="s">
        <v>70</v>
      </c>
      <c r="D38" s="53"/>
      <c r="E38" s="102"/>
      <c r="F38" s="161">
        <v>86</v>
      </c>
      <c r="G38" s="150">
        <v>122</v>
      </c>
      <c r="H38" s="117">
        <v>0.1</v>
      </c>
      <c r="I38" s="119">
        <v>3</v>
      </c>
      <c r="J38" s="117">
        <v>24</v>
      </c>
      <c r="K38" s="145">
        <v>31</v>
      </c>
      <c r="L38" s="117">
        <v>21</v>
      </c>
      <c r="M38" s="118">
        <v>23</v>
      </c>
      <c r="N38" s="117"/>
      <c r="O38" s="150"/>
      <c r="P38" s="136"/>
      <c r="Q38" s="136"/>
      <c r="R38" s="147"/>
      <c r="S38" s="147"/>
      <c r="T38" s="136"/>
      <c r="U38" s="136"/>
      <c r="V38" s="136"/>
      <c r="W38" s="136"/>
      <c r="X38" s="147"/>
      <c r="Y38" s="147"/>
    </row>
    <row r="39" spans="1:25" ht="15.75" customHeight="1">
      <c r="A39" s="349"/>
      <c r="B39" s="6" t="s">
        <v>71</v>
      </c>
      <c r="C39" s="7"/>
      <c r="D39" s="7"/>
      <c r="E39" s="110" t="s">
        <v>205</v>
      </c>
      <c r="F39" s="165">
        <f aca="true" t="shared" si="6" ref="F39:O39">F32-F36</f>
        <v>267</v>
      </c>
      <c r="G39" s="151">
        <f t="shared" si="6"/>
        <v>337</v>
      </c>
      <c r="H39" s="165">
        <f t="shared" si="6"/>
        <v>876</v>
      </c>
      <c r="I39" s="151">
        <f t="shared" si="6"/>
        <v>342</v>
      </c>
      <c r="J39" s="165">
        <f t="shared" si="6"/>
        <v>520</v>
      </c>
      <c r="K39" s="151">
        <f t="shared" si="6"/>
        <v>517</v>
      </c>
      <c r="L39" s="165">
        <f t="shared" si="6"/>
        <v>21</v>
      </c>
      <c r="M39" s="151">
        <f t="shared" si="6"/>
        <v>19</v>
      </c>
      <c r="N39" s="165">
        <f t="shared" si="6"/>
        <v>0</v>
      </c>
      <c r="O39" s="151">
        <f t="shared" si="6"/>
        <v>0</v>
      </c>
      <c r="P39" s="136"/>
      <c r="Q39" s="136"/>
      <c r="R39" s="136"/>
      <c r="S39" s="136"/>
      <c r="T39" s="136"/>
      <c r="U39" s="136"/>
      <c r="V39" s="136"/>
      <c r="W39" s="136"/>
      <c r="X39" s="147"/>
      <c r="Y39" s="147"/>
    </row>
    <row r="40" spans="1:25" ht="15.75" customHeight="1">
      <c r="A40" s="320" t="s">
        <v>87</v>
      </c>
      <c r="B40" s="66" t="s">
        <v>72</v>
      </c>
      <c r="C40" s="69"/>
      <c r="D40" s="69"/>
      <c r="E40" s="16" t="s">
        <v>40</v>
      </c>
      <c r="F40" s="163">
        <v>481</v>
      </c>
      <c r="G40" s="155">
        <v>877</v>
      </c>
      <c r="H40" s="135">
        <v>2198</v>
      </c>
      <c r="I40" s="137">
        <v>0</v>
      </c>
      <c r="J40" s="135">
        <v>17</v>
      </c>
      <c r="K40" s="138">
        <v>0</v>
      </c>
      <c r="L40" s="135">
        <v>22</v>
      </c>
      <c r="M40" s="136">
        <v>24</v>
      </c>
      <c r="N40" s="135"/>
      <c r="O40" s="155"/>
      <c r="P40" s="136"/>
      <c r="Q40" s="136"/>
      <c r="R40" s="136"/>
      <c r="S40" s="136"/>
      <c r="T40" s="147"/>
      <c r="U40" s="147"/>
      <c r="V40" s="147"/>
      <c r="W40" s="147"/>
      <c r="X40" s="136"/>
      <c r="Y40" s="136"/>
    </row>
    <row r="41" spans="1:25" ht="15.75" customHeight="1">
      <c r="A41" s="321"/>
      <c r="B41" s="11"/>
      <c r="C41" s="61" t="s">
        <v>73</v>
      </c>
      <c r="D41" s="53"/>
      <c r="E41" s="102"/>
      <c r="F41" s="167">
        <v>167</v>
      </c>
      <c r="G41" s="169">
        <v>313</v>
      </c>
      <c r="H41" s="144">
        <v>0</v>
      </c>
      <c r="I41" s="145">
        <v>0</v>
      </c>
      <c r="J41" s="117">
        <v>17</v>
      </c>
      <c r="K41" s="120">
        <v>0</v>
      </c>
      <c r="L41" s="117">
        <v>0</v>
      </c>
      <c r="M41" s="118">
        <v>0</v>
      </c>
      <c r="N41" s="117"/>
      <c r="O41" s="150"/>
      <c r="P41" s="147"/>
      <c r="Q41" s="147"/>
      <c r="R41" s="147"/>
      <c r="S41" s="147"/>
      <c r="T41" s="147"/>
      <c r="U41" s="147"/>
      <c r="V41" s="147"/>
      <c r="W41" s="147"/>
      <c r="X41" s="136"/>
      <c r="Y41" s="136"/>
    </row>
    <row r="42" spans="1:25" ht="15.75" customHeight="1">
      <c r="A42" s="321"/>
      <c r="B42" s="66" t="s">
        <v>60</v>
      </c>
      <c r="C42" s="69"/>
      <c r="D42" s="69"/>
      <c r="E42" s="16" t="s">
        <v>41</v>
      </c>
      <c r="F42" s="163">
        <v>758</v>
      </c>
      <c r="G42" s="155">
        <v>1230</v>
      </c>
      <c r="H42" s="135">
        <v>2497</v>
      </c>
      <c r="I42" s="137">
        <v>163</v>
      </c>
      <c r="J42" s="135">
        <v>558</v>
      </c>
      <c r="K42" s="138">
        <v>500</v>
      </c>
      <c r="L42" s="135">
        <v>43</v>
      </c>
      <c r="M42" s="136">
        <v>43</v>
      </c>
      <c r="N42" s="135"/>
      <c r="O42" s="155"/>
      <c r="P42" s="136"/>
      <c r="Q42" s="136"/>
      <c r="R42" s="136"/>
      <c r="S42" s="136"/>
      <c r="T42" s="147"/>
      <c r="U42" s="147"/>
      <c r="V42" s="136"/>
      <c r="W42" s="136"/>
      <c r="X42" s="136"/>
      <c r="Y42" s="136"/>
    </row>
    <row r="43" spans="1:25" ht="15.75" customHeight="1">
      <c r="A43" s="321"/>
      <c r="B43" s="11"/>
      <c r="C43" s="61" t="s">
        <v>74</v>
      </c>
      <c r="D43" s="53"/>
      <c r="E43" s="102"/>
      <c r="F43" s="161">
        <v>523</v>
      </c>
      <c r="G43" s="150">
        <v>852</v>
      </c>
      <c r="H43" s="117">
        <v>6</v>
      </c>
      <c r="I43" s="119">
        <v>159</v>
      </c>
      <c r="J43" s="144">
        <v>346</v>
      </c>
      <c r="K43" s="145">
        <v>339</v>
      </c>
      <c r="L43" s="117">
        <v>43</v>
      </c>
      <c r="M43" s="118">
        <v>43</v>
      </c>
      <c r="N43" s="117"/>
      <c r="O43" s="150"/>
      <c r="P43" s="136"/>
      <c r="Q43" s="136"/>
      <c r="R43" s="147"/>
      <c r="S43" s="136"/>
      <c r="T43" s="147"/>
      <c r="U43" s="147"/>
      <c r="V43" s="136"/>
      <c r="W43" s="136"/>
      <c r="X43" s="147"/>
      <c r="Y43" s="147"/>
    </row>
    <row r="44" spans="1:25" ht="15.75" customHeight="1">
      <c r="A44" s="322"/>
      <c r="B44" s="59" t="s">
        <v>71</v>
      </c>
      <c r="C44" s="37"/>
      <c r="D44" s="37"/>
      <c r="E44" s="110" t="s">
        <v>206</v>
      </c>
      <c r="F44" s="162">
        <f aca="true" t="shared" si="7" ref="F44:O44">F40-F42</f>
        <v>-277</v>
      </c>
      <c r="G44" s="166">
        <f t="shared" si="7"/>
        <v>-353</v>
      </c>
      <c r="H44" s="162">
        <f t="shared" si="7"/>
        <v>-299</v>
      </c>
      <c r="I44" s="166">
        <f t="shared" si="7"/>
        <v>-163</v>
      </c>
      <c r="J44" s="162">
        <f t="shared" si="7"/>
        <v>-541</v>
      </c>
      <c r="K44" s="166">
        <f t="shared" si="7"/>
        <v>-500</v>
      </c>
      <c r="L44" s="162">
        <f t="shared" si="7"/>
        <v>-21</v>
      </c>
      <c r="M44" s="166">
        <f t="shared" si="7"/>
        <v>-19</v>
      </c>
      <c r="N44" s="162">
        <f t="shared" si="7"/>
        <v>0</v>
      </c>
      <c r="O44" s="166">
        <f t="shared" si="7"/>
        <v>0</v>
      </c>
      <c r="P44" s="147"/>
      <c r="Q44" s="147"/>
      <c r="R44" s="136"/>
      <c r="S44" s="136"/>
      <c r="T44" s="147"/>
      <c r="U44" s="147"/>
      <c r="V44" s="136"/>
      <c r="W44" s="136"/>
      <c r="X44" s="136"/>
      <c r="Y44" s="136"/>
    </row>
    <row r="45" spans="1:25" ht="15.75" customHeight="1">
      <c r="A45" s="323" t="s">
        <v>79</v>
      </c>
      <c r="B45" s="20" t="s">
        <v>75</v>
      </c>
      <c r="C45" s="9"/>
      <c r="D45" s="9"/>
      <c r="E45" s="111" t="s">
        <v>207</v>
      </c>
      <c r="F45" s="168">
        <f aca="true" t="shared" si="8" ref="F45:O45">F39+F44</f>
        <v>-10</v>
      </c>
      <c r="G45" s="152">
        <f t="shared" si="8"/>
        <v>-16</v>
      </c>
      <c r="H45" s="168">
        <f t="shared" si="8"/>
        <v>577</v>
      </c>
      <c r="I45" s="152">
        <f t="shared" si="8"/>
        <v>179</v>
      </c>
      <c r="J45" s="168">
        <f t="shared" si="8"/>
        <v>-21</v>
      </c>
      <c r="K45" s="152">
        <f t="shared" si="8"/>
        <v>17</v>
      </c>
      <c r="L45" s="168">
        <f t="shared" si="8"/>
        <v>0</v>
      </c>
      <c r="M45" s="152">
        <f t="shared" si="8"/>
        <v>0</v>
      </c>
      <c r="N45" s="168">
        <f t="shared" si="8"/>
        <v>0</v>
      </c>
      <c r="O45" s="152">
        <f t="shared" si="8"/>
        <v>0</v>
      </c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5.75" customHeight="1">
      <c r="A46" s="324"/>
      <c r="B46" s="52" t="s">
        <v>76</v>
      </c>
      <c r="C46" s="53"/>
      <c r="D46" s="53"/>
      <c r="E46" s="53"/>
      <c r="F46" s="167">
        <v>0</v>
      </c>
      <c r="G46" s="169">
        <v>0</v>
      </c>
      <c r="H46" s="144">
        <v>547</v>
      </c>
      <c r="I46" s="145">
        <v>0</v>
      </c>
      <c r="J46" s="144">
        <v>0</v>
      </c>
      <c r="K46" s="145">
        <v>0</v>
      </c>
      <c r="L46" s="117">
        <v>0</v>
      </c>
      <c r="M46" s="118">
        <v>0</v>
      </c>
      <c r="N46" s="144"/>
      <c r="O46" s="131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24"/>
      <c r="B47" s="52" t="s">
        <v>77</v>
      </c>
      <c r="C47" s="53"/>
      <c r="D47" s="53"/>
      <c r="E47" s="53"/>
      <c r="F47" s="117">
        <v>0</v>
      </c>
      <c r="G47" s="118">
        <v>10</v>
      </c>
      <c r="H47" s="117">
        <v>30</v>
      </c>
      <c r="I47" s="119">
        <v>179</v>
      </c>
      <c r="J47" s="117">
        <v>7</v>
      </c>
      <c r="K47" s="120">
        <v>31</v>
      </c>
      <c r="L47" s="117">
        <v>0</v>
      </c>
      <c r="M47" s="118">
        <v>0</v>
      </c>
      <c r="N47" s="117"/>
      <c r="O47" s="150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5.75" customHeight="1">
      <c r="A48" s="325"/>
      <c r="B48" s="59" t="s">
        <v>78</v>
      </c>
      <c r="C48" s="37"/>
      <c r="D48" s="37"/>
      <c r="E48" s="37"/>
      <c r="F48" s="140">
        <v>0</v>
      </c>
      <c r="G48" s="141">
        <v>0</v>
      </c>
      <c r="H48" s="140">
        <v>30</v>
      </c>
      <c r="I48" s="142">
        <v>179</v>
      </c>
      <c r="J48" s="140">
        <v>7</v>
      </c>
      <c r="K48" s="143">
        <v>3</v>
      </c>
      <c r="L48" s="140">
        <v>0</v>
      </c>
      <c r="M48" s="141">
        <v>0</v>
      </c>
      <c r="N48" s="140"/>
      <c r="O48" s="151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15" ht="15.75" customHeight="1">
      <c r="A49" s="27" t="s">
        <v>208</v>
      </c>
      <c r="O49" s="5"/>
    </row>
    <row r="50" spans="1:15" ht="15.75" customHeight="1">
      <c r="A50" s="27"/>
      <c r="O50" s="14"/>
    </row>
  </sheetData>
  <sheetProtection/>
  <mergeCells count="28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600" verticalDpi="600" orientation="landscape" paperSize="9" scale="75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E3" sqref="E3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85" t="s">
        <v>0</v>
      </c>
      <c r="B1" s="185"/>
      <c r="C1" s="241" t="s">
        <v>289</v>
      </c>
      <c r="D1" s="242"/>
    </row>
    <row r="3" spans="1:10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3"/>
      <c r="B5" s="243" t="s">
        <v>287</v>
      </c>
      <c r="C5" s="243"/>
      <c r="D5" s="243"/>
      <c r="H5" s="46"/>
      <c r="L5" s="46"/>
      <c r="N5" s="46" t="s">
        <v>210</v>
      </c>
    </row>
    <row r="6" spans="1:14" ht="15" customHeight="1">
      <c r="A6" s="244"/>
      <c r="B6" s="245"/>
      <c r="C6" s="245"/>
      <c r="D6" s="245"/>
      <c r="E6" s="353" t="s">
        <v>297</v>
      </c>
      <c r="F6" s="354"/>
      <c r="G6" s="353" t="s">
        <v>298</v>
      </c>
      <c r="H6" s="354"/>
      <c r="I6" s="353" t="s">
        <v>299</v>
      </c>
      <c r="J6" s="354"/>
      <c r="K6" s="353" t="s">
        <v>300</v>
      </c>
      <c r="L6" s="354"/>
      <c r="M6" s="353"/>
      <c r="N6" s="354"/>
    </row>
    <row r="7" spans="1:14" ht="15" customHeight="1">
      <c r="A7" s="246"/>
      <c r="B7" s="247"/>
      <c r="C7" s="247"/>
      <c r="D7" s="247"/>
      <c r="E7" s="248" t="s">
        <v>286</v>
      </c>
      <c r="F7" s="35" t="s">
        <v>1</v>
      </c>
      <c r="G7" s="248" t="s">
        <v>274</v>
      </c>
      <c r="H7" s="35" t="s">
        <v>1</v>
      </c>
      <c r="I7" s="248" t="s">
        <v>274</v>
      </c>
      <c r="J7" s="35" t="s">
        <v>1</v>
      </c>
      <c r="K7" s="248" t="s">
        <v>274</v>
      </c>
      <c r="L7" s="35" t="s">
        <v>1</v>
      </c>
      <c r="M7" s="248" t="s">
        <v>274</v>
      </c>
      <c r="N7" s="295" t="s">
        <v>1</v>
      </c>
    </row>
    <row r="8" spans="1:14" ht="18" customHeight="1">
      <c r="A8" s="352" t="s">
        <v>211</v>
      </c>
      <c r="B8" s="249" t="s">
        <v>212</v>
      </c>
      <c r="C8" s="250"/>
      <c r="D8" s="250"/>
      <c r="E8" s="251">
        <v>12</v>
      </c>
      <c r="F8" s="252">
        <v>12</v>
      </c>
      <c r="G8" s="251">
        <v>25</v>
      </c>
      <c r="H8" s="253">
        <v>25</v>
      </c>
      <c r="I8" s="251">
        <v>2</v>
      </c>
      <c r="J8" s="252">
        <v>2</v>
      </c>
      <c r="K8" s="251">
        <v>30</v>
      </c>
      <c r="L8" s="253">
        <v>30</v>
      </c>
      <c r="M8" s="251"/>
      <c r="N8" s="253"/>
    </row>
    <row r="9" spans="1:14" ht="18" customHeight="1">
      <c r="A9" s="298"/>
      <c r="B9" s="352" t="s">
        <v>213</v>
      </c>
      <c r="C9" s="207" t="s">
        <v>214</v>
      </c>
      <c r="D9" s="208"/>
      <c r="E9" s="254">
        <v>1000</v>
      </c>
      <c r="F9" s="255">
        <v>1000</v>
      </c>
      <c r="G9" s="254">
        <v>5960</v>
      </c>
      <c r="H9" s="256">
        <v>5960</v>
      </c>
      <c r="I9" s="254">
        <v>80430</v>
      </c>
      <c r="J9" s="255">
        <v>79455</v>
      </c>
      <c r="K9" s="254">
        <v>10000</v>
      </c>
      <c r="L9" s="256">
        <v>10000</v>
      </c>
      <c r="M9" s="254"/>
      <c r="N9" s="256"/>
    </row>
    <row r="10" spans="1:14" ht="18" customHeight="1">
      <c r="A10" s="298"/>
      <c r="B10" s="298"/>
      <c r="C10" s="52" t="s">
        <v>215</v>
      </c>
      <c r="D10" s="53"/>
      <c r="E10" s="257">
        <v>700</v>
      </c>
      <c r="F10" s="258">
        <v>700</v>
      </c>
      <c r="G10" s="257">
        <v>3762</v>
      </c>
      <c r="H10" s="259">
        <v>3762</v>
      </c>
      <c r="I10" s="257">
        <v>40215</v>
      </c>
      <c r="J10" s="258">
        <v>39727</v>
      </c>
      <c r="K10" s="257">
        <v>5100</v>
      </c>
      <c r="L10" s="259">
        <v>5100</v>
      </c>
      <c r="M10" s="257"/>
      <c r="N10" s="259"/>
    </row>
    <row r="11" spans="1:14" ht="18" customHeight="1">
      <c r="A11" s="298"/>
      <c r="B11" s="298"/>
      <c r="C11" s="52" t="s">
        <v>216</v>
      </c>
      <c r="D11" s="53"/>
      <c r="E11" s="257">
        <v>0</v>
      </c>
      <c r="F11" s="258">
        <v>0</v>
      </c>
      <c r="G11" s="257">
        <v>0</v>
      </c>
      <c r="H11" s="259">
        <v>0</v>
      </c>
      <c r="I11" s="257">
        <v>40215</v>
      </c>
      <c r="J11" s="258">
        <v>39728</v>
      </c>
      <c r="K11" s="257">
        <v>0</v>
      </c>
      <c r="L11" s="259">
        <v>0</v>
      </c>
      <c r="M11" s="257"/>
      <c r="N11" s="259"/>
    </row>
    <row r="12" spans="1:14" ht="18" customHeight="1">
      <c r="A12" s="298"/>
      <c r="B12" s="298"/>
      <c r="C12" s="52" t="s">
        <v>217</v>
      </c>
      <c r="D12" s="53"/>
      <c r="E12" s="257">
        <v>300</v>
      </c>
      <c r="F12" s="258">
        <v>300</v>
      </c>
      <c r="G12" s="257">
        <v>2198</v>
      </c>
      <c r="H12" s="259">
        <v>2198</v>
      </c>
      <c r="I12" s="257">
        <v>0</v>
      </c>
      <c r="J12" s="258">
        <v>0</v>
      </c>
      <c r="K12" s="257">
        <v>4900</v>
      </c>
      <c r="L12" s="259">
        <v>4900</v>
      </c>
      <c r="M12" s="257"/>
      <c r="N12" s="259"/>
    </row>
    <row r="13" spans="1:14" ht="18" customHeight="1">
      <c r="A13" s="298"/>
      <c r="B13" s="298"/>
      <c r="C13" s="52" t="s">
        <v>218</v>
      </c>
      <c r="D13" s="53"/>
      <c r="E13" s="257">
        <v>0</v>
      </c>
      <c r="F13" s="258">
        <v>0</v>
      </c>
      <c r="G13" s="257">
        <v>0</v>
      </c>
      <c r="H13" s="259">
        <v>0</v>
      </c>
      <c r="I13" s="257">
        <v>0</v>
      </c>
      <c r="J13" s="258">
        <v>0</v>
      </c>
      <c r="K13" s="257">
        <v>0</v>
      </c>
      <c r="L13" s="259">
        <v>0</v>
      </c>
      <c r="M13" s="257"/>
      <c r="N13" s="259"/>
    </row>
    <row r="14" spans="1:14" ht="18" customHeight="1">
      <c r="A14" s="299"/>
      <c r="B14" s="299"/>
      <c r="C14" s="59" t="s">
        <v>79</v>
      </c>
      <c r="D14" s="37"/>
      <c r="E14" s="260">
        <v>0</v>
      </c>
      <c r="F14" s="261">
        <v>0</v>
      </c>
      <c r="G14" s="260">
        <v>0</v>
      </c>
      <c r="H14" s="262">
        <v>0</v>
      </c>
      <c r="I14" s="260">
        <v>0</v>
      </c>
      <c r="J14" s="261">
        <v>0</v>
      </c>
      <c r="K14" s="260">
        <v>0</v>
      </c>
      <c r="L14" s="262">
        <v>0</v>
      </c>
      <c r="M14" s="260"/>
      <c r="N14" s="262"/>
    </row>
    <row r="15" spans="1:14" ht="18" customHeight="1">
      <c r="A15" s="297" t="s">
        <v>219</v>
      </c>
      <c r="B15" s="352" t="s">
        <v>220</v>
      </c>
      <c r="C15" s="207" t="s">
        <v>221</v>
      </c>
      <c r="D15" s="208"/>
      <c r="E15" s="263">
        <v>73</v>
      </c>
      <c r="F15" s="264">
        <v>61</v>
      </c>
      <c r="G15" s="263">
        <v>1104</v>
      </c>
      <c r="H15" s="152">
        <v>1160</v>
      </c>
      <c r="I15" s="263">
        <v>6251</v>
      </c>
      <c r="J15" s="264">
        <v>5403</v>
      </c>
      <c r="K15" s="263">
        <v>3572</v>
      </c>
      <c r="L15" s="152">
        <v>2983</v>
      </c>
      <c r="M15" s="263"/>
      <c r="N15" s="152"/>
    </row>
    <row r="16" spans="1:14" ht="18" customHeight="1">
      <c r="A16" s="298"/>
      <c r="B16" s="298"/>
      <c r="C16" s="52" t="s">
        <v>222</v>
      </c>
      <c r="D16" s="53"/>
      <c r="E16" s="117">
        <v>4098</v>
      </c>
      <c r="F16" s="119">
        <v>4103</v>
      </c>
      <c r="G16" s="117">
        <v>30909</v>
      </c>
      <c r="H16" s="150">
        <v>31246</v>
      </c>
      <c r="I16" s="117">
        <v>373258</v>
      </c>
      <c r="J16" s="119">
        <v>369456</v>
      </c>
      <c r="K16" s="117">
        <v>31964</v>
      </c>
      <c r="L16" s="150">
        <v>32335</v>
      </c>
      <c r="M16" s="117"/>
      <c r="N16" s="150"/>
    </row>
    <row r="17" spans="1:14" ht="18" customHeight="1">
      <c r="A17" s="298"/>
      <c r="B17" s="298"/>
      <c r="C17" s="52" t="s">
        <v>223</v>
      </c>
      <c r="D17" s="53"/>
      <c r="E17" s="117">
        <v>0</v>
      </c>
      <c r="F17" s="119">
        <v>0</v>
      </c>
      <c r="G17" s="117">
        <v>0</v>
      </c>
      <c r="H17" s="150">
        <v>0</v>
      </c>
      <c r="I17" s="117">
        <v>217</v>
      </c>
      <c r="J17" s="119">
        <v>213</v>
      </c>
      <c r="K17" s="117">
        <v>0</v>
      </c>
      <c r="L17" s="150">
        <v>0</v>
      </c>
      <c r="M17" s="117"/>
      <c r="N17" s="150"/>
    </row>
    <row r="18" spans="1:14" ht="18" customHeight="1">
      <c r="A18" s="298"/>
      <c r="B18" s="299"/>
      <c r="C18" s="59" t="s">
        <v>224</v>
      </c>
      <c r="D18" s="37"/>
      <c r="E18" s="165">
        <v>4171</v>
      </c>
      <c r="F18" s="265">
        <v>4164</v>
      </c>
      <c r="G18" s="165">
        <v>32013</v>
      </c>
      <c r="H18" s="265">
        <v>32406</v>
      </c>
      <c r="I18" s="165">
        <v>379726</v>
      </c>
      <c r="J18" s="265">
        <v>375072</v>
      </c>
      <c r="K18" s="165">
        <v>35535</v>
      </c>
      <c r="L18" s="265">
        <v>35318</v>
      </c>
      <c r="M18" s="165"/>
      <c r="N18" s="265"/>
    </row>
    <row r="19" spans="1:14" ht="18" customHeight="1">
      <c r="A19" s="298"/>
      <c r="B19" s="352" t="s">
        <v>225</v>
      </c>
      <c r="C19" s="207" t="s">
        <v>226</v>
      </c>
      <c r="D19" s="208"/>
      <c r="E19" s="168">
        <v>260</v>
      </c>
      <c r="F19" s="152">
        <v>275</v>
      </c>
      <c r="G19" s="168">
        <v>818</v>
      </c>
      <c r="H19" s="152">
        <v>921</v>
      </c>
      <c r="I19" s="168">
        <v>26597</v>
      </c>
      <c r="J19" s="152">
        <v>18324</v>
      </c>
      <c r="K19" s="168">
        <v>17374</v>
      </c>
      <c r="L19" s="152">
        <v>17529</v>
      </c>
      <c r="M19" s="168"/>
      <c r="N19" s="152"/>
    </row>
    <row r="20" spans="1:14" ht="18" customHeight="1">
      <c r="A20" s="298"/>
      <c r="B20" s="298"/>
      <c r="C20" s="52" t="s">
        <v>227</v>
      </c>
      <c r="D20" s="53"/>
      <c r="E20" s="161">
        <v>426</v>
      </c>
      <c r="F20" s="150">
        <v>515</v>
      </c>
      <c r="G20" s="161">
        <v>26067</v>
      </c>
      <c r="H20" s="150">
        <v>26661</v>
      </c>
      <c r="I20" s="161">
        <v>217398</v>
      </c>
      <c r="J20" s="150">
        <v>228139</v>
      </c>
      <c r="K20" s="161">
        <v>18224</v>
      </c>
      <c r="L20" s="150">
        <v>18248</v>
      </c>
      <c r="M20" s="161"/>
      <c r="N20" s="150"/>
    </row>
    <row r="21" spans="1:14" s="270" customFormat="1" ht="18" customHeight="1">
      <c r="A21" s="298"/>
      <c r="B21" s="298"/>
      <c r="C21" s="266" t="s">
        <v>228</v>
      </c>
      <c r="D21" s="267"/>
      <c r="E21" s="268">
        <v>0</v>
      </c>
      <c r="F21" s="269">
        <v>0</v>
      </c>
      <c r="G21" s="268">
        <v>0</v>
      </c>
      <c r="H21" s="269">
        <v>0</v>
      </c>
      <c r="I21" s="268">
        <v>55167</v>
      </c>
      <c r="J21" s="269">
        <v>49020</v>
      </c>
      <c r="K21" s="268">
        <v>0</v>
      </c>
      <c r="L21" s="269">
        <v>0</v>
      </c>
      <c r="M21" s="268"/>
      <c r="N21" s="269"/>
    </row>
    <row r="22" spans="1:14" ht="18" customHeight="1">
      <c r="A22" s="298"/>
      <c r="B22" s="299"/>
      <c r="C22" s="6" t="s">
        <v>229</v>
      </c>
      <c r="D22" s="7"/>
      <c r="E22" s="165">
        <v>686</v>
      </c>
      <c r="F22" s="151">
        <v>790</v>
      </c>
      <c r="G22" s="165">
        <v>26886</v>
      </c>
      <c r="H22" s="151">
        <v>27582</v>
      </c>
      <c r="I22" s="165">
        <v>299162</v>
      </c>
      <c r="J22" s="151">
        <v>295483</v>
      </c>
      <c r="K22" s="165">
        <v>35597</v>
      </c>
      <c r="L22" s="151">
        <v>35777</v>
      </c>
      <c r="M22" s="165"/>
      <c r="N22" s="151"/>
    </row>
    <row r="23" spans="1:14" ht="18" customHeight="1">
      <c r="A23" s="298"/>
      <c r="B23" s="352" t="s">
        <v>230</v>
      </c>
      <c r="C23" s="207" t="s">
        <v>231</v>
      </c>
      <c r="D23" s="208"/>
      <c r="E23" s="168">
        <v>1000</v>
      </c>
      <c r="F23" s="152">
        <v>1000</v>
      </c>
      <c r="G23" s="168">
        <v>5230</v>
      </c>
      <c r="H23" s="152">
        <v>5230</v>
      </c>
      <c r="I23" s="168">
        <v>80430</v>
      </c>
      <c r="J23" s="152">
        <v>79455</v>
      </c>
      <c r="K23" s="168">
        <v>10000</v>
      </c>
      <c r="L23" s="152">
        <v>10000</v>
      </c>
      <c r="M23" s="168"/>
      <c r="N23" s="152"/>
    </row>
    <row r="24" spans="1:14" ht="18" customHeight="1">
      <c r="A24" s="298"/>
      <c r="B24" s="298"/>
      <c r="C24" s="52" t="s">
        <v>232</v>
      </c>
      <c r="D24" s="53"/>
      <c r="E24" s="161">
        <v>2485</v>
      </c>
      <c r="F24" s="150">
        <v>2374</v>
      </c>
      <c r="G24" s="161">
        <v>-102</v>
      </c>
      <c r="H24" s="150">
        <v>-406</v>
      </c>
      <c r="I24" s="161">
        <v>134</v>
      </c>
      <c r="J24" s="150">
        <v>134</v>
      </c>
      <c r="K24" s="161">
        <v>-10062</v>
      </c>
      <c r="L24" s="150">
        <v>-10458</v>
      </c>
      <c r="M24" s="161"/>
      <c r="N24" s="150"/>
    </row>
    <row r="25" spans="1:14" ht="18" customHeight="1">
      <c r="A25" s="298"/>
      <c r="B25" s="298"/>
      <c r="C25" s="52" t="s">
        <v>233</v>
      </c>
      <c r="D25" s="53"/>
      <c r="E25" s="161">
        <v>0</v>
      </c>
      <c r="F25" s="150">
        <v>0</v>
      </c>
      <c r="G25" s="161">
        <v>0</v>
      </c>
      <c r="H25" s="150">
        <v>0</v>
      </c>
      <c r="I25" s="161">
        <v>0</v>
      </c>
      <c r="J25" s="150">
        <v>0</v>
      </c>
      <c r="K25" s="161">
        <v>0</v>
      </c>
      <c r="L25" s="150">
        <v>0</v>
      </c>
      <c r="M25" s="161"/>
      <c r="N25" s="150"/>
    </row>
    <row r="26" spans="1:14" ht="18" customHeight="1">
      <c r="A26" s="298"/>
      <c r="B26" s="299"/>
      <c r="C26" s="57" t="s">
        <v>234</v>
      </c>
      <c r="D26" s="58"/>
      <c r="E26" s="271">
        <v>3485</v>
      </c>
      <c r="F26" s="151">
        <v>3374</v>
      </c>
      <c r="G26" s="271">
        <v>5128</v>
      </c>
      <c r="H26" s="151">
        <v>4824</v>
      </c>
      <c r="I26" s="142">
        <v>80564</v>
      </c>
      <c r="J26" s="151">
        <v>79589</v>
      </c>
      <c r="K26" s="271">
        <v>-62</v>
      </c>
      <c r="L26" s="151">
        <v>-458</v>
      </c>
      <c r="M26" s="271"/>
      <c r="N26" s="151"/>
    </row>
    <row r="27" spans="1:14" ht="18" customHeight="1">
      <c r="A27" s="299"/>
      <c r="B27" s="59" t="s">
        <v>235</v>
      </c>
      <c r="C27" s="37"/>
      <c r="D27" s="37"/>
      <c r="E27" s="272">
        <v>4171</v>
      </c>
      <c r="F27" s="151">
        <v>4164</v>
      </c>
      <c r="G27" s="165">
        <v>32013</v>
      </c>
      <c r="H27" s="151">
        <v>32406</v>
      </c>
      <c r="I27" s="272">
        <v>379726</v>
      </c>
      <c r="J27" s="151">
        <v>375072</v>
      </c>
      <c r="K27" s="165">
        <v>35535</v>
      </c>
      <c r="L27" s="151">
        <v>35318</v>
      </c>
      <c r="M27" s="165"/>
      <c r="N27" s="151"/>
    </row>
    <row r="28" spans="1:14" ht="18" customHeight="1">
      <c r="A28" s="352" t="s">
        <v>236</v>
      </c>
      <c r="B28" s="352" t="s">
        <v>237</v>
      </c>
      <c r="C28" s="207" t="s">
        <v>238</v>
      </c>
      <c r="D28" s="273" t="s">
        <v>37</v>
      </c>
      <c r="E28" s="168">
        <v>434</v>
      </c>
      <c r="F28" s="152">
        <v>416</v>
      </c>
      <c r="G28" s="168">
        <v>2377</v>
      </c>
      <c r="H28" s="152">
        <v>2362</v>
      </c>
      <c r="I28" s="168">
        <v>12844</v>
      </c>
      <c r="J28" s="152">
        <v>11615</v>
      </c>
      <c r="K28" s="168">
        <v>5022</v>
      </c>
      <c r="L28" s="152">
        <v>4915</v>
      </c>
      <c r="M28" s="168"/>
      <c r="N28" s="152"/>
    </row>
    <row r="29" spans="1:14" ht="18" customHeight="1">
      <c r="A29" s="298"/>
      <c r="B29" s="298"/>
      <c r="C29" s="52" t="s">
        <v>239</v>
      </c>
      <c r="D29" s="274" t="s">
        <v>38</v>
      </c>
      <c r="E29" s="161">
        <v>162</v>
      </c>
      <c r="F29" s="150">
        <v>183</v>
      </c>
      <c r="G29" s="161">
        <v>1479</v>
      </c>
      <c r="H29" s="150">
        <v>1425</v>
      </c>
      <c r="I29" s="161">
        <v>10707</v>
      </c>
      <c r="J29" s="150">
        <v>9252</v>
      </c>
      <c r="K29" s="161">
        <v>4395</v>
      </c>
      <c r="L29" s="150">
        <v>4212</v>
      </c>
      <c r="M29" s="161"/>
      <c r="N29" s="150"/>
    </row>
    <row r="30" spans="1:14" ht="18" customHeight="1">
      <c r="A30" s="298"/>
      <c r="B30" s="298"/>
      <c r="C30" s="52" t="s">
        <v>240</v>
      </c>
      <c r="D30" s="274" t="s">
        <v>241</v>
      </c>
      <c r="E30" s="161">
        <v>59</v>
      </c>
      <c r="F30" s="150">
        <v>55</v>
      </c>
      <c r="G30" s="117">
        <v>93</v>
      </c>
      <c r="H30" s="150">
        <v>73</v>
      </c>
      <c r="I30" s="161">
        <v>403</v>
      </c>
      <c r="J30" s="150">
        <v>405</v>
      </c>
      <c r="K30" s="161">
        <v>0</v>
      </c>
      <c r="L30" s="150">
        <v>0</v>
      </c>
      <c r="M30" s="161"/>
      <c r="N30" s="150"/>
    </row>
    <row r="31" spans="1:15" ht="18" customHeight="1">
      <c r="A31" s="298"/>
      <c r="B31" s="298"/>
      <c r="C31" s="6" t="s">
        <v>242</v>
      </c>
      <c r="D31" s="275" t="s">
        <v>243</v>
      </c>
      <c r="E31" s="165">
        <f aca="true" t="shared" si="0" ref="E31:N31">E28-E29-E30</f>
        <v>213</v>
      </c>
      <c r="F31" s="265">
        <f t="shared" si="0"/>
        <v>178</v>
      </c>
      <c r="G31" s="165">
        <f>G28-G29-G30</f>
        <v>805</v>
      </c>
      <c r="H31" s="265">
        <f t="shared" si="0"/>
        <v>864</v>
      </c>
      <c r="I31" s="165">
        <f t="shared" si="0"/>
        <v>1734</v>
      </c>
      <c r="J31" s="276">
        <f t="shared" si="0"/>
        <v>1958</v>
      </c>
      <c r="K31" s="165">
        <f t="shared" si="0"/>
        <v>627</v>
      </c>
      <c r="L31" s="276">
        <f t="shared" si="0"/>
        <v>703</v>
      </c>
      <c r="M31" s="165">
        <f t="shared" si="0"/>
        <v>0</v>
      </c>
      <c r="N31" s="265">
        <f t="shared" si="0"/>
        <v>0</v>
      </c>
      <c r="O31" s="8"/>
    </row>
    <row r="32" spans="1:14" ht="18" customHeight="1">
      <c r="A32" s="298"/>
      <c r="B32" s="298"/>
      <c r="C32" s="207" t="s">
        <v>244</v>
      </c>
      <c r="D32" s="273" t="s">
        <v>245</v>
      </c>
      <c r="E32" s="168">
        <v>1</v>
      </c>
      <c r="F32" s="152">
        <v>1</v>
      </c>
      <c r="G32" s="168">
        <v>10</v>
      </c>
      <c r="H32" s="152">
        <v>8</v>
      </c>
      <c r="I32" s="168">
        <v>166</v>
      </c>
      <c r="J32" s="152">
        <v>49</v>
      </c>
      <c r="K32" s="168">
        <v>18</v>
      </c>
      <c r="L32" s="152">
        <v>10</v>
      </c>
      <c r="M32" s="168"/>
      <c r="N32" s="152"/>
    </row>
    <row r="33" spans="1:14" ht="18" customHeight="1">
      <c r="A33" s="298"/>
      <c r="B33" s="298"/>
      <c r="C33" s="52" t="s">
        <v>246</v>
      </c>
      <c r="D33" s="274" t="s">
        <v>247</v>
      </c>
      <c r="E33" s="161">
        <v>14</v>
      </c>
      <c r="F33" s="150">
        <v>16</v>
      </c>
      <c r="G33" s="161">
        <v>368</v>
      </c>
      <c r="H33" s="150">
        <v>377</v>
      </c>
      <c r="I33" s="161">
        <v>1900</v>
      </c>
      <c r="J33" s="150">
        <v>2007</v>
      </c>
      <c r="K33" s="161">
        <v>66</v>
      </c>
      <c r="L33" s="150">
        <v>88</v>
      </c>
      <c r="M33" s="161"/>
      <c r="N33" s="150"/>
    </row>
    <row r="34" spans="1:14" ht="18" customHeight="1">
      <c r="A34" s="298"/>
      <c r="B34" s="299"/>
      <c r="C34" s="6" t="s">
        <v>248</v>
      </c>
      <c r="D34" s="275" t="s">
        <v>249</v>
      </c>
      <c r="E34" s="165">
        <f aca="true" t="shared" si="1" ref="E34:N34">E31+E32-E33</f>
        <v>200</v>
      </c>
      <c r="F34" s="151">
        <f t="shared" si="1"/>
        <v>163</v>
      </c>
      <c r="G34" s="165">
        <f t="shared" si="1"/>
        <v>447</v>
      </c>
      <c r="H34" s="151">
        <f t="shared" si="1"/>
        <v>495</v>
      </c>
      <c r="I34" s="165">
        <f t="shared" si="1"/>
        <v>0</v>
      </c>
      <c r="J34" s="151">
        <f t="shared" si="1"/>
        <v>0</v>
      </c>
      <c r="K34" s="165">
        <f t="shared" si="1"/>
        <v>579</v>
      </c>
      <c r="L34" s="151">
        <f t="shared" si="1"/>
        <v>625</v>
      </c>
      <c r="M34" s="165">
        <f t="shared" si="1"/>
        <v>0</v>
      </c>
      <c r="N34" s="151">
        <f t="shared" si="1"/>
        <v>0</v>
      </c>
    </row>
    <row r="35" spans="1:14" ht="18" customHeight="1">
      <c r="A35" s="298"/>
      <c r="B35" s="352" t="s">
        <v>250</v>
      </c>
      <c r="C35" s="207" t="s">
        <v>251</v>
      </c>
      <c r="D35" s="273" t="s">
        <v>252</v>
      </c>
      <c r="E35" s="168">
        <v>0.4</v>
      </c>
      <c r="F35" s="152">
        <v>0</v>
      </c>
      <c r="G35" s="168">
        <v>0</v>
      </c>
      <c r="H35" s="152">
        <v>0</v>
      </c>
      <c r="I35" s="168">
        <v>0</v>
      </c>
      <c r="J35" s="152">
        <v>0</v>
      </c>
      <c r="K35" s="168">
        <v>0</v>
      </c>
      <c r="L35" s="152">
        <v>0</v>
      </c>
      <c r="M35" s="168"/>
      <c r="N35" s="152"/>
    </row>
    <row r="36" spans="1:14" ht="18" customHeight="1">
      <c r="A36" s="298"/>
      <c r="B36" s="298"/>
      <c r="C36" s="52" t="s">
        <v>253</v>
      </c>
      <c r="D36" s="274" t="s">
        <v>254</v>
      </c>
      <c r="E36" s="161">
        <v>0.4</v>
      </c>
      <c r="F36" s="150">
        <v>0</v>
      </c>
      <c r="G36" s="161">
        <v>6</v>
      </c>
      <c r="H36" s="150">
        <v>1</v>
      </c>
      <c r="I36" s="161">
        <v>0</v>
      </c>
      <c r="J36" s="150">
        <v>0</v>
      </c>
      <c r="K36" s="161">
        <v>0</v>
      </c>
      <c r="L36" s="150">
        <v>0</v>
      </c>
      <c r="M36" s="161"/>
      <c r="N36" s="150"/>
    </row>
    <row r="37" spans="1:14" ht="18" customHeight="1">
      <c r="A37" s="298"/>
      <c r="B37" s="298"/>
      <c r="C37" s="52" t="s">
        <v>255</v>
      </c>
      <c r="D37" s="274" t="s">
        <v>256</v>
      </c>
      <c r="E37" s="161">
        <f aca="true" t="shared" si="2" ref="E37:N37">E34+E35-E36</f>
        <v>200</v>
      </c>
      <c r="F37" s="150">
        <f t="shared" si="2"/>
        <v>163</v>
      </c>
      <c r="G37" s="161">
        <f t="shared" si="2"/>
        <v>441</v>
      </c>
      <c r="H37" s="150">
        <f t="shared" si="2"/>
        <v>494</v>
      </c>
      <c r="I37" s="161">
        <f t="shared" si="2"/>
        <v>0</v>
      </c>
      <c r="J37" s="150">
        <f t="shared" si="2"/>
        <v>0</v>
      </c>
      <c r="K37" s="161">
        <f t="shared" si="2"/>
        <v>579</v>
      </c>
      <c r="L37" s="150">
        <f t="shared" si="2"/>
        <v>625</v>
      </c>
      <c r="M37" s="161">
        <f t="shared" si="2"/>
        <v>0</v>
      </c>
      <c r="N37" s="150">
        <f t="shared" si="2"/>
        <v>0</v>
      </c>
    </row>
    <row r="38" spans="1:14" ht="18" customHeight="1">
      <c r="A38" s="298"/>
      <c r="B38" s="298"/>
      <c r="C38" s="52" t="s">
        <v>257</v>
      </c>
      <c r="D38" s="274" t="s">
        <v>258</v>
      </c>
      <c r="E38" s="161">
        <v>0</v>
      </c>
      <c r="F38" s="150">
        <v>0</v>
      </c>
      <c r="G38" s="161">
        <v>0</v>
      </c>
      <c r="H38" s="150">
        <v>0</v>
      </c>
      <c r="I38" s="161">
        <v>0</v>
      </c>
      <c r="J38" s="150">
        <v>0</v>
      </c>
      <c r="K38" s="161">
        <v>0</v>
      </c>
      <c r="L38" s="150">
        <v>0</v>
      </c>
      <c r="M38" s="161"/>
      <c r="N38" s="150"/>
    </row>
    <row r="39" spans="1:14" ht="18" customHeight="1">
      <c r="A39" s="298"/>
      <c r="B39" s="298"/>
      <c r="C39" s="52" t="s">
        <v>259</v>
      </c>
      <c r="D39" s="274" t="s">
        <v>260</v>
      </c>
      <c r="E39" s="161">
        <v>0</v>
      </c>
      <c r="F39" s="150">
        <v>0</v>
      </c>
      <c r="G39" s="161">
        <v>0</v>
      </c>
      <c r="H39" s="150">
        <v>0</v>
      </c>
      <c r="I39" s="161">
        <v>0</v>
      </c>
      <c r="J39" s="150">
        <v>0</v>
      </c>
      <c r="K39" s="161">
        <v>0</v>
      </c>
      <c r="L39" s="150">
        <v>0</v>
      </c>
      <c r="M39" s="161"/>
      <c r="N39" s="150"/>
    </row>
    <row r="40" spans="1:14" ht="18" customHeight="1">
      <c r="A40" s="298"/>
      <c r="B40" s="298"/>
      <c r="C40" s="52" t="s">
        <v>261</v>
      </c>
      <c r="D40" s="274" t="s">
        <v>262</v>
      </c>
      <c r="E40" s="161">
        <v>62</v>
      </c>
      <c r="F40" s="150">
        <v>55</v>
      </c>
      <c r="G40" s="161">
        <v>136</v>
      </c>
      <c r="H40" s="150">
        <v>158</v>
      </c>
      <c r="I40" s="161">
        <v>0</v>
      </c>
      <c r="J40" s="150">
        <v>0</v>
      </c>
      <c r="K40" s="161">
        <v>183</v>
      </c>
      <c r="L40" s="150">
        <v>74</v>
      </c>
      <c r="M40" s="161"/>
      <c r="N40" s="150"/>
    </row>
    <row r="41" spans="1:14" ht="18" customHeight="1">
      <c r="A41" s="298"/>
      <c r="B41" s="298"/>
      <c r="C41" s="219" t="s">
        <v>263</v>
      </c>
      <c r="D41" s="274" t="s">
        <v>264</v>
      </c>
      <c r="E41" s="161">
        <f>E34+E35-E36-E40</f>
        <v>138</v>
      </c>
      <c r="F41" s="150">
        <f aca="true" t="shared" si="3" ref="F41:L41">F34+F35-F36-F40</f>
        <v>108</v>
      </c>
      <c r="G41" s="161">
        <f t="shared" si="3"/>
        <v>305</v>
      </c>
      <c r="H41" s="150">
        <f t="shared" si="3"/>
        <v>336</v>
      </c>
      <c r="I41" s="161">
        <f t="shared" si="3"/>
        <v>0</v>
      </c>
      <c r="J41" s="150">
        <f t="shared" si="3"/>
        <v>0</v>
      </c>
      <c r="K41" s="161">
        <f t="shared" si="3"/>
        <v>396</v>
      </c>
      <c r="L41" s="150">
        <f t="shared" si="3"/>
        <v>551</v>
      </c>
      <c r="M41" s="161">
        <f>M34+M35-M36-M40</f>
        <v>0</v>
      </c>
      <c r="N41" s="150">
        <f>N34+N35-N36-N40</f>
        <v>0</v>
      </c>
    </row>
    <row r="42" spans="1:14" ht="18" customHeight="1">
      <c r="A42" s="298"/>
      <c r="B42" s="298"/>
      <c r="C42" s="350" t="s">
        <v>265</v>
      </c>
      <c r="D42" s="351"/>
      <c r="E42" s="117">
        <f>E37+E38-E39-E40</f>
        <v>138</v>
      </c>
      <c r="F42" s="118">
        <f aca="true" t="shared" si="4" ref="F42:L42">F37+F38-F39-F40</f>
        <v>108</v>
      </c>
      <c r="G42" s="117">
        <f t="shared" si="4"/>
        <v>305</v>
      </c>
      <c r="H42" s="118">
        <f t="shared" si="4"/>
        <v>336</v>
      </c>
      <c r="I42" s="117">
        <f t="shared" si="4"/>
        <v>0</v>
      </c>
      <c r="J42" s="118">
        <f t="shared" si="4"/>
        <v>0</v>
      </c>
      <c r="K42" s="117">
        <f t="shared" si="4"/>
        <v>396</v>
      </c>
      <c r="L42" s="118">
        <f t="shared" si="4"/>
        <v>551</v>
      </c>
      <c r="M42" s="117">
        <f>M37+M38-M39-M40</f>
        <v>0</v>
      </c>
      <c r="N42" s="150">
        <f>N37+N38-N39-N40</f>
        <v>0</v>
      </c>
    </row>
    <row r="43" spans="1:14" ht="18" customHeight="1">
      <c r="A43" s="298"/>
      <c r="B43" s="298"/>
      <c r="C43" s="52" t="s">
        <v>266</v>
      </c>
      <c r="D43" s="274" t="s">
        <v>267</v>
      </c>
      <c r="E43" s="161">
        <v>49</v>
      </c>
      <c r="F43" s="150">
        <v>71</v>
      </c>
      <c r="G43" s="161">
        <v>-1136</v>
      </c>
      <c r="H43" s="150">
        <v>-1473</v>
      </c>
      <c r="I43" s="161">
        <v>0</v>
      </c>
      <c r="J43" s="150">
        <v>0</v>
      </c>
      <c r="K43" s="161">
        <v>-10458</v>
      </c>
      <c r="L43" s="150">
        <v>-11009</v>
      </c>
      <c r="M43" s="161"/>
      <c r="N43" s="150"/>
    </row>
    <row r="44" spans="1:14" ht="18" customHeight="1">
      <c r="A44" s="299"/>
      <c r="B44" s="299"/>
      <c r="C44" s="6" t="s">
        <v>268</v>
      </c>
      <c r="D44" s="110" t="s">
        <v>269</v>
      </c>
      <c r="E44" s="165">
        <f aca="true" t="shared" si="5" ref="E44:N44">E41+E43</f>
        <v>187</v>
      </c>
      <c r="F44" s="151">
        <f t="shared" si="5"/>
        <v>179</v>
      </c>
      <c r="G44" s="165">
        <f t="shared" si="5"/>
        <v>-831</v>
      </c>
      <c r="H44" s="151">
        <f t="shared" si="5"/>
        <v>-1137</v>
      </c>
      <c r="I44" s="165">
        <f t="shared" si="5"/>
        <v>0</v>
      </c>
      <c r="J44" s="151">
        <f t="shared" si="5"/>
        <v>0</v>
      </c>
      <c r="K44" s="165">
        <f t="shared" si="5"/>
        <v>-10062</v>
      </c>
      <c r="L44" s="151">
        <f t="shared" si="5"/>
        <v>-10458</v>
      </c>
      <c r="M44" s="165">
        <f t="shared" si="5"/>
        <v>0</v>
      </c>
      <c r="N44" s="151">
        <f t="shared" si="5"/>
        <v>0</v>
      </c>
    </row>
    <row r="45" ht="13.5" customHeight="1">
      <c r="A45" s="27" t="s">
        <v>270</v>
      </c>
    </row>
    <row r="46" ht="13.5" customHeight="1">
      <c r="A46" s="27" t="s">
        <v>271</v>
      </c>
    </row>
    <row r="47" ht="13.5">
      <c r="A47" s="277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今井　貴伸</cp:lastModifiedBy>
  <cp:lastPrinted>2018-08-27T00:58:52Z</cp:lastPrinted>
  <dcterms:created xsi:type="dcterms:W3CDTF">1999-07-06T05:17:05Z</dcterms:created>
  <dcterms:modified xsi:type="dcterms:W3CDTF">2018-10-29T05:52:54Z</dcterms:modified>
  <cp:category/>
  <cp:version/>
  <cp:contentType/>
  <cp:contentStatus/>
</cp:coreProperties>
</file>