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2" windowWidth="15336" windowHeight="4380" tabRatio="663" activeTab="5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<sst xmlns="http://schemas.openxmlformats.org/spreadsheetml/2006/main" count="442" uniqueCount="272">
  <si>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</si>
  <si>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</si>
  <si>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</si>
  <si>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</si>
  <si>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</si>
  <si>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</si>
  <si>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</si>
  <si>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</si>
  <si>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</si>
  <si>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</si>
  <si>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</si>
  <si>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</si>
  <si>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</si>
  <si>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</si>
  <si>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</si>
  <si>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</si>
  <si>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</si>
  <si>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</si>
  <si>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</si>
  <si>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</si>
  <si>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</si>
  <si>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</si>
  <si>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</si>
  <si>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</si>
  <si>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</si>
  <si>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</si>
  <si>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</si>
  <si>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</si>
  <si>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</si>
  <si>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</si>
  <si>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</si>
  <si>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</si>
  <si>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</si>
  <si>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</si>
  <si>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</si>
  <si>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</si>
  <si>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</si>
  <si>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</si>
  <si>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</si>
  <si>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</si>
  <si>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</si>
  <si>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</si>
  <si>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</si>
  <si>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</si>
  <si>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</si>
  <si>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</si>
  <si>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</si>
  <si>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</si>
  <si>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</si>
  <si>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</si>
  <si>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</si>
  <si>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</si>
  <si>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</si>
  <si>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</si>
  <si>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</si>
  <si>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</si>
  <si>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</si>
  <si>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</si>
  <si>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</si>
  <si>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</si>
  <si>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</si>
  <si>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</si>
  <si>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</si>
  <si>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</si>
  <si>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</si>
  <si>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</si>
  <si>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</si>
  <si>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</si>
  <si>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</si>
  <si>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</si>
  <si>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</si>
  <si>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</si>
  <si>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</si>
  <si>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</si>
  <si>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</si>
  <si>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</si>
  <si>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</si>
  <si>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</si>
  <si>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</si>
  <si>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</si>
  <si>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</si>
  <si>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</si>
  <si>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</si>
  <si>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</si>
  <si>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</si>
  <si>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</si>
  <si>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</si>
  <si>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</si>
  <si>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</si>
  <si>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</si>
  <si>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</si>
  <si>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</si>
  <si>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</si>
  <si>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</si>
  <si>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</si>
  <si>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</si>
  <si>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</si>
  <si>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</si>
  <si>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</si>
  <si>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</si>
  <si>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</si>
  <si>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</si>
  <si>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</si>
  <si>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</si>
  <si>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</si>
  <si>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</si>
  <si>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</si>
  <si>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</si>
  <si>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</si>
  <si>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</si>
  <si>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</si>
  <si>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</si>
  <si>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</si>
  <si>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</si>
  <si>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</si>
  <si>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</si>
  <si>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</si>
  <si>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</si>
  <si>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</si>
  <si>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</si>
  <si>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</si>
  <si>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</si>
  <si>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</si>
  <si>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</si>
  <si>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</si>
  <si>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</si>
  <si>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</si>
  <si>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</si>
  <si>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</si>
  <si>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</si>
  <si>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</si>
  <si>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</si>
  <si>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</si>
  <si>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</si>
  <si>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</si>
  <si>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</si>
  <si>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</si>
  <si>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</si>
  <si>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</si>
  <si>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</si>
  <si>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</si>
  <si>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</si>
  <si>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</si>
  <si>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</si>
  <si>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</si>
  <si>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</si>
  <si>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</si>
  <si>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</si>
  <si>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</si>
  <si>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</si>
  <si>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</si>
  <si>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</si>
  <si>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</si>
  <si>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</si>
  <si>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</si>
  <si>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</si>
  <si>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</si>
  <si>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</si>
  <si>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</si>
  <si>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</si>
  <si>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</si>
  <si>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</si>
  <si>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</si>
  <si>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</si>
  <si>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</si>
  <si>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</si>
  <si>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</si>
  <si>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</si>
  <si>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</si>
  <si>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</si>
  <si>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</si>
  <si>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</si>
  <si>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</si>
  <si>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</si>
  <si>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</si>
  <si>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</si>
  <si>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</si>
  <si>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</si>
  <si>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</si>
  <si>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</si>
  <si>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</si>
  <si>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</si>
  <si>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</si>
  <si>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</si>
  <si>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</si>
  <si>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</si>
  <si>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</si>
  <si>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</si>
  <si>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</si>
  <si>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</si>
  <si>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</si>
  <si>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</si>
  <si>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</si>
  <si>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</si>
  <si>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</si>
  <si>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</si>
  <si>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</si>
  <si>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</si>
  <si>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</si>
  <si>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</si>
  <si>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</si>
  <si>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</si>
  <si>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</si>
  <si>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</si>
  <si>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</si>
  <si>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</si>
  <si>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</si>
  <si>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</si>
  <si>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</si>
  <si>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</si>
  <si>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</si>
  <si>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</si>
  <si>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</si>
  <si>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</si>
  <si>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</si>
  <si>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</si>
  <si>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</si>
  <si>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</si>
  <si>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</si>
  <si>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</si>
  <si>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</si>
  <si>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</si>
  <si>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</si>
  <si>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</si>
  <si>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</si>
  <si>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</si>
  <si>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</si>
  <si>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</si>
  <si>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</si>
  <si>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</si>
  <si>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</si>
  <si>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</si>
  <si>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</si>
  <si>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26年度</t>
  </si>
  <si>
    <t>27年度</t>
  </si>
  <si>
    <t>28年度</t>
  </si>
  <si>
    <t>29年度</t>
  </si>
  <si>
    <t>（1）令和２年度普通会計予算の状況</t>
  </si>
  <si>
    <t>令和２年度</t>
  </si>
  <si>
    <t>(令和２年度予算ﾍﾞｰｽ）</t>
  </si>
  <si>
    <t>令和２年度</t>
  </si>
  <si>
    <t>令和２年度</t>
  </si>
  <si>
    <t>（1）平成30年度普通会計決算の状況</t>
  </si>
  <si>
    <t>平成30年度</t>
  </si>
  <si>
    <t>30年度</t>
  </si>
  <si>
    <t>（注1）平成25年度～26年度は平成22年国勢調査、平成27年度～平成30年度は平成27年度国勢調査を基に計上している。</t>
  </si>
  <si>
    <t>30年度</t>
  </si>
  <si>
    <t>(平成30年度決算額）</t>
  </si>
  <si>
    <t>(平成30年度決算ﾍﾞｰｽ）</t>
  </si>
  <si>
    <t>福島県道路公社</t>
  </si>
  <si>
    <t>福島県土地開発公社</t>
  </si>
  <si>
    <t>福島テレビ</t>
  </si>
  <si>
    <t>福島県</t>
  </si>
  <si>
    <t>工業用水道事業</t>
  </si>
  <si>
    <t>病院事業</t>
  </si>
  <si>
    <t>地域開発事業</t>
  </si>
  <si>
    <t>30年度</t>
  </si>
  <si>
    <t>30年度</t>
  </si>
  <si>
    <t>30年度</t>
  </si>
  <si>
    <t>流域下水道事業</t>
  </si>
  <si>
    <t>特定環境保全公共下水道事業</t>
  </si>
  <si>
    <t>農業集落排水事業</t>
  </si>
  <si>
    <t>港湾整備事業</t>
  </si>
  <si>
    <t>宅地造成事業</t>
  </si>
  <si>
    <t>30年度</t>
  </si>
  <si>
    <t>30年度</t>
  </si>
  <si>
    <t>30年度</t>
  </si>
  <si>
    <t>30年度</t>
  </si>
  <si>
    <t>工業用水道事業</t>
  </si>
  <si>
    <t>地域開発事業</t>
  </si>
  <si>
    <t>流域下水道事業</t>
  </si>
  <si>
    <t>特定環境保全公共下水道事業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</si>
</sst>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1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42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50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5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7" fontId="0" fillId="0" borderId="17" xfId="48" applyNumberFormat="1" applyFon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2" xfId="0" applyNumberFormat="1" applyBorder="1" applyAlignment="1">
      <alignment vertical="center"/>
    </xf>
    <xf numFmtId="217" fontId="0" fillId="0" borderId="63" xfId="0" applyNumberFormat="1" applyBorder="1" applyAlignment="1">
      <alignment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Font="1" applyBorder="1" applyAlignment="1">
      <alignment horizontal="center" vertical="center"/>
    </xf>
    <xf numFmtId="217" fontId="0" fillId="0" borderId="48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54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31" xfId="48" applyNumberFormat="1" applyFont="1" applyBorder="1" applyAlignment="1">
      <alignment horizontal="center" vertical="center"/>
    </xf>
    <xf numFmtId="217" fontId="0" fillId="0" borderId="67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0" borderId="66" xfId="48" applyNumberFormat="1" applyFont="1" applyBorder="1" applyAlignment="1">
      <alignment horizontal="right" vertical="center"/>
    </xf>
    <xf numFmtId="217" fontId="0" fillId="0" borderId="68" xfId="48" applyNumberFormat="1" applyFont="1" applyBorder="1" applyAlignment="1">
      <alignment horizontal="right" vertical="center"/>
    </xf>
    <xf numFmtId="217" fontId="0" fillId="0" borderId="18" xfId="48" applyNumberFormat="1" applyFont="1" applyBorder="1" applyAlignment="1">
      <alignment horizontal="right" vertical="center"/>
    </xf>
    <xf numFmtId="217" fontId="0" fillId="0" borderId="22" xfId="48" applyNumberFormat="1" applyFont="1" applyBorder="1" applyAlignment="1">
      <alignment horizontal="right" vertical="center"/>
    </xf>
    <xf numFmtId="217" fontId="0" fillId="0" borderId="41" xfId="48" applyNumberFormat="1" applyFont="1" applyBorder="1" applyAlignment="1">
      <alignment horizontal="right" vertical="center"/>
    </xf>
    <xf numFmtId="217" fontId="0" fillId="0" borderId="21" xfId="48" applyNumberFormat="1" applyFont="1" applyBorder="1" applyAlignment="1">
      <alignment horizontal="right" vertical="center"/>
    </xf>
    <xf numFmtId="217" fontId="0" fillId="0" borderId="29" xfId="48" applyNumberFormat="1" applyFont="1" applyBorder="1" applyAlignment="1">
      <alignment horizontal="right" vertical="center"/>
    </xf>
    <xf numFmtId="217" fontId="0" fillId="0" borderId="23" xfId="48" applyNumberFormat="1" applyFont="1" applyBorder="1" applyAlignment="1">
      <alignment horizontal="right" vertical="center"/>
    </xf>
    <xf numFmtId="217" fontId="0" fillId="0" borderId="67" xfId="48" applyNumberFormat="1" applyFont="1" applyBorder="1" applyAlignment="1">
      <alignment horizontal="right" vertical="center"/>
    </xf>
    <xf numFmtId="217" fontId="0" fillId="0" borderId="69" xfId="48" applyNumberFormat="1" applyFont="1" applyBorder="1" applyAlignment="1">
      <alignment horizontal="right" vertical="center"/>
    </xf>
    <xf numFmtId="217" fontId="0" fillId="0" borderId="14" xfId="48" applyNumberFormat="1" applyFont="1" applyBorder="1" applyAlignment="1">
      <alignment horizontal="right" vertical="center"/>
    </xf>
    <xf numFmtId="217" fontId="0" fillId="0" borderId="53" xfId="48" applyNumberFormat="1" applyFont="1" applyBorder="1" applyAlignment="1">
      <alignment horizontal="right" vertical="center"/>
    </xf>
    <xf numFmtId="217" fontId="0" fillId="0" borderId="20" xfId="48" applyNumberFormat="1" applyFont="1" applyBorder="1" applyAlignment="1">
      <alignment horizontal="right" vertical="center"/>
    </xf>
    <xf numFmtId="217" fontId="0" fillId="0" borderId="55" xfId="48" applyNumberFormat="1" applyFont="1" applyBorder="1" applyAlignment="1">
      <alignment horizontal="right" vertical="center"/>
    </xf>
    <xf numFmtId="217" fontId="0" fillId="0" borderId="33" xfId="48" applyNumberFormat="1" applyFont="1" applyBorder="1" applyAlignment="1">
      <alignment horizontal="right" vertical="center"/>
    </xf>
    <xf numFmtId="217" fontId="0" fillId="0" borderId="25" xfId="48" applyNumberFormat="1" applyFont="1" applyBorder="1" applyAlignment="1">
      <alignment horizontal="right" vertical="center"/>
    </xf>
    <xf numFmtId="217" fontId="0" fillId="0" borderId="33" xfId="48" applyNumberFormat="1" applyFont="1" applyFill="1" applyBorder="1" applyAlignment="1">
      <alignment horizontal="right" vertical="center"/>
    </xf>
    <xf numFmtId="217" fontId="0" fillId="0" borderId="25" xfId="48" applyNumberFormat="1" applyFont="1" applyFill="1" applyBorder="1" applyAlignment="1">
      <alignment horizontal="right" vertical="center"/>
    </xf>
    <xf numFmtId="217" fontId="0" fillId="0" borderId="31" xfId="48" applyNumberFormat="1" applyFont="1" applyBorder="1" applyAlignment="1">
      <alignment horizontal="right" vertical="center"/>
    </xf>
    <xf numFmtId="217" fontId="0" fillId="0" borderId="34" xfId="48" applyNumberFormat="1" applyFont="1" applyBorder="1" applyAlignment="1">
      <alignment horizontal="right" vertical="center"/>
    </xf>
    <xf numFmtId="217" fontId="0" fillId="0" borderId="56" xfId="48" applyNumberFormat="1" applyFont="1" applyBorder="1" applyAlignment="1">
      <alignment horizontal="right" vertical="center"/>
    </xf>
    <xf numFmtId="217" fontId="0" fillId="0" borderId="32" xfId="48" applyNumberFormat="1" applyFont="1" applyBorder="1" applyAlignment="1">
      <alignment horizontal="right" vertical="center"/>
    </xf>
    <xf numFmtId="217" fontId="0" fillId="0" borderId="68" xfId="48" applyNumberFormat="1" applyFont="1" applyBorder="1" applyAlignment="1">
      <alignment horizontal="center" vertical="center"/>
    </xf>
    <xf numFmtId="217" fontId="0" fillId="0" borderId="22" xfId="48" applyNumberFormat="1" applyFont="1" applyBorder="1" applyAlignment="1">
      <alignment horizontal="center" vertical="center"/>
    </xf>
    <xf numFmtId="217" fontId="0" fillId="0" borderId="21" xfId="48" applyNumberFormat="1" applyFont="1" applyBorder="1" applyAlignment="1">
      <alignment horizontal="center" vertical="center"/>
    </xf>
    <xf numFmtId="217" fontId="0" fillId="0" borderId="23" xfId="48" applyNumberFormat="1" applyFont="1" applyBorder="1" applyAlignment="1">
      <alignment horizontal="center" vertical="center"/>
    </xf>
    <xf numFmtId="217" fontId="0" fillId="0" borderId="69" xfId="48" applyNumberFormat="1" applyFont="1" applyBorder="1" applyAlignment="1">
      <alignment vertical="center"/>
    </xf>
    <xf numFmtId="217" fontId="0" fillId="0" borderId="14" xfId="48" applyNumberFormat="1" applyFont="1" applyFill="1" applyBorder="1" applyAlignment="1">
      <alignment vertical="center"/>
    </xf>
    <xf numFmtId="217" fontId="0" fillId="0" borderId="56" xfId="48" applyNumberFormat="1" applyFont="1" applyFill="1" applyBorder="1" applyAlignment="1">
      <alignment vertical="center"/>
    </xf>
    <xf numFmtId="217" fontId="52" fillId="0" borderId="33" xfId="48" applyNumberFormat="1" applyFont="1" applyFill="1" applyBorder="1" applyAlignment="1">
      <alignment vertical="center"/>
    </xf>
    <xf numFmtId="217" fontId="0" fillId="0" borderId="56" xfId="48" applyNumberFormat="1" applyFont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28" xfId="48" applyNumberFormat="1" applyFont="1" applyFill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1" xfId="48" applyNumberFormat="1" applyFont="1" applyFill="1" applyBorder="1" applyAlignment="1">
      <alignment horizontal="right"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2" xfId="48" applyNumberFormat="1" applyFont="1" applyBorder="1" applyAlignment="1">
      <alignment horizontal="right" vertical="center"/>
    </xf>
    <xf numFmtId="217" fontId="0" fillId="0" borderId="63" xfId="48" applyNumberFormat="1" applyBorder="1" applyAlignment="1">
      <alignment horizontal="right" vertical="center"/>
    </xf>
    <xf numFmtId="217" fontId="0" fillId="0" borderId="63" xfId="48" applyNumberFormat="1" applyFont="1" applyBorder="1" applyAlignment="1">
      <alignment horizontal="right" vertical="center"/>
    </xf>
    <xf numFmtId="217" fontId="0" fillId="0" borderId="64" xfId="48" applyNumberFormat="1" applyBorder="1" applyAlignment="1">
      <alignment horizontal="right" vertical="center"/>
    </xf>
    <xf numFmtId="217" fontId="0" fillId="0" borderId="64" xfId="48" applyNumberFormat="1" applyFont="1" applyBorder="1" applyAlignment="1">
      <alignment horizontal="right" vertical="center"/>
    </xf>
    <xf numFmtId="217" fontId="0" fillId="0" borderId="60" xfId="48" applyNumberFormat="1" applyBorder="1" applyAlignment="1">
      <alignment horizontal="right" vertical="center"/>
    </xf>
    <xf numFmtId="217" fontId="0" fillId="0" borderId="60" xfId="48" applyNumberFormat="1" applyFont="1" applyBorder="1" applyAlignment="1">
      <alignment horizontal="right" vertical="center"/>
    </xf>
    <xf numFmtId="217" fontId="0" fillId="0" borderId="61" xfId="48" applyNumberFormat="1" applyBorder="1" applyAlignment="1">
      <alignment vertical="center"/>
    </xf>
    <xf numFmtId="217" fontId="0" fillId="0" borderId="61" xfId="48" applyNumberFormat="1" applyFon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26" fontId="0" fillId="0" borderId="62" xfId="48" applyNumberFormat="1" applyFon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218" fontId="0" fillId="0" borderId="62" xfId="48" applyNumberFormat="1" applyFon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218" fontId="0" fillId="0" borderId="64" xfId="48" applyNumberFormat="1" applyFon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0" xfId="48" applyNumberFormat="1" applyFon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64" xfId="48" applyNumberFormat="1" applyFont="1" applyFill="1" applyBorder="1" applyAlignment="1">
      <alignment vertical="center"/>
    </xf>
    <xf numFmtId="217" fontId="0" fillId="0" borderId="27" xfId="0" applyNumberFormat="1" applyBorder="1" applyAlignment="1" quotePrefix="1">
      <alignment horizontal="right" vertical="center"/>
    </xf>
    <xf numFmtId="217" fontId="0" fillId="0" borderId="17" xfId="48" applyNumberFormat="1" applyFont="1" applyBorder="1" applyAlignment="1" quotePrefix="1">
      <alignment horizontal="right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0" xfId="48" applyNumberFormat="1" applyFont="1" applyBorder="1" applyAlignment="1">
      <alignment vertical="center" textRotation="255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39" xfId="48" applyNumberFormat="1" applyFon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17" fontId="0" fillId="0" borderId="39" xfId="48" applyNumberFormat="1" applyFont="1" applyFill="1" applyBorder="1" applyAlignment="1">
      <alignment vertical="center"/>
    </xf>
    <xf numFmtId="217" fontId="0" fillId="0" borderId="13" xfId="0" applyNumberFormat="1" applyFill="1" applyBorder="1" applyAlignment="1">
      <alignment vertical="center"/>
    </xf>
    <xf numFmtId="217" fontId="0" fillId="0" borderId="50" xfId="48" applyNumberFormat="1" applyFont="1" applyFill="1" applyBorder="1" applyAlignment="1">
      <alignment vertical="center"/>
    </xf>
    <xf numFmtId="217" fontId="0" fillId="0" borderId="54" xfId="0" applyNumberFormat="1" applyFill="1" applyBorder="1" applyAlignment="1">
      <alignment vertical="center"/>
    </xf>
    <xf numFmtId="217" fontId="0" fillId="0" borderId="40" xfId="48" applyNumberFormat="1" applyFont="1" applyFill="1" applyBorder="1" applyAlignment="1">
      <alignment vertical="center"/>
    </xf>
    <xf numFmtId="217" fontId="0" fillId="0" borderId="18" xfId="0" applyNumberFormat="1" applyFill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0" fontId="0" fillId="0" borderId="65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638800" y="103251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638800" y="103251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="130" zoomScaleSheetLayoutView="13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1" sqref="F1"/>
    </sheetView>
  </sheetViews>
  <sheetFormatPr defaultColWidth="9" defaultRowHeight="14.25"/>
  <cols>
    <col min="1" max="2" width="3.69921875" style="2" customWidth="1"/>
    <col min="3" max="4" width="1.69921875" style="2" customWidth="1"/>
    <col min="5" max="5" width="32.69921875" style="2" customWidth="1"/>
    <col min="6" max="6" width="15.69921875" style="2" customWidth="1"/>
    <col min="7" max="7" width="10.69921875" style="2" customWidth="1"/>
    <col min="8" max="8" width="15.69921875" style="2" customWidth="1"/>
    <col min="9" max="9" width="10.6992187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252</v>
      </c>
      <c r="F1" s="1"/>
    </row>
    <row r="3" ht="14.25">
      <c r="A3" s="27" t="s">
        <v>93</v>
      </c>
    </row>
    <row r="5" spans="1:5" ht="12.7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88" t="s">
        <v>88</v>
      </c>
      <c r="B9" s="288" t="s">
        <v>90</v>
      </c>
      <c r="C9" s="55" t="s">
        <v>4</v>
      </c>
      <c r="D9" s="56"/>
      <c r="E9" s="56"/>
      <c r="F9" s="65">
        <v>280015</v>
      </c>
      <c r="G9" s="75">
        <f>F9/$F$27*100</f>
        <v>20.450858853542446</v>
      </c>
      <c r="H9" s="66">
        <v>266006</v>
      </c>
      <c r="I9" s="80">
        <f>(F9/H9-1)*100</f>
        <v>5.2664225618971106</v>
      </c>
      <c r="K9" s="106"/>
    </row>
    <row r="10" spans="1:9" ht="18" customHeight="1">
      <c r="A10" s="289"/>
      <c r="B10" s="289"/>
      <c r="C10" s="7"/>
      <c r="D10" s="52" t="s">
        <v>23</v>
      </c>
      <c r="E10" s="53"/>
      <c r="F10" s="67">
        <v>67566</v>
      </c>
      <c r="G10" s="76">
        <f aca="true" t="shared" si="0" ref="G10:G27">F10/$F$27*100</f>
        <v>4.934673961389386</v>
      </c>
      <c r="H10" s="68">
        <v>69209</v>
      </c>
      <c r="I10" s="81">
        <f aca="true" t="shared" si="1" ref="I10:I27">(F10/H10-1)*100</f>
        <v>-2.373968703492324</v>
      </c>
    </row>
    <row r="11" spans="1:9" ht="18" customHeight="1">
      <c r="A11" s="289"/>
      <c r="B11" s="289"/>
      <c r="C11" s="7"/>
      <c r="D11" s="16"/>
      <c r="E11" s="23" t="s">
        <v>24</v>
      </c>
      <c r="F11" s="69">
        <v>57071</v>
      </c>
      <c r="G11" s="77">
        <f t="shared" si="0"/>
        <v>4.168173010840565</v>
      </c>
      <c r="H11" s="70">
        <v>56370</v>
      </c>
      <c r="I11" s="82">
        <f t="shared" si="1"/>
        <v>1.2435692744367621</v>
      </c>
    </row>
    <row r="12" spans="1:9" ht="18" customHeight="1">
      <c r="A12" s="289"/>
      <c r="B12" s="289"/>
      <c r="C12" s="7"/>
      <c r="D12" s="16"/>
      <c r="E12" s="23" t="s">
        <v>25</v>
      </c>
      <c r="F12" s="69">
        <v>3264</v>
      </c>
      <c r="G12" s="77">
        <f t="shared" si="0"/>
        <v>0.23838581253848024</v>
      </c>
      <c r="H12" s="70">
        <v>5652</v>
      </c>
      <c r="I12" s="82">
        <f t="shared" si="1"/>
        <v>-42.25053078556263</v>
      </c>
    </row>
    <row r="13" spans="1:9" ht="18" customHeight="1">
      <c r="A13" s="289"/>
      <c r="B13" s="289"/>
      <c r="C13" s="7"/>
      <c r="D13" s="33"/>
      <c r="E13" s="23" t="s">
        <v>26</v>
      </c>
      <c r="F13" s="69">
        <v>267</v>
      </c>
      <c r="G13" s="77">
        <f t="shared" si="0"/>
        <v>0.019500310033019067</v>
      </c>
      <c r="H13" s="70">
        <v>438</v>
      </c>
      <c r="I13" s="82">
        <f t="shared" si="1"/>
        <v>-39.04109589041096</v>
      </c>
    </row>
    <row r="14" spans="1:9" ht="18" customHeight="1">
      <c r="A14" s="289"/>
      <c r="B14" s="289"/>
      <c r="C14" s="7"/>
      <c r="D14" s="61" t="s">
        <v>27</v>
      </c>
      <c r="E14" s="51"/>
      <c r="F14" s="65">
        <v>53433</v>
      </c>
      <c r="G14" s="75">
        <f t="shared" si="0"/>
        <v>3.9024721572820513</v>
      </c>
      <c r="H14" s="66">
        <v>55009</v>
      </c>
      <c r="I14" s="83">
        <f t="shared" si="1"/>
        <v>-2.864985729607883</v>
      </c>
    </row>
    <row r="15" spans="1:9" ht="18" customHeight="1">
      <c r="A15" s="289"/>
      <c r="B15" s="289"/>
      <c r="C15" s="7"/>
      <c r="D15" s="16"/>
      <c r="E15" s="23" t="s">
        <v>28</v>
      </c>
      <c r="F15" s="69">
        <v>1736</v>
      </c>
      <c r="G15" s="77">
        <f t="shared" si="0"/>
        <v>0.1267885326491427</v>
      </c>
      <c r="H15" s="70">
        <v>1868</v>
      </c>
      <c r="I15" s="82">
        <f t="shared" si="1"/>
        <v>-7.066381156316915</v>
      </c>
    </row>
    <row r="16" spans="1:11" ht="18" customHeight="1">
      <c r="A16" s="289"/>
      <c r="B16" s="289"/>
      <c r="C16" s="7"/>
      <c r="D16" s="16"/>
      <c r="E16" s="29" t="s">
        <v>29</v>
      </c>
      <c r="F16" s="67">
        <v>51697</v>
      </c>
      <c r="G16" s="76">
        <f t="shared" si="0"/>
        <v>3.7756836246329084</v>
      </c>
      <c r="H16" s="68">
        <v>53141</v>
      </c>
      <c r="I16" s="81">
        <f t="shared" si="1"/>
        <v>-2.717299260458028</v>
      </c>
      <c r="K16" s="107"/>
    </row>
    <row r="17" spans="1:9" ht="18" customHeight="1">
      <c r="A17" s="289"/>
      <c r="B17" s="289"/>
      <c r="C17" s="7"/>
      <c r="D17" s="291" t="s">
        <v>30</v>
      </c>
      <c r="E17" s="292"/>
      <c r="F17" s="67">
        <v>91778</v>
      </c>
      <c r="G17" s="76">
        <f t="shared" si="0"/>
        <v>6.702994210525931</v>
      </c>
      <c r="H17" s="68">
        <v>75883</v>
      </c>
      <c r="I17" s="81">
        <f t="shared" si="1"/>
        <v>20.946720609359136</v>
      </c>
    </row>
    <row r="18" spans="1:9" ht="18" customHeight="1">
      <c r="A18" s="289"/>
      <c r="B18" s="289"/>
      <c r="C18" s="7"/>
      <c r="D18" s="293" t="s">
        <v>94</v>
      </c>
      <c r="E18" s="294"/>
      <c r="F18" s="69">
        <v>3453</v>
      </c>
      <c r="G18" s="77">
        <f t="shared" si="0"/>
        <v>0.25218940278657237</v>
      </c>
      <c r="H18" s="70">
        <v>3051</v>
      </c>
      <c r="I18" s="82">
        <f t="shared" si="1"/>
        <v>13.176007866273354</v>
      </c>
    </row>
    <row r="19" spans="1:26" ht="18" customHeight="1">
      <c r="A19" s="289"/>
      <c r="B19" s="289"/>
      <c r="C19" s="10"/>
      <c r="D19" s="293" t="s">
        <v>95</v>
      </c>
      <c r="E19" s="294"/>
      <c r="F19" s="69">
        <v>3809</v>
      </c>
      <c r="G19" s="77">
        <f t="shared" si="0"/>
        <v>0.2781898161639311</v>
      </c>
      <c r="H19" s="70">
        <v>2860</v>
      </c>
      <c r="I19" s="82">
        <f t="shared" si="1"/>
        <v>33.18181818181818</v>
      </c>
      <c r="Z19" s="2" t="s">
        <v>96</v>
      </c>
    </row>
    <row r="20" spans="1:9" ht="18" customHeight="1">
      <c r="A20" s="289"/>
      <c r="B20" s="289"/>
      <c r="C20" s="44" t="s">
        <v>5</v>
      </c>
      <c r="D20" s="43"/>
      <c r="E20" s="43"/>
      <c r="F20" s="69">
        <v>35150</v>
      </c>
      <c r="G20" s="77">
        <f t="shared" si="0"/>
        <v>2.5671756466689892</v>
      </c>
      <c r="H20" s="70">
        <v>33480</v>
      </c>
      <c r="I20" s="82">
        <f t="shared" si="1"/>
        <v>4.988052568697721</v>
      </c>
    </row>
    <row r="21" spans="1:9" ht="18" customHeight="1">
      <c r="A21" s="289"/>
      <c r="B21" s="289"/>
      <c r="C21" s="44" t="s">
        <v>6</v>
      </c>
      <c r="D21" s="43"/>
      <c r="E21" s="43"/>
      <c r="F21" s="69">
        <v>282578</v>
      </c>
      <c r="G21" s="77">
        <f t="shared" si="0"/>
        <v>20.63804722288562</v>
      </c>
      <c r="H21" s="70">
        <v>274673</v>
      </c>
      <c r="I21" s="82">
        <f t="shared" si="1"/>
        <v>2.8779676196786674</v>
      </c>
    </row>
    <row r="22" spans="1:9" ht="18" customHeight="1">
      <c r="A22" s="289"/>
      <c r="B22" s="289"/>
      <c r="C22" s="44" t="s">
        <v>31</v>
      </c>
      <c r="D22" s="43"/>
      <c r="E22" s="43"/>
      <c r="F22" s="69">
        <v>15075</v>
      </c>
      <c r="G22" s="77">
        <f t="shared" si="0"/>
        <v>1.101000650740683</v>
      </c>
      <c r="H22" s="70">
        <v>15376</v>
      </c>
      <c r="I22" s="82">
        <f t="shared" si="1"/>
        <v>-1.957596253902183</v>
      </c>
    </row>
    <row r="23" spans="1:9" ht="18" customHeight="1">
      <c r="A23" s="289"/>
      <c r="B23" s="289"/>
      <c r="C23" s="44" t="s">
        <v>7</v>
      </c>
      <c r="D23" s="43"/>
      <c r="E23" s="43"/>
      <c r="F23" s="69">
        <v>300130</v>
      </c>
      <c r="G23" s="77">
        <f t="shared" si="0"/>
        <v>21.919955244232252</v>
      </c>
      <c r="H23" s="70">
        <v>318870</v>
      </c>
      <c r="I23" s="82">
        <f t="shared" si="1"/>
        <v>-5.877003167435002</v>
      </c>
    </row>
    <row r="24" spans="1:9" ht="18" customHeight="1">
      <c r="A24" s="289"/>
      <c r="B24" s="289"/>
      <c r="C24" s="44" t="s">
        <v>32</v>
      </c>
      <c r="D24" s="43"/>
      <c r="E24" s="43"/>
      <c r="F24" s="69">
        <v>2265</v>
      </c>
      <c r="G24" s="77">
        <f t="shared" si="0"/>
        <v>0.16542397836999317</v>
      </c>
      <c r="H24" s="70">
        <v>2502</v>
      </c>
      <c r="I24" s="82">
        <f t="shared" si="1"/>
        <v>-9.472422062350116</v>
      </c>
    </row>
    <row r="25" spans="1:9" ht="18" customHeight="1">
      <c r="A25" s="289"/>
      <c r="B25" s="289"/>
      <c r="C25" s="44" t="s">
        <v>8</v>
      </c>
      <c r="D25" s="43"/>
      <c r="E25" s="43"/>
      <c r="F25" s="69">
        <v>133001</v>
      </c>
      <c r="G25" s="77">
        <f t="shared" si="0"/>
        <v>9.713710616859807</v>
      </c>
      <c r="H25" s="70">
        <v>103754</v>
      </c>
      <c r="I25" s="82">
        <f t="shared" si="1"/>
        <v>28.188792721244482</v>
      </c>
    </row>
    <row r="26" spans="1:9" ht="18" customHeight="1">
      <c r="A26" s="289"/>
      <c r="B26" s="289"/>
      <c r="C26" s="45" t="s">
        <v>9</v>
      </c>
      <c r="D26" s="46"/>
      <c r="E26" s="46"/>
      <c r="F26" s="71">
        <v>320995</v>
      </c>
      <c r="G26" s="78">
        <f t="shared" si="0"/>
        <v>23.443827786700204</v>
      </c>
      <c r="H26" s="72">
        <v>377921</v>
      </c>
      <c r="I26" s="84">
        <f t="shared" si="1"/>
        <v>-15.062936433804952</v>
      </c>
    </row>
    <row r="27" spans="1:9" ht="18" customHeight="1">
      <c r="A27" s="289"/>
      <c r="B27" s="290"/>
      <c r="C27" s="47" t="s">
        <v>10</v>
      </c>
      <c r="D27" s="31"/>
      <c r="E27" s="31"/>
      <c r="F27" s="73">
        <f>SUM(F9,F20:F26)</f>
        <v>1369209</v>
      </c>
      <c r="G27" s="79">
        <f t="shared" si="0"/>
        <v>100</v>
      </c>
      <c r="H27" s="73">
        <f>SUM(H9,H20:H26)</f>
        <v>1392582</v>
      </c>
      <c r="I27" s="85">
        <f t="shared" si="1"/>
        <v>-1.6783930856495322</v>
      </c>
    </row>
    <row r="28" spans="1:9" ht="18" customHeight="1">
      <c r="A28" s="289"/>
      <c r="B28" s="288" t="s">
        <v>89</v>
      </c>
      <c r="C28" s="55" t="s">
        <v>11</v>
      </c>
      <c r="D28" s="56"/>
      <c r="E28" s="56"/>
      <c r="F28" s="65">
        <v>381717</v>
      </c>
      <c r="G28" s="75">
        <f>F28/$F$45*100</f>
        <v>27.878651104396774</v>
      </c>
      <c r="H28" s="65">
        <v>389594</v>
      </c>
      <c r="I28" s="86">
        <f>(F28/H28-1)*100</f>
        <v>-2.0218483857554315</v>
      </c>
    </row>
    <row r="29" spans="1:9" ht="18" customHeight="1">
      <c r="A29" s="289"/>
      <c r="B29" s="289"/>
      <c r="C29" s="7"/>
      <c r="D29" s="30" t="s">
        <v>12</v>
      </c>
      <c r="E29" s="43"/>
      <c r="F29" s="69">
        <v>251505</v>
      </c>
      <c r="G29" s="77">
        <f aca="true" t="shared" si="2" ref="G29:G45">F29/$F$45*100</f>
        <v>18.368634737282623</v>
      </c>
      <c r="H29" s="69">
        <v>253645</v>
      </c>
      <c r="I29" s="87">
        <f aca="true" t="shared" si="3" ref="I29:I45">(F29/H29-1)*100</f>
        <v>-0.8436988704685677</v>
      </c>
    </row>
    <row r="30" spans="1:9" ht="18" customHeight="1">
      <c r="A30" s="289"/>
      <c r="B30" s="289"/>
      <c r="C30" s="7"/>
      <c r="D30" s="30" t="s">
        <v>33</v>
      </c>
      <c r="E30" s="43"/>
      <c r="F30" s="69">
        <v>26138</v>
      </c>
      <c r="G30" s="77">
        <f t="shared" si="2"/>
        <v>1.9089854069028176</v>
      </c>
      <c r="H30" s="69">
        <v>26175</v>
      </c>
      <c r="I30" s="87">
        <f t="shared" si="3"/>
        <v>-0.14135625596943813</v>
      </c>
    </row>
    <row r="31" spans="1:9" ht="18" customHeight="1">
      <c r="A31" s="289"/>
      <c r="B31" s="289"/>
      <c r="C31" s="19"/>
      <c r="D31" s="30" t="s">
        <v>13</v>
      </c>
      <c r="E31" s="43"/>
      <c r="F31" s="69">
        <v>104074</v>
      </c>
      <c r="G31" s="77">
        <f t="shared" si="2"/>
        <v>7.601030960211334</v>
      </c>
      <c r="H31" s="69">
        <v>109774</v>
      </c>
      <c r="I31" s="87">
        <f t="shared" si="3"/>
        <v>-5.1924863811102835</v>
      </c>
    </row>
    <row r="32" spans="1:9" ht="18" customHeight="1">
      <c r="A32" s="289"/>
      <c r="B32" s="289"/>
      <c r="C32" s="50" t="s">
        <v>14</v>
      </c>
      <c r="D32" s="51"/>
      <c r="E32" s="51"/>
      <c r="F32" s="65">
        <v>619613</v>
      </c>
      <c r="G32" s="75">
        <f t="shared" si="2"/>
        <v>45.25335430894772</v>
      </c>
      <c r="H32" s="65">
        <v>672750</v>
      </c>
      <c r="I32" s="86">
        <f t="shared" si="3"/>
        <v>-7.898476402824228</v>
      </c>
    </row>
    <row r="33" spans="1:9" ht="18" customHeight="1">
      <c r="A33" s="289"/>
      <c r="B33" s="289"/>
      <c r="C33" s="7"/>
      <c r="D33" s="30" t="s">
        <v>15</v>
      </c>
      <c r="E33" s="43"/>
      <c r="F33" s="69">
        <v>59026</v>
      </c>
      <c r="G33" s="77">
        <f t="shared" si="2"/>
        <v>4.310956179808926</v>
      </c>
      <c r="H33" s="69">
        <v>61812</v>
      </c>
      <c r="I33" s="87">
        <f t="shared" si="3"/>
        <v>-4.507215427425093</v>
      </c>
    </row>
    <row r="34" spans="1:9" ht="18" customHeight="1">
      <c r="A34" s="289"/>
      <c r="B34" s="289"/>
      <c r="C34" s="7"/>
      <c r="D34" s="30" t="s">
        <v>34</v>
      </c>
      <c r="E34" s="43"/>
      <c r="F34" s="69">
        <v>38580</v>
      </c>
      <c r="G34" s="77">
        <f t="shared" si="2"/>
        <v>2.8176852474676983</v>
      </c>
      <c r="H34" s="69">
        <v>31952</v>
      </c>
      <c r="I34" s="87">
        <f t="shared" si="3"/>
        <v>20.7436154231347</v>
      </c>
    </row>
    <row r="35" spans="1:9" ht="18" customHeight="1">
      <c r="A35" s="289"/>
      <c r="B35" s="289"/>
      <c r="C35" s="7"/>
      <c r="D35" s="30" t="s">
        <v>35</v>
      </c>
      <c r="E35" s="43"/>
      <c r="F35" s="69">
        <v>378172</v>
      </c>
      <c r="G35" s="77">
        <f t="shared" si="2"/>
        <v>27.619742493658748</v>
      </c>
      <c r="H35" s="69">
        <v>370721</v>
      </c>
      <c r="I35" s="87">
        <f t="shared" si="3"/>
        <v>2.0098672586662314</v>
      </c>
    </row>
    <row r="36" spans="1:9" ht="18" customHeight="1">
      <c r="A36" s="289"/>
      <c r="B36" s="289"/>
      <c r="C36" s="7"/>
      <c r="D36" s="30" t="s">
        <v>36</v>
      </c>
      <c r="E36" s="43"/>
      <c r="F36" s="69">
        <v>14295</v>
      </c>
      <c r="G36" s="77">
        <f t="shared" si="2"/>
        <v>1.044033452891414</v>
      </c>
      <c r="H36" s="69">
        <v>19047</v>
      </c>
      <c r="I36" s="87">
        <f t="shared" si="3"/>
        <v>-24.948810836352187</v>
      </c>
    </row>
    <row r="37" spans="1:9" ht="18" customHeight="1">
      <c r="A37" s="289"/>
      <c r="B37" s="289"/>
      <c r="C37" s="7"/>
      <c r="D37" s="30" t="s">
        <v>16</v>
      </c>
      <c r="E37" s="43"/>
      <c r="F37" s="69">
        <v>32637</v>
      </c>
      <c r="G37" s="77">
        <f t="shared" si="2"/>
        <v>2.38363902077769</v>
      </c>
      <c r="H37" s="69">
        <v>79281</v>
      </c>
      <c r="I37" s="87">
        <f t="shared" si="3"/>
        <v>-58.833768494342905</v>
      </c>
    </row>
    <row r="38" spans="1:9" ht="18" customHeight="1">
      <c r="A38" s="289"/>
      <c r="B38" s="289"/>
      <c r="C38" s="19"/>
      <c r="D38" s="30" t="s">
        <v>37</v>
      </c>
      <c r="E38" s="43"/>
      <c r="F38" s="69">
        <v>95903</v>
      </c>
      <c r="G38" s="77">
        <f t="shared" si="2"/>
        <v>7.00426304530572</v>
      </c>
      <c r="H38" s="69">
        <v>108937</v>
      </c>
      <c r="I38" s="87">
        <f t="shared" si="3"/>
        <v>-11.964713550033501</v>
      </c>
    </row>
    <row r="39" spans="1:9" ht="18" customHeight="1">
      <c r="A39" s="289"/>
      <c r="B39" s="289"/>
      <c r="C39" s="50" t="s">
        <v>17</v>
      </c>
      <c r="D39" s="51"/>
      <c r="E39" s="51"/>
      <c r="F39" s="65">
        <v>367879</v>
      </c>
      <c r="G39" s="75">
        <f t="shared" si="2"/>
        <v>26.86799458665551</v>
      </c>
      <c r="H39" s="65">
        <v>330238</v>
      </c>
      <c r="I39" s="86">
        <f t="shared" si="3"/>
        <v>11.39814315735923</v>
      </c>
    </row>
    <row r="40" spans="1:9" ht="18" customHeight="1">
      <c r="A40" s="289"/>
      <c r="B40" s="289"/>
      <c r="C40" s="7"/>
      <c r="D40" s="52" t="s">
        <v>18</v>
      </c>
      <c r="E40" s="53"/>
      <c r="F40" s="67">
        <v>312568</v>
      </c>
      <c r="G40" s="76">
        <f t="shared" si="2"/>
        <v>22.828362945320986</v>
      </c>
      <c r="H40" s="67">
        <v>302162</v>
      </c>
      <c r="I40" s="88">
        <f t="shared" si="3"/>
        <v>3.4438480020651197</v>
      </c>
    </row>
    <row r="41" spans="1:9" ht="18" customHeight="1">
      <c r="A41" s="289"/>
      <c r="B41" s="289"/>
      <c r="C41" s="7"/>
      <c r="D41" s="16"/>
      <c r="E41" s="103" t="s">
        <v>92</v>
      </c>
      <c r="F41" s="69">
        <v>248511</v>
      </c>
      <c r="G41" s="77">
        <f t="shared" si="2"/>
        <v>18.149968339384273</v>
      </c>
      <c r="H41" s="69">
        <v>240255</v>
      </c>
      <c r="I41" s="89">
        <f t="shared" si="3"/>
        <v>3.4363488793157204</v>
      </c>
    </row>
    <row r="42" spans="1:9" ht="18" customHeight="1">
      <c r="A42" s="289"/>
      <c r="B42" s="289"/>
      <c r="C42" s="7"/>
      <c r="D42" s="33"/>
      <c r="E42" s="32" t="s">
        <v>38</v>
      </c>
      <c r="F42" s="69">
        <v>64057</v>
      </c>
      <c r="G42" s="77">
        <f t="shared" si="2"/>
        <v>4.678394605936712</v>
      </c>
      <c r="H42" s="69">
        <v>61907</v>
      </c>
      <c r="I42" s="89">
        <f t="shared" si="3"/>
        <v>3.4729513625276542</v>
      </c>
    </row>
    <row r="43" spans="1:9" ht="18" customHeight="1">
      <c r="A43" s="289"/>
      <c r="B43" s="289"/>
      <c r="C43" s="7"/>
      <c r="D43" s="30" t="s">
        <v>39</v>
      </c>
      <c r="E43" s="54"/>
      <c r="F43" s="69">
        <v>55311</v>
      </c>
      <c r="G43" s="77">
        <f t="shared" si="2"/>
        <v>4.039631641334522</v>
      </c>
      <c r="H43" s="69">
        <v>28076</v>
      </c>
      <c r="I43" s="89">
        <f t="shared" si="3"/>
        <v>97.0045590539963</v>
      </c>
    </row>
    <row r="44" spans="1:9" ht="18" customHeight="1">
      <c r="A44" s="289"/>
      <c r="B44" s="289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90"/>
      <c r="B45" s="290"/>
      <c r="C45" s="11" t="s">
        <v>19</v>
      </c>
      <c r="D45" s="12"/>
      <c r="E45" s="12"/>
      <c r="F45" s="74">
        <f>SUM(F28,F32,F39)</f>
        <v>1369209</v>
      </c>
      <c r="G45" s="85">
        <f t="shared" si="2"/>
        <v>100</v>
      </c>
      <c r="H45" s="74">
        <f>SUM(H28,H32,H39)</f>
        <v>1392582</v>
      </c>
      <c r="I45" s="85">
        <f t="shared" si="3"/>
        <v>-1.6783930856495322</v>
      </c>
    </row>
    <row r="46" ht="12.75">
      <c r="A46" s="104" t="s">
        <v>20</v>
      </c>
    </row>
    <row r="47" ht="12.75">
      <c r="A47" s="105" t="s">
        <v>21</v>
      </c>
    </row>
    <row r="48" ht="12.75">
      <c r="A48" s="105"/>
    </row>
    <row r="57" ht="12.75">
      <c r="I57" s="8"/>
    </row>
    <row r="58" ht="12.7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41" activePane="bottomRight" state="frozen"/>
      <selection pane="topLeft" activeCell="F1" sqref="F1"/>
      <selection pane="topRight" activeCell="F1" sqref="F1"/>
      <selection pane="bottomLeft" activeCell="F1" sqref="F1"/>
      <selection pane="bottomRight" activeCell="Q12" sqref="Q12"/>
    </sheetView>
  </sheetViews>
  <sheetFormatPr defaultColWidth="9" defaultRowHeight="14.25"/>
  <cols>
    <col min="1" max="1" width="3.69921875" style="2" customWidth="1"/>
    <col min="2" max="3" width="1.69921875" style="2" customWidth="1"/>
    <col min="4" max="4" width="22.69921875" style="2" customWidth="1"/>
    <col min="5" max="5" width="10.69921875" style="2" customWidth="1"/>
    <col min="6" max="11" width="13.69921875" style="2" customWidth="1"/>
    <col min="12" max="12" width="13.69921875" style="8" customWidth="1"/>
    <col min="13" max="21" width="13.6992187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252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300" t="s">
        <v>49</v>
      </c>
      <c r="B6" s="301"/>
      <c r="C6" s="301"/>
      <c r="D6" s="301"/>
      <c r="E6" s="302"/>
      <c r="F6" s="295" t="s">
        <v>268</v>
      </c>
      <c r="G6" s="296"/>
      <c r="H6" s="295" t="s">
        <v>269</v>
      </c>
      <c r="I6" s="296"/>
      <c r="J6" s="295" t="s">
        <v>254</v>
      </c>
      <c r="K6" s="296"/>
      <c r="L6" s="295" t="s">
        <v>270</v>
      </c>
      <c r="M6" s="296"/>
      <c r="N6" s="295" t="s">
        <v>271</v>
      </c>
      <c r="O6" s="296"/>
    </row>
    <row r="7" spans="1:15" ht="15.75" customHeight="1">
      <c r="A7" s="303"/>
      <c r="B7" s="304"/>
      <c r="C7" s="304"/>
      <c r="D7" s="304"/>
      <c r="E7" s="305"/>
      <c r="F7" s="108" t="s">
        <v>238</v>
      </c>
      <c r="G7" s="38" t="s">
        <v>2</v>
      </c>
      <c r="H7" s="108" t="s">
        <v>240</v>
      </c>
      <c r="I7" s="38" t="s">
        <v>2</v>
      </c>
      <c r="J7" s="108" t="s">
        <v>238</v>
      </c>
      <c r="K7" s="38" t="s">
        <v>2</v>
      </c>
      <c r="L7" s="108" t="s">
        <v>241</v>
      </c>
      <c r="M7" s="38" t="s">
        <v>2</v>
      </c>
      <c r="N7" s="108" t="s">
        <v>241</v>
      </c>
      <c r="O7" s="228" t="s">
        <v>2</v>
      </c>
    </row>
    <row r="8" spans="1:25" ht="15.75" customHeight="1">
      <c r="A8" s="312" t="s">
        <v>83</v>
      </c>
      <c r="B8" s="55" t="s">
        <v>50</v>
      </c>
      <c r="C8" s="56"/>
      <c r="D8" s="56"/>
      <c r="E8" s="93" t="s">
        <v>41</v>
      </c>
      <c r="F8" s="109">
        <v>2896</v>
      </c>
      <c r="G8" s="261">
        <v>2896</v>
      </c>
      <c r="H8" s="109">
        <v>1945</v>
      </c>
      <c r="I8" s="110">
        <v>1745</v>
      </c>
      <c r="J8" s="263">
        <v>7574</v>
      </c>
      <c r="K8" s="261">
        <v>7801</v>
      </c>
      <c r="L8" s="109">
        <v>6811</v>
      </c>
      <c r="M8" s="261"/>
      <c r="N8" s="109">
        <v>23</v>
      </c>
      <c r="O8" s="144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5" ht="15.75" customHeight="1">
      <c r="A9" s="313"/>
      <c r="B9" s="8"/>
      <c r="C9" s="30" t="s">
        <v>51</v>
      </c>
      <c r="D9" s="43"/>
      <c r="E9" s="91" t="s">
        <v>42</v>
      </c>
      <c r="F9" s="70">
        <v>2871</v>
      </c>
      <c r="G9" s="113">
        <v>2866</v>
      </c>
      <c r="H9" s="70">
        <v>1945</v>
      </c>
      <c r="I9" s="114">
        <v>1745</v>
      </c>
      <c r="J9" s="70">
        <v>7572</v>
      </c>
      <c r="K9" s="113">
        <v>7444</v>
      </c>
      <c r="L9" s="70">
        <f>L8-L10</f>
        <v>6809</v>
      </c>
      <c r="M9" s="113"/>
      <c r="N9" s="70">
        <v>23</v>
      </c>
      <c r="O9" s="125"/>
      <c r="P9" s="112"/>
      <c r="Q9" s="112"/>
      <c r="R9" s="112"/>
      <c r="S9" s="112"/>
      <c r="T9" s="112"/>
      <c r="U9" s="112"/>
      <c r="V9" s="112"/>
      <c r="W9" s="112"/>
      <c r="X9" s="112"/>
      <c r="Y9" s="112"/>
    </row>
    <row r="10" spans="1:25" ht="15.75" customHeight="1">
      <c r="A10" s="313"/>
      <c r="B10" s="10"/>
      <c r="C10" s="30" t="s">
        <v>52</v>
      </c>
      <c r="D10" s="43"/>
      <c r="E10" s="91" t="s">
        <v>43</v>
      </c>
      <c r="F10" s="70">
        <v>25</v>
      </c>
      <c r="G10" s="113">
        <v>30</v>
      </c>
      <c r="H10" s="70">
        <v>0</v>
      </c>
      <c r="I10" s="114">
        <v>0</v>
      </c>
      <c r="J10" s="70">
        <v>2</v>
      </c>
      <c r="K10" s="113">
        <v>357</v>
      </c>
      <c r="L10" s="70">
        <v>2</v>
      </c>
      <c r="M10" s="113"/>
      <c r="N10" s="70"/>
      <c r="O10" s="125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ht="15.75" customHeight="1">
      <c r="A11" s="313"/>
      <c r="B11" s="50" t="s">
        <v>53</v>
      </c>
      <c r="C11" s="63"/>
      <c r="D11" s="63"/>
      <c r="E11" s="90" t="s">
        <v>44</v>
      </c>
      <c r="F11" s="118">
        <v>2892</v>
      </c>
      <c r="G11" s="119">
        <v>2885</v>
      </c>
      <c r="H11" s="118">
        <v>1020</v>
      </c>
      <c r="I11" s="120">
        <v>583</v>
      </c>
      <c r="J11" s="118">
        <v>7624</v>
      </c>
      <c r="K11" s="119">
        <v>7484</v>
      </c>
      <c r="L11" s="118">
        <v>8459</v>
      </c>
      <c r="M11" s="119"/>
      <c r="N11" s="118">
        <v>23</v>
      </c>
      <c r="O11" s="135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5.75" customHeight="1">
      <c r="A12" s="313"/>
      <c r="B12" s="7"/>
      <c r="C12" s="30" t="s">
        <v>54</v>
      </c>
      <c r="D12" s="43"/>
      <c r="E12" s="91" t="s">
        <v>45</v>
      </c>
      <c r="F12" s="70">
        <v>2892</v>
      </c>
      <c r="G12" s="113">
        <v>2885</v>
      </c>
      <c r="H12" s="118">
        <v>1020</v>
      </c>
      <c r="I12" s="114">
        <v>583</v>
      </c>
      <c r="J12" s="70">
        <v>7400</v>
      </c>
      <c r="K12" s="113">
        <v>7455</v>
      </c>
      <c r="L12" s="70">
        <f>L11-L13</f>
        <v>7957</v>
      </c>
      <c r="M12" s="113"/>
      <c r="N12" s="118">
        <v>23</v>
      </c>
      <c r="O12" s="125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ht="15.75" customHeight="1">
      <c r="A13" s="313"/>
      <c r="B13" s="8"/>
      <c r="C13" s="52" t="s">
        <v>55</v>
      </c>
      <c r="D13" s="53"/>
      <c r="E13" s="95" t="s">
        <v>46</v>
      </c>
      <c r="F13" s="67">
        <v>0</v>
      </c>
      <c r="G13" s="122">
        <v>0</v>
      </c>
      <c r="H13" s="116">
        <v>0</v>
      </c>
      <c r="I13" s="117">
        <v>0</v>
      </c>
      <c r="J13" s="67">
        <v>224</v>
      </c>
      <c r="K13" s="122">
        <v>29</v>
      </c>
      <c r="L13" s="67">
        <v>502</v>
      </c>
      <c r="M13" s="122"/>
      <c r="N13" s="116"/>
      <c r="O13" s="286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5" ht="15.75" customHeight="1">
      <c r="A14" s="313"/>
      <c r="B14" s="44" t="s">
        <v>56</v>
      </c>
      <c r="C14" s="43"/>
      <c r="D14" s="43"/>
      <c r="E14" s="91" t="s">
        <v>97</v>
      </c>
      <c r="F14" s="69">
        <f aca="true" t="shared" si="0" ref="F14:O15">F9-F12</f>
        <v>-21</v>
      </c>
      <c r="G14" s="125">
        <f t="shared" si="0"/>
        <v>-19</v>
      </c>
      <c r="H14" s="69">
        <f t="shared" si="0"/>
        <v>925</v>
      </c>
      <c r="I14" s="125">
        <f t="shared" si="0"/>
        <v>1162</v>
      </c>
      <c r="J14" s="69">
        <f t="shared" si="0"/>
        <v>172</v>
      </c>
      <c r="K14" s="125">
        <f t="shared" si="0"/>
        <v>-11</v>
      </c>
      <c r="L14" s="69">
        <f t="shared" si="0"/>
        <v>-1148</v>
      </c>
      <c r="M14" s="125">
        <f t="shared" si="0"/>
        <v>0</v>
      </c>
      <c r="N14" s="69">
        <f t="shared" si="0"/>
        <v>0</v>
      </c>
      <c r="O14" s="125">
        <f t="shared" si="0"/>
        <v>0</v>
      </c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15.75" customHeight="1">
      <c r="A15" s="313"/>
      <c r="B15" s="44" t="s">
        <v>57</v>
      </c>
      <c r="C15" s="43"/>
      <c r="D15" s="43"/>
      <c r="E15" s="91" t="s">
        <v>98</v>
      </c>
      <c r="F15" s="69">
        <f t="shared" si="0"/>
        <v>25</v>
      </c>
      <c r="G15" s="125">
        <f t="shared" si="0"/>
        <v>30</v>
      </c>
      <c r="H15" s="69">
        <f t="shared" si="0"/>
        <v>0</v>
      </c>
      <c r="I15" s="125">
        <f t="shared" si="0"/>
        <v>0</v>
      </c>
      <c r="J15" s="69">
        <f t="shared" si="0"/>
        <v>-222</v>
      </c>
      <c r="K15" s="125">
        <f t="shared" si="0"/>
        <v>328</v>
      </c>
      <c r="L15" s="69">
        <f t="shared" si="0"/>
        <v>-500</v>
      </c>
      <c r="M15" s="125">
        <f t="shared" si="0"/>
        <v>0</v>
      </c>
      <c r="N15" s="69">
        <f t="shared" si="0"/>
        <v>0</v>
      </c>
      <c r="O15" s="125">
        <f t="shared" si="0"/>
        <v>0</v>
      </c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25" ht="15.75" customHeight="1">
      <c r="A16" s="313"/>
      <c r="B16" s="44" t="s">
        <v>58</v>
      </c>
      <c r="C16" s="43"/>
      <c r="D16" s="43"/>
      <c r="E16" s="91" t="s">
        <v>99</v>
      </c>
      <c r="F16" s="67">
        <f aca="true" t="shared" si="1" ref="F16:K16">F8-F11</f>
        <v>4</v>
      </c>
      <c r="G16" s="122">
        <f t="shared" si="1"/>
        <v>11</v>
      </c>
      <c r="H16" s="67">
        <f t="shared" si="1"/>
        <v>925</v>
      </c>
      <c r="I16" s="122">
        <f t="shared" si="1"/>
        <v>1162</v>
      </c>
      <c r="J16" s="67">
        <f t="shared" si="1"/>
        <v>-50</v>
      </c>
      <c r="K16" s="122">
        <f t="shared" si="1"/>
        <v>317</v>
      </c>
      <c r="L16" s="67">
        <f>L8-L11</f>
        <v>-1648</v>
      </c>
      <c r="M16" s="122">
        <f>M8-M11</f>
        <v>0</v>
      </c>
      <c r="N16" s="67">
        <f>N8-N11</f>
        <v>0</v>
      </c>
      <c r="O16" s="122">
        <f>O8-O11</f>
        <v>0</v>
      </c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1:25" ht="15.75" customHeight="1">
      <c r="A17" s="313"/>
      <c r="B17" s="44" t="s">
        <v>59</v>
      </c>
      <c r="C17" s="43"/>
      <c r="D17" s="43"/>
      <c r="E17" s="34"/>
      <c r="F17" s="69"/>
      <c r="G17" s="125"/>
      <c r="H17" s="116"/>
      <c r="I17" s="117"/>
      <c r="J17" s="69">
        <v>6765</v>
      </c>
      <c r="K17" s="125">
        <v>6715</v>
      </c>
      <c r="L17" s="69"/>
      <c r="M17" s="125"/>
      <c r="N17" s="116"/>
      <c r="O17" s="286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5" ht="15.75" customHeight="1">
      <c r="A18" s="314"/>
      <c r="B18" s="47" t="s">
        <v>60</v>
      </c>
      <c r="C18" s="31"/>
      <c r="D18" s="31"/>
      <c r="E18" s="17"/>
      <c r="F18" s="127"/>
      <c r="G18" s="128"/>
      <c r="H18" s="129"/>
      <c r="I18" s="130"/>
      <c r="J18" s="127">
        <v>0</v>
      </c>
      <c r="K18" s="128">
        <v>0</v>
      </c>
      <c r="L18" s="127"/>
      <c r="M18" s="128"/>
      <c r="N18" s="129"/>
      <c r="O18" s="287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5" ht="15.75" customHeight="1">
      <c r="A19" s="313" t="s">
        <v>84</v>
      </c>
      <c r="B19" s="50" t="s">
        <v>61</v>
      </c>
      <c r="C19" s="51"/>
      <c r="D19" s="51"/>
      <c r="E19" s="96"/>
      <c r="F19" s="65">
        <v>1668</v>
      </c>
      <c r="G19" s="132">
        <v>1473</v>
      </c>
      <c r="H19" s="66">
        <v>4</v>
      </c>
      <c r="I19" s="133">
        <v>4</v>
      </c>
      <c r="J19" s="65">
        <v>5232</v>
      </c>
      <c r="K19" s="132">
        <v>1589</v>
      </c>
      <c r="L19" s="65">
        <v>2565</v>
      </c>
      <c r="M19" s="132"/>
      <c r="N19" s="66">
        <v>140</v>
      </c>
      <c r="O19" s="132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25" ht="15.75" customHeight="1">
      <c r="A20" s="313"/>
      <c r="B20" s="19"/>
      <c r="C20" s="30" t="s">
        <v>62</v>
      </c>
      <c r="D20" s="43"/>
      <c r="E20" s="91"/>
      <c r="F20" s="69">
        <v>1661</v>
      </c>
      <c r="G20" s="125">
        <v>1468</v>
      </c>
      <c r="H20" s="70">
        <v>0</v>
      </c>
      <c r="I20" s="114">
        <v>0</v>
      </c>
      <c r="J20" s="69">
        <v>3866</v>
      </c>
      <c r="K20" s="125">
        <v>539</v>
      </c>
      <c r="L20" s="69">
        <v>464</v>
      </c>
      <c r="M20" s="125"/>
      <c r="N20" s="70"/>
      <c r="O20" s="125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15.75" customHeight="1">
      <c r="A21" s="313"/>
      <c r="B21" s="9" t="s">
        <v>63</v>
      </c>
      <c r="C21" s="63"/>
      <c r="D21" s="63"/>
      <c r="E21" s="90" t="s">
        <v>100</v>
      </c>
      <c r="F21" s="262">
        <v>1668</v>
      </c>
      <c r="G21" s="135">
        <v>1473</v>
      </c>
      <c r="H21" s="118">
        <v>4</v>
      </c>
      <c r="I21" s="120">
        <v>4</v>
      </c>
      <c r="J21" s="262">
        <v>5232</v>
      </c>
      <c r="K21" s="135">
        <v>1589</v>
      </c>
      <c r="L21" s="262">
        <v>2565</v>
      </c>
      <c r="M21" s="135"/>
      <c r="N21" s="118">
        <v>140</v>
      </c>
      <c r="O21" s="135"/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1:25" ht="15.75" customHeight="1">
      <c r="A22" s="313"/>
      <c r="B22" s="50" t="s">
        <v>64</v>
      </c>
      <c r="C22" s="51"/>
      <c r="D22" s="51"/>
      <c r="E22" s="96" t="s">
        <v>101</v>
      </c>
      <c r="F22" s="65">
        <v>2339</v>
      </c>
      <c r="G22" s="132">
        <v>2105</v>
      </c>
      <c r="H22" s="66">
        <v>1894</v>
      </c>
      <c r="I22" s="133">
        <v>1219</v>
      </c>
      <c r="J22" s="65">
        <v>5206</v>
      </c>
      <c r="K22" s="132">
        <v>1928</v>
      </c>
      <c r="L22" s="65">
        <v>2864</v>
      </c>
      <c r="M22" s="132"/>
      <c r="N22" s="66">
        <v>140</v>
      </c>
      <c r="O22" s="132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5" ht="15.75" customHeight="1">
      <c r="A23" s="313"/>
      <c r="B23" s="7" t="s">
        <v>65</v>
      </c>
      <c r="C23" s="52" t="s">
        <v>66</v>
      </c>
      <c r="D23" s="53"/>
      <c r="E23" s="95"/>
      <c r="F23" s="67">
        <v>464</v>
      </c>
      <c r="G23" s="122">
        <v>519</v>
      </c>
      <c r="H23" s="68">
        <v>1894</v>
      </c>
      <c r="I23" s="123">
        <v>1219</v>
      </c>
      <c r="J23" s="67">
        <v>850</v>
      </c>
      <c r="K23" s="122">
        <v>883</v>
      </c>
      <c r="L23" s="67">
        <v>1210</v>
      </c>
      <c r="M23" s="122"/>
      <c r="N23" s="68">
        <v>140</v>
      </c>
      <c r="O23" s="122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25" ht="15.75" customHeight="1">
      <c r="A24" s="313"/>
      <c r="B24" s="44" t="s">
        <v>102</v>
      </c>
      <c r="C24" s="43"/>
      <c r="D24" s="43"/>
      <c r="E24" s="91" t="s">
        <v>103</v>
      </c>
      <c r="F24" s="69">
        <f aca="true" t="shared" si="2" ref="F24:K24">F21-F22</f>
        <v>-671</v>
      </c>
      <c r="G24" s="125">
        <f t="shared" si="2"/>
        <v>-632</v>
      </c>
      <c r="H24" s="69">
        <f t="shared" si="2"/>
        <v>-1890</v>
      </c>
      <c r="I24" s="125">
        <f t="shared" si="2"/>
        <v>-1215</v>
      </c>
      <c r="J24" s="69">
        <f t="shared" si="2"/>
        <v>26</v>
      </c>
      <c r="K24" s="125">
        <f t="shared" si="2"/>
        <v>-339</v>
      </c>
      <c r="L24" s="69">
        <f>L21-L22</f>
        <v>-299</v>
      </c>
      <c r="M24" s="125">
        <f>M21-M22</f>
        <v>0</v>
      </c>
      <c r="N24" s="69">
        <f>N21-N22</f>
        <v>0</v>
      </c>
      <c r="O24" s="125">
        <f>O21-O22</f>
        <v>0</v>
      </c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  <row r="25" spans="1:25" ht="15.75" customHeight="1">
      <c r="A25" s="313"/>
      <c r="B25" s="101" t="s">
        <v>67</v>
      </c>
      <c r="C25" s="53"/>
      <c r="D25" s="53"/>
      <c r="E25" s="315" t="s">
        <v>104</v>
      </c>
      <c r="F25" s="325">
        <v>3671</v>
      </c>
      <c r="G25" s="327">
        <v>3394</v>
      </c>
      <c r="H25" s="329">
        <v>1988</v>
      </c>
      <c r="I25" s="323">
        <v>2563</v>
      </c>
      <c r="J25" s="321">
        <v>0</v>
      </c>
      <c r="K25" s="323">
        <v>361</v>
      </c>
      <c r="L25" s="321">
        <v>299</v>
      </c>
      <c r="M25" s="323"/>
      <c r="N25" s="333"/>
      <c r="O25" s="323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15.75" customHeight="1">
      <c r="A26" s="313"/>
      <c r="B26" s="9" t="s">
        <v>68</v>
      </c>
      <c r="C26" s="63"/>
      <c r="D26" s="63"/>
      <c r="E26" s="316"/>
      <c r="F26" s="326"/>
      <c r="G26" s="328"/>
      <c r="H26" s="330"/>
      <c r="I26" s="324"/>
      <c r="J26" s="322"/>
      <c r="K26" s="324"/>
      <c r="L26" s="322"/>
      <c r="M26" s="324"/>
      <c r="N26" s="334"/>
      <c r="O26" s="324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ht="15.75" customHeight="1">
      <c r="A27" s="314"/>
      <c r="B27" s="47" t="s">
        <v>105</v>
      </c>
      <c r="C27" s="31"/>
      <c r="D27" s="31"/>
      <c r="E27" s="92" t="s">
        <v>106</v>
      </c>
      <c r="F27" s="73">
        <f aca="true" t="shared" si="3" ref="F27:K27">F24+F25</f>
        <v>3000</v>
      </c>
      <c r="G27" s="136">
        <f t="shared" si="3"/>
        <v>2762</v>
      </c>
      <c r="H27" s="73">
        <f t="shared" si="3"/>
        <v>98</v>
      </c>
      <c r="I27" s="136">
        <f t="shared" si="3"/>
        <v>1348</v>
      </c>
      <c r="J27" s="73">
        <f t="shared" si="3"/>
        <v>26</v>
      </c>
      <c r="K27" s="136">
        <f t="shared" si="3"/>
        <v>22</v>
      </c>
      <c r="L27" s="73">
        <f>L24+L25</f>
        <v>0</v>
      </c>
      <c r="M27" s="136">
        <f>M24+M25</f>
        <v>0</v>
      </c>
      <c r="N27" s="73">
        <f>N24+N25</f>
        <v>0</v>
      </c>
      <c r="O27" s="136">
        <f>O24+O25</f>
        <v>0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ht="15.75" customHeight="1">
      <c r="A28" s="13"/>
      <c r="F28" s="112"/>
      <c r="G28" s="112"/>
      <c r="H28" s="112"/>
      <c r="I28" s="112"/>
      <c r="J28" s="112"/>
      <c r="K28" s="112"/>
      <c r="L28" s="137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ht="15.75" customHeight="1">
      <c r="A29" s="31"/>
      <c r="F29" s="112"/>
      <c r="G29" s="112"/>
      <c r="H29" s="112"/>
      <c r="I29" s="112"/>
      <c r="J29" s="138"/>
      <c r="K29" s="138"/>
      <c r="L29" s="137"/>
      <c r="M29" s="112"/>
      <c r="N29" s="112"/>
      <c r="O29" s="138" t="s">
        <v>107</v>
      </c>
      <c r="P29" s="112"/>
      <c r="Q29" s="112"/>
      <c r="R29" s="112"/>
      <c r="S29" s="112"/>
      <c r="T29" s="112"/>
      <c r="U29" s="112"/>
      <c r="V29" s="112"/>
      <c r="W29" s="112"/>
      <c r="X29" s="112"/>
      <c r="Y29" s="138"/>
    </row>
    <row r="30" spans="1:25" ht="15.75" customHeight="1">
      <c r="A30" s="306" t="s">
        <v>69</v>
      </c>
      <c r="B30" s="307"/>
      <c r="C30" s="307"/>
      <c r="D30" s="307"/>
      <c r="E30" s="308"/>
      <c r="F30" s="331" t="s">
        <v>261</v>
      </c>
      <c r="G30" s="332"/>
      <c r="H30" s="295" t="s">
        <v>262</v>
      </c>
      <c r="I30" s="296"/>
      <c r="J30" s="295" t="s">
        <v>270</v>
      </c>
      <c r="K30" s="296"/>
      <c r="L30" s="295" t="s">
        <v>271</v>
      </c>
      <c r="M30" s="296"/>
      <c r="N30" s="331"/>
      <c r="O30" s="332"/>
      <c r="P30" s="139"/>
      <c r="Q30" s="137"/>
      <c r="R30" s="139"/>
      <c r="S30" s="137"/>
      <c r="T30" s="139"/>
      <c r="U30" s="137"/>
      <c r="V30" s="139"/>
      <c r="W30" s="137"/>
      <c r="X30" s="139"/>
      <c r="Y30" s="137"/>
    </row>
    <row r="31" spans="1:25" ht="15.75" customHeight="1">
      <c r="A31" s="309"/>
      <c r="B31" s="310"/>
      <c r="C31" s="310"/>
      <c r="D31" s="310"/>
      <c r="E31" s="311"/>
      <c r="F31" s="108" t="s">
        <v>241</v>
      </c>
      <c r="G31" s="140" t="s">
        <v>2</v>
      </c>
      <c r="H31" s="108" t="s">
        <v>241</v>
      </c>
      <c r="I31" s="140" t="s">
        <v>2</v>
      </c>
      <c r="J31" s="108" t="s">
        <v>241</v>
      </c>
      <c r="K31" s="140" t="s">
        <v>2</v>
      </c>
      <c r="L31" s="108" t="s">
        <v>241</v>
      </c>
      <c r="M31" s="140" t="s">
        <v>2</v>
      </c>
      <c r="N31" s="108" t="s">
        <v>241</v>
      </c>
      <c r="O31" s="141" t="s">
        <v>2</v>
      </c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15.75" customHeight="1">
      <c r="A32" s="312" t="s">
        <v>85</v>
      </c>
      <c r="B32" s="55" t="s">
        <v>50</v>
      </c>
      <c r="C32" s="56"/>
      <c r="D32" s="56"/>
      <c r="E32" s="15" t="s">
        <v>41</v>
      </c>
      <c r="F32" s="66"/>
      <c r="G32" s="143"/>
      <c r="H32" s="66">
        <v>1401</v>
      </c>
      <c r="I32" s="143">
        <v>1196</v>
      </c>
      <c r="J32" s="66"/>
      <c r="K32" s="143">
        <v>7477</v>
      </c>
      <c r="L32" s="109"/>
      <c r="M32" s="110"/>
      <c r="N32" s="109"/>
      <c r="O32" s="144"/>
      <c r="P32" s="143"/>
      <c r="Q32" s="143"/>
      <c r="R32" s="143"/>
      <c r="S32" s="143"/>
      <c r="T32" s="145"/>
      <c r="U32" s="145"/>
      <c r="V32" s="143"/>
      <c r="W32" s="143"/>
      <c r="X32" s="145"/>
      <c r="Y32" s="145"/>
    </row>
    <row r="33" spans="1:25" ht="15.75" customHeight="1">
      <c r="A33" s="317"/>
      <c r="B33" s="8"/>
      <c r="C33" s="52" t="s">
        <v>70</v>
      </c>
      <c r="D33" s="53"/>
      <c r="E33" s="99"/>
      <c r="F33" s="68"/>
      <c r="G33" s="146"/>
      <c r="H33" s="68">
        <v>588</v>
      </c>
      <c r="I33" s="146">
        <v>547</v>
      </c>
      <c r="J33" s="68"/>
      <c r="K33" s="146">
        <v>3596</v>
      </c>
      <c r="L33" s="68"/>
      <c r="M33" s="123"/>
      <c r="N33" s="68"/>
      <c r="O33" s="122"/>
      <c r="P33" s="143"/>
      <c r="Q33" s="143"/>
      <c r="R33" s="143"/>
      <c r="S33" s="143"/>
      <c r="T33" s="145"/>
      <c r="U33" s="145"/>
      <c r="V33" s="143"/>
      <c r="W33" s="143"/>
      <c r="X33" s="145"/>
      <c r="Y33" s="145"/>
    </row>
    <row r="34" spans="1:25" ht="15.75" customHeight="1">
      <c r="A34" s="317"/>
      <c r="B34" s="8"/>
      <c r="C34" s="24"/>
      <c r="D34" s="30" t="s">
        <v>71</v>
      </c>
      <c r="E34" s="94"/>
      <c r="F34" s="70"/>
      <c r="G34" s="113"/>
      <c r="H34" s="70">
        <v>588</v>
      </c>
      <c r="I34" s="113">
        <v>547</v>
      </c>
      <c r="J34" s="70"/>
      <c r="K34" s="113"/>
      <c r="L34" s="70"/>
      <c r="M34" s="114"/>
      <c r="N34" s="70"/>
      <c r="O34" s="125"/>
      <c r="P34" s="143"/>
      <c r="Q34" s="143"/>
      <c r="R34" s="143"/>
      <c r="S34" s="143"/>
      <c r="T34" s="145"/>
      <c r="U34" s="145"/>
      <c r="V34" s="143"/>
      <c r="W34" s="143"/>
      <c r="X34" s="145"/>
      <c r="Y34" s="145"/>
    </row>
    <row r="35" spans="1:25" ht="15.75" customHeight="1">
      <c r="A35" s="317"/>
      <c r="B35" s="10"/>
      <c r="C35" s="62" t="s">
        <v>72</v>
      </c>
      <c r="D35" s="63"/>
      <c r="E35" s="100"/>
      <c r="F35" s="118"/>
      <c r="G35" s="119"/>
      <c r="H35" s="118">
        <v>813</v>
      </c>
      <c r="I35" s="119">
        <v>649</v>
      </c>
      <c r="J35" s="118"/>
      <c r="K35" s="119">
        <v>3882</v>
      </c>
      <c r="L35" s="118"/>
      <c r="M35" s="120"/>
      <c r="N35" s="118"/>
      <c r="O35" s="135"/>
      <c r="P35" s="143"/>
      <c r="Q35" s="143"/>
      <c r="R35" s="143"/>
      <c r="S35" s="143"/>
      <c r="T35" s="145"/>
      <c r="U35" s="145"/>
      <c r="V35" s="143"/>
      <c r="W35" s="143"/>
      <c r="X35" s="145"/>
      <c r="Y35" s="145"/>
    </row>
    <row r="36" spans="1:25" ht="15.75" customHeight="1">
      <c r="A36" s="317"/>
      <c r="B36" s="50" t="s">
        <v>53</v>
      </c>
      <c r="C36" s="51"/>
      <c r="D36" s="51"/>
      <c r="E36" s="15" t="s">
        <v>42</v>
      </c>
      <c r="F36" s="65"/>
      <c r="G36" s="122"/>
      <c r="H36" s="65">
        <v>952</v>
      </c>
      <c r="I36" s="122">
        <v>287</v>
      </c>
      <c r="J36" s="65"/>
      <c r="K36" s="122">
        <v>7477</v>
      </c>
      <c r="L36" s="66"/>
      <c r="M36" s="133"/>
      <c r="N36" s="66"/>
      <c r="O36" s="132"/>
      <c r="P36" s="143"/>
      <c r="Q36" s="143"/>
      <c r="R36" s="143"/>
      <c r="S36" s="143"/>
      <c r="T36" s="143"/>
      <c r="U36" s="143"/>
      <c r="V36" s="143"/>
      <c r="W36" s="143"/>
      <c r="X36" s="145"/>
      <c r="Y36" s="145"/>
    </row>
    <row r="37" spans="1:25" ht="15.75" customHeight="1">
      <c r="A37" s="317"/>
      <c r="B37" s="8"/>
      <c r="C37" s="30" t="s">
        <v>73</v>
      </c>
      <c r="D37" s="43"/>
      <c r="E37" s="94"/>
      <c r="F37" s="69"/>
      <c r="G37" s="125"/>
      <c r="H37" s="69">
        <v>650</v>
      </c>
      <c r="I37" s="125">
        <v>75</v>
      </c>
      <c r="J37" s="69"/>
      <c r="K37" s="125">
        <v>7225</v>
      </c>
      <c r="L37" s="70"/>
      <c r="M37" s="114"/>
      <c r="N37" s="70"/>
      <c r="O37" s="125"/>
      <c r="P37" s="143"/>
      <c r="Q37" s="143"/>
      <c r="R37" s="143"/>
      <c r="S37" s="143"/>
      <c r="T37" s="143"/>
      <c r="U37" s="143"/>
      <c r="V37" s="143"/>
      <c r="W37" s="143"/>
      <c r="X37" s="145"/>
      <c r="Y37" s="145"/>
    </row>
    <row r="38" spans="1:25" ht="15.75" customHeight="1">
      <c r="A38" s="317"/>
      <c r="B38" s="10"/>
      <c r="C38" s="30" t="s">
        <v>74</v>
      </c>
      <c r="D38" s="43"/>
      <c r="E38" s="94"/>
      <c r="F38" s="69"/>
      <c r="G38" s="125"/>
      <c r="H38" s="69">
        <v>302</v>
      </c>
      <c r="I38" s="125">
        <v>212</v>
      </c>
      <c r="J38" s="69"/>
      <c r="K38" s="125">
        <v>252</v>
      </c>
      <c r="L38" s="70"/>
      <c r="M38" s="114"/>
      <c r="N38" s="70"/>
      <c r="O38" s="125"/>
      <c r="P38" s="143"/>
      <c r="Q38" s="143"/>
      <c r="R38" s="145"/>
      <c r="S38" s="145"/>
      <c r="T38" s="143"/>
      <c r="U38" s="143"/>
      <c r="V38" s="143"/>
      <c r="W38" s="143"/>
      <c r="X38" s="145"/>
      <c r="Y38" s="145"/>
    </row>
    <row r="39" spans="1:25" ht="15.75" customHeight="1">
      <c r="A39" s="318"/>
      <c r="B39" s="11" t="s">
        <v>75</v>
      </c>
      <c r="C39" s="12"/>
      <c r="D39" s="12"/>
      <c r="E39" s="98" t="s">
        <v>108</v>
      </c>
      <c r="F39" s="73">
        <f aca="true" t="shared" si="4" ref="F39:O39">F32-F36</f>
        <v>0</v>
      </c>
      <c r="G39" s="136">
        <f t="shared" si="4"/>
        <v>0</v>
      </c>
      <c r="H39" s="73">
        <f t="shared" si="4"/>
        <v>449</v>
      </c>
      <c r="I39" s="136">
        <f t="shared" si="4"/>
        <v>909</v>
      </c>
      <c r="J39" s="73">
        <f t="shared" si="4"/>
        <v>0</v>
      </c>
      <c r="K39" s="136">
        <f t="shared" si="4"/>
        <v>0</v>
      </c>
      <c r="L39" s="73">
        <f t="shared" si="4"/>
        <v>0</v>
      </c>
      <c r="M39" s="136">
        <f t="shared" si="4"/>
        <v>0</v>
      </c>
      <c r="N39" s="73">
        <f t="shared" si="4"/>
        <v>0</v>
      </c>
      <c r="O39" s="136">
        <f t="shared" si="4"/>
        <v>0</v>
      </c>
      <c r="P39" s="143"/>
      <c r="Q39" s="143"/>
      <c r="R39" s="143"/>
      <c r="S39" s="143"/>
      <c r="T39" s="143"/>
      <c r="U39" s="143"/>
      <c r="V39" s="143"/>
      <c r="W39" s="143"/>
      <c r="X39" s="145"/>
      <c r="Y39" s="145"/>
    </row>
    <row r="40" spans="1:25" ht="15.75" customHeight="1">
      <c r="A40" s="312" t="s">
        <v>86</v>
      </c>
      <c r="B40" s="50" t="s">
        <v>76</v>
      </c>
      <c r="C40" s="51"/>
      <c r="D40" s="51"/>
      <c r="E40" s="15" t="s">
        <v>44</v>
      </c>
      <c r="F40" s="65">
        <v>178</v>
      </c>
      <c r="G40" s="132">
        <v>191</v>
      </c>
      <c r="H40" s="65">
        <v>13396</v>
      </c>
      <c r="I40" s="132">
        <v>18296</v>
      </c>
      <c r="J40" s="65"/>
      <c r="K40" s="132">
        <v>3106</v>
      </c>
      <c r="L40" s="66"/>
      <c r="M40" s="133">
        <v>163.5</v>
      </c>
      <c r="N40" s="66"/>
      <c r="O40" s="132"/>
      <c r="P40" s="143"/>
      <c r="Q40" s="143"/>
      <c r="R40" s="143"/>
      <c r="S40" s="143"/>
      <c r="T40" s="145"/>
      <c r="U40" s="145"/>
      <c r="V40" s="145"/>
      <c r="W40" s="145"/>
      <c r="X40" s="143"/>
      <c r="Y40" s="143"/>
    </row>
    <row r="41" spans="1:25" ht="15.75" customHeight="1">
      <c r="A41" s="319"/>
      <c r="B41" s="10"/>
      <c r="C41" s="30" t="s">
        <v>77</v>
      </c>
      <c r="D41" s="43"/>
      <c r="E41" s="94"/>
      <c r="F41" s="149"/>
      <c r="G41" s="150"/>
      <c r="H41" s="149">
        <v>13007</v>
      </c>
      <c r="I41" s="150">
        <v>18024</v>
      </c>
      <c r="J41" s="149"/>
      <c r="K41" s="150">
        <v>560</v>
      </c>
      <c r="L41" s="147"/>
      <c r="M41" s="148"/>
      <c r="N41" s="70"/>
      <c r="O41" s="125"/>
      <c r="P41" s="145"/>
      <c r="Q41" s="145"/>
      <c r="R41" s="145"/>
      <c r="S41" s="145"/>
      <c r="T41" s="145"/>
      <c r="U41" s="145"/>
      <c r="V41" s="145"/>
      <c r="W41" s="145"/>
      <c r="X41" s="143"/>
      <c r="Y41" s="143"/>
    </row>
    <row r="42" spans="1:25" ht="15.75" customHeight="1">
      <c r="A42" s="319"/>
      <c r="B42" s="50" t="s">
        <v>64</v>
      </c>
      <c r="C42" s="51"/>
      <c r="D42" s="51"/>
      <c r="E42" s="15" t="s">
        <v>45</v>
      </c>
      <c r="F42" s="65">
        <v>178</v>
      </c>
      <c r="G42" s="132">
        <v>191</v>
      </c>
      <c r="H42" s="65">
        <v>13845</v>
      </c>
      <c r="I42" s="132">
        <v>19204</v>
      </c>
      <c r="J42" s="65"/>
      <c r="K42" s="132">
        <v>3106</v>
      </c>
      <c r="L42" s="66"/>
      <c r="M42" s="133">
        <v>163.5</v>
      </c>
      <c r="N42" s="66"/>
      <c r="O42" s="132"/>
      <c r="P42" s="143"/>
      <c r="Q42" s="143"/>
      <c r="R42" s="143"/>
      <c r="S42" s="143"/>
      <c r="T42" s="145"/>
      <c r="U42" s="145"/>
      <c r="V42" s="143"/>
      <c r="W42" s="143"/>
      <c r="X42" s="143"/>
      <c r="Y42" s="143"/>
    </row>
    <row r="43" spans="1:25" ht="15.75" customHeight="1">
      <c r="A43" s="319"/>
      <c r="B43" s="10"/>
      <c r="C43" s="30" t="s">
        <v>78</v>
      </c>
      <c r="D43" s="43"/>
      <c r="E43" s="94"/>
      <c r="F43" s="69">
        <v>151</v>
      </c>
      <c r="G43" s="125">
        <v>161</v>
      </c>
      <c r="H43" s="69">
        <v>838</v>
      </c>
      <c r="I43" s="125">
        <v>837</v>
      </c>
      <c r="J43" s="69"/>
      <c r="K43" s="125">
        <v>1269</v>
      </c>
      <c r="L43" s="70"/>
      <c r="M43" s="114">
        <v>138.8</v>
      </c>
      <c r="N43" s="70"/>
      <c r="O43" s="125"/>
      <c r="P43" s="143"/>
      <c r="Q43" s="143"/>
      <c r="R43" s="145"/>
      <c r="S43" s="143"/>
      <c r="T43" s="145"/>
      <c r="U43" s="145"/>
      <c r="V43" s="143"/>
      <c r="W43" s="143"/>
      <c r="X43" s="145"/>
      <c r="Y43" s="145"/>
    </row>
    <row r="44" spans="1:25" ht="15.75" customHeight="1">
      <c r="A44" s="320"/>
      <c r="B44" s="47" t="s">
        <v>75</v>
      </c>
      <c r="C44" s="31"/>
      <c r="D44" s="31"/>
      <c r="E44" s="98" t="s">
        <v>109</v>
      </c>
      <c r="F44" s="127">
        <f aca="true" t="shared" si="5" ref="F44:O44">F40-F42</f>
        <v>0</v>
      </c>
      <c r="G44" s="128">
        <v>0</v>
      </c>
      <c r="H44" s="127">
        <f t="shared" si="5"/>
        <v>-449</v>
      </c>
      <c r="I44" s="128">
        <f t="shared" si="5"/>
        <v>-908</v>
      </c>
      <c r="J44" s="127">
        <f t="shared" si="5"/>
        <v>0</v>
      </c>
      <c r="K44" s="128">
        <f t="shared" si="5"/>
        <v>0</v>
      </c>
      <c r="L44" s="127">
        <f t="shared" si="5"/>
        <v>0</v>
      </c>
      <c r="M44" s="128">
        <f t="shared" si="5"/>
        <v>0</v>
      </c>
      <c r="N44" s="127">
        <f t="shared" si="5"/>
        <v>0</v>
      </c>
      <c r="O44" s="128">
        <f t="shared" si="5"/>
        <v>0</v>
      </c>
      <c r="P44" s="145"/>
      <c r="Q44" s="145"/>
      <c r="R44" s="143"/>
      <c r="S44" s="143"/>
      <c r="T44" s="145"/>
      <c r="U44" s="145"/>
      <c r="V44" s="143"/>
      <c r="W44" s="143"/>
      <c r="X44" s="143"/>
      <c r="Y44" s="143"/>
    </row>
    <row r="45" spans="1:25" ht="15.75" customHeight="1">
      <c r="A45" s="297" t="s">
        <v>87</v>
      </c>
      <c r="B45" s="25" t="s">
        <v>79</v>
      </c>
      <c r="C45" s="20"/>
      <c r="D45" s="20"/>
      <c r="E45" s="97" t="s">
        <v>110</v>
      </c>
      <c r="F45" s="151">
        <f aca="true" t="shared" si="6" ref="F45:O45">F39+F44</f>
        <v>0</v>
      </c>
      <c r="G45" s="152">
        <f t="shared" si="6"/>
        <v>0</v>
      </c>
      <c r="H45" s="151">
        <f t="shared" si="6"/>
        <v>0</v>
      </c>
      <c r="I45" s="152">
        <f t="shared" si="6"/>
        <v>1</v>
      </c>
      <c r="J45" s="151">
        <f t="shared" si="6"/>
        <v>0</v>
      </c>
      <c r="K45" s="152">
        <f t="shared" si="6"/>
        <v>0</v>
      </c>
      <c r="L45" s="151">
        <f t="shared" si="6"/>
        <v>0</v>
      </c>
      <c r="M45" s="152">
        <f t="shared" si="6"/>
        <v>0</v>
      </c>
      <c r="N45" s="151">
        <f t="shared" si="6"/>
        <v>0</v>
      </c>
      <c r="O45" s="152">
        <f t="shared" si="6"/>
        <v>0</v>
      </c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1:25" ht="15.75" customHeight="1">
      <c r="A46" s="298"/>
      <c r="B46" s="44" t="s">
        <v>80</v>
      </c>
      <c r="C46" s="43"/>
      <c r="D46" s="43"/>
      <c r="E46" s="43"/>
      <c r="F46" s="149"/>
      <c r="G46" s="150"/>
      <c r="H46" s="147"/>
      <c r="I46" s="148"/>
      <c r="J46" s="147"/>
      <c r="K46" s="148"/>
      <c r="L46" s="70"/>
      <c r="M46" s="113"/>
      <c r="N46" s="147"/>
      <c r="O46" s="126"/>
      <c r="P46" s="145"/>
      <c r="Q46" s="145"/>
      <c r="R46" s="145"/>
      <c r="S46" s="145"/>
      <c r="T46" s="145"/>
      <c r="U46" s="145"/>
      <c r="V46" s="145"/>
      <c r="W46" s="145"/>
      <c r="X46" s="145"/>
      <c r="Y46" s="145"/>
    </row>
    <row r="47" spans="1:25" ht="15.75" customHeight="1">
      <c r="A47" s="298"/>
      <c r="B47" s="44" t="s">
        <v>81</v>
      </c>
      <c r="C47" s="43"/>
      <c r="D47" s="43"/>
      <c r="E47" s="43"/>
      <c r="F47" s="69"/>
      <c r="G47" s="125"/>
      <c r="H47" s="70"/>
      <c r="I47" s="114"/>
      <c r="J47" s="70"/>
      <c r="K47" s="115"/>
      <c r="L47" s="70"/>
      <c r="M47" s="113"/>
      <c r="N47" s="70"/>
      <c r="O47" s="125"/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1:25" ht="15.75" customHeight="1">
      <c r="A48" s="299"/>
      <c r="B48" s="47" t="s">
        <v>82</v>
      </c>
      <c r="C48" s="31"/>
      <c r="D48" s="31"/>
      <c r="E48" s="31"/>
      <c r="F48" s="74"/>
      <c r="G48" s="153"/>
      <c r="H48" s="74"/>
      <c r="I48" s="154"/>
      <c r="J48" s="74"/>
      <c r="K48" s="155"/>
      <c r="L48" s="74"/>
      <c r="M48" s="153"/>
      <c r="N48" s="74"/>
      <c r="O48" s="136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2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39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9" defaultRowHeight="14.25"/>
  <cols>
    <col min="1" max="2" width="3.69921875" style="2" customWidth="1"/>
    <col min="3" max="4" width="1.69921875" style="2" customWidth="1"/>
    <col min="5" max="5" width="32.69921875" style="2" customWidth="1"/>
    <col min="6" max="6" width="15.69921875" style="2" customWidth="1"/>
    <col min="7" max="7" width="10.69921875" style="2" customWidth="1"/>
    <col min="8" max="8" width="15.69921875" style="2" customWidth="1"/>
    <col min="9" max="9" width="10.6992187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252</v>
      </c>
      <c r="F1" s="1"/>
    </row>
    <row r="3" ht="14.25">
      <c r="A3" s="27" t="s">
        <v>112</v>
      </c>
    </row>
    <row r="5" spans="1:5" ht="12.75">
      <c r="A5" s="58" t="s">
        <v>242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243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88" t="s">
        <v>88</v>
      </c>
      <c r="B9" s="288" t="s">
        <v>90</v>
      </c>
      <c r="C9" s="55" t="s">
        <v>4</v>
      </c>
      <c r="D9" s="56"/>
      <c r="E9" s="56"/>
      <c r="F9" s="65">
        <v>275721</v>
      </c>
      <c r="G9" s="75">
        <f>F9/$F$27*100</f>
        <v>20.66900402778746</v>
      </c>
      <c r="H9" s="66">
        <v>270982</v>
      </c>
      <c r="I9" s="80">
        <f aca="true" t="shared" si="0" ref="I9:I45">(F9/H9-1)*100</f>
        <v>1.748824645179381</v>
      </c>
    </row>
    <row r="10" spans="1:9" ht="18" customHeight="1">
      <c r="A10" s="289"/>
      <c r="B10" s="289"/>
      <c r="C10" s="7"/>
      <c r="D10" s="52" t="s">
        <v>23</v>
      </c>
      <c r="E10" s="53"/>
      <c r="F10" s="67">
        <v>71927</v>
      </c>
      <c r="G10" s="76">
        <f aca="true" t="shared" si="1" ref="G10:G27">F10/$F$27*100</f>
        <v>5.391897797798023</v>
      </c>
      <c r="H10" s="68">
        <v>72598</v>
      </c>
      <c r="I10" s="81">
        <f t="shared" si="0"/>
        <v>-0.9242678861676623</v>
      </c>
    </row>
    <row r="11" spans="1:9" ht="18" customHeight="1">
      <c r="A11" s="289"/>
      <c r="B11" s="289"/>
      <c r="C11" s="7"/>
      <c r="D11" s="16"/>
      <c r="E11" s="23" t="s">
        <v>24</v>
      </c>
      <c r="F11" s="67">
        <v>58530</v>
      </c>
      <c r="G11" s="77">
        <f t="shared" si="1"/>
        <v>4.387612135986741</v>
      </c>
      <c r="H11" s="70">
        <v>58554</v>
      </c>
      <c r="I11" s="82">
        <f t="shared" si="0"/>
        <v>-0.04098780612767916</v>
      </c>
    </row>
    <row r="12" spans="1:9" ht="18" customHeight="1">
      <c r="A12" s="289"/>
      <c r="B12" s="289"/>
      <c r="C12" s="7"/>
      <c r="D12" s="16"/>
      <c r="E12" s="23" t="s">
        <v>25</v>
      </c>
      <c r="F12" s="67">
        <v>6485</v>
      </c>
      <c r="G12" s="77">
        <f t="shared" si="1"/>
        <v>0.486138129196549</v>
      </c>
      <c r="H12" s="70">
        <v>6329</v>
      </c>
      <c r="I12" s="82">
        <f t="shared" si="0"/>
        <v>2.4648443671986042</v>
      </c>
    </row>
    <row r="13" spans="1:9" ht="18" customHeight="1">
      <c r="A13" s="289"/>
      <c r="B13" s="289"/>
      <c r="C13" s="7"/>
      <c r="D13" s="33"/>
      <c r="E13" s="23" t="s">
        <v>26</v>
      </c>
      <c r="F13" s="67">
        <v>523</v>
      </c>
      <c r="G13" s="77">
        <f t="shared" si="1"/>
        <v>0.03920589692672246</v>
      </c>
      <c r="H13" s="70">
        <v>606</v>
      </c>
      <c r="I13" s="82">
        <f t="shared" si="0"/>
        <v>-13.696369636963702</v>
      </c>
    </row>
    <row r="14" spans="1:9" ht="18" customHeight="1">
      <c r="A14" s="289"/>
      <c r="B14" s="289"/>
      <c r="C14" s="7"/>
      <c r="D14" s="61" t="s">
        <v>27</v>
      </c>
      <c r="E14" s="51"/>
      <c r="F14" s="69">
        <v>59843</v>
      </c>
      <c r="G14" s="75">
        <f t="shared" si="1"/>
        <v>4.486039177410807</v>
      </c>
      <c r="H14" s="66">
        <v>59535</v>
      </c>
      <c r="I14" s="83">
        <f t="shared" si="0"/>
        <v>0.5173427395649632</v>
      </c>
    </row>
    <row r="15" spans="1:9" ht="18" customHeight="1">
      <c r="A15" s="289"/>
      <c r="B15" s="289"/>
      <c r="C15" s="7"/>
      <c r="D15" s="16"/>
      <c r="E15" s="23" t="s">
        <v>28</v>
      </c>
      <c r="F15" s="69">
        <v>2114</v>
      </c>
      <c r="G15" s="77">
        <f t="shared" si="1"/>
        <v>0.15847278413592977</v>
      </c>
      <c r="H15" s="70">
        <v>2360</v>
      </c>
      <c r="I15" s="82">
        <f t="shared" si="0"/>
        <v>-10.423728813559318</v>
      </c>
    </row>
    <row r="16" spans="1:9" ht="18" customHeight="1">
      <c r="A16" s="289"/>
      <c r="B16" s="289"/>
      <c r="C16" s="7"/>
      <c r="D16" s="16"/>
      <c r="E16" s="29" t="s">
        <v>29</v>
      </c>
      <c r="F16" s="67">
        <v>57729</v>
      </c>
      <c r="G16" s="76">
        <f t="shared" si="1"/>
        <v>4.327566393274877</v>
      </c>
      <c r="H16" s="68">
        <v>57175</v>
      </c>
      <c r="I16" s="81">
        <f t="shared" si="0"/>
        <v>0.9689549628334015</v>
      </c>
    </row>
    <row r="17" spans="1:9" ht="18" customHeight="1">
      <c r="A17" s="289"/>
      <c r="B17" s="289"/>
      <c r="C17" s="7"/>
      <c r="D17" s="293" t="s">
        <v>30</v>
      </c>
      <c r="E17" s="335"/>
      <c r="F17" s="67">
        <v>74849</v>
      </c>
      <c r="G17" s="76">
        <f t="shared" si="1"/>
        <v>5.610941068964148</v>
      </c>
      <c r="H17" s="68">
        <v>70989</v>
      </c>
      <c r="I17" s="81">
        <f t="shared" si="0"/>
        <v>5.437462142022009</v>
      </c>
    </row>
    <row r="18" spans="1:9" ht="18" customHeight="1">
      <c r="A18" s="289"/>
      <c r="B18" s="289"/>
      <c r="C18" s="7"/>
      <c r="D18" s="293" t="s">
        <v>94</v>
      </c>
      <c r="E18" s="294"/>
      <c r="F18" s="69">
        <v>4144</v>
      </c>
      <c r="G18" s="77">
        <f t="shared" si="1"/>
        <v>0.3106486364518888</v>
      </c>
      <c r="H18" s="70">
        <v>4235</v>
      </c>
      <c r="I18" s="82">
        <f t="shared" si="0"/>
        <v>-2.148760330578514</v>
      </c>
    </row>
    <row r="19" spans="1:9" ht="18" customHeight="1">
      <c r="A19" s="289"/>
      <c r="B19" s="289"/>
      <c r="C19" s="10"/>
      <c r="D19" s="293" t="s">
        <v>95</v>
      </c>
      <c r="E19" s="294"/>
      <c r="F19" s="69">
        <v>3481</v>
      </c>
      <c r="G19" s="77">
        <f t="shared" si="1"/>
        <v>0.2609478531585485</v>
      </c>
      <c r="H19" s="70">
        <v>2475</v>
      </c>
      <c r="I19" s="82">
        <f t="shared" si="0"/>
        <v>40.64646464646464</v>
      </c>
    </row>
    <row r="20" spans="1:9" ht="18" customHeight="1">
      <c r="A20" s="289"/>
      <c r="B20" s="289"/>
      <c r="C20" s="44" t="s">
        <v>5</v>
      </c>
      <c r="D20" s="43"/>
      <c r="E20" s="43"/>
      <c r="F20" s="69">
        <v>35031</v>
      </c>
      <c r="G20" s="77">
        <f t="shared" si="1"/>
        <v>2.626045459349932</v>
      </c>
      <c r="H20" s="70">
        <v>31496</v>
      </c>
      <c r="I20" s="82">
        <f t="shared" si="0"/>
        <v>11.223647447294894</v>
      </c>
    </row>
    <row r="21" spans="1:9" ht="18" customHeight="1">
      <c r="A21" s="289"/>
      <c r="B21" s="289"/>
      <c r="C21" s="44" t="s">
        <v>6</v>
      </c>
      <c r="D21" s="43"/>
      <c r="E21" s="43"/>
      <c r="F21" s="69">
        <v>269401</v>
      </c>
      <c r="G21" s="77">
        <f t="shared" si="1"/>
        <v>20.19523487180871</v>
      </c>
      <c r="H21" s="70">
        <v>273166</v>
      </c>
      <c r="I21" s="82">
        <f t="shared" si="0"/>
        <v>-1.378282802398545</v>
      </c>
    </row>
    <row r="22" spans="1:9" ht="18" customHeight="1">
      <c r="A22" s="289"/>
      <c r="B22" s="289"/>
      <c r="C22" s="44" t="s">
        <v>31</v>
      </c>
      <c r="D22" s="43"/>
      <c r="E22" s="43"/>
      <c r="F22" s="69">
        <v>15334</v>
      </c>
      <c r="G22" s="77">
        <f t="shared" si="1"/>
        <v>1.1494899110408454</v>
      </c>
      <c r="H22" s="70">
        <v>15497</v>
      </c>
      <c r="I22" s="82">
        <f t="shared" si="0"/>
        <v>-1.0518164806091468</v>
      </c>
    </row>
    <row r="23" spans="1:9" ht="18" customHeight="1">
      <c r="A23" s="289"/>
      <c r="B23" s="289"/>
      <c r="C23" s="44" t="s">
        <v>7</v>
      </c>
      <c r="D23" s="43"/>
      <c r="E23" s="43"/>
      <c r="F23" s="69">
        <v>300263</v>
      </c>
      <c r="G23" s="77">
        <f t="shared" si="1"/>
        <v>22.50875760785557</v>
      </c>
      <c r="H23" s="70">
        <v>393553</v>
      </c>
      <c r="I23" s="82">
        <f t="shared" si="0"/>
        <v>-23.70455821706352</v>
      </c>
    </row>
    <row r="24" spans="1:9" ht="18" customHeight="1">
      <c r="A24" s="289"/>
      <c r="B24" s="289"/>
      <c r="C24" s="44" t="s">
        <v>32</v>
      </c>
      <c r="D24" s="43"/>
      <c r="E24" s="43"/>
      <c r="F24" s="69">
        <v>3524</v>
      </c>
      <c r="G24" s="77">
        <f t="shared" si="1"/>
        <v>0.2641712825425811</v>
      </c>
      <c r="H24" s="70">
        <v>3063</v>
      </c>
      <c r="I24" s="82">
        <f t="shared" si="0"/>
        <v>15.05060398302318</v>
      </c>
    </row>
    <row r="25" spans="1:9" ht="18" customHeight="1">
      <c r="A25" s="289"/>
      <c r="B25" s="289"/>
      <c r="C25" s="44" t="s">
        <v>8</v>
      </c>
      <c r="D25" s="43"/>
      <c r="E25" s="43"/>
      <c r="F25" s="69">
        <v>93493</v>
      </c>
      <c r="G25" s="77">
        <f t="shared" si="1"/>
        <v>7.008560079101459</v>
      </c>
      <c r="H25" s="70">
        <v>107192</v>
      </c>
      <c r="I25" s="82">
        <f t="shared" si="0"/>
        <v>-12.779871632211359</v>
      </c>
    </row>
    <row r="26" spans="1:9" ht="18" customHeight="1">
      <c r="A26" s="289"/>
      <c r="B26" s="289"/>
      <c r="C26" s="45" t="s">
        <v>9</v>
      </c>
      <c r="D26" s="46"/>
      <c r="E26" s="46"/>
      <c r="F26" s="71">
        <v>341216</v>
      </c>
      <c r="G26" s="78">
        <f t="shared" si="1"/>
        <v>25.578736760513436</v>
      </c>
      <c r="H26" s="72">
        <v>468914</v>
      </c>
      <c r="I26" s="84">
        <f t="shared" si="0"/>
        <v>-27.232712181764672</v>
      </c>
    </row>
    <row r="27" spans="1:9" ht="18" customHeight="1">
      <c r="A27" s="289"/>
      <c r="B27" s="290"/>
      <c r="C27" s="47" t="s">
        <v>10</v>
      </c>
      <c r="D27" s="31"/>
      <c r="E27" s="31"/>
      <c r="F27" s="73">
        <f>SUM(F9,F20:F26)</f>
        <v>1333983</v>
      </c>
      <c r="G27" s="79">
        <f t="shared" si="1"/>
        <v>100</v>
      </c>
      <c r="H27" s="73">
        <f>SUM(H9,H20:H26)</f>
        <v>1563863</v>
      </c>
      <c r="I27" s="85">
        <f t="shared" si="0"/>
        <v>-14.699497334485178</v>
      </c>
    </row>
    <row r="28" spans="1:9" ht="18" customHeight="1">
      <c r="A28" s="289"/>
      <c r="B28" s="288" t="s">
        <v>89</v>
      </c>
      <c r="C28" s="55" t="s">
        <v>11</v>
      </c>
      <c r="D28" s="56"/>
      <c r="E28" s="56"/>
      <c r="F28" s="65">
        <v>379149</v>
      </c>
      <c r="G28" s="75">
        <f aca="true" t="shared" si="2" ref="G28:G45">F28/$F$45*100</f>
        <v>29.914622975343153</v>
      </c>
      <c r="H28" s="65">
        <v>380714</v>
      </c>
      <c r="I28" s="86">
        <f t="shared" si="0"/>
        <v>-0.4110697268815966</v>
      </c>
    </row>
    <row r="29" spans="1:9" ht="18" customHeight="1">
      <c r="A29" s="289"/>
      <c r="B29" s="289"/>
      <c r="C29" s="7"/>
      <c r="D29" s="30" t="s">
        <v>12</v>
      </c>
      <c r="E29" s="43"/>
      <c r="F29" s="69">
        <v>253988</v>
      </c>
      <c r="G29" s="77">
        <f t="shared" si="2"/>
        <v>20.039497032199627</v>
      </c>
      <c r="H29" s="69">
        <v>254608</v>
      </c>
      <c r="I29" s="87">
        <f t="shared" si="0"/>
        <v>-0.24351159429397695</v>
      </c>
    </row>
    <row r="30" spans="1:9" ht="18" customHeight="1">
      <c r="A30" s="289"/>
      <c r="B30" s="289"/>
      <c r="C30" s="7"/>
      <c r="D30" s="30" t="s">
        <v>33</v>
      </c>
      <c r="E30" s="43"/>
      <c r="F30" s="69">
        <v>16051</v>
      </c>
      <c r="G30" s="77">
        <f t="shared" si="2"/>
        <v>1.2664140308354577</v>
      </c>
      <c r="H30" s="69">
        <v>15938</v>
      </c>
      <c r="I30" s="87">
        <f t="shared" si="0"/>
        <v>0.708997364788555</v>
      </c>
    </row>
    <row r="31" spans="1:9" ht="18" customHeight="1">
      <c r="A31" s="289"/>
      <c r="B31" s="289"/>
      <c r="C31" s="19"/>
      <c r="D31" s="30" t="s">
        <v>13</v>
      </c>
      <c r="E31" s="43"/>
      <c r="F31" s="69">
        <v>109110</v>
      </c>
      <c r="G31" s="77">
        <f t="shared" si="2"/>
        <v>8.608711912308067</v>
      </c>
      <c r="H31" s="69">
        <v>110168</v>
      </c>
      <c r="I31" s="87">
        <f t="shared" si="0"/>
        <v>-0.9603514632198107</v>
      </c>
    </row>
    <row r="32" spans="1:9" ht="18" customHeight="1">
      <c r="A32" s="289"/>
      <c r="B32" s="289"/>
      <c r="C32" s="50" t="s">
        <v>14</v>
      </c>
      <c r="D32" s="51"/>
      <c r="E32" s="51"/>
      <c r="F32" s="65">
        <v>603315</v>
      </c>
      <c r="G32" s="75">
        <f t="shared" si="2"/>
        <v>47.601182543984436</v>
      </c>
      <c r="H32" s="65">
        <v>767489</v>
      </c>
      <c r="I32" s="86">
        <f t="shared" si="0"/>
        <v>-21.391055767574517</v>
      </c>
    </row>
    <row r="33" spans="1:9" ht="18" customHeight="1">
      <c r="A33" s="289"/>
      <c r="B33" s="289"/>
      <c r="C33" s="7"/>
      <c r="D33" s="30" t="s">
        <v>15</v>
      </c>
      <c r="E33" s="43"/>
      <c r="F33" s="69">
        <v>57320</v>
      </c>
      <c r="G33" s="77">
        <f t="shared" si="2"/>
        <v>4.5225127560580916</v>
      </c>
      <c r="H33" s="69">
        <v>56786</v>
      </c>
      <c r="I33" s="87">
        <f t="shared" si="0"/>
        <v>0.9403726270559742</v>
      </c>
    </row>
    <row r="34" spans="1:9" ht="18" customHeight="1">
      <c r="A34" s="289"/>
      <c r="B34" s="289"/>
      <c r="C34" s="7"/>
      <c r="D34" s="30" t="s">
        <v>34</v>
      </c>
      <c r="E34" s="43"/>
      <c r="F34" s="69">
        <v>21189</v>
      </c>
      <c r="G34" s="77">
        <f t="shared" si="2"/>
        <v>1.6717990716698345</v>
      </c>
      <c r="H34" s="69">
        <v>22096</v>
      </c>
      <c r="I34" s="87">
        <f t="shared" si="0"/>
        <v>-4.104815351194791</v>
      </c>
    </row>
    <row r="35" spans="1:9" ht="18" customHeight="1">
      <c r="A35" s="289"/>
      <c r="B35" s="289"/>
      <c r="C35" s="7"/>
      <c r="D35" s="30" t="s">
        <v>35</v>
      </c>
      <c r="E35" s="43"/>
      <c r="F35" s="69">
        <v>311848</v>
      </c>
      <c r="G35" s="77">
        <f t="shared" si="2"/>
        <v>24.60461545623175</v>
      </c>
      <c r="H35" s="69">
        <v>385732</v>
      </c>
      <c r="I35" s="87">
        <f t="shared" si="0"/>
        <v>-19.154231435297042</v>
      </c>
    </row>
    <row r="36" spans="1:9" ht="18" customHeight="1">
      <c r="A36" s="289"/>
      <c r="B36" s="289"/>
      <c r="C36" s="7"/>
      <c r="D36" s="30" t="s">
        <v>36</v>
      </c>
      <c r="E36" s="43"/>
      <c r="F36" s="69">
        <v>13118</v>
      </c>
      <c r="G36" s="77">
        <f t="shared" si="2"/>
        <v>1.035002134228368</v>
      </c>
      <c r="H36" s="69">
        <v>4240</v>
      </c>
      <c r="I36" s="87">
        <f t="shared" si="0"/>
        <v>209.38679245283018</v>
      </c>
    </row>
    <row r="37" spans="1:9" ht="18" customHeight="1">
      <c r="A37" s="289"/>
      <c r="B37" s="289"/>
      <c r="C37" s="7"/>
      <c r="D37" s="30" t="s">
        <v>16</v>
      </c>
      <c r="E37" s="43"/>
      <c r="F37" s="69">
        <v>117147</v>
      </c>
      <c r="G37" s="77">
        <f t="shared" si="2"/>
        <v>9.242826270654874</v>
      </c>
      <c r="H37" s="69">
        <v>212063</v>
      </c>
      <c r="I37" s="87">
        <f t="shared" si="0"/>
        <v>-44.758397268736175</v>
      </c>
    </row>
    <row r="38" spans="1:9" ht="18" customHeight="1">
      <c r="A38" s="289"/>
      <c r="B38" s="289"/>
      <c r="C38" s="19"/>
      <c r="D38" s="30" t="s">
        <v>37</v>
      </c>
      <c r="E38" s="43"/>
      <c r="F38" s="69">
        <v>82693</v>
      </c>
      <c r="G38" s="77">
        <f t="shared" si="2"/>
        <v>6.5244268551415185</v>
      </c>
      <c r="H38" s="69">
        <v>86572</v>
      </c>
      <c r="I38" s="87">
        <f t="shared" si="0"/>
        <v>-4.480663493970338</v>
      </c>
    </row>
    <row r="39" spans="1:9" ht="18" customHeight="1">
      <c r="A39" s="289"/>
      <c r="B39" s="289"/>
      <c r="C39" s="50" t="s">
        <v>17</v>
      </c>
      <c r="D39" s="51"/>
      <c r="E39" s="51"/>
      <c r="F39" s="69">
        <v>284973</v>
      </c>
      <c r="G39" s="75">
        <f t="shared" si="2"/>
        <v>22.48419448067241</v>
      </c>
      <c r="H39" s="65">
        <v>347590</v>
      </c>
      <c r="I39" s="86">
        <f t="shared" si="0"/>
        <v>-18.01461491987687</v>
      </c>
    </row>
    <row r="40" spans="1:9" ht="18" customHeight="1">
      <c r="A40" s="289"/>
      <c r="B40" s="289"/>
      <c r="C40" s="7"/>
      <c r="D40" s="52" t="s">
        <v>18</v>
      </c>
      <c r="E40" s="53"/>
      <c r="F40" s="69">
        <v>250505</v>
      </c>
      <c r="G40" s="76">
        <f t="shared" si="2"/>
        <v>19.76469047376714</v>
      </c>
      <c r="H40" s="67">
        <v>294536</v>
      </c>
      <c r="I40" s="88">
        <f t="shared" si="0"/>
        <v>-14.949276149604806</v>
      </c>
    </row>
    <row r="41" spans="1:9" ht="18" customHeight="1">
      <c r="A41" s="289"/>
      <c r="B41" s="289"/>
      <c r="C41" s="7"/>
      <c r="D41" s="16"/>
      <c r="E41" s="103" t="s">
        <v>92</v>
      </c>
      <c r="F41" s="69">
        <v>211747</v>
      </c>
      <c r="G41" s="77">
        <f t="shared" si="2"/>
        <v>16.70670810462374</v>
      </c>
      <c r="H41" s="69">
        <v>263663</v>
      </c>
      <c r="I41" s="89">
        <f t="shared" si="0"/>
        <v>-19.69028646416069</v>
      </c>
    </row>
    <row r="42" spans="1:9" ht="18" customHeight="1">
      <c r="A42" s="289"/>
      <c r="B42" s="289"/>
      <c r="C42" s="7"/>
      <c r="D42" s="33"/>
      <c r="E42" s="32" t="s">
        <v>38</v>
      </c>
      <c r="F42" s="69">
        <v>38758</v>
      </c>
      <c r="G42" s="77">
        <f t="shared" si="2"/>
        <v>3.057982369143397</v>
      </c>
      <c r="H42" s="69">
        <v>30873</v>
      </c>
      <c r="I42" s="89">
        <f t="shared" si="0"/>
        <v>25.54011595892851</v>
      </c>
    </row>
    <row r="43" spans="1:9" ht="18" customHeight="1">
      <c r="A43" s="289"/>
      <c r="B43" s="289"/>
      <c r="C43" s="7"/>
      <c r="D43" s="30" t="s">
        <v>39</v>
      </c>
      <c r="E43" s="54"/>
      <c r="F43" s="69">
        <v>34468</v>
      </c>
      <c r="G43" s="77">
        <f t="shared" si="2"/>
        <v>2.7195040069052743</v>
      </c>
      <c r="H43" s="67">
        <v>53054</v>
      </c>
      <c r="I43" s="156">
        <f t="shared" si="0"/>
        <v>-35.032231311493945</v>
      </c>
    </row>
    <row r="44" spans="1:9" ht="18" customHeight="1">
      <c r="A44" s="289"/>
      <c r="B44" s="289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90"/>
      <c r="B45" s="290"/>
      <c r="C45" s="11" t="s">
        <v>19</v>
      </c>
      <c r="D45" s="12"/>
      <c r="E45" s="12"/>
      <c r="F45" s="74">
        <f>SUM(F28,F32,F39)</f>
        <v>1267437</v>
      </c>
      <c r="G45" s="79">
        <f t="shared" si="2"/>
        <v>100</v>
      </c>
      <c r="H45" s="74">
        <f>SUM(H28,H32,H39)</f>
        <v>1495793</v>
      </c>
      <c r="I45" s="157">
        <f t="shared" si="0"/>
        <v>-15.266550919813104</v>
      </c>
    </row>
    <row r="46" ht="12.75">
      <c r="A46" s="104" t="s">
        <v>20</v>
      </c>
    </row>
    <row r="47" ht="12.75">
      <c r="A47" s="105" t="s">
        <v>21</v>
      </c>
    </row>
    <row r="57" ht="12.75">
      <c r="I57" s="8"/>
    </row>
    <row r="58" ht="12.7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31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9" defaultRowHeight="14.25"/>
  <cols>
    <col min="1" max="1" width="5.296875" style="2" customWidth="1"/>
    <col min="2" max="2" width="3.09765625" style="2" customWidth="1"/>
    <col min="3" max="3" width="34.796875" style="2" customWidth="1"/>
    <col min="4" max="9" width="11.8984375" style="2" customWidth="1"/>
    <col min="10" max="16384" width="9" style="2" customWidth="1"/>
  </cols>
  <sheetData>
    <row r="1" spans="1:5" ht="33.75" customHeight="1">
      <c r="A1" s="158" t="s">
        <v>0</v>
      </c>
      <c r="B1" s="158"/>
      <c r="C1" s="28" t="s">
        <v>252</v>
      </c>
      <c r="D1" s="159"/>
      <c r="E1" s="159"/>
    </row>
    <row r="4" ht="12.75">
      <c r="A4" s="160" t="s">
        <v>114</v>
      </c>
    </row>
    <row r="5" ht="12.75">
      <c r="I5" s="14" t="s">
        <v>115</v>
      </c>
    </row>
    <row r="6" spans="1:9" s="165" customFormat="1" ht="29.25" customHeight="1">
      <c r="A6" s="161" t="s">
        <v>116</v>
      </c>
      <c r="B6" s="162"/>
      <c r="C6" s="162"/>
      <c r="D6" s="163"/>
      <c r="E6" s="164" t="s">
        <v>233</v>
      </c>
      <c r="F6" s="164" t="s">
        <v>234</v>
      </c>
      <c r="G6" s="164" t="s">
        <v>235</v>
      </c>
      <c r="H6" s="164" t="s">
        <v>236</v>
      </c>
      <c r="I6" s="164" t="s">
        <v>244</v>
      </c>
    </row>
    <row r="7" spans="1:9" ht="27" customHeight="1">
      <c r="A7" s="336" t="s">
        <v>117</v>
      </c>
      <c r="B7" s="55" t="s">
        <v>118</v>
      </c>
      <c r="C7" s="56"/>
      <c r="D7" s="93" t="s">
        <v>119</v>
      </c>
      <c r="E7" s="166">
        <v>2034635</v>
      </c>
      <c r="F7" s="166">
        <v>2042005</v>
      </c>
      <c r="G7" s="166">
        <v>2096640</v>
      </c>
      <c r="H7" s="166">
        <v>1563863</v>
      </c>
      <c r="I7" s="166">
        <v>1333983</v>
      </c>
    </row>
    <row r="8" spans="1:9" ht="27" customHeight="1">
      <c r="A8" s="289"/>
      <c r="B8" s="9"/>
      <c r="C8" s="30" t="s">
        <v>120</v>
      </c>
      <c r="D8" s="91" t="s">
        <v>42</v>
      </c>
      <c r="E8" s="167">
        <v>537993</v>
      </c>
      <c r="F8" s="167">
        <v>574037</v>
      </c>
      <c r="G8" s="167">
        <v>569607</v>
      </c>
      <c r="H8" s="264">
        <v>576277</v>
      </c>
      <c r="I8" s="265">
        <v>580918</v>
      </c>
    </row>
    <row r="9" spans="1:9" ht="27" customHeight="1">
      <c r="A9" s="289"/>
      <c r="B9" s="44" t="s">
        <v>121</v>
      </c>
      <c r="C9" s="43"/>
      <c r="D9" s="94"/>
      <c r="E9" s="168">
        <v>1910483</v>
      </c>
      <c r="F9" s="168">
        <v>1931855</v>
      </c>
      <c r="G9" s="168">
        <v>2003899</v>
      </c>
      <c r="H9" s="266">
        <v>1495793</v>
      </c>
      <c r="I9" s="267">
        <v>1267437</v>
      </c>
    </row>
    <row r="10" spans="1:9" ht="27" customHeight="1">
      <c r="A10" s="289"/>
      <c r="B10" s="44" t="s">
        <v>122</v>
      </c>
      <c r="C10" s="43"/>
      <c r="D10" s="94"/>
      <c r="E10" s="168">
        <v>124152</v>
      </c>
      <c r="F10" s="168">
        <v>110150</v>
      </c>
      <c r="G10" s="168">
        <v>92741</v>
      </c>
      <c r="H10" s="266">
        <v>68070</v>
      </c>
      <c r="I10" s="267">
        <v>66546</v>
      </c>
    </row>
    <row r="11" spans="1:9" ht="27" customHeight="1">
      <c r="A11" s="289"/>
      <c r="B11" s="44" t="s">
        <v>123</v>
      </c>
      <c r="C11" s="43"/>
      <c r="D11" s="94"/>
      <c r="E11" s="168">
        <v>117069</v>
      </c>
      <c r="F11" s="168">
        <v>102370</v>
      </c>
      <c r="G11" s="168">
        <v>84401</v>
      </c>
      <c r="H11" s="266">
        <v>60840</v>
      </c>
      <c r="I11" s="267">
        <v>59361</v>
      </c>
    </row>
    <row r="12" spans="1:9" ht="27" customHeight="1">
      <c r="A12" s="289"/>
      <c r="B12" s="44" t="s">
        <v>124</v>
      </c>
      <c r="C12" s="43"/>
      <c r="D12" s="94"/>
      <c r="E12" s="168">
        <v>7083</v>
      </c>
      <c r="F12" s="168">
        <v>7780</v>
      </c>
      <c r="G12" s="168">
        <v>8340</v>
      </c>
      <c r="H12" s="266">
        <v>7229</v>
      </c>
      <c r="I12" s="267">
        <v>7185</v>
      </c>
    </row>
    <row r="13" spans="1:9" ht="27" customHeight="1">
      <c r="A13" s="289"/>
      <c r="B13" s="44" t="s">
        <v>125</v>
      </c>
      <c r="C13" s="43"/>
      <c r="D13" s="99"/>
      <c r="E13" s="169">
        <v>-3323</v>
      </c>
      <c r="F13" s="169">
        <v>697</v>
      </c>
      <c r="G13" s="169">
        <v>560</v>
      </c>
      <c r="H13" s="268">
        <v>-1112</v>
      </c>
      <c r="I13" s="269">
        <v>-44</v>
      </c>
    </row>
    <row r="14" spans="1:9" ht="27" customHeight="1">
      <c r="A14" s="289"/>
      <c r="B14" s="101" t="s">
        <v>126</v>
      </c>
      <c r="C14" s="53"/>
      <c r="D14" s="99"/>
      <c r="E14" s="169">
        <v>0</v>
      </c>
      <c r="F14" s="169">
        <v>0</v>
      </c>
      <c r="G14" s="169">
        <v>0</v>
      </c>
      <c r="H14" s="268">
        <v>0</v>
      </c>
      <c r="I14" s="269">
        <v>377</v>
      </c>
    </row>
    <row r="15" spans="1:9" ht="27" customHeight="1">
      <c r="A15" s="289"/>
      <c r="B15" s="45" t="s">
        <v>127</v>
      </c>
      <c r="C15" s="46"/>
      <c r="D15" s="170"/>
      <c r="E15" s="171">
        <v>-9697</v>
      </c>
      <c r="F15" s="171">
        <v>-2709</v>
      </c>
      <c r="G15" s="171">
        <v>-4652</v>
      </c>
      <c r="H15" s="270">
        <v>-815</v>
      </c>
      <c r="I15" s="271">
        <v>-2651</v>
      </c>
    </row>
    <row r="16" spans="1:9" ht="27" customHeight="1">
      <c r="A16" s="289"/>
      <c r="B16" s="172" t="s">
        <v>128</v>
      </c>
      <c r="C16" s="173"/>
      <c r="D16" s="174" t="s">
        <v>43</v>
      </c>
      <c r="E16" s="175">
        <v>899880</v>
      </c>
      <c r="F16" s="175">
        <v>784080</v>
      </c>
      <c r="G16" s="175">
        <v>797520</v>
      </c>
      <c r="H16" s="272">
        <v>749728</v>
      </c>
      <c r="I16" s="273">
        <v>707471</v>
      </c>
    </row>
    <row r="17" spans="1:9" ht="27" customHeight="1">
      <c r="A17" s="289"/>
      <c r="B17" s="44" t="s">
        <v>129</v>
      </c>
      <c r="C17" s="43"/>
      <c r="D17" s="91" t="s">
        <v>44</v>
      </c>
      <c r="E17" s="168">
        <v>395903</v>
      </c>
      <c r="F17" s="168">
        <v>309916</v>
      </c>
      <c r="G17" s="168">
        <v>297800</v>
      </c>
      <c r="H17" s="266">
        <v>227490</v>
      </c>
      <c r="I17" s="267">
        <v>233623</v>
      </c>
    </row>
    <row r="18" spans="1:9" ht="27" customHeight="1">
      <c r="A18" s="289"/>
      <c r="B18" s="44" t="s">
        <v>130</v>
      </c>
      <c r="C18" s="43"/>
      <c r="D18" s="91" t="s">
        <v>45</v>
      </c>
      <c r="E18" s="168">
        <v>1414415</v>
      </c>
      <c r="F18" s="168">
        <v>1423730</v>
      </c>
      <c r="G18" s="168">
        <v>1431061</v>
      </c>
      <c r="H18" s="266">
        <v>1438645</v>
      </c>
      <c r="I18" s="267">
        <v>1432156</v>
      </c>
    </row>
    <row r="19" spans="1:9" ht="27" customHeight="1">
      <c r="A19" s="289"/>
      <c r="B19" s="44" t="s">
        <v>131</v>
      </c>
      <c r="C19" s="43"/>
      <c r="D19" s="91" t="s">
        <v>132</v>
      </c>
      <c r="E19" s="168">
        <f>E17+E18-E16</f>
        <v>910438</v>
      </c>
      <c r="F19" s="168">
        <f>F17+F18-F16</f>
        <v>949566</v>
      </c>
      <c r="G19" s="168">
        <f>G17+G18-G16</f>
        <v>931341</v>
      </c>
      <c r="H19" s="168">
        <f>H17+H18-H16</f>
        <v>916407</v>
      </c>
      <c r="I19" s="168">
        <f>I17+I18-I16</f>
        <v>958308</v>
      </c>
    </row>
    <row r="20" spans="1:9" ht="27" customHeight="1">
      <c r="A20" s="289"/>
      <c r="B20" s="44" t="s">
        <v>133</v>
      </c>
      <c r="C20" s="43"/>
      <c r="D20" s="94" t="s">
        <v>134</v>
      </c>
      <c r="E20" s="176">
        <f>E18/E8</f>
        <v>2.6290583706479453</v>
      </c>
      <c r="F20" s="176">
        <f>F18/F8</f>
        <v>2.480205979753918</v>
      </c>
      <c r="G20" s="176">
        <f>G18/G8</f>
        <v>2.512365543260529</v>
      </c>
      <c r="H20" s="176">
        <f>H18/H8</f>
        <v>2.4964470211374046</v>
      </c>
      <c r="I20" s="176">
        <f>I18/I8</f>
        <v>2.4653324565601342</v>
      </c>
    </row>
    <row r="21" spans="1:9" ht="27" customHeight="1">
      <c r="A21" s="289"/>
      <c r="B21" s="44" t="s">
        <v>135</v>
      </c>
      <c r="C21" s="43"/>
      <c r="D21" s="94" t="s">
        <v>136</v>
      </c>
      <c r="E21" s="176">
        <f>E19/E8</f>
        <v>1.6922859591109922</v>
      </c>
      <c r="F21" s="176">
        <f>F19/F8</f>
        <v>1.6541895383050222</v>
      </c>
      <c r="G21" s="176">
        <f>G19/G8</f>
        <v>1.6350589090372836</v>
      </c>
      <c r="H21" s="176">
        <f>H19/H8</f>
        <v>1.5902196339607515</v>
      </c>
      <c r="I21" s="176">
        <f>I19/I8</f>
        <v>1.649644183860717</v>
      </c>
    </row>
    <row r="22" spans="1:9" ht="27" customHeight="1">
      <c r="A22" s="289"/>
      <c r="B22" s="44" t="s">
        <v>137</v>
      </c>
      <c r="C22" s="43"/>
      <c r="D22" s="94" t="s">
        <v>138</v>
      </c>
      <c r="E22" s="168">
        <f>E18/E24*1000000</f>
        <v>697077.5687706253</v>
      </c>
      <c r="F22" s="168">
        <f>F18/F24*1000000</f>
        <v>744003.7290852976</v>
      </c>
      <c r="G22" s="168">
        <f>G18/G24*1000000</f>
        <v>747834.7162373028</v>
      </c>
      <c r="H22" s="168">
        <f>H18/H24*1000000</f>
        <v>751797.9145132279</v>
      </c>
      <c r="I22" s="168">
        <f>I18/I24*1000000</f>
        <v>748237.6273419716</v>
      </c>
    </row>
    <row r="23" spans="1:9" ht="27" customHeight="1">
      <c r="A23" s="289"/>
      <c r="B23" s="44" t="s">
        <v>139</v>
      </c>
      <c r="C23" s="43"/>
      <c r="D23" s="94" t="s">
        <v>140</v>
      </c>
      <c r="E23" s="168">
        <f>E19/E24*1000000</f>
        <v>448698.5132060891</v>
      </c>
      <c r="F23" s="168">
        <f>F19/F24*1000000</f>
        <v>496218.13476755406</v>
      </c>
      <c r="G23" s="168">
        <f>G19/G24*1000000</f>
        <v>486694.2306828051</v>
      </c>
      <c r="H23" s="168">
        <f>H19/H24*1000000</f>
        <v>478890.1163562405</v>
      </c>
      <c r="I23" s="168">
        <f>I19/I24*1000000</f>
        <v>500673.18377525226</v>
      </c>
    </row>
    <row r="24" spans="1:9" ht="27" customHeight="1">
      <c r="A24" s="289"/>
      <c r="B24" s="177" t="s">
        <v>141</v>
      </c>
      <c r="C24" s="178"/>
      <c r="D24" s="179" t="s">
        <v>142</v>
      </c>
      <c r="E24" s="171">
        <v>2029064</v>
      </c>
      <c r="F24" s="171">
        <v>1913606</v>
      </c>
      <c r="G24" s="270">
        <f>F24</f>
        <v>1913606</v>
      </c>
      <c r="H24" s="270">
        <f>G24</f>
        <v>1913606</v>
      </c>
      <c r="I24" s="271">
        <v>1914039</v>
      </c>
    </row>
    <row r="25" spans="1:9" ht="27" customHeight="1">
      <c r="A25" s="289"/>
      <c r="B25" s="10" t="s">
        <v>143</v>
      </c>
      <c r="C25" s="180"/>
      <c r="D25" s="181"/>
      <c r="E25" s="167">
        <v>486062</v>
      </c>
      <c r="F25" s="167">
        <v>498554</v>
      </c>
      <c r="G25" s="167">
        <v>494472</v>
      </c>
      <c r="H25" s="274">
        <v>490561</v>
      </c>
      <c r="I25" s="275">
        <v>487294</v>
      </c>
    </row>
    <row r="26" spans="1:9" ht="27" customHeight="1">
      <c r="A26" s="289"/>
      <c r="B26" s="182" t="s">
        <v>144</v>
      </c>
      <c r="C26" s="183"/>
      <c r="D26" s="184"/>
      <c r="E26" s="185">
        <v>0.469</v>
      </c>
      <c r="F26" s="185">
        <v>0.509</v>
      </c>
      <c r="G26" s="185">
        <v>0.533</v>
      </c>
      <c r="H26" s="276">
        <v>0.545</v>
      </c>
      <c r="I26" s="277">
        <v>0.545</v>
      </c>
    </row>
    <row r="27" spans="1:9" ht="27" customHeight="1">
      <c r="A27" s="289"/>
      <c r="B27" s="182" t="s">
        <v>145</v>
      </c>
      <c r="C27" s="183"/>
      <c r="D27" s="184"/>
      <c r="E27" s="186">
        <v>1.5</v>
      </c>
      <c r="F27" s="186">
        <v>1.6</v>
      </c>
      <c r="G27" s="186">
        <v>1.7</v>
      </c>
      <c r="H27" s="278">
        <v>1.5</v>
      </c>
      <c r="I27" s="279">
        <v>1.5</v>
      </c>
    </row>
    <row r="28" spans="1:9" ht="27" customHeight="1">
      <c r="A28" s="289"/>
      <c r="B28" s="182" t="s">
        <v>146</v>
      </c>
      <c r="C28" s="183"/>
      <c r="D28" s="184"/>
      <c r="E28" s="186">
        <v>96.7</v>
      </c>
      <c r="F28" s="186">
        <v>95.9</v>
      </c>
      <c r="G28" s="186">
        <v>97.6</v>
      </c>
      <c r="H28" s="278">
        <v>96.6</v>
      </c>
      <c r="I28" s="279">
        <v>96.1</v>
      </c>
    </row>
    <row r="29" spans="1:9" ht="27" customHeight="1">
      <c r="A29" s="289"/>
      <c r="B29" s="187" t="s">
        <v>147</v>
      </c>
      <c r="C29" s="188"/>
      <c r="D29" s="189"/>
      <c r="E29" s="190">
        <v>50</v>
      </c>
      <c r="F29" s="190">
        <v>51</v>
      </c>
      <c r="G29" s="190">
        <v>48</v>
      </c>
      <c r="H29" s="280">
        <v>48.4</v>
      </c>
      <c r="I29" s="281">
        <v>47.6</v>
      </c>
    </row>
    <row r="30" spans="1:9" ht="27" customHeight="1">
      <c r="A30" s="289"/>
      <c r="B30" s="336" t="s">
        <v>148</v>
      </c>
      <c r="C30" s="25" t="s">
        <v>149</v>
      </c>
      <c r="D30" s="191"/>
      <c r="E30" s="192">
        <v>0</v>
      </c>
      <c r="F30" s="192">
        <v>0</v>
      </c>
      <c r="G30" s="192">
        <v>0</v>
      </c>
      <c r="H30" s="282">
        <v>0</v>
      </c>
      <c r="I30" s="283">
        <v>0</v>
      </c>
    </row>
    <row r="31" spans="1:9" ht="27" customHeight="1">
      <c r="A31" s="289"/>
      <c r="B31" s="289"/>
      <c r="C31" s="182" t="s">
        <v>150</v>
      </c>
      <c r="D31" s="184"/>
      <c r="E31" s="186">
        <v>0</v>
      </c>
      <c r="F31" s="186">
        <v>0</v>
      </c>
      <c r="G31" s="186">
        <v>0</v>
      </c>
      <c r="H31" s="278">
        <v>0</v>
      </c>
      <c r="I31" s="279">
        <v>0</v>
      </c>
    </row>
    <row r="32" spans="1:9" ht="27" customHeight="1">
      <c r="A32" s="289"/>
      <c r="B32" s="289"/>
      <c r="C32" s="182" t="s">
        <v>151</v>
      </c>
      <c r="D32" s="184"/>
      <c r="E32" s="186">
        <v>12.7</v>
      </c>
      <c r="F32" s="186">
        <v>11.7</v>
      </c>
      <c r="G32" s="186">
        <v>10.6</v>
      </c>
      <c r="H32" s="278">
        <v>9.5</v>
      </c>
      <c r="I32" s="279">
        <v>8.9</v>
      </c>
    </row>
    <row r="33" spans="1:9" ht="27" customHeight="1">
      <c r="A33" s="290"/>
      <c r="B33" s="290"/>
      <c r="C33" s="187" t="s">
        <v>152</v>
      </c>
      <c r="D33" s="189"/>
      <c r="E33" s="190">
        <v>140</v>
      </c>
      <c r="F33" s="190">
        <v>137.5</v>
      </c>
      <c r="G33" s="190">
        <v>139.2</v>
      </c>
      <c r="H33" s="284">
        <v>136.5</v>
      </c>
      <c r="I33" s="285">
        <v>128.3</v>
      </c>
    </row>
    <row r="34" spans="1:9" ht="27" customHeight="1">
      <c r="A34" s="2" t="s">
        <v>245</v>
      </c>
      <c r="B34" s="8"/>
      <c r="C34" s="8"/>
      <c r="D34" s="8"/>
      <c r="E34" s="193"/>
      <c r="F34" s="193"/>
      <c r="G34" s="193"/>
      <c r="H34" s="193"/>
      <c r="I34" s="194"/>
    </row>
    <row r="35" ht="27" customHeight="1">
      <c r="A35" s="13" t="s">
        <v>111</v>
      </c>
    </row>
    <row r="36" ht="12.75">
      <c r="A36" s="195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3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11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9" defaultRowHeight="14.25"/>
  <cols>
    <col min="1" max="1" width="3.69921875" style="2" customWidth="1"/>
    <col min="2" max="3" width="1.69921875" style="2" customWidth="1"/>
    <col min="4" max="4" width="22.69921875" style="2" customWidth="1"/>
    <col min="5" max="5" width="10.69921875" style="2" customWidth="1"/>
    <col min="6" max="11" width="13.69921875" style="2" customWidth="1"/>
    <col min="12" max="12" width="13.69921875" style="8" customWidth="1"/>
    <col min="13" max="21" width="13.6992187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252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248</v>
      </c>
      <c r="B5" s="31"/>
      <c r="C5" s="31"/>
      <c r="D5" s="31"/>
      <c r="K5" s="37"/>
      <c r="O5" s="37" t="s">
        <v>48</v>
      </c>
    </row>
    <row r="6" spans="1:15" ht="15.75" customHeight="1">
      <c r="A6" s="300" t="s">
        <v>49</v>
      </c>
      <c r="B6" s="301"/>
      <c r="C6" s="301"/>
      <c r="D6" s="301"/>
      <c r="E6" s="302"/>
      <c r="F6" s="295" t="s">
        <v>253</v>
      </c>
      <c r="G6" s="337"/>
      <c r="H6" s="295" t="s">
        <v>254</v>
      </c>
      <c r="I6" s="337"/>
      <c r="J6" s="295" t="s">
        <v>255</v>
      </c>
      <c r="K6" s="337"/>
      <c r="L6" s="295"/>
      <c r="M6" s="296"/>
      <c r="N6" s="295"/>
      <c r="O6" s="296"/>
    </row>
    <row r="7" spans="1:15" ht="15.75" customHeight="1">
      <c r="A7" s="303"/>
      <c r="B7" s="304"/>
      <c r="C7" s="304"/>
      <c r="D7" s="304"/>
      <c r="E7" s="305"/>
      <c r="F7" s="108" t="s">
        <v>256</v>
      </c>
      <c r="G7" s="38" t="s">
        <v>2</v>
      </c>
      <c r="H7" s="108" t="s">
        <v>257</v>
      </c>
      <c r="I7" s="38" t="s">
        <v>2</v>
      </c>
      <c r="J7" s="108" t="s">
        <v>258</v>
      </c>
      <c r="K7" s="38" t="s">
        <v>2</v>
      </c>
      <c r="L7" s="108" t="s">
        <v>246</v>
      </c>
      <c r="M7" s="38" t="s">
        <v>2</v>
      </c>
      <c r="N7" s="108" t="s">
        <v>246</v>
      </c>
      <c r="O7" s="228" t="s">
        <v>2</v>
      </c>
    </row>
    <row r="8" spans="1:25" ht="15.75" customHeight="1">
      <c r="A8" s="312" t="s">
        <v>83</v>
      </c>
      <c r="B8" s="55" t="s">
        <v>50</v>
      </c>
      <c r="C8" s="56"/>
      <c r="D8" s="56"/>
      <c r="E8" s="93" t="s">
        <v>41</v>
      </c>
      <c r="F8" s="109">
        <v>2616</v>
      </c>
      <c r="G8" s="261">
        <v>2669</v>
      </c>
      <c r="H8" s="109">
        <v>6985</v>
      </c>
      <c r="I8" s="110">
        <v>7003</v>
      </c>
      <c r="J8" s="109">
        <v>1976</v>
      </c>
      <c r="K8" s="111">
        <v>1423</v>
      </c>
      <c r="L8" s="109"/>
      <c r="M8" s="110"/>
      <c r="N8" s="109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5" ht="15.75" customHeight="1">
      <c r="A9" s="313"/>
      <c r="B9" s="8"/>
      <c r="C9" s="30" t="s">
        <v>51</v>
      </c>
      <c r="D9" s="43"/>
      <c r="E9" s="91" t="s">
        <v>42</v>
      </c>
      <c r="F9" s="70">
        <v>2586</v>
      </c>
      <c r="G9" s="113">
        <v>2571</v>
      </c>
      <c r="H9" s="70">
        <v>6891</v>
      </c>
      <c r="I9" s="114">
        <v>6988</v>
      </c>
      <c r="J9" s="70">
        <v>1976</v>
      </c>
      <c r="K9" s="115">
        <v>1423</v>
      </c>
      <c r="L9" s="70"/>
      <c r="M9" s="114"/>
      <c r="N9" s="70"/>
      <c r="O9" s="115"/>
      <c r="P9" s="112"/>
      <c r="Q9" s="112"/>
      <c r="R9" s="112"/>
      <c r="S9" s="112"/>
      <c r="T9" s="112"/>
      <c r="U9" s="112"/>
      <c r="V9" s="112"/>
      <c r="W9" s="112"/>
      <c r="X9" s="112"/>
      <c r="Y9" s="112"/>
    </row>
    <row r="10" spans="1:25" ht="15.75" customHeight="1">
      <c r="A10" s="313"/>
      <c r="B10" s="10"/>
      <c r="C10" s="30" t="s">
        <v>52</v>
      </c>
      <c r="D10" s="43"/>
      <c r="E10" s="91" t="s">
        <v>43</v>
      </c>
      <c r="F10" s="70">
        <v>30</v>
      </c>
      <c r="G10" s="113">
        <v>97</v>
      </c>
      <c r="H10" s="70">
        <v>94</v>
      </c>
      <c r="I10" s="114">
        <v>15</v>
      </c>
      <c r="J10" s="116">
        <v>0</v>
      </c>
      <c r="K10" s="117">
        <v>0</v>
      </c>
      <c r="L10" s="70"/>
      <c r="M10" s="114"/>
      <c r="N10" s="70"/>
      <c r="O10" s="115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ht="15.75" customHeight="1">
      <c r="A11" s="313"/>
      <c r="B11" s="50" t="s">
        <v>53</v>
      </c>
      <c r="C11" s="63"/>
      <c r="D11" s="63"/>
      <c r="E11" s="90" t="s">
        <v>44</v>
      </c>
      <c r="F11" s="118">
        <v>2613</v>
      </c>
      <c r="G11" s="119">
        <v>2520</v>
      </c>
      <c r="H11" s="118">
        <v>6940</v>
      </c>
      <c r="I11" s="120">
        <v>7113</v>
      </c>
      <c r="J11" s="118">
        <v>675</v>
      </c>
      <c r="K11" s="121">
        <v>814</v>
      </c>
      <c r="L11" s="118"/>
      <c r="M11" s="120"/>
      <c r="N11" s="118"/>
      <c r="O11" s="121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5.75" customHeight="1">
      <c r="A12" s="313"/>
      <c r="B12" s="7"/>
      <c r="C12" s="30" t="s">
        <v>54</v>
      </c>
      <c r="D12" s="43"/>
      <c r="E12" s="91" t="s">
        <v>45</v>
      </c>
      <c r="F12" s="70">
        <v>2613</v>
      </c>
      <c r="G12" s="113">
        <v>2520</v>
      </c>
      <c r="H12" s="118">
        <v>6908</v>
      </c>
      <c r="I12" s="114">
        <v>6370</v>
      </c>
      <c r="J12" s="118">
        <v>675</v>
      </c>
      <c r="K12" s="115">
        <v>814</v>
      </c>
      <c r="L12" s="70"/>
      <c r="M12" s="114"/>
      <c r="N12" s="70"/>
      <c r="O12" s="115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ht="15.75" customHeight="1">
      <c r="A13" s="313"/>
      <c r="B13" s="8"/>
      <c r="C13" s="52" t="s">
        <v>55</v>
      </c>
      <c r="D13" s="53"/>
      <c r="E13" s="95" t="s">
        <v>46</v>
      </c>
      <c r="F13" s="68">
        <v>0</v>
      </c>
      <c r="G13" s="146">
        <v>0</v>
      </c>
      <c r="H13" s="116">
        <v>32</v>
      </c>
      <c r="I13" s="117">
        <v>743</v>
      </c>
      <c r="J13" s="116">
        <v>0</v>
      </c>
      <c r="K13" s="117">
        <v>0</v>
      </c>
      <c r="L13" s="68"/>
      <c r="M13" s="123"/>
      <c r="N13" s="68"/>
      <c r="O13" s="124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5" ht="15.75" customHeight="1">
      <c r="A14" s="313"/>
      <c r="B14" s="44" t="s">
        <v>56</v>
      </c>
      <c r="C14" s="43"/>
      <c r="D14" s="43"/>
      <c r="E14" s="91" t="s">
        <v>154</v>
      </c>
      <c r="F14" s="69">
        <f aca="true" t="shared" si="0" ref="F14:K15">F9-F12</f>
        <v>-27</v>
      </c>
      <c r="G14" s="125">
        <f t="shared" si="0"/>
        <v>51</v>
      </c>
      <c r="H14" s="69">
        <f t="shared" si="0"/>
        <v>-17</v>
      </c>
      <c r="I14" s="125">
        <f t="shared" si="0"/>
        <v>618</v>
      </c>
      <c r="J14" s="69">
        <f t="shared" si="0"/>
        <v>1301</v>
      </c>
      <c r="K14" s="125">
        <f t="shared" si="0"/>
        <v>609</v>
      </c>
      <c r="L14" s="69">
        <f aca="true" t="shared" si="1" ref="L14:O15">L9-L12</f>
        <v>0</v>
      </c>
      <c r="M14" s="125">
        <f t="shared" si="1"/>
        <v>0</v>
      </c>
      <c r="N14" s="69">
        <f t="shared" si="1"/>
        <v>0</v>
      </c>
      <c r="O14" s="125">
        <f t="shared" si="1"/>
        <v>0</v>
      </c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15.75" customHeight="1">
      <c r="A15" s="313"/>
      <c r="B15" s="44" t="s">
        <v>57</v>
      </c>
      <c r="C15" s="43"/>
      <c r="D15" s="43"/>
      <c r="E15" s="91" t="s">
        <v>155</v>
      </c>
      <c r="F15" s="69">
        <f t="shared" si="0"/>
        <v>30</v>
      </c>
      <c r="G15" s="125">
        <f t="shared" si="0"/>
        <v>97</v>
      </c>
      <c r="H15" s="69">
        <f t="shared" si="0"/>
        <v>62</v>
      </c>
      <c r="I15" s="125">
        <f t="shared" si="0"/>
        <v>-728</v>
      </c>
      <c r="J15" s="69">
        <f t="shared" si="0"/>
        <v>0</v>
      </c>
      <c r="K15" s="125">
        <f t="shared" si="0"/>
        <v>0</v>
      </c>
      <c r="L15" s="69">
        <f t="shared" si="1"/>
        <v>0</v>
      </c>
      <c r="M15" s="125">
        <f t="shared" si="1"/>
        <v>0</v>
      </c>
      <c r="N15" s="69">
        <f t="shared" si="1"/>
        <v>0</v>
      </c>
      <c r="O15" s="125">
        <f t="shared" si="1"/>
        <v>0</v>
      </c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25" ht="15.75" customHeight="1">
      <c r="A16" s="313"/>
      <c r="B16" s="44" t="s">
        <v>58</v>
      </c>
      <c r="C16" s="43"/>
      <c r="D16" s="43"/>
      <c r="E16" s="91" t="s">
        <v>156</v>
      </c>
      <c r="F16" s="69">
        <f aca="true" t="shared" si="2" ref="F16:K16">F8-F11</f>
        <v>3</v>
      </c>
      <c r="G16" s="125">
        <f t="shared" si="2"/>
        <v>149</v>
      </c>
      <c r="H16" s="69">
        <f t="shared" si="2"/>
        <v>45</v>
      </c>
      <c r="I16" s="125">
        <f t="shared" si="2"/>
        <v>-110</v>
      </c>
      <c r="J16" s="69">
        <f t="shared" si="2"/>
        <v>1301</v>
      </c>
      <c r="K16" s="125">
        <f t="shared" si="2"/>
        <v>609</v>
      </c>
      <c r="L16" s="69">
        <f>L8-L11</f>
        <v>0</v>
      </c>
      <c r="M16" s="125">
        <f>M8-M11</f>
        <v>0</v>
      </c>
      <c r="N16" s="69">
        <f>N8-N11</f>
        <v>0</v>
      </c>
      <c r="O16" s="125">
        <f>O8-O11</f>
        <v>0</v>
      </c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1:25" ht="15.75" customHeight="1">
      <c r="A17" s="313"/>
      <c r="B17" s="44" t="s">
        <v>59</v>
      </c>
      <c r="C17" s="43"/>
      <c r="D17" s="43"/>
      <c r="E17" s="34"/>
      <c r="F17" s="197">
        <v>0</v>
      </c>
      <c r="G17" s="198">
        <v>0</v>
      </c>
      <c r="H17" s="116">
        <v>6928</v>
      </c>
      <c r="I17" s="117">
        <v>6973</v>
      </c>
      <c r="J17" s="70">
        <v>16682</v>
      </c>
      <c r="K17" s="115">
        <v>17982</v>
      </c>
      <c r="L17" s="70"/>
      <c r="M17" s="114"/>
      <c r="N17" s="116"/>
      <c r="O17" s="126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5" ht="15.75" customHeight="1">
      <c r="A18" s="314"/>
      <c r="B18" s="47" t="s">
        <v>60</v>
      </c>
      <c r="C18" s="31"/>
      <c r="D18" s="31"/>
      <c r="E18" s="17"/>
      <c r="F18" s="127">
        <v>0</v>
      </c>
      <c r="G18" s="128">
        <v>0</v>
      </c>
      <c r="H18" s="129">
        <v>0</v>
      </c>
      <c r="I18" s="130">
        <v>0</v>
      </c>
      <c r="J18" s="129">
        <v>0</v>
      </c>
      <c r="K18" s="130">
        <v>0</v>
      </c>
      <c r="L18" s="129"/>
      <c r="M18" s="130"/>
      <c r="N18" s="129"/>
      <c r="O18" s="131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5" ht="15.75" customHeight="1">
      <c r="A19" s="313" t="s">
        <v>84</v>
      </c>
      <c r="B19" s="50" t="s">
        <v>61</v>
      </c>
      <c r="C19" s="51"/>
      <c r="D19" s="51"/>
      <c r="E19" s="96"/>
      <c r="F19" s="65">
        <v>1779</v>
      </c>
      <c r="G19" s="132">
        <v>2153</v>
      </c>
      <c r="H19" s="66">
        <v>1453</v>
      </c>
      <c r="I19" s="133">
        <v>4216</v>
      </c>
      <c r="J19" s="66">
        <v>4</v>
      </c>
      <c r="K19" s="134">
        <v>4</v>
      </c>
      <c r="L19" s="66"/>
      <c r="M19" s="133"/>
      <c r="N19" s="66"/>
      <c r="O19" s="134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25" ht="15.75" customHeight="1">
      <c r="A20" s="313"/>
      <c r="B20" s="19"/>
      <c r="C20" s="30" t="s">
        <v>62</v>
      </c>
      <c r="D20" s="43"/>
      <c r="E20" s="91"/>
      <c r="F20" s="69">
        <v>1735</v>
      </c>
      <c r="G20" s="125">
        <v>2119</v>
      </c>
      <c r="H20" s="70">
        <v>211</v>
      </c>
      <c r="I20" s="114">
        <v>166</v>
      </c>
      <c r="J20" s="70">
        <v>0</v>
      </c>
      <c r="K20" s="117">
        <v>0</v>
      </c>
      <c r="L20" s="70"/>
      <c r="M20" s="114"/>
      <c r="N20" s="70"/>
      <c r="O20" s="115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15.75" customHeight="1">
      <c r="A21" s="313"/>
      <c r="B21" s="9" t="s">
        <v>63</v>
      </c>
      <c r="C21" s="63"/>
      <c r="D21" s="63"/>
      <c r="E21" s="90" t="s">
        <v>157</v>
      </c>
      <c r="F21" s="262">
        <v>1779</v>
      </c>
      <c r="G21" s="135">
        <v>2153</v>
      </c>
      <c r="H21" s="118">
        <v>1453</v>
      </c>
      <c r="I21" s="120">
        <v>4216</v>
      </c>
      <c r="J21" s="118">
        <v>4</v>
      </c>
      <c r="K21" s="121">
        <v>4</v>
      </c>
      <c r="L21" s="118"/>
      <c r="M21" s="120"/>
      <c r="N21" s="118"/>
      <c r="O21" s="121"/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1:25" ht="15.75" customHeight="1">
      <c r="A22" s="313"/>
      <c r="B22" s="50" t="s">
        <v>64</v>
      </c>
      <c r="C22" s="51"/>
      <c r="D22" s="51"/>
      <c r="E22" s="96" t="s">
        <v>158</v>
      </c>
      <c r="F22" s="65">
        <v>2459</v>
      </c>
      <c r="G22" s="132">
        <v>2914</v>
      </c>
      <c r="H22" s="66">
        <v>1486</v>
      </c>
      <c r="I22" s="133">
        <v>4297</v>
      </c>
      <c r="J22" s="66">
        <v>4532</v>
      </c>
      <c r="K22" s="134">
        <v>1153</v>
      </c>
      <c r="L22" s="66"/>
      <c r="M22" s="133"/>
      <c r="N22" s="66"/>
      <c r="O22" s="134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5" ht="15.75" customHeight="1">
      <c r="A23" s="313"/>
      <c r="B23" s="7" t="s">
        <v>65</v>
      </c>
      <c r="C23" s="52" t="s">
        <v>66</v>
      </c>
      <c r="D23" s="53"/>
      <c r="E23" s="95"/>
      <c r="F23" s="67">
        <v>550</v>
      </c>
      <c r="G23" s="122">
        <v>564</v>
      </c>
      <c r="H23" s="68">
        <v>994</v>
      </c>
      <c r="I23" s="123">
        <v>917</v>
      </c>
      <c r="J23" s="68">
        <v>4436</v>
      </c>
      <c r="K23" s="124">
        <v>0</v>
      </c>
      <c r="L23" s="68"/>
      <c r="M23" s="123"/>
      <c r="N23" s="68"/>
      <c r="O23" s="124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25" ht="15.75" customHeight="1">
      <c r="A24" s="313"/>
      <c r="B24" s="44" t="s">
        <v>159</v>
      </c>
      <c r="C24" s="43"/>
      <c r="D24" s="43"/>
      <c r="E24" s="91" t="s">
        <v>160</v>
      </c>
      <c r="F24" s="69">
        <f aca="true" t="shared" si="3" ref="F24:K24">F21-F22</f>
        <v>-680</v>
      </c>
      <c r="G24" s="125">
        <f t="shared" si="3"/>
        <v>-761</v>
      </c>
      <c r="H24" s="69">
        <f t="shared" si="3"/>
        <v>-33</v>
      </c>
      <c r="I24" s="125">
        <f t="shared" si="3"/>
        <v>-81</v>
      </c>
      <c r="J24" s="69">
        <f t="shared" si="3"/>
        <v>-4528</v>
      </c>
      <c r="K24" s="125">
        <f t="shared" si="3"/>
        <v>-1149</v>
      </c>
      <c r="L24" s="69">
        <f>L21-L22</f>
        <v>0</v>
      </c>
      <c r="M24" s="125">
        <f>M21-M22</f>
        <v>0</v>
      </c>
      <c r="N24" s="69">
        <f>N21-N22</f>
        <v>0</v>
      </c>
      <c r="O24" s="125">
        <f>O21-O22</f>
        <v>0</v>
      </c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  <row r="25" spans="1:25" ht="15.75" customHeight="1">
      <c r="A25" s="313"/>
      <c r="B25" s="101" t="s">
        <v>67</v>
      </c>
      <c r="C25" s="53"/>
      <c r="D25" s="53"/>
      <c r="E25" s="315" t="s">
        <v>161</v>
      </c>
      <c r="F25" s="321">
        <v>680</v>
      </c>
      <c r="G25" s="323">
        <v>761</v>
      </c>
      <c r="H25" s="333">
        <v>33</v>
      </c>
      <c r="I25" s="323">
        <v>81</v>
      </c>
      <c r="J25" s="333">
        <v>4528</v>
      </c>
      <c r="K25" s="323">
        <v>1149</v>
      </c>
      <c r="L25" s="333"/>
      <c r="M25" s="323"/>
      <c r="N25" s="333"/>
      <c r="O25" s="323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15.75" customHeight="1">
      <c r="A26" s="313"/>
      <c r="B26" s="9" t="s">
        <v>68</v>
      </c>
      <c r="C26" s="63"/>
      <c r="D26" s="63"/>
      <c r="E26" s="316"/>
      <c r="F26" s="322"/>
      <c r="G26" s="324"/>
      <c r="H26" s="334"/>
      <c r="I26" s="324"/>
      <c r="J26" s="334"/>
      <c r="K26" s="324"/>
      <c r="L26" s="334"/>
      <c r="M26" s="324"/>
      <c r="N26" s="334"/>
      <c r="O26" s="324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ht="15.75" customHeight="1">
      <c r="A27" s="314"/>
      <c r="B27" s="47" t="s">
        <v>162</v>
      </c>
      <c r="C27" s="31"/>
      <c r="D27" s="31"/>
      <c r="E27" s="92" t="s">
        <v>163</v>
      </c>
      <c r="F27" s="73">
        <f aca="true" t="shared" si="4" ref="F27:K27">F24+F25</f>
        <v>0</v>
      </c>
      <c r="G27" s="136">
        <f t="shared" si="4"/>
        <v>0</v>
      </c>
      <c r="H27" s="73">
        <f t="shared" si="4"/>
        <v>0</v>
      </c>
      <c r="I27" s="136">
        <f t="shared" si="4"/>
        <v>0</v>
      </c>
      <c r="J27" s="73">
        <f t="shared" si="4"/>
        <v>0</v>
      </c>
      <c r="K27" s="136">
        <f t="shared" si="4"/>
        <v>0</v>
      </c>
      <c r="L27" s="73">
        <f>L24+L25</f>
        <v>0</v>
      </c>
      <c r="M27" s="136">
        <f>M24+M25</f>
        <v>0</v>
      </c>
      <c r="N27" s="73">
        <f>N24+N25</f>
        <v>0</v>
      </c>
      <c r="O27" s="136">
        <f>O24+O25</f>
        <v>0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ht="15.75" customHeight="1">
      <c r="A28" s="13"/>
      <c r="F28" s="112"/>
      <c r="G28" s="112"/>
      <c r="H28" s="112"/>
      <c r="I28" s="112"/>
      <c r="J28" s="112"/>
      <c r="K28" s="112"/>
      <c r="L28" s="137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ht="15.75" customHeight="1">
      <c r="A29" s="31"/>
      <c r="F29" s="112"/>
      <c r="G29" s="112"/>
      <c r="H29" s="112"/>
      <c r="I29" s="112"/>
      <c r="J29" s="138"/>
      <c r="K29" s="138"/>
      <c r="L29" s="137"/>
      <c r="M29" s="112"/>
      <c r="N29" s="112"/>
      <c r="O29" s="138" t="s">
        <v>164</v>
      </c>
      <c r="P29" s="112"/>
      <c r="Q29" s="112"/>
      <c r="R29" s="112"/>
      <c r="S29" s="112"/>
      <c r="T29" s="112"/>
      <c r="U29" s="112"/>
      <c r="V29" s="112"/>
      <c r="W29" s="112"/>
      <c r="X29" s="112"/>
      <c r="Y29" s="138"/>
    </row>
    <row r="30" spans="1:25" ht="15.75" customHeight="1">
      <c r="A30" s="306" t="s">
        <v>69</v>
      </c>
      <c r="B30" s="307"/>
      <c r="C30" s="307"/>
      <c r="D30" s="307"/>
      <c r="E30" s="308"/>
      <c r="F30" s="331" t="s">
        <v>259</v>
      </c>
      <c r="G30" s="338"/>
      <c r="H30" s="331" t="s">
        <v>260</v>
      </c>
      <c r="I30" s="338"/>
      <c r="J30" s="331" t="s">
        <v>261</v>
      </c>
      <c r="K30" s="338"/>
      <c r="L30" s="331" t="s">
        <v>262</v>
      </c>
      <c r="M30" s="338"/>
      <c r="N30" s="331" t="s">
        <v>263</v>
      </c>
      <c r="O30" s="338"/>
      <c r="P30" s="139"/>
      <c r="Q30" s="137"/>
      <c r="R30" s="139"/>
      <c r="S30" s="137"/>
      <c r="T30" s="139"/>
      <c r="U30" s="137"/>
      <c r="V30" s="139"/>
      <c r="W30" s="137"/>
      <c r="X30" s="139"/>
      <c r="Y30" s="137"/>
    </row>
    <row r="31" spans="1:25" ht="15.75" customHeight="1">
      <c r="A31" s="309"/>
      <c r="B31" s="310"/>
      <c r="C31" s="310"/>
      <c r="D31" s="310"/>
      <c r="E31" s="311"/>
      <c r="F31" s="108" t="s">
        <v>264</v>
      </c>
      <c r="G31" s="38" t="s">
        <v>2</v>
      </c>
      <c r="H31" s="108" t="s">
        <v>265</v>
      </c>
      <c r="I31" s="38" t="s">
        <v>2</v>
      </c>
      <c r="J31" s="108" t="s">
        <v>266</v>
      </c>
      <c r="K31" s="38" t="s">
        <v>2</v>
      </c>
      <c r="L31" s="108" t="s">
        <v>267</v>
      </c>
      <c r="M31" s="38" t="s">
        <v>2</v>
      </c>
      <c r="N31" s="108" t="s">
        <v>267</v>
      </c>
      <c r="O31" s="196" t="s">
        <v>2</v>
      </c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15.75" customHeight="1">
      <c r="A32" s="312" t="s">
        <v>85</v>
      </c>
      <c r="B32" s="55" t="s">
        <v>50</v>
      </c>
      <c r="C32" s="56"/>
      <c r="D32" s="56"/>
      <c r="E32" s="15" t="s">
        <v>41</v>
      </c>
      <c r="F32" s="66">
        <v>4879</v>
      </c>
      <c r="G32" s="143">
        <v>7507</v>
      </c>
      <c r="H32" s="109">
        <v>0</v>
      </c>
      <c r="I32" s="110">
        <v>0</v>
      </c>
      <c r="J32" s="109">
        <v>0</v>
      </c>
      <c r="K32" s="111">
        <v>0</v>
      </c>
      <c r="L32" s="66">
        <v>1649</v>
      </c>
      <c r="M32" s="143">
        <v>1793</v>
      </c>
      <c r="N32" s="109">
        <v>0</v>
      </c>
      <c r="O32" s="144">
        <v>0</v>
      </c>
      <c r="P32" s="143"/>
      <c r="Q32" s="143"/>
      <c r="R32" s="143"/>
      <c r="S32" s="143"/>
      <c r="T32" s="145"/>
      <c r="U32" s="145"/>
      <c r="V32" s="143"/>
      <c r="W32" s="143"/>
      <c r="X32" s="145"/>
      <c r="Y32" s="145"/>
    </row>
    <row r="33" spans="1:25" ht="15.75" customHeight="1">
      <c r="A33" s="317"/>
      <c r="B33" s="8"/>
      <c r="C33" s="52" t="s">
        <v>70</v>
      </c>
      <c r="D33" s="53"/>
      <c r="E33" s="99"/>
      <c r="F33" s="68">
        <v>3781</v>
      </c>
      <c r="G33" s="146">
        <v>4279</v>
      </c>
      <c r="H33" s="68">
        <v>0</v>
      </c>
      <c r="I33" s="123">
        <v>0</v>
      </c>
      <c r="J33" s="68">
        <v>0</v>
      </c>
      <c r="K33" s="124">
        <v>0</v>
      </c>
      <c r="L33" s="68">
        <v>648</v>
      </c>
      <c r="M33" s="146">
        <v>629</v>
      </c>
      <c r="N33" s="68">
        <v>0</v>
      </c>
      <c r="O33" s="122">
        <v>0</v>
      </c>
      <c r="P33" s="143"/>
      <c r="Q33" s="143"/>
      <c r="R33" s="143"/>
      <c r="S33" s="143"/>
      <c r="T33" s="145"/>
      <c r="U33" s="145"/>
      <c r="V33" s="143"/>
      <c r="W33" s="143"/>
      <c r="X33" s="145"/>
      <c r="Y33" s="145"/>
    </row>
    <row r="34" spans="1:25" ht="15.75" customHeight="1">
      <c r="A34" s="317"/>
      <c r="B34" s="8"/>
      <c r="C34" s="24"/>
      <c r="D34" s="30" t="s">
        <v>71</v>
      </c>
      <c r="E34" s="94"/>
      <c r="F34" s="70">
        <v>0</v>
      </c>
      <c r="G34" s="113">
        <v>0</v>
      </c>
      <c r="H34" s="70">
        <v>0</v>
      </c>
      <c r="I34" s="114">
        <v>0</v>
      </c>
      <c r="J34" s="70">
        <v>0</v>
      </c>
      <c r="K34" s="115">
        <v>0</v>
      </c>
      <c r="L34" s="70">
        <v>648</v>
      </c>
      <c r="M34" s="113">
        <v>629</v>
      </c>
      <c r="N34" s="70">
        <v>0</v>
      </c>
      <c r="O34" s="125">
        <v>0</v>
      </c>
      <c r="P34" s="143"/>
      <c r="Q34" s="143"/>
      <c r="R34" s="143"/>
      <c r="S34" s="143"/>
      <c r="T34" s="145"/>
      <c r="U34" s="145"/>
      <c r="V34" s="143"/>
      <c r="W34" s="143"/>
      <c r="X34" s="145"/>
      <c r="Y34" s="145"/>
    </row>
    <row r="35" spans="1:25" ht="15.75" customHeight="1">
      <c r="A35" s="317"/>
      <c r="B35" s="10"/>
      <c r="C35" s="62" t="s">
        <v>72</v>
      </c>
      <c r="D35" s="63"/>
      <c r="E35" s="100"/>
      <c r="F35" s="118">
        <v>1098</v>
      </c>
      <c r="G35" s="119">
        <v>3228</v>
      </c>
      <c r="H35" s="118">
        <v>0</v>
      </c>
      <c r="I35" s="120">
        <v>0</v>
      </c>
      <c r="J35" s="147">
        <v>0</v>
      </c>
      <c r="K35" s="148">
        <v>0</v>
      </c>
      <c r="L35" s="118">
        <v>1001</v>
      </c>
      <c r="M35" s="119">
        <v>1164</v>
      </c>
      <c r="N35" s="118">
        <v>0</v>
      </c>
      <c r="O35" s="135">
        <v>0</v>
      </c>
      <c r="P35" s="143"/>
      <c r="Q35" s="143"/>
      <c r="R35" s="143"/>
      <c r="S35" s="143"/>
      <c r="T35" s="145"/>
      <c r="U35" s="145"/>
      <c r="V35" s="143"/>
      <c r="W35" s="143"/>
      <c r="X35" s="145"/>
      <c r="Y35" s="145"/>
    </row>
    <row r="36" spans="1:25" ht="15.75" customHeight="1">
      <c r="A36" s="317"/>
      <c r="B36" s="50" t="s">
        <v>53</v>
      </c>
      <c r="C36" s="51"/>
      <c r="D36" s="51"/>
      <c r="E36" s="15" t="s">
        <v>42</v>
      </c>
      <c r="F36" s="66">
        <v>4840</v>
      </c>
      <c r="G36" s="143">
        <v>6700</v>
      </c>
      <c r="H36" s="66">
        <v>0</v>
      </c>
      <c r="I36" s="133">
        <v>0</v>
      </c>
      <c r="J36" s="66">
        <v>0</v>
      </c>
      <c r="K36" s="134">
        <v>0</v>
      </c>
      <c r="L36" s="66">
        <v>673</v>
      </c>
      <c r="M36" s="143">
        <v>319</v>
      </c>
      <c r="N36" s="66">
        <v>0</v>
      </c>
      <c r="O36" s="132">
        <v>0</v>
      </c>
      <c r="P36" s="143"/>
      <c r="Q36" s="143"/>
      <c r="R36" s="143"/>
      <c r="S36" s="143"/>
      <c r="T36" s="143"/>
      <c r="U36" s="143"/>
      <c r="V36" s="143"/>
      <c r="W36" s="143"/>
      <c r="X36" s="145"/>
      <c r="Y36" s="145"/>
    </row>
    <row r="37" spans="1:25" ht="15.75" customHeight="1">
      <c r="A37" s="317"/>
      <c r="B37" s="8"/>
      <c r="C37" s="30" t="s">
        <v>73</v>
      </c>
      <c r="D37" s="43"/>
      <c r="E37" s="94"/>
      <c r="F37" s="70">
        <v>4277</v>
      </c>
      <c r="G37" s="113">
        <v>6196</v>
      </c>
      <c r="H37" s="70">
        <v>0</v>
      </c>
      <c r="I37" s="114">
        <v>0</v>
      </c>
      <c r="J37" s="70">
        <v>0</v>
      </c>
      <c r="K37" s="115">
        <v>0</v>
      </c>
      <c r="L37" s="70">
        <v>489</v>
      </c>
      <c r="M37" s="113">
        <v>47</v>
      </c>
      <c r="N37" s="70">
        <v>0</v>
      </c>
      <c r="O37" s="125">
        <v>0</v>
      </c>
      <c r="P37" s="143"/>
      <c r="Q37" s="143"/>
      <c r="R37" s="143"/>
      <c r="S37" s="143"/>
      <c r="T37" s="143"/>
      <c r="U37" s="143"/>
      <c r="V37" s="143"/>
      <c r="W37" s="143"/>
      <c r="X37" s="145"/>
      <c r="Y37" s="145"/>
    </row>
    <row r="38" spans="1:25" ht="15.75" customHeight="1">
      <c r="A38" s="317"/>
      <c r="B38" s="10"/>
      <c r="C38" s="30" t="s">
        <v>74</v>
      </c>
      <c r="D38" s="43"/>
      <c r="E38" s="94"/>
      <c r="F38" s="69">
        <v>563</v>
      </c>
      <c r="G38" s="125">
        <v>504</v>
      </c>
      <c r="H38" s="70">
        <v>0</v>
      </c>
      <c r="I38" s="114">
        <v>0</v>
      </c>
      <c r="J38" s="70">
        <v>0</v>
      </c>
      <c r="K38" s="148">
        <v>0</v>
      </c>
      <c r="L38" s="70">
        <v>184</v>
      </c>
      <c r="M38" s="113">
        <v>272</v>
      </c>
      <c r="N38" s="70">
        <v>0</v>
      </c>
      <c r="O38" s="125">
        <v>0</v>
      </c>
      <c r="P38" s="143"/>
      <c r="Q38" s="143"/>
      <c r="R38" s="145"/>
      <c r="S38" s="145"/>
      <c r="T38" s="143"/>
      <c r="U38" s="143"/>
      <c r="V38" s="143"/>
      <c r="W38" s="143"/>
      <c r="X38" s="145"/>
      <c r="Y38" s="145"/>
    </row>
    <row r="39" spans="1:25" ht="15.75" customHeight="1">
      <c r="A39" s="318"/>
      <c r="B39" s="11" t="s">
        <v>75</v>
      </c>
      <c r="C39" s="12"/>
      <c r="D39" s="12"/>
      <c r="E39" s="98" t="s">
        <v>165</v>
      </c>
      <c r="F39" s="73">
        <f aca="true" t="shared" si="5" ref="F39:O39">F32-F36</f>
        <v>39</v>
      </c>
      <c r="G39" s="136">
        <f t="shared" si="5"/>
        <v>807</v>
      </c>
      <c r="H39" s="73">
        <f t="shared" si="5"/>
        <v>0</v>
      </c>
      <c r="I39" s="136">
        <f t="shared" si="5"/>
        <v>0</v>
      </c>
      <c r="J39" s="73">
        <f t="shared" si="5"/>
        <v>0</v>
      </c>
      <c r="K39" s="136">
        <f t="shared" si="5"/>
        <v>0</v>
      </c>
      <c r="L39" s="73">
        <f t="shared" si="5"/>
        <v>976</v>
      </c>
      <c r="M39" s="136">
        <f t="shared" si="5"/>
        <v>1474</v>
      </c>
      <c r="N39" s="73">
        <f t="shared" si="5"/>
        <v>0</v>
      </c>
      <c r="O39" s="136">
        <f t="shared" si="5"/>
        <v>0</v>
      </c>
      <c r="P39" s="143"/>
      <c r="Q39" s="143"/>
      <c r="R39" s="143"/>
      <c r="S39" s="143"/>
      <c r="T39" s="143"/>
      <c r="U39" s="143"/>
      <c r="V39" s="143"/>
      <c r="W39" s="143"/>
      <c r="X39" s="145"/>
      <c r="Y39" s="145"/>
    </row>
    <row r="40" spans="1:25" ht="15.75" customHeight="1">
      <c r="A40" s="312" t="s">
        <v>86</v>
      </c>
      <c r="B40" s="50" t="s">
        <v>76</v>
      </c>
      <c r="C40" s="51"/>
      <c r="D40" s="51"/>
      <c r="E40" s="15" t="s">
        <v>44</v>
      </c>
      <c r="F40" s="65">
        <v>1670</v>
      </c>
      <c r="G40" s="132">
        <v>2746</v>
      </c>
      <c r="H40" s="66">
        <v>163</v>
      </c>
      <c r="I40" s="133">
        <v>162</v>
      </c>
      <c r="J40" s="66">
        <v>177</v>
      </c>
      <c r="K40" s="134">
        <v>177</v>
      </c>
      <c r="L40" s="66">
        <v>4964</v>
      </c>
      <c r="M40" s="143">
        <v>3160</v>
      </c>
      <c r="N40" s="66">
        <v>0</v>
      </c>
      <c r="O40" s="132">
        <v>0</v>
      </c>
      <c r="P40" s="143"/>
      <c r="Q40" s="143"/>
      <c r="R40" s="143"/>
      <c r="S40" s="143"/>
      <c r="T40" s="145"/>
      <c r="U40" s="145"/>
      <c r="V40" s="145"/>
      <c r="W40" s="145"/>
      <c r="X40" s="143"/>
      <c r="Y40" s="143"/>
    </row>
    <row r="41" spans="1:25" ht="15.75" customHeight="1">
      <c r="A41" s="319"/>
      <c r="B41" s="10"/>
      <c r="C41" s="30" t="s">
        <v>77</v>
      </c>
      <c r="D41" s="43"/>
      <c r="E41" s="94"/>
      <c r="F41" s="149">
        <v>486</v>
      </c>
      <c r="G41" s="150">
        <v>812</v>
      </c>
      <c r="H41" s="147">
        <v>0</v>
      </c>
      <c r="I41" s="148">
        <v>0</v>
      </c>
      <c r="J41" s="70">
        <v>0</v>
      </c>
      <c r="K41" s="115">
        <v>0</v>
      </c>
      <c r="L41" s="70">
        <v>4942</v>
      </c>
      <c r="M41" s="113">
        <v>3148</v>
      </c>
      <c r="N41" s="70">
        <v>0</v>
      </c>
      <c r="O41" s="125">
        <v>0</v>
      </c>
      <c r="P41" s="145"/>
      <c r="Q41" s="145"/>
      <c r="R41" s="145"/>
      <c r="S41" s="145"/>
      <c r="T41" s="145"/>
      <c r="U41" s="145"/>
      <c r="V41" s="145"/>
      <c r="W41" s="145"/>
      <c r="X41" s="143"/>
      <c r="Y41" s="143"/>
    </row>
    <row r="42" spans="1:25" ht="15.75" customHeight="1">
      <c r="A42" s="319"/>
      <c r="B42" s="50" t="s">
        <v>64</v>
      </c>
      <c r="C42" s="51"/>
      <c r="D42" s="51"/>
      <c r="E42" s="15" t="s">
        <v>45</v>
      </c>
      <c r="F42" s="65">
        <v>2340</v>
      </c>
      <c r="G42" s="132">
        <v>3735</v>
      </c>
      <c r="H42" s="66">
        <v>163</v>
      </c>
      <c r="I42" s="133">
        <v>162</v>
      </c>
      <c r="J42" s="66">
        <v>177</v>
      </c>
      <c r="K42" s="134">
        <v>177</v>
      </c>
      <c r="L42" s="66">
        <v>5793</v>
      </c>
      <c r="M42" s="143">
        <v>4398</v>
      </c>
      <c r="N42" s="66">
        <v>0</v>
      </c>
      <c r="O42" s="132">
        <v>0</v>
      </c>
      <c r="P42" s="143"/>
      <c r="Q42" s="143"/>
      <c r="R42" s="143"/>
      <c r="S42" s="143"/>
      <c r="T42" s="145"/>
      <c r="U42" s="145"/>
      <c r="V42" s="143"/>
      <c r="W42" s="143"/>
      <c r="X42" s="143"/>
      <c r="Y42" s="143"/>
    </row>
    <row r="43" spans="1:25" ht="15.75" customHeight="1">
      <c r="A43" s="319"/>
      <c r="B43" s="10"/>
      <c r="C43" s="30" t="s">
        <v>78</v>
      </c>
      <c r="D43" s="43"/>
      <c r="E43" s="94"/>
      <c r="F43" s="69">
        <v>1321</v>
      </c>
      <c r="G43" s="125">
        <v>1399</v>
      </c>
      <c r="H43" s="70">
        <v>136</v>
      </c>
      <c r="I43" s="114">
        <v>133</v>
      </c>
      <c r="J43" s="147">
        <v>145</v>
      </c>
      <c r="K43" s="148">
        <v>143</v>
      </c>
      <c r="L43" s="70">
        <v>850</v>
      </c>
      <c r="M43" s="113">
        <v>1031</v>
      </c>
      <c r="N43" s="70">
        <v>0</v>
      </c>
      <c r="O43" s="125">
        <v>0</v>
      </c>
      <c r="P43" s="143"/>
      <c r="Q43" s="143"/>
      <c r="R43" s="145"/>
      <c r="S43" s="143"/>
      <c r="T43" s="145"/>
      <c r="U43" s="145"/>
      <c r="V43" s="143"/>
      <c r="W43" s="143"/>
      <c r="X43" s="145"/>
      <c r="Y43" s="145"/>
    </row>
    <row r="44" spans="1:25" ht="15.75" customHeight="1">
      <c r="A44" s="320"/>
      <c r="B44" s="47" t="s">
        <v>75</v>
      </c>
      <c r="C44" s="31"/>
      <c r="D44" s="31"/>
      <c r="E44" s="98" t="s">
        <v>166</v>
      </c>
      <c r="F44" s="127">
        <f aca="true" t="shared" si="6" ref="F44:O44">F40-F42</f>
        <v>-670</v>
      </c>
      <c r="G44" s="128">
        <f t="shared" si="6"/>
        <v>-989</v>
      </c>
      <c r="H44" s="127">
        <f t="shared" si="6"/>
        <v>0</v>
      </c>
      <c r="I44" s="128">
        <f t="shared" si="6"/>
        <v>0</v>
      </c>
      <c r="J44" s="127">
        <f t="shared" si="6"/>
        <v>0</v>
      </c>
      <c r="K44" s="128">
        <f t="shared" si="6"/>
        <v>0</v>
      </c>
      <c r="L44" s="127">
        <f t="shared" si="6"/>
        <v>-829</v>
      </c>
      <c r="M44" s="128">
        <f t="shared" si="6"/>
        <v>-1238</v>
      </c>
      <c r="N44" s="127">
        <f t="shared" si="6"/>
        <v>0</v>
      </c>
      <c r="O44" s="128">
        <f t="shared" si="6"/>
        <v>0</v>
      </c>
      <c r="P44" s="145"/>
      <c r="Q44" s="145"/>
      <c r="R44" s="143"/>
      <c r="S44" s="143"/>
      <c r="T44" s="145"/>
      <c r="U44" s="145"/>
      <c r="V44" s="143"/>
      <c r="W44" s="143"/>
      <c r="X44" s="143"/>
      <c r="Y44" s="143"/>
    </row>
    <row r="45" spans="1:25" ht="15.75" customHeight="1">
      <c r="A45" s="297" t="s">
        <v>87</v>
      </c>
      <c r="B45" s="25" t="s">
        <v>79</v>
      </c>
      <c r="C45" s="20"/>
      <c r="D45" s="20"/>
      <c r="E45" s="97" t="s">
        <v>167</v>
      </c>
      <c r="F45" s="151">
        <f aca="true" t="shared" si="7" ref="F45:O45">F39+F44</f>
        <v>-631</v>
      </c>
      <c r="G45" s="152">
        <f t="shared" si="7"/>
        <v>-182</v>
      </c>
      <c r="H45" s="151">
        <f t="shared" si="7"/>
        <v>0</v>
      </c>
      <c r="I45" s="152">
        <f t="shared" si="7"/>
        <v>0</v>
      </c>
      <c r="J45" s="151">
        <f t="shared" si="7"/>
        <v>0</v>
      </c>
      <c r="K45" s="152">
        <f t="shared" si="7"/>
        <v>0</v>
      </c>
      <c r="L45" s="151">
        <f t="shared" si="7"/>
        <v>147</v>
      </c>
      <c r="M45" s="152">
        <f t="shared" si="7"/>
        <v>236</v>
      </c>
      <c r="N45" s="151">
        <f t="shared" si="7"/>
        <v>0</v>
      </c>
      <c r="O45" s="152">
        <f t="shared" si="7"/>
        <v>0</v>
      </c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1:25" ht="15.75" customHeight="1">
      <c r="A46" s="298"/>
      <c r="B46" s="44" t="s">
        <v>80</v>
      </c>
      <c r="C46" s="43"/>
      <c r="D46" s="43"/>
      <c r="E46" s="43"/>
      <c r="F46" s="149">
        <v>0</v>
      </c>
      <c r="G46" s="150">
        <v>0</v>
      </c>
      <c r="H46" s="147">
        <v>0</v>
      </c>
      <c r="I46" s="148">
        <v>0</v>
      </c>
      <c r="J46" s="147">
        <v>0</v>
      </c>
      <c r="K46" s="148">
        <v>0</v>
      </c>
      <c r="L46" s="70">
        <v>0</v>
      </c>
      <c r="M46" s="113">
        <v>0</v>
      </c>
      <c r="N46" s="147">
        <v>0</v>
      </c>
      <c r="O46" s="126">
        <v>0</v>
      </c>
      <c r="P46" s="145"/>
      <c r="Q46" s="145"/>
      <c r="R46" s="145"/>
      <c r="S46" s="145"/>
      <c r="T46" s="145"/>
      <c r="U46" s="145"/>
      <c r="V46" s="145"/>
      <c r="W46" s="145"/>
      <c r="X46" s="145"/>
      <c r="Y46" s="145"/>
    </row>
    <row r="47" spans="1:25" ht="15.75" customHeight="1">
      <c r="A47" s="298"/>
      <c r="B47" s="44" t="s">
        <v>81</v>
      </c>
      <c r="C47" s="43"/>
      <c r="D47" s="43"/>
      <c r="E47" s="43"/>
      <c r="F47" s="70">
        <v>1215</v>
      </c>
      <c r="G47" s="113">
        <v>1846</v>
      </c>
      <c r="H47" s="70">
        <v>0</v>
      </c>
      <c r="I47" s="114">
        <v>0</v>
      </c>
      <c r="J47" s="70">
        <v>0</v>
      </c>
      <c r="K47" s="115">
        <v>0</v>
      </c>
      <c r="L47" s="70">
        <v>306</v>
      </c>
      <c r="M47" s="113">
        <v>338</v>
      </c>
      <c r="N47" s="70">
        <v>0</v>
      </c>
      <c r="O47" s="125">
        <v>0</v>
      </c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1:25" ht="15.75" customHeight="1">
      <c r="A48" s="299"/>
      <c r="B48" s="47" t="s">
        <v>82</v>
      </c>
      <c r="C48" s="31"/>
      <c r="D48" s="31"/>
      <c r="E48" s="31"/>
      <c r="F48" s="74">
        <v>1150</v>
      </c>
      <c r="G48" s="153">
        <v>1829</v>
      </c>
      <c r="H48" s="74">
        <v>0</v>
      </c>
      <c r="I48" s="154">
        <v>0</v>
      </c>
      <c r="J48" s="74">
        <v>0</v>
      </c>
      <c r="K48" s="155">
        <v>0</v>
      </c>
      <c r="L48" s="74">
        <v>224</v>
      </c>
      <c r="M48" s="153">
        <v>179</v>
      </c>
      <c r="N48" s="74">
        <v>0</v>
      </c>
      <c r="O48" s="136">
        <v>0</v>
      </c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view="pageBreakPreview" zoomScale="85" zoomScaleSheetLayoutView="85" zoomScalePageLayoutView="0" workbookViewId="0" topLeftCell="A1">
      <selection activeCell="G37" sqref="G37"/>
    </sheetView>
  </sheetViews>
  <sheetFormatPr defaultColWidth="9" defaultRowHeight="14.25"/>
  <cols>
    <col min="1" max="2" width="3.69921875" style="2" customWidth="1"/>
    <col min="3" max="3" width="21.296875" style="2" customWidth="1"/>
    <col min="4" max="4" width="20" style="2" customWidth="1"/>
    <col min="5" max="14" width="12.69921875" style="2" customWidth="1"/>
    <col min="15" max="16384" width="9" style="2" customWidth="1"/>
  </cols>
  <sheetData>
    <row r="1" spans="1:4" ht="33.75" customHeight="1">
      <c r="A1" s="158" t="s">
        <v>0</v>
      </c>
      <c r="B1" s="158"/>
      <c r="C1" s="199" t="s">
        <v>252</v>
      </c>
      <c r="D1" s="200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1"/>
      <c r="B5" s="201" t="s">
        <v>247</v>
      </c>
      <c r="C5" s="201"/>
      <c r="D5" s="201"/>
      <c r="H5" s="37"/>
      <c r="L5" s="37"/>
      <c r="N5" s="37" t="s">
        <v>170</v>
      </c>
    </row>
    <row r="6" spans="1:14" ht="15" customHeight="1">
      <c r="A6" s="202"/>
      <c r="B6" s="203"/>
      <c r="C6" s="203"/>
      <c r="D6" s="203"/>
      <c r="E6" s="339" t="s">
        <v>250</v>
      </c>
      <c r="F6" s="340"/>
      <c r="G6" s="339" t="s">
        <v>249</v>
      </c>
      <c r="H6" s="340"/>
      <c r="I6" s="339" t="s">
        <v>251</v>
      </c>
      <c r="J6" s="340"/>
      <c r="K6" s="339"/>
      <c r="L6" s="340"/>
      <c r="M6" s="339"/>
      <c r="N6" s="340"/>
    </row>
    <row r="7" spans="1:14" ht="15" customHeight="1">
      <c r="A7" s="59"/>
      <c r="B7" s="60"/>
      <c r="C7" s="60"/>
      <c r="D7" s="60"/>
      <c r="E7" s="204" t="s">
        <v>246</v>
      </c>
      <c r="F7" s="205" t="s">
        <v>2</v>
      </c>
      <c r="G7" s="204" t="s">
        <v>246</v>
      </c>
      <c r="H7" s="205" t="s">
        <v>2</v>
      </c>
      <c r="I7" s="204" t="s">
        <v>246</v>
      </c>
      <c r="J7" s="205" t="s">
        <v>2</v>
      </c>
      <c r="K7" s="204" t="s">
        <v>246</v>
      </c>
      <c r="L7" s="205" t="s">
        <v>2</v>
      </c>
      <c r="M7" s="204" t="s">
        <v>246</v>
      </c>
      <c r="N7" s="229" t="s">
        <v>2</v>
      </c>
    </row>
    <row r="8" spans="1:14" ht="18" customHeight="1">
      <c r="A8" s="288" t="s">
        <v>171</v>
      </c>
      <c r="B8" s="206" t="s">
        <v>172</v>
      </c>
      <c r="C8" s="207"/>
      <c r="D8" s="207"/>
      <c r="E8" s="230">
        <v>1</v>
      </c>
      <c r="F8" s="231">
        <v>1</v>
      </c>
      <c r="G8" s="208">
        <v>1</v>
      </c>
      <c r="H8" s="252">
        <v>1</v>
      </c>
      <c r="I8" s="208">
        <v>6</v>
      </c>
      <c r="J8" s="252">
        <v>6</v>
      </c>
      <c r="K8" s="208"/>
      <c r="L8" s="209"/>
      <c r="M8" s="208"/>
      <c r="N8" s="209"/>
    </row>
    <row r="9" spans="1:14" ht="18" customHeight="1">
      <c r="A9" s="289"/>
      <c r="B9" s="288" t="s">
        <v>173</v>
      </c>
      <c r="C9" s="172" t="s">
        <v>174</v>
      </c>
      <c r="D9" s="173"/>
      <c r="E9" s="232">
        <v>251</v>
      </c>
      <c r="F9" s="233">
        <v>251</v>
      </c>
      <c r="G9" s="210">
        <v>790</v>
      </c>
      <c r="H9" s="253">
        <v>790</v>
      </c>
      <c r="I9" s="210">
        <v>350</v>
      </c>
      <c r="J9" s="253">
        <v>350</v>
      </c>
      <c r="K9" s="210"/>
      <c r="L9" s="211"/>
      <c r="M9" s="210"/>
      <c r="N9" s="211"/>
    </row>
    <row r="10" spans="1:14" ht="18" customHeight="1">
      <c r="A10" s="289"/>
      <c r="B10" s="289"/>
      <c r="C10" s="44" t="s">
        <v>175</v>
      </c>
      <c r="D10" s="43"/>
      <c r="E10" s="234">
        <v>251</v>
      </c>
      <c r="F10" s="235">
        <v>251</v>
      </c>
      <c r="G10" s="212">
        <v>790</v>
      </c>
      <c r="H10" s="254">
        <v>790</v>
      </c>
      <c r="I10" s="212">
        <v>175</v>
      </c>
      <c r="J10" s="254">
        <v>175</v>
      </c>
      <c r="K10" s="212"/>
      <c r="L10" s="213"/>
      <c r="M10" s="212"/>
      <c r="N10" s="213"/>
    </row>
    <row r="11" spans="1:14" ht="18" customHeight="1">
      <c r="A11" s="289"/>
      <c r="B11" s="289"/>
      <c r="C11" s="44" t="s">
        <v>176</v>
      </c>
      <c r="D11" s="43"/>
      <c r="E11" s="234">
        <v>0</v>
      </c>
      <c r="F11" s="235">
        <v>0</v>
      </c>
      <c r="G11" s="212">
        <v>0</v>
      </c>
      <c r="H11" s="254">
        <v>0</v>
      </c>
      <c r="I11" s="212">
        <v>0</v>
      </c>
      <c r="J11" s="254">
        <v>0</v>
      </c>
      <c r="K11" s="212"/>
      <c r="L11" s="213"/>
      <c r="M11" s="212"/>
      <c r="N11" s="213"/>
    </row>
    <row r="12" spans="1:14" ht="18" customHeight="1">
      <c r="A12" s="289"/>
      <c r="B12" s="289"/>
      <c r="C12" s="44" t="s">
        <v>177</v>
      </c>
      <c r="D12" s="43"/>
      <c r="E12" s="234">
        <v>0</v>
      </c>
      <c r="F12" s="235">
        <v>0</v>
      </c>
      <c r="G12" s="212">
        <v>0</v>
      </c>
      <c r="H12" s="254">
        <v>0</v>
      </c>
      <c r="I12" s="212">
        <v>175</v>
      </c>
      <c r="J12" s="254">
        <v>175</v>
      </c>
      <c r="K12" s="212"/>
      <c r="L12" s="213"/>
      <c r="M12" s="212"/>
      <c r="N12" s="213"/>
    </row>
    <row r="13" spans="1:14" ht="18" customHeight="1">
      <c r="A13" s="289"/>
      <c r="B13" s="289"/>
      <c r="C13" s="44" t="s">
        <v>178</v>
      </c>
      <c r="D13" s="43"/>
      <c r="E13" s="234">
        <v>0</v>
      </c>
      <c r="F13" s="235">
        <v>0</v>
      </c>
      <c r="G13" s="212">
        <v>0</v>
      </c>
      <c r="H13" s="254">
        <v>0</v>
      </c>
      <c r="I13" s="212">
        <v>0</v>
      </c>
      <c r="J13" s="254">
        <v>0</v>
      </c>
      <c r="K13" s="212"/>
      <c r="L13" s="213"/>
      <c r="M13" s="212"/>
      <c r="N13" s="213"/>
    </row>
    <row r="14" spans="1:14" ht="18" customHeight="1">
      <c r="A14" s="290"/>
      <c r="B14" s="290"/>
      <c r="C14" s="47" t="s">
        <v>179</v>
      </c>
      <c r="D14" s="31"/>
      <c r="E14" s="236">
        <v>0</v>
      </c>
      <c r="F14" s="237">
        <v>0</v>
      </c>
      <c r="G14" s="214">
        <v>0</v>
      </c>
      <c r="H14" s="255">
        <v>0</v>
      </c>
      <c r="I14" s="214">
        <v>0</v>
      </c>
      <c r="J14" s="255">
        <v>0</v>
      </c>
      <c r="K14" s="214"/>
      <c r="L14" s="215"/>
      <c r="M14" s="214"/>
      <c r="N14" s="215"/>
    </row>
    <row r="15" spans="1:14" ht="18" customHeight="1">
      <c r="A15" s="336" t="s">
        <v>180</v>
      </c>
      <c r="B15" s="288" t="s">
        <v>181</v>
      </c>
      <c r="C15" s="172" t="s">
        <v>182</v>
      </c>
      <c r="D15" s="173"/>
      <c r="E15" s="238">
        <v>2347</v>
      </c>
      <c r="F15" s="239">
        <v>2922</v>
      </c>
      <c r="G15" s="216">
        <v>261</v>
      </c>
      <c r="H15" s="256">
        <v>280</v>
      </c>
      <c r="I15" s="216">
        <v>3919.8</v>
      </c>
      <c r="J15" s="256">
        <v>4977.9</v>
      </c>
      <c r="K15" s="216"/>
      <c r="L15" s="152"/>
      <c r="M15" s="216"/>
      <c r="N15" s="152"/>
    </row>
    <row r="16" spans="1:14" ht="18" customHeight="1">
      <c r="A16" s="289"/>
      <c r="B16" s="289"/>
      <c r="C16" s="44" t="s">
        <v>183</v>
      </c>
      <c r="D16" s="43"/>
      <c r="E16" s="234">
        <v>1090</v>
      </c>
      <c r="F16" s="235">
        <v>1189</v>
      </c>
      <c r="G16" s="70">
        <v>2187</v>
      </c>
      <c r="H16" s="114">
        <v>2195</v>
      </c>
      <c r="I16" s="70">
        <v>8424.2</v>
      </c>
      <c r="J16" s="114">
        <v>6510.5</v>
      </c>
      <c r="K16" s="70"/>
      <c r="L16" s="125"/>
      <c r="M16" s="70"/>
      <c r="N16" s="125"/>
    </row>
    <row r="17" spans="1:14" ht="18" customHeight="1">
      <c r="A17" s="289"/>
      <c r="B17" s="289"/>
      <c r="C17" s="44" t="s">
        <v>184</v>
      </c>
      <c r="D17" s="43"/>
      <c r="E17" s="234">
        <v>0</v>
      </c>
      <c r="F17" s="235">
        <v>0</v>
      </c>
      <c r="G17" s="70">
        <v>0</v>
      </c>
      <c r="H17" s="114">
        <v>0</v>
      </c>
      <c r="I17" s="70">
        <v>0</v>
      </c>
      <c r="J17" s="114">
        <v>0</v>
      </c>
      <c r="K17" s="70"/>
      <c r="L17" s="125"/>
      <c r="M17" s="70"/>
      <c r="N17" s="125"/>
    </row>
    <row r="18" spans="1:14" ht="18" customHeight="1">
      <c r="A18" s="289"/>
      <c r="B18" s="290"/>
      <c r="C18" s="47" t="s">
        <v>185</v>
      </c>
      <c r="D18" s="31"/>
      <c r="E18" s="240">
        <v>3437</v>
      </c>
      <c r="F18" s="241">
        <v>4111</v>
      </c>
      <c r="G18" s="257">
        <v>2448</v>
      </c>
      <c r="H18" s="217">
        <v>2475</v>
      </c>
      <c r="I18" s="73">
        <v>12344</v>
      </c>
      <c r="J18" s="217">
        <v>11488.4</v>
      </c>
      <c r="K18" s="73"/>
      <c r="L18" s="217"/>
      <c r="M18" s="73"/>
      <c r="N18" s="217"/>
    </row>
    <row r="19" spans="1:14" ht="18" customHeight="1">
      <c r="A19" s="289"/>
      <c r="B19" s="288" t="s">
        <v>186</v>
      </c>
      <c r="C19" s="172" t="s">
        <v>187</v>
      </c>
      <c r="D19" s="173"/>
      <c r="E19" s="242">
        <v>3</v>
      </c>
      <c r="F19" s="243">
        <v>5</v>
      </c>
      <c r="G19" s="151">
        <v>869</v>
      </c>
      <c r="H19" s="152">
        <v>1145</v>
      </c>
      <c r="I19" s="151">
        <v>1401.7</v>
      </c>
      <c r="J19" s="152">
        <v>901.9</v>
      </c>
      <c r="K19" s="151"/>
      <c r="L19" s="152"/>
      <c r="M19" s="151"/>
      <c r="N19" s="152"/>
    </row>
    <row r="20" spans="1:14" ht="18" customHeight="1">
      <c r="A20" s="289"/>
      <c r="B20" s="289"/>
      <c r="C20" s="44" t="s">
        <v>188</v>
      </c>
      <c r="D20" s="43"/>
      <c r="E20" s="244">
        <v>1431</v>
      </c>
      <c r="F20" s="245">
        <v>2124</v>
      </c>
      <c r="G20" s="69">
        <v>2135</v>
      </c>
      <c r="H20" s="125">
        <v>2200</v>
      </c>
      <c r="I20" s="69">
        <v>758.1</v>
      </c>
      <c r="J20" s="125">
        <v>456.4</v>
      </c>
      <c r="K20" s="69"/>
      <c r="L20" s="125"/>
      <c r="M20" s="69"/>
      <c r="N20" s="125"/>
    </row>
    <row r="21" spans="1:14" s="222" customFormat="1" ht="18" customHeight="1">
      <c r="A21" s="289"/>
      <c r="B21" s="289"/>
      <c r="C21" s="218" t="s">
        <v>189</v>
      </c>
      <c r="D21" s="219"/>
      <c r="E21" s="246">
        <v>0</v>
      </c>
      <c r="F21" s="247">
        <v>0</v>
      </c>
      <c r="G21" s="220">
        <v>167</v>
      </c>
      <c r="H21" s="221">
        <v>152</v>
      </c>
      <c r="I21" s="220">
        <v>0</v>
      </c>
      <c r="J21" s="221">
        <v>0</v>
      </c>
      <c r="K21" s="220"/>
      <c r="L21" s="221"/>
      <c r="M21" s="220"/>
      <c r="N21" s="221"/>
    </row>
    <row r="22" spans="1:14" ht="18" customHeight="1">
      <c r="A22" s="289"/>
      <c r="B22" s="290"/>
      <c r="C22" s="11" t="s">
        <v>190</v>
      </c>
      <c r="D22" s="12"/>
      <c r="E22" s="240">
        <v>1434</v>
      </c>
      <c r="F22" s="248">
        <v>2128</v>
      </c>
      <c r="G22" s="73">
        <v>3172</v>
      </c>
      <c r="H22" s="136">
        <v>3497</v>
      </c>
      <c r="I22" s="73">
        <v>2159.8</v>
      </c>
      <c r="J22" s="136">
        <v>1358.3</v>
      </c>
      <c r="K22" s="73"/>
      <c r="L22" s="136"/>
      <c r="M22" s="73"/>
      <c r="N22" s="136"/>
    </row>
    <row r="23" spans="1:14" ht="18" customHeight="1">
      <c r="A23" s="289"/>
      <c r="B23" s="288" t="s">
        <v>191</v>
      </c>
      <c r="C23" s="172" t="s">
        <v>192</v>
      </c>
      <c r="D23" s="173"/>
      <c r="E23" s="242">
        <v>251</v>
      </c>
      <c r="F23" s="243">
        <v>251</v>
      </c>
      <c r="G23" s="151">
        <v>790</v>
      </c>
      <c r="H23" s="152">
        <v>790</v>
      </c>
      <c r="I23" s="151">
        <v>350</v>
      </c>
      <c r="J23" s="152">
        <v>350</v>
      </c>
      <c r="K23" s="151"/>
      <c r="L23" s="152"/>
      <c r="M23" s="151"/>
      <c r="N23" s="152"/>
    </row>
    <row r="24" spans="1:14" ht="18" customHeight="1">
      <c r="A24" s="289"/>
      <c r="B24" s="289"/>
      <c r="C24" s="44" t="s">
        <v>193</v>
      </c>
      <c r="D24" s="43"/>
      <c r="E24" s="244">
        <v>0</v>
      </c>
      <c r="F24" s="245">
        <v>0</v>
      </c>
      <c r="G24" s="69">
        <v>-1514</v>
      </c>
      <c r="H24" s="125">
        <v>-1811</v>
      </c>
      <c r="I24" s="69">
        <v>9747</v>
      </c>
      <c r="J24" s="125">
        <v>9692</v>
      </c>
      <c r="K24" s="69"/>
      <c r="L24" s="125"/>
      <c r="M24" s="69"/>
      <c r="N24" s="125"/>
    </row>
    <row r="25" spans="1:14" ht="18" customHeight="1">
      <c r="A25" s="289"/>
      <c r="B25" s="289"/>
      <c r="C25" s="44" t="s">
        <v>194</v>
      </c>
      <c r="D25" s="43"/>
      <c r="E25" s="244">
        <v>1752</v>
      </c>
      <c r="F25" s="245">
        <v>1732</v>
      </c>
      <c r="G25" s="69">
        <v>0</v>
      </c>
      <c r="H25" s="125">
        <v>0</v>
      </c>
      <c r="I25" s="69">
        <v>87.5</v>
      </c>
      <c r="J25" s="125">
        <v>87.5</v>
      </c>
      <c r="K25" s="69"/>
      <c r="L25" s="125"/>
      <c r="M25" s="69"/>
      <c r="N25" s="125"/>
    </row>
    <row r="26" spans="1:14" ht="18" customHeight="1">
      <c r="A26" s="289"/>
      <c r="B26" s="290"/>
      <c r="C26" s="45" t="s">
        <v>195</v>
      </c>
      <c r="D26" s="46"/>
      <c r="E26" s="249">
        <v>2003</v>
      </c>
      <c r="F26" s="248">
        <v>1982</v>
      </c>
      <c r="G26" s="71">
        <v>-724</v>
      </c>
      <c r="H26" s="136">
        <v>-1021</v>
      </c>
      <c r="I26" s="71">
        <v>10184.1</v>
      </c>
      <c r="J26" s="136">
        <v>10130.1</v>
      </c>
      <c r="K26" s="71"/>
      <c r="L26" s="136"/>
      <c r="M26" s="71"/>
      <c r="N26" s="136"/>
    </row>
    <row r="27" spans="1:14" ht="18" customHeight="1">
      <c r="A27" s="290"/>
      <c r="B27" s="47" t="s">
        <v>196</v>
      </c>
      <c r="C27" s="31"/>
      <c r="D27" s="31"/>
      <c r="E27" s="250">
        <v>3437</v>
      </c>
      <c r="F27" s="248">
        <v>4111</v>
      </c>
      <c r="G27" s="258">
        <v>2448</v>
      </c>
      <c r="H27" s="136">
        <v>2475</v>
      </c>
      <c r="I27" s="260">
        <v>12344</v>
      </c>
      <c r="J27" s="136">
        <v>11488.4</v>
      </c>
      <c r="K27" s="73"/>
      <c r="L27" s="136"/>
      <c r="M27" s="73"/>
      <c r="N27" s="136"/>
    </row>
    <row r="28" spans="1:14" ht="18" customHeight="1">
      <c r="A28" s="288" t="s">
        <v>197</v>
      </c>
      <c r="B28" s="288" t="s">
        <v>198</v>
      </c>
      <c r="C28" s="172" t="s">
        <v>199</v>
      </c>
      <c r="D28" s="223" t="s">
        <v>41</v>
      </c>
      <c r="E28" s="242">
        <v>0</v>
      </c>
      <c r="F28" s="243">
        <v>0</v>
      </c>
      <c r="G28" s="151">
        <v>348.436337</v>
      </c>
      <c r="H28" s="152">
        <v>343</v>
      </c>
      <c r="I28" s="151">
        <v>5898.3</v>
      </c>
      <c r="J28" s="152">
        <v>5980.3</v>
      </c>
      <c r="K28" s="151"/>
      <c r="L28" s="152"/>
      <c r="M28" s="151"/>
      <c r="N28" s="152"/>
    </row>
    <row r="29" spans="1:14" ht="18" customHeight="1">
      <c r="A29" s="289"/>
      <c r="B29" s="289"/>
      <c r="C29" s="44" t="s">
        <v>200</v>
      </c>
      <c r="D29" s="224" t="s">
        <v>42</v>
      </c>
      <c r="E29" s="244">
        <v>0</v>
      </c>
      <c r="F29" s="245">
        <v>0</v>
      </c>
      <c r="G29" s="259">
        <v>269.654822</v>
      </c>
      <c r="H29" s="125">
        <v>266</v>
      </c>
      <c r="I29" s="69">
        <v>2534.9</v>
      </c>
      <c r="J29" s="125">
        <v>2676.4</v>
      </c>
      <c r="K29" s="69"/>
      <c r="L29" s="125"/>
      <c r="M29" s="69"/>
      <c r="N29" s="125"/>
    </row>
    <row r="30" spans="1:14" ht="18" customHeight="1">
      <c r="A30" s="289"/>
      <c r="B30" s="289"/>
      <c r="C30" s="44" t="s">
        <v>201</v>
      </c>
      <c r="D30" s="224" t="s">
        <v>202</v>
      </c>
      <c r="E30" s="244">
        <v>0</v>
      </c>
      <c r="F30" s="245">
        <v>0</v>
      </c>
      <c r="G30" s="69">
        <v>34.384621</v>
      </c>
      <c r="H30" s="125">
        <v>40</v>
      </c>
      <c r="I30" s="69">
        <v>3046.7</v>
      </c>
      <c r="J30" s="125">
        <v>3042.5</v>
      </c>
      <c r="K30" s="69"/>
      <c r="L30" s="125"/>
      <c r="M30" s="69"/>
      <c r="N30" s="125"/>
    </row>
    <row r="31" spans="1:15" ht="18" customHeight="1">
      <c r="A31" s="289"/>
      <c r="B31" s="289"/>
      <c r="C31" s="11" t="s">
        <v>203</v>
      </c>
      <c r="D31" s="225" t="s">
        <v>204</v>
      </c>
      <c r="E31" s="240">
        <f>E28-E29-E30</f>
        <v>0</v>
      </c>
      <c r="F31" s="241">
        <v>0</v>
      </c>
      <c r="G31" s="73">
        <f aca="true" t="shared" si="0" ref="G31:N31">G28-G29-G30</f>
        <v>44.39689399999995</v>
      </c>
      <c r="H31" s="217">
        <f t="shared" si="0"/>
        <v>37</v>
      </c>
      <c r="I31" s="73">
        <f t="shared" si="0"/>
        <v>316.7000000000003</v>
      </c>
      <c r="J31" s="217">
        <f t="shared" si="0"/>
        <v>261.4000000000001</v>
      </c>
      <c r="K31" s="73">
        <f t="shared" si="0"/>
        <v>0</v>
      </c>
      <c r="L31" s="226">
        <f t="shared" si="0"/>
        <v>0</v>
      </c>
      <c r="M31" s="73">
        <f t="shared" si="0"/>
        <v>0</v>
      </c>
      <c r="N31" s="217">
        <f t="shared" si="0"/>
        <v>0</v>
      </c>
      <c r="O31" s="7"/>
    </row>
    <row r="32" spans="1:14" ht="18" customHeight="1">
      <c r="A32" s="289"/>
      <c r="B32" s="289"/>
      <c r="C32" s="172" t="s">
        <v>205</v>
      </c>
      <c r="D32" s="223" t="s">
        <v>206</v>
      </c>
      <c r="E32" s="242">
        <v>72</v>
      </c>
      <c r="F32" s="243">
        <v>89</v>
      </c>
      <c r="G32" s="151">
        <v>254.981806</v>
      </c>
      <c r="H32" s="152">
        <v>277</v>
      </c>
      <c r="I32" s="151">
        <v>61.2</v>
      </c>
      <c r="J32" s="152">
        <v>99.1</v>
      </c>
      <c r="K32" s="151"/>
      <c r="L32" s="152"/>
      <c r="M32" s="151"/>
      <c r="N32" s="152"/>
    </row>
    <row r="33" spans="1:14" ht="18" customHeight="1">
      <c r="A33" s="289"/>
      <c r="B33" s="289"/>
      <c r="C33" s="44" t="s">
        <v>207</v>
      </c>
      <c r="D33" s="224" t="s">
        <v>208</v>
      </c>
      <c r="E33" s="244">
        <v>52</v>
      </c>
      <c r="F33" s="245">
        <v>68</v>
      </c>
      <c r="G33" s="69">
        <v>1.554988</v>
      </c>
      <c r="H33" s="125">
        <v>2</v>
      </c>
      <c r="I33" s="69">
        <v>10.4</v>
      </c>
      <c r="J33" s="125">
        <v>7.2</v>
      </c>
      <c r="K33" s="69"/>
      <c r="L33" s="125"/>
      <c r="M33" s="69"/>
      <c r="N33" s="125"/>
    </row>
    <row r="34" spans="1:14" ht="18" customHeight="1">
      <c r="A34" s="289"/>
      <c r="B34" s="290"/>
      <c r="C34" s="11" t="s">
        <v>209</v>
      </c>
      <c r="D34" s="225" t="s">
        <v>210</v>
      </c>
      <c r="E34" s="240">
        <f>E31+E32-E33</f>
        <v>20</v>
      </c>
      <c r="F34" s="248">
        <v>21</v>
      </c>
      <c r="G34" s="73">
        <f>G31+G32-G33</f>
        <v>297.823712</v>
      </c>
      <c r="H34" s="136">
        <f aca="true" t="shared" si="1" ref="G34:N34">H31+H32-H33</f>
        <v>312</v>
      </c>
      <c r="I34" s="73">
        <f t="shared" si="1"/>
        <v>367.5000000000003</v>
      </c>
      <c r="J34" s="136">
        <f t="shared" si="1"/>
        <v>353.3000000000001</v>
      </c>
      <c r="K34" s="73">
        <f t="shared" si="1"/>
        <v>0</v>
      </c>
      <c r="L34" s="136">
        <f t="shared" si="1"/>
        <v>0</v>
      </c>
      <c r="M34" s="73">
        <f t="shared" si="1"/>
        <v>0</v>
      </c>
      <c r="N34" s="136">
        <f t="shared" si="1"/>
        <v>0</v>
      </c>
    </row>
    <row r="35" spans="1:14" ht="18" customHeight="1">
      <c r="A35" s="289"/>
      <c r="B35" s="288" t="s">
        <v>211</v>
      </c>
      <c r="C35" s="172" t="s">
        <v>212</v>
      </c>
      <c r="D35" s="223" t="s">
        <v>213</v>
      </c>
      <c r="E35" s="242">
        <v>0</v>
      </c>
      <c r="F35" s="243">
        <v>0</v>
      </c>
      <c r="G35" s="151">
        <v>0</v>
      </c>
      <c r="H35" s="152">
        <v>0</v>
      </c>
      <c r="I35" s="151">
        <v>38.5</v>
      </c>
      <c r="J35" s="152">
        <v>8.1</v>
      </c>
      <c r="K35" s="151"/>
      <c r="L35" s="152"/>
      <c r="M35" s="151"/>
      <c r="N35" s="152"/>
    </row>
    <row r="36" spans="1:14" ht="18" customHeight="1">
      <c r="A36" s="289"/>
      <c r="B36" s="289"/>
      <c r="C36" s="44" t="s">
        <v>214</v>
      </c>
      <c r="D36" s="224" t="s">
        <v>215</v>
      </c>
      <c r="E36" s="244">
        <v>0</v>
      </c>
      <c r="F36" s="245">
        <v>0</v>
      </c>
      <c r="G36" s="69">
        <v>0</v>
      </c>
      <c r="H36" s="125">
        <v>0</v>
      </c>
      <c r="I36" s="69">
        <v>107.4</v>
      </c>
      <c r="J36" s="125">
        <v>71.4</v>
      </c>
      <c r="K36" s="69"/>
      <c r="L36" s="125"/>
      <c r="M36" s="69"/>
      <c r="N36" s="125"/>
    </row>
    <row r="37" spans="1:14" ht="18" customHeight="1">
      <c r="A37" s="289"/>
      <c r="B37" s="289"/>
      <c r="C37" s="44" t="s">
        <v>216</v>
      </c>
      <c r="D37" s="224" t="s">
        <v>217</v>
      </c>
      <c r="E37" s="244">
        <f>E34+E35-E36</f>
        <v>20</v>
      </c>
      <c r="F37" s="245">
        <v>21</v>
      </c>
      <c r="G37" s="69">
        <f aca="true" t="shared" si="2" ref="G37:N37">G34+G35-G36</f>
        <v>297.823712</v>
      </c>
      <c r="H37" s="125">
        <f t="shared" si="2"/>
        <v>312</v>
      </c>
      <c r="I37" s="69">
        <f t="shared" si="2"/>
        <v>298.60000000000025</v>
      </c>
      <c r="J37" s="125">
        <f t="shared" si="2"/>
        <v>290.0000000000001</v>
      </c>
      <c r="K37" s="69">
        <f t="shared" si="2"/>
        <v>0</v>
      </c>
      <c r="L37" s="125">
        <f t="shared" si="2"/>
        <v>0</v>
      </c>
      <c r="M37" s="69">
        <f t="shared" si="2"/>
        <v>0</v>
      </c>
      <c r="N37" s="125">
        <f t="shared" si="2"/>
        <v>0</v>
      </c>
    </row>
    <row r="38" spans="1:14" ht="18" customHeight="1">
      <c r="A38" s="289"/>
      <c r="B38" s="289"/>
      <c r="C38" s="44" t="s">
        <v>218</v>
      </c>
      <c r="D38" s="224" t="s">
        <v>219</v>
      </c>
      <c r="E38" s="244">
        <v>0</v>
      </c>
      <c r="F38" s="245">
        <v>0</v>
      </c>
      <c r="G38" s="69">
        <v>0</v>
      </c>
      <c r="H38" s="125">
        <v>0</v>
      </c>
      <c r="I38" s="69">
        <v>0</v>
      </c>
      <c r="J38" s="125">
        <v>0</v>
      </c>
      <c r="K38" s="69"/>
      <c r="L38" s="125"/>
      <c r="M38" s="69"/>
      <c r="N38" s="125"/>
    </row>
    <row r="39" spans="1:14" ht="18" customHeight="1">
      <c r="A39" s="289"/>
      <c r="B39" s="289"/>
      <c r="C39" s="44" t="s">
        <v>220</v>
      </c>
      <c r="D39" s="224" t="s">
        <v>221</v>
      </c>
      <c r="E39" s="244">
        <v>0</v>
      </c>
      <c r="F39" s="245">
        <v>0</v>
      </c>
      <c r="G39" s="69">
        <v>0</v>
      </c>
      <c r="H39" s="125">
        <v>0</v>
      </c>
      <c r="I39" s="69">
        <v>0</v>
      </c>
      <c r="J39" s="125">
        <v>0</v>
      </c>
      <c r="K39" s="69"/>
      <c r="L39" s="125"/>
      <c r="M39" s="69"/>
      <c r="N39" s="125"/>
    </row>
    <row r="40" spans="1:14" ht="18" customHeight="1">
      <c r="A40" s="289"/>
      <c r="B40" s="289"/>
      <c r="C40" s="44" t="s">
        <v>222</v>
      </c>
      <c r="D40" s="224" t="s">
        <v>223</v>
      </c>
      <c r="E40" s="244">
        <v>0</v>
      </c>
      <c r="F40" s="245">
        <v>0</v>
      </c>
      <c r="G40" s="69">
        <v>0</v>
      </c>
      <c r="H40" s="125">
        <v>0</v>
      </c>
      <c r="I40" s="69">
        <v>102.9</v>
      </c>
      <c r="J40" s="125">
        <v>99.9</v>
      </c>
      <c r="K40" s="69"/>
      <c r="L40" s="125"/>
      <c r="M40" s="69"/>
      <c r="N40" s="125"/>
    </row>
    <row r="41" spans="1:14" ht="18" customHeight="1">
      <c r="A41" s="289"/>
      <c r="B41" s="289"/>
      <c r="C41" s="182" t="s">
        <v>224</v>
      </c>
      <c r="D41" s="224" t="s">
        <v>225</v>
      </c>
      <c r="E41" s="244">
        <f>E34+E35-E36-E40</f>
        <v>20</v>
      </c>
      <c r="F41" s="245">
        <v>21</v>
      </c>
      <c r="G41" s="69">
        <f aca="true" t="shared" si="3" ref="G41:N41">G34+G35-G36-G40</f>
        <v>297.823712</v>
      </c>
      <c r="H41" s="125">
        <f t="shared" si="3"/>
        <v>312</v>
      </c>
      <c r="I41" s="69">
        <f t="shared" si="3"/>
        <v>195.70000000000024</v>
      </c>
      <c r="J41" s="125">
        <f t="shared" si="3"/>
        <v>190.1000000000001</v>
      </c>
      <c r="K41" s="69">
        <f t="shared" si="3"/>
        <v>0</v>
      </c>
      <c r="L41" s="125">
        <f t="shared" si="3"/>
        <v>0</v>
      </c>
      <c r="M41" s="69">
        <f t="shared" si="3"/>
        <v>0</v>
      </c>
      <c r="N41" s="125">
        <f t="shared" si="3"/>
        <v>0</v>
      </c>
    </row>
    <row r="42" spans="1:14" ht="18" customHeight="1">
      <c r="A42" s="289"/>
      <c r="B42" s="289"/>
      <c r="C42" s="341" t="s">
        <v>226</v>
      </c>
      <c r="D42" s="342"/>
      <c r="E42" s="234">
        <f>E37+E38-E39-E40</f>
        <v>20</v>
      </c>
      <c r="F42" s="251">
        <v>21</v>
      </c>
      <c r="G42" s="70">
        <f aca="true" t="shared" si="4" ref="G42:N42">G37+G38-G39-G40</f>
        <v>297.823712</v>
      </c>
      <c r="H42" s="113">
        <f t="shared" si="4"/>
        <v>312</v>
      </c>
      <c r="I42" s="70">
        <f t="shared" si="4"/>
        <v>195.70000000000024</v>
      </c>
      <c r="J42" s="113">
        <f t="shared" si="4"/>
        <v>190.1000000000001</v>
      </c>
      <c r="K42" s="70">
        <f t="shared" si="4"/>
        <v>0</v>
      </c>
      <c r="L42" s="113">
        <f t="shared" si="4"/>
        <v>0</v>
      </c>
      <c r="M42" s="70">
        <f t="shared" si="4"/>
        <v>0</v>
      </c>
      <c r="N42" s="125">
        <f t="shared" si="4"/>
        <v>0</v>
      </c>
    </row>
    <row r="43" spans="1:14" ht="18" customHeight="1">
      <c r="A43" s="289"/>
      <c r="B43" s="289"/>
      <c r="C43" s="44" t="s">
        <v>227</v>
      </c>
      <c r="D43" s="224" t="s">
        <v>228</v>
      </c>
      <c r="E43" s="244">
        <v>0</v>
      </c>
      <c r="F43" s="245">
        <v>0</v>
      </c>
      <c r="G43" s="69">
        <v>0</v>
      </c>
      <c r="H43" s="125">
        <v>0</v>
      </c>
      <c r="I43" s="69">
        <v>0</v>
      </c>
      <c r="J43" s="125">
        <v>0</v>
      </c>
      <c r="K43" s="69"/>
      <c r="L43" s="125"/>
      <c r="M43" s="69"/>
      <c r="N43" s="125"/>
    </row>
    <row r="44" spans="1:14" ht="18" customHeight="1">
      <c r="A44" s="290"/>
      <c r="B44" s="290"/>
      <c r="C44" s="11" t="s">
        <v>229</v>
      </c>
      <c r="D44" s="98" t="s">
        <v>230</v>
      </c>
      <c r="E44" s="240">
        <f>E41+E43</f>
        <v>20</v>
      </c>
      <c r="F44" s="248">
        <v>21</v>
      </c>
      <c r="G44" s="73">
        <f aca="true" t="shared" si="5" ref="G44:N44">G41+G43</f>
        <v>297.823712</v>
      </c>
      <c r="H44" s="136">
        <f t="shared" si="5"/>
        <v>312</v>
      </c>
      <c r="I44" s="73">
        <f t="shared" si="5"/>
        <v>195.70000000000024</v>
      </c>
      <c r="J44" s="136">
        <f t="shared" si="5"/>
        <v>190.1000000000001</v>
      </c>
      <c r="K44" s="73">
        <f t="shared" si="5"/>
        <v>0</v>
      </c>
      <c r="L44" s="136">
        <f t="shared" si="5"/>
        <v>0</v>
      </c>
      <c r="M44" s="73">
        <f t="shared" si="5"/>
        <v>0</v>
      </c>
      <c r="N44" s="136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2.75">
      <c r="A47" s="227"/>
    </row>
  </sheetData>
  <sheetProtection/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4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柳沼 篤</cp:lastModifiedBy>
  <cp:lastPrinted>2020-08-17T02:22:41Z</cp:lastPrinted>
  <dcterms:modified xsi:type="dcterms:W3CDTF">2020-08-18T05:22:28Z</dcterms:modified>
  <cp:category/>
  <cp:version/>
  <cp:contentType/>
  <cp:contentStatus/>
</cp:coreProperties>
</file>