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95" windowWidth="12795" windowHeight="775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<sst xmlns="http://schemas.openxmlformats.org/spreadsheetml/2006/main" count="478" uniqueCount="282">
  <si>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</si>
  <si>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</si>
  <si>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</si>
  <si>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</si>
  <si>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</si>
  <si>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</si>
  <si>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</si>
  <si>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</si>
  <si>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</si>
  <si>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</si>
  <si>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</si>
  <si>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</si>
  <si>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</si>
  <si>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</si>
  <si>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</si>
  <si>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</si>
  <si>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</si>
  <si>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</si>
  <si>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</si>
  <si>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</si>
  <si>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</si>
  <si>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</si>
  <si>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</si>
  <si>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</si>
  <si>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</si>
  <si>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</si>
  <si>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</si>
  <si>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</si>
  <si>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</si>
  <si>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</si>
  <si>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</si>
  <si>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</si>
  <si>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</si>
  <si>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</si>
  <si>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</si>
  <si>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</si>
  <si>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</si>
  <si>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</si>
  <si>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</si>
  <si>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</si>
  <si>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</si>
  <si>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</si>
  <si>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</si>
  <si>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</si>
  <si>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</si>
  <si>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</si>
  <si>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</si>
  <si>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</si>
  <si>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</si>
  <si>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</si>
  <si>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</si>
  <si>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</si>
  <si>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</si>
  <si>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</si>
  <si>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</si>
  <si>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</si>
  <si>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</si>
  <si>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</si>
  <si>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</si>
  <si>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</si>
  <si>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</si>
  <si>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</si>
  <si>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</si>
  <si>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</si>
  <si>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</si>
  <si>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</si>
  <si>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</si>
  <si>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</si>
  <si>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</si>
  <si>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</si>
  <si>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</si>
  <si>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</si>
  <si>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</si>
  <si>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</si>
  <si>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</si>
  <si>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</si>
  <si>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</si>
  <si>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</si>
  <si>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</si>
  <si>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</si>
  <si>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</si>
  <si>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</si>
  <si>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</si>
  <si>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</si>
  <si>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</si>
  <si>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</si>
  <si>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</si>
  <si>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</si>
  <si>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</si>
  <si>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</si>
  <si>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</si>
  <si>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</si>
  <si>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</si>
  <si>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</si>
  <si>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</si>
  <si>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</si>
  <si>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</si>
  <si>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</si>
  <si>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</si>
  <si>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</si>
  <si>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</si>
  <si>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</si>
  <si>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</si>
  <si>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</si>
  <si>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</si>
  <si>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</si>
  <si>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</si>
  <si>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</si>
  <si>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</si>
  <si>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</si>
  <si>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</si>
  <si>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</si>
  <si>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</si>
  <si>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</si>
  <si>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</si>
  <si>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</si>
  <si>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</si>
  <si>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</si>
  <si>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</si>
  <si>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</si>
  <si>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</si>
  <si>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</si>
  <si>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</si>
  <si>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</si>
  <si>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</si>
  <si>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</si>
  <si>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</si>
  <si>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</si>
  <si>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</si>
  <si>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</si>
  <si>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</si>
  <si>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</si>
  <si>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</si>
  <si>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</si>
  <si>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</si>
  <si>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</si>
  <si>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</si>
  <si>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</si>
  <si>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</si>
  <si>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</si>
  <si>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</si>
  <si>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</si>
  <si>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</si>
  <si>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</si>
  <si>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</si>
  <si>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</si>
  <si>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</si>
  <si>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</si>
  <si>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</si>
  <si>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</si>
  <si>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</si>
  <si>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</si>
  <si>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</si>
  <si>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</si>
  <si>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</si>
  <si>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</si>
  <si>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</si>
  <si>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</si>
  <si>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</si>
  <si>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</si>
  <si>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</si>
  <si>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</si>
  <si>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</si>
  <si>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</si>
  <si>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</si>
  <si>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</si>
  <si>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</si>
  <si>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</si>
  <si>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</si>
  <si>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</si>
  <si>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</si>
  <si>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</si>
  <si>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</si>
  <si>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</si>
  <si>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</si>
  <si>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</si>
  <si>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</si>
  <si>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</si>
  <si>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</si>
  <si>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</si>
  <si>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</si>
  <si>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</si>
  <si>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</si>
  <si>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</si>
  <si>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</si>
  <si>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</si>
  <si>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</si>
  <si>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</si>
  <si>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</si>
  <si>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</si>
  <si>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</si>
  <si>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</si>
  <si>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</si>
  <si>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</si>
  <si>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</si>
  <si>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</si>
  <si>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</si>
  <si>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</si>
  <si>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</si>
  <si>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</si>
  <si>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</si>
  <si>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</si>
  <si>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</si>
  <si>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</si>
  <si>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</si>
  <si>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</si>
  <si>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</si>
  <si>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</si>
  <si>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</si>
  <si>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</si>
  <si>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</si>
  <si>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</si>
  <si>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</si>
  <si>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</si>
  <si>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</si>
  <si>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</si>
  <si>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</si>
  <si>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</si>
  <si>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</si>
  <si>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</si>
  <si>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</si>
  <si>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</si>
  <si>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</si>
  <si>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</si>
  <si>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</si>
  <si>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</si>
  <si>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</si>
  <si>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</si>
  <si>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</si>
  <si>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</si>
  <si>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</si>
  <si>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</si>
  <si>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</si>
  <si>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</si>
  <si>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</si>
  <si>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</si>
  <si>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</si>
  <si>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</si>
  <si>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</si>
  <si>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</si>
  <si>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</si>
  <si>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</si>
  <si>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</si>
  <si>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</si>
  <si>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</si>
  <si>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</si>
  <si>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</si>
  <si>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</si>
  <si>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</si>
  <si>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鹿島特定公共下水道事業</t>
  </si>
  <si>
    <t>病院事業</t>
  </si>
  <si>
    <t>水道事業</t>
  </si>
  <si>
    <t>工業用水道事業</t>
  </si>
  <si>
    <t>地域振興事業</t>
  </si>
  <si>
    <t>流域下水道事業</t>
  </si>
  <si>
    <t>臨海土地造成事業</t>
  </si>
  <si>
    <t>農業集落排水事業</t>
  </si>
  <si>
    <t>港湾整備事業</t>
  </si>
  <si>
    <t>宅地造成事業</t>
  </si>
  <si>
    <t>30年度</t>
  </si>
  <si>
    <t>茨城県土地開発公社</t>
  </si>
  <si>
    <t>茨城県道路公社</t>
  </si>
  <si>
    <t>（株）いばらき森林サービス</t>
  </si>
  <si>
    <t>鹿島埠頭株式会社</t>
  </si>
  <si>
    <t>（株）茨城ポートオーソリティ</t>
  </si>
  <si>
    <t>30年度</t>
  </si>
  <si>
    <t>茨城県</t>
  </si>
  <si>
    <t>茨城県</t>
  </si>
  <si>
    <t>【自主財源比率】</t>
  </si>
  <si>
    <t>÷</t>
  </si>
  <si>
    <t>=</t>
  </si>
  <si>
    <t>(H29決算)</t>
  </si>
  <si>
    <t>地方税</t>
  </si>
  <si>
    <t>分担金・負担金</t>
  </si>
  <si>
    <t>使用料</t>
  </si>
  <si>
    <t>手数料</t>
  </si>
  <si>
    <t>財産収入</t>
  </si>
  <si>
    <t>寄附金</t>
  </si>
  <si>
    <t>繰入金</t>
  </si>
  <si>
    <t>繰越金</t>
  </si>
  <si>
    <t>諸収入</t>
  </si>
  <si>
    <t>(H30決算)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</si>
</sst>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48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 shrinkToFit="1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Border="1" applyAlignment="1">
      <alignment horizontal="right" vertical="center"/>
    </xf>
    <xf numFmtId="225" fontId="0" fillId="0" borderId="60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0" applyNumberFormat="1" applyBorder="1" applyAlignment="1">
      <alignment vertical="center"/>
    </xf>
    <xf numFmtId="218" fontId="0" fillId="0" borderId="58" xfId="48" applyNumberFormat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4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7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64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4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217" fontId="0" fillId="0" borderId="41" xfId="0" applyNumberFormat="1" applyFill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52" fillId="0" borderId="18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17" fontId="0" fillId="0" borderId="55" xfId="48" applyNumberFormat="1" applyBorder="1" applyAlignment="1">
      <alignment horizontal="center" vertical="center"/>
    </xf>
    <xf numFmtId="217" fontId="0" fillId="0" borderId="56" xfId="48" applyNumberFormat="1" applyBorder="1" applyAlignment="1">
      <alignment horizontal="center" vertical="center"/>
    </xf>
    <xf numFmtId="217" fontId="0" fillId="0" borderId="50" xfId="48" applyNumberFormat="1" applyBorder="1" applyAlignment="1">
      <alignment horizontal="center" vertical="center"/>
    </xf>
    <xf numFmtId="217" fontId="0" fillId="0" borderId="27" xfId="48" applyNumberFormat="1" applyBorder="1" applyAlignment="1">
      <alignment horizontal="center" vertical="center"/>
    </xf>
    <xf numFmtId="217" fontId="0" fillId="0" borderId="17" xfId="48" applyNumberFormat="1" applyBorder="1" applyAlignment="1">
      <alignment horizontal="center" vertical="center"/>
    </xf>
    <xf numFmtId="217" fontId="0" fillId="0" borderId="69" xfId="48" applyNumberForma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20" xfId="48" applyNumberFormat="1" applyFill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41" fontId="0" fillId="0" borderId="0" xfId="0" applyNumberFormat="1" applyAlignment="1">
      <alignment vertical="center" shrinkToFit="1"/>
    </xf>
    <xf numFmtId="41" fontId="0" fillId="0" borderId="0" xfId="0" applyNumberFormat="1" applyAlignment="1">
      <alignment horizontal="center" vertical="center" shrinkToFit="1"/>
    </xf>
    <xf numFmtId="10" fontId="0" fillId="0" borderId="0" xfId="0" applyNumberFormat="1" applyAlignment="1">
      <alignment vertical="center" shrinkToFit="1"/>
    </xf>
    <xf numFmtId="41" fontId="0" fillId="0" borderId="71" xfId="0" applyNumberFormat="1" applyBorder="1" applyAlignment="1">
      <alignment vertical="center" shrinkToFit="1"/>
    </xf>
    <xf numFmtId="218" fontId="0" fillId="0" borderId="56" xfId="48" applyNumberFormat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72" xfId="48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217" fontId="0" fillId="0" borderId="27" xfId="0" applyNumberFormat="1" applyBorder="1" applyAlignment="1" quotePrefix="1">
      <alignment horizontal="right" vertical="center"/>
    </xf>
    <xf numFmtId="217" fontId="0" fillId="0" borderId="40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0" fontId="0" fillId="0" borderId="73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52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224" fontId="16" fillId="0" borderId="73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4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4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4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217" fontId="0" fillId="0" borderId="75" xfId="48" applyNumberFormat="1" applyBorder="1" applyAlignment="1">
      <alignment vertical="center"/>
    </xf>
    <xf numFmtId="217" fontId="0" fillId="0" borderId="7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3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52" fillId="0" borderId="20" xfId="0" applyNumberFormat="1" applyFont="1" applyBorder="1" applyAlignment="1">
      <alignment horizontal="center" vertical="center"/>
    </xf>
    <xf numFmtId="41" fontId="52" fillId="0" borderId="63" xfId="0" applyNumberFormat="1" applyFont="1" applyBorder="1" applyAlignment="1">
      <alignment horizontal="center" vertical="center"/>
    </xf>
    <xf numFmtId="41" fontId="52" fillId="0" borderId="20" xfId="0" applyNumberFormat="1" applyFont="1" applyFill="1" applyBorder="1" applyAlignment="1">
      <alignment horizontal="center" vertical="center" shrinkToFit="1"/>
    </xf>
    <xf numFmtId="41" fontId="52" fillId="0" borderId="63" xfId="0" applyNumberFormat="1" applyFont="1" applyFill="1" applyBorder="1" applyAlignment="1">
      <alignment horizontal="center" vertical="center" shrinkToFit="1"/>
    </xf>
    <xf numFmtId="41" fontId="52" fillId="0" borderId="20" xfId="0" applyNumberFormat="1" applyFont="1" applyBorder="1" applyAlignment="1">
      <alignment horizontal="center" vertical="center" shrinkToFit="1"/>
    </xf>
    <xf numFmtId="41" fontId="52" fillId="0" borderId="63" xfId="0" applyNumberFormat="1" applyFont="1" applyBorder="1" applyAlignment="1">
      <alignment horizontal="center" vertical="center" shrinkToFit="1"/>
    </xf>
    <xf numFmtId="41" fontId="0" fillId="0" borderId="14" xfId="48" applyNumberFormat="1" applyFont="1" applyBorder="1" applyAlignment="1" quotePrefix="1">
      <alignment horizontal="right" vertical="center"/>
    </xf>
    <xf numFmtId="41" fontId="0" fillId="0" borderId="31" xfId="48" applyNumberFormat="1" applyFont="1" applyBorder="1" applyAlignment="1" quotePrefix="1">
      <alignment horizontal="right" vertical="center"/>
    </xf>
    <xf numFmtId="41" fontId="0" fillId="0" borderId="29" xfId="48" applyNumberFormat="1" applyFont="1" applyBorder="1" applyAlignment="1" quotePrefix="1">
      <alignment horizontal="right" vertical="center"/>
    </xf>
    <xf numFmtId="41" fontId="0" fillId="0" borderId="15" xfId="48" applyNumberFormat="1" applyFont="1" applyBorder="1" applyAlignment="1" quotePrefix="1">
      <alignment horizontal="right" vertical="center"/>
    </xf>
    <xf numFmtId="41" fontId="0" fillId="0" borderId="64" xfId="48" applyNumberFormat="1" applyFont="1" applyBorder="1" applyAlignment="1" quotePrefix="1">
      <alignment horizontal="right" vertical="center"/>
    </xf>
    <xf numFmtId="41" fontId="0" fillId="0" borderId="17" xfId="48" applyNumberFormat="1" applyFont="1" applyBorder="1" applyAlignment="1" quotePrefix="1">
      <alignment horizontal="right" vertical="center"/>
    </xf>
    <xf numFmtId="41" fontId="0" fillId="0" borderId="33" xfId="48" applyNumberFormat="1" applyBorder="1" applyAlignment="1">
      <alignment vertical="center"/>
    </xf>
    <xf numFmtId="41" fontId="0" fillId="0" borderId="25" xfId="48" applyNumberFormat="1" applyBorder="1" applyAlignment="1">
      <alignment vertical="center"/>
    </xf>
    <xf numFmtId="41" fontId="0" fillId="0" borderId="41" xfId="48" applyNumberFormat="1" applyBorder="1" applyAlignment="1">
      <alignment vertical="center"/>
    </xf>
    <xf numFmtId="41" fontId="0" fillId="0" borderId="27" xfId="48" applyNumberFormat="1" applyBorder="1" applyAlignment="1">
      <alignment vertical="center"/>
    </xf>
    <xf numFmtId="41" fontId="0" fillId="0" borderId="21" xfId="48" applyNumberFormat="1" applyBorder="1" applyAlignment="1">
      <alignment vertical="center"/>
    </xf>
    <xf numFmtId="41" fontId="0" fillId="0" borderId="41" xfId="0" applyNumberFormat="1" applyBorder="1" applyAlignment="1" quotePrefix="1">
      <alignment horizontal="right" vertical="center"/>
    </xf>
    <xf numFmtId="41" fontId="0" fillId="0" borderId="27" xfId="48" applyNumberFormat="1" applyFont="1" applyBorder="1" applyAlignment="1" quotePrefix="1">
      <alignment horizontal="right" vertical="center"/>
    </xf>
    <xf numFmtId="41" fontId="0" fillId="0" borderId="27" xfId="0" applyNumberFormat="1" applyBorder="1" applyAlignment="1" quotePrefix="1">
      <alignment horizontal="right" vertical="center"/>
    </xf>
    <xf numFmtId="41" fontId="0" fillId="0" borderId="41" xfId="48" applyNumberFormat="1" applyFont="1" applyBorder="1" applyAlignment="1" quotePrefix="1">
      <alignment horizontal="right" vertical="center"/>
    </xf>
    <xf numFmtId="41" fontId="0" fillId="0" borderId="32" xfId="48" applyNumberFormat="1" applyFont="1" applyBorder="1" applyAlignment="1" quotePrefix="1">
      <alignment horizontal="right" vertical="center"/>
    </xf>
    <xf numFmtId="217" fontId="0" fillId="0" borderId="33" xfId="0" applyNumberFormat="1" applyBorder="1" applyAlignment="1" quotePrefix="1">
      <alignment horizontal="right" vertical="center"/>
    </xf>
    <xf numFmtId="41" fontId="0" fillId="0" borderId="21" xfId="0" applyNumberFormat="1" applyBorder="1" applyAlignment="1" quotePrefix="1">
      <alignment horizontal="right" vertical="center"/>
    </xf>
    <xf numFmtId="41" fontId="0" fillId="0" borderId="25" xfId="0" applyNumberFormat="1" applyBorder="1" applyAlignment="1" quotePrefix="1">
      <alignment horizontal="right" vertical="center"/>
    </xf>
    <xf numFmtId="41" fontId="0" fillId="0" borderId="41" xfId="48" applyNumberFormat="1" applyBorder="1" applyAlignment="1">
      <alignment horizontal="center" vertical="center"/>
    </xf>
    <xf numFmtId="41" fontId="0" fillId="0" borderId="21" xfId="48" applyNumberFormat="1" applyBorder="1" applyAlignment="1">
      <alignment horizontal="center" vertical="center"/>
    </xf>
    <xf numFmtId="41" fontId="0" fillId="0" borderId="29" xfId="48" applyNumberFormat="1" applyBorder="1" applyAlignment="1">
      <alignment horizontal="center" vertical="center"/>
    </xf>
    <xf numFmtId="41" fontId="0" fillId="0" borderId="23" xfId="48" applyNumberFormat="1" applyBorder="1" applyAlignment="1">
      <alignment horizontal="center" vertical="center"/>
    </xf>
    <xf numFmtId="41" fontId="0" fillId="0" borderId="20" xfId="48" applyNumberFormat="1" applyBorder="1" applyAlignment="1">
      <alignment vertical="center"/>
    </xf>
    <xf numFmtId="41" fontId="0" fillId="0" borderId="53" xfId="48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="70" zoomScaleSheetLayoutView="70" zoomScalePageLayoutView="0" workbookViewId="0" topLeftCell="A1">
      <pane xSplit="5" ySplit="8" topLeftCell="F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" sqref="E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0" width="9.3984375" style="2" bestFit="1" customWidth="1"/>
    <col min="11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267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4" t="s">
        <v>88</v>
      </c>
      <c r="B9" s="274" t="s">
        <v>90</v>
      </c>
      <c r="C9" s="55" t="s">
        <v>4</v>
      </c>
      <c r="D9" s="56"/>
      <c r="E9" s="56"/>
      <c r="F9" s="65">
        <v>438175</v>
      </c>
      <c r="G9" s="74">
        <f>F9/$F$27*100</f>
        <v>39.12968542653076</v>
      </c>
      <c r="H9" s="110">
        <v>431294</v>
      </c>
      <c r="I9" s="79">
        <f>(F9/H9-1)*100</f>
        <v>1.5954314226490407</v>
      </c>
      <c r="K9" s="107"/>
    </row>
    <row r="10" spans="1:9" ht="18" customHeight="1">
      <c r="A10" s="275"/>
      <c r="B10" s="275"/>
      <c r="C10" s="7"/>
      <c r="D10" s="52" t="s">
        <v>23</v>
      </c>
      <c r="E10" s="53"/>
      <c r="F10" s="67">
        <v>121579</v>
      </c>
      <c r="G10" s="75">
        <f aca="true" t="shared" si="0" ref="G10:G27">F10/$F$27*100</f>
        <v>10.857187252746469</v>
      </c>
      <c r="H10" s="68">
        <v>128565</v>
      </c>
      <c r="I10" s="80">
        <f aca="true" t="shared" si="1" ref="I10:I27">(F10/H10-1)*100</f>
        <v>-5.433827246917899</v>
      </c>
    </row>
    <row r="11" spans="1:9" ht="18" customHeight="1">
      <c r="A11" s="275"/>
      <c r="B11" s="275"/>
      <c r="C11" s="7"/>
      <c r="D11" s="16"/>
      <c r="E11" s="23" t="s">
        <v>24</v>
      </c>
      <c r="F11" s="237">
        <v>103918</v>
      </c>
      <c r="G11" s="76">
        <f t="shared" si="0"/>
        <v>9.280033434482167</v>
      </c>
      <c r="H11" s="267">
        <v>103971</v>
      </c>
      <c r="I11" s="81">
        <f t="shared" si="1"/>
        <v>-0.050975752854165446</v>
      </c>
    </row>
    <row r="12" spans="1:9" ht="18" customHeight="1">
      <c r="A12" s="275"/>
      <c r="B12" s="275"/>
      <c r="C12" s="7"/>
      <c r="D12" s="16"/>
      <c r="E12" s="23" t="s">
        <v>25</v>
      </c>
      <c r="F12" s="237">
        <v>9190</v>
      </c>
      <c r="G12" s="76">
        <f t="shared" si="0"/>
        <v>0.8206807989269531</v>
      </c>
      <c r="H12" s="267">
        <v>14370</v>
      </c>
      <c r="I12" s="81">
        <f t="shared" si="1"/>
        <v>-36.047320807237305</v>
      </c>
    </row>
    <row r="13" spans="1:9" ht="18" customHeight="1">
      <c r="A13" s="275"/>
      <c r="B13" s="275"/>
      <c r="C13" s="7"/>
      <c r="D13" s="33"/>
      <c r="E13" s="23" t="s">
        <v>26</v>
      </c>
      <c r="F13" s="237">
        <v>601</v>
      </c>
      <c r="G13" s="76">
        <f t="shared" si="0"/>
        <v>0.05367020241078334</v>
      </c>
      <c r="H13" s="267">
        <v>836</v>
      </c>
      <c r="I13" s="81">
        <f t="shared" si="1"/>
        <v>-28.11004784688995</v>
      </c>
    </row>
    <row r="14" spans="1:9" ht="18" customHeight="1">
      <c r="A14" s="275"/>
      <c r="B14" s="275"/>
      <c r="C14" s="7"/>
      <c r="D14" s="61" t="s">
        <v>27</v>
      </c>
      <c r="E14" s="51"/>
      <c r="F14" s="65">
        <v>86840</v>
      </c>
      <c r="G14" s="74">
        <f t="shared" si="0"/>
        <v>7.754942391601373</v>
      </c>
      <c r="H14" s="66">
        <v>87749</v>
      </c>
      <c r="I14" s="82">
        <f t="shared" si="1"/>
        <v>-1.03590924113095</v>
      </c>
    </row>
    <row r="15" spans="1:9" ht="18" customHeight="1">
      <c r="A15" s="275"/>
      <c r="B15" s="275"/>
      <c r="C15" s="7"/>
      <c r="D15" s="16"/>
      <c r="E15" s="23" t="s">
        <v>28</v>
      </c>
      <c r="F15" s="69">
        <v>3271</v>
      </c>
      <c r="G15" s="76">
        <f t="shared" si="0"/>
        <v>0.29210521145702545</v>
      </c>
      <c r="H15" s="70">
        <v>3233</v>
      </c>
      <c r="I15" s="81">
        <f t="shared" si="1"/>
        <v>1.1753789050417573</v>
      </c>
    </row>
    <row r="16" spans="1:11" ht="18" customHeight="1">
      <c r="A16" s="275"/>
      <c r="B16" s="275"/>
      <c r="C16" s="7"/>
      <c r="D16" s="16"/>
      <c r="E16" s="29" t="s">
        <v>29</v>
      </c>
      <c r="F16" s="67">
        <v>83569</v>
      </c>
      <c r="G16" s="75">
        <f t="shared" si="0"/>
        <v>7.462837180144347</v>
      </c>
      <c r="H16" s="68">
        <v>84516</v>
      </c>
      <c r="I16" s="80">
        <f t="shared" si="1"/>
        <v>-1.1204978938899157</v>
      </c>
      <c r="K16" s="108"/>
    </row>
    <row r="17" spans="1:9" ht="18" customHeight="1">
      <c r="A17" s="275"/>
      <c r="B17" s="275"/>
      <c r="C17" s="7"/>
      <c r="D17" s="277" t="s">
        <v>30</v>
      </c>
      <c r="E17" s="278"/>
      <c r="F17" s="67">
        <v>130694</v>
      </c>
      <c r="G17" s="75">
        <f t="shared" si="0"/>
        <v>11.671170439059763</v>
      </c>
      <c r="H17" s="68">
        <v>114817</v>
      </c>
      <c r="I17" s="80">
        <f t="shared" si="1"/>
        <v>13.828091658900687</v>
      </c>
    </row>
    <row r="18" spans="1:9" ht="18" customHeight="1">
      <c r="A18" s="275"/>
      <c r="B18" s="275"/>
      <c r="C18" s="7"/>
      <c r="D18" s="279" t="s">
        <v>94</v>
      </c>
      <c r="E18" s="280"/>
      <c r="F18" s="69">
        <v>6093</v>
      </c>
      <c r="G18" s="76">
        <f t="shared" si="0"/>
        <v>0.5441140487336154</v>
      </c>
      <c r="H18" s="70">
        <v>5952</v>
      </c>
      <c r="I18" s="81">
        <f t="shared" si="1"/>
        <v>2.368951612903225</v>
      </c>
    </row>
    <row r="19" spans="1:26" ht="18" customHeight="1">
      <c r="A19" s="275"/>
      <c r="B19" s="275"/>
      <c r="C19" s="10"/>
      <c r="D19" s="279" t="s">
        <v>95</v>
      </c>
      <c r="E19" s="280"/>
      <c r="F19" s="106">
        <v>0</v>
      </c>
      <c r="G19" s="76">
        <f t="shared" si="0"/>
        <v>0</v>
      </c>
      <c r="H19" s="268">
        <v>0</v>
      </c>
      <c r="I19" s="81" t="e">
        <f t="shared" si="1"/>
        <v>#DIV/0!</v>
      </c>
      <c r="Z19" s="2" t="s">
        <v>96</v>
      </c>
    </row>
    <row r="20" spans="1:9" ht="18" customHeight="1">
      <c r="A20" s="275"/>
      <c r="B20" s="275"/>
      <c r="C20" s="44" t="s">
        <v>5</v>
      </c>
      <c r="D20" s="43"/>
      <c r="E20" s="43"/>
      <c r="F20" s="69">
        <v>51566</v>
      </c>
      <c r="G20" s="76">
        <f t="shared" si="0"/>
        <v>4.604921227145513</v>
      </c>
      <c r="H20" s="70">
        <v>51824</v>
      </c>
      <c r="I20" s="81">
        <f t="shared" si="1"/>
        <v>-0.4978388391478905</v>
      </c>
    </row>
    <row r="21" spans="1:9" ht="18" customHeight="1">
      <c r="A21" s="275"/>
      <c r="B21" s="275"/>
      <c r="C21" s="44" t="s">
        <v>6</v>
      </c>
      <c r="D21" s="43"/>
      <c r="E21" s="43"/>
      <c r="F21" s="69">
        <v>189803</v>
      </c>
      <c r="G21" s="76">
        <f t="shared" si="0"/>
        <v>16.94969289213629</v>
      </c>
      <c r="H21" s="70">
        <v>185970</v>
      </c>
      <c r="I21" s="81">
        <f t="shared" si="1"/>
        <v>2.061085121256112</v>
      </c>
    </row>
    <row r="22" spans="1:9" ht="18" customHeight="1">
      <c r="A22" s="275"/>
      <c r="B22" s="275"/>
      <c r="C22" s="44" t="s">
        <v>31</v>
      </c>
      <c r="D22" s="43"/>
      <c r="E22" s="43"/>
      <c r="F22" s="69">
        <v>18049</v>
      </c>
      <c r="G22" s="76">
        <f t="shared" si="0"/>
        <v>1.6118028008522935</v>
      </c>
      <c r="H22" s="70">
        <v>17941</v>
      </c>
      <c r="I22" s="81">
        <f t="shared" si="1"/>
        <v>0.6019731341619705</v>
      </c>
    </row>
    <row r="23" spans="1:9" ht="18" customHeight="1">
      <c r="A23" s="275"/>
      <c r="B23" s="275"/>
      <c r="C23" s="44" t="s">
        <v>7</v>
      </c>
      <c r="D23" s="43"/>
      <c r="E23" s="43"/>
      <c r="F23" s="69">
        <v>141171</v>
      </c>
      <c r="G23" s="76">
        <f t="shared" si="0"/>
        <v>12.606782270437094</v>
      </c>
      <c r="H23" s="70">
        <v>133034</v>
      </c>
      <c r="I23" s="81">
        <f t="shared" si="1"/>
        <v>6.116481500969684</v>
      </c>
    </row>
    <row r="24" spans="1:9" ht="18" customHeight="1">
      <c r="A24" s="275"/>
      <c r="B24" s="275"/>
      <c r="C24" s="44" t="s">
        <v>32</v>
      </c>
      <c r="D24" s="43"/>
      <c r="E24" s="43"/>
      <c r="F24" s="69">
        <v>1368</v>
      </c>
      <c r="G24" s="76">
        <f t="shared" si="0"/>
        <v>0.12216445407313078</v>
      </c>
      <c r="H24" s="70">
        <v>1523</v>
      </c>
      <c r="I24" s="81">
        <f t="shared" si="1"/>
        <v>-10.17728168089297</v>
      </c>
    </row>
    <row r="25" spans="1:9" ht="18" customHeight="1">
      <c r="A25" s="275"/>
      <c r="B25" s="275"/>
      <c r="C25" s="44" t="s">
        <v>8</v>
      </c>
      <c r="D25" s="43"/>
      <c r="E25" s="43"/>
      <c r="F25" s="69">
        <v>120126</v>
      </c>
      <c r="G25" s="76">
        <f t="shared" si="0"/>
        <v>10.727432171044523</v>
      </c>
      <c r="H25" s="70">
        <v>117705</v>
      </c>
      <c r="I25" s="81">
        <f t="shared" si="1"/>
        <v>2.056837007773682</v>
      </c>
    </row>
    <row r="26" spans="1:9" ht="18" customHeight="1">
      <c r="A26" s="275"/>
      <c r="B26" s="275"/>
      <c r="C26" s="45" t="s">
        <v>9</v>
      </c>
      <c r="D26" s="46"/>
      <c r="E26" s="46"/>
      <c r="F26" s="71">
        <v>159544</v>
      </c>
      <c r="G26" s="77">
        <f t="shared" si="0"/>
        <v>14.247518757780394</v>
      </c>
      <c r="H26" s="269">
        <v>134736</v>
      </c>
      <c r="I26" s="83">
        <f t="shared" si="1"/>
        <v>18.412302576891104</v>
      </c>
    </row>
    <row r="27" spans="1:9" ht="18" customHeight="1">
      <c r="A27" s="275"/>
      <c r="B27" s="276"/>
      <c r="C27" s="47" t="s">
        <v>10</v>
      </c>
      <c r="D27" s="31"/>
      <c r="E27" s="31"/>
      <c r="F27" s="72">
        <f>SUM(F9,F20:F26)</f>
        <v>1119802</v>
      </c>
      <c r="G27" s="78">
        <f t="shared" si="0"/>
        <v>100</v>
      </c>
      <c r="H27" s="73">
        <f>SUM(H9,H20:H26)</f>
        <v>1074027</v>
      </c>
      <c r="I27" s="266">
        <f t="shared" si="1"/>
        <v>4.2619971378745625</v>
      </c>
    </row>
    <row r="28" spans="1:9" ht="18" customHeight="1">
      <c r="A28" s="275"/>
      <c r="B28" s="274" t="s">
        <v>89</v>
      </c>
      <c r="C28" s="55" t="s">
        <v>11</v>
      </c>
      <c r="D28" s="56"/>
      <c r="E28" s="56"/>
      <c r="F28" s="65">
        <v>523059</v>
      </c>
      <c r="G28" s="74">
        <f>F28/$F$45*100</f>
        <v>46.70995408116792</v>
      </c>
      <c r="H28" s="65">
        <f>SUM(H29:H31)</f>
        <v>493751</v>
      </c>
      <c r="I28" s="85">
        <f>(F28/H28-1)*100</f>
        <v>5.935785446510478</v>
      </c>
    </row>
    <row r="29" spans="1:9" ht="18" customHeight="1">
      <c r="A29" s="275"/>
      <c r="B29" s="275"/>
      <c r="C29" s="7"/>
      <c r="D29" s="30" t="s">
        <v>12</v>
      </c>
      <c r="E29" s="43"/>
      <c r="F29" s="69">
        <v>324010</v>
      </c>
      <c r="G29" s="76">
        <f aca="true" t="shared" si="2" ref="G29:G45">F29/$F$45*100</f>
        <v>28.934579506019816</v>
      </c>
      <c r="H29" s="69">
        <v>318699</v>
      </c>
      <c r="I29" s="86">
        <f aca="true" t="shared" si="3" ref="I29:I45">(F29/H29-1)*100</f>
        <v>1.6664627124653775</v>
      </c>
    </row>
    <row r="30" spans="1:9" ht="18" customHeight="1">
      <c r="A30" s="275"/>
      <c r="B30" s="275"/>
      <c r="C30" s="7"/>
      <c r="D30" s="30" t="s">
        <v>33</v>
      </c>
      <c r="E30" s="43"/>
      <c r="F30" s="69">
        <v>26032</v>
      </c>
      <c r="G30" s="76">
        <f t="shared" si="2"/>
        <v>2.324696687450103</v>
      </c>
      <c r="H30" s="69">
        <v>25780</v>
      </c>
      <c r="I30" s="86">
        <f t="shared" si="3"/>
        <v>0.9775019394879791</v>
      </c>
    </row>
    <row r="31" spans="1:9" ht="18" customHeight="1">
      <c r="A31" s="275"/>
      <c r="B31" s="275"/>
      <c r="C31" s="19"/>
      <c r="D31" s="30" t="s">
        <v>13</v>
      </c>
      <c r="E31" s="43"/>
      <c r="F31" s="69">
        <v>173017</v>
      </c>
      <c r="G31" s="76">
        <f t="shared" si="2"/>
        <v>15.450677887698003</v>
      </c>
      <c r="H31" s="69">
        <v>149272</v>
      </c>
      <c r="I31" s="86">
        <f t="shared" si="3"/>
        <v>15.907202958357903</v>
      </c>
    </row>
    <row r="32" spans="1:9" ht="18" customHeight="1">
      <c r="A32" s="275"/>
      <c r="B32" s="275"/>
      <c r="C32" s="50" t="s">
        <v>14</v>
      </c>
      <c r="D32" s="51"/>
      <c r="E32" s="51"/>
      <c r="F32" s="65">
        <v>447013</v>
      </c>
      <c r="G32" s="74">
        <f t="shared" si="2"/>
        <v>39.91893209692427</v>
      </c>
      <c r="H32" s="65">
        <v>436440</v>
      </c>
      <c r="I32" s="85">
        <f t="shared" si="3"/>
        <v>2.422555219503253</v>
      </c>
    </row>
    <row r="33" spans="1:9" ht="18" customHeight="1">
      <c r="A33" s="275"/>
      <c r="B33" s="275"/>
      <c r="C33" s="7"/>
      <c r="D33" s="30" t="s">
        <v>15</v>
      </c>
      <c r="E33" s="43"/>
      <c r="F33" s="69">
        <v>48535</v>
      </c>
      <c r="G33" s="76">
        <f t="shared" si="2"/>
        <v>4.334248376052195</v>
      </c>
      <c r="H33" s="69">
        <v>48379</v>
      </c>
      <c r="I33" s="86">
        <f t="shared" si="3"/>
        <v>0.32245395729550985</v>
      </c>
    </row>
    <row r="34" spans="1:9" ht="18" customHeight="1">
      <c r="A34" s="275"/>
      <c r="B34" s="275"/>
      <c r="C34" s="7"/>
      <c r="D34" s="30" t="s">
        <v>34</v>
      </c>
      <c r="E34" s="43"/>
      <c r="F34" s="69">
        <v>12495</v>
      </c>
      <c r="G34" s="76">
        <f t="shared" si="2"/>
        <v>1.1158222614355038</v>
      </c>
      <c r="H34" s="69">
        <v>10954</v>
      </c>
      <c r="I34" s="86">
        <f t="shared" si="3"/>
        <v>14.067920394376475</v>
      </c>
    </row>
    <row r="35" spans="1:9" ht="18" customHeight="1">
      <c r="A35" s="275"/>
      <c r="B35" s="275"/>
      <c r="C35" s="7"/>
      <c r="D35" s="30" t="s">
        <v>35</v>
      </c>
      <c r="E35" s="43"/>
      <c r="F35" s="69">
        <v>287336</v>
      </c>
      <c r="G35" s="76">
        <f t="shared" si="2"/>
        <v>25.659536239442332</v>
      </c>
      <c r="H35" s="69">
        <v>279848</v>
      </c>
      <c r="I35" s="86">
        <f t="shared" si="3"/>
        <v>2.675738257911431</v>
      </c>
    </row>
    <row r="36" spans="1:9" ht="18" customHeight="1">
      <c r="A36" s="275"/>
      <c r="B36" s="275"/>
      <c r="C36" s="7"/>
      <c r="D36" s="30" t="s">
        <v>36</v>
      </c>
      <c r="E36" s="43"/>
      <c r="F36" s="69">
        <v>30250</v>
      </c>
      <c r="G36" s="76">
        <f t="shared" si="2"/>
        <v>2.701370420842256</v>
      </c>
      <c r="H36" s="69">
        <v>30350</v>
      </c>
      <c r="I36" s="86">
        <f t="shared" si="3"/>
        <v>-0.32948929159802853</v>
      </c>
    </row>
    <row r="37" spans="1:9" ht="18" customHeight="1">
      <c r="A37" s="275"/>
      <c r="B37" s="275"/>
      <c r="C37" s="7"/>
      <c r="D37" s="30" t="s">
        <v>16</v>
      </c>
      <c r="E37" s="43"/>
      <c r="F37" s="69">
        <v>7944</v>
      </c>
      <c r="G37" s="76">
        <f t="shared" si="2"/>
        <v>0.7094111280387069</v>
      </c>
      <c r="H37" s="69">
        <v>6465</v>
      </c>
      <c r="I37" s="86">
        <f t="shared" si="3"/>
        <v>22.877030162413003</v>
      </c>
    </row>
    <row r="38" spans="1:9" ht="18" customHeight="1">
      <c r="A38" s="275"/>
      <c r="B38" s="275"/>
      <c r="C38" s="19"/>
      <c r="D38" s="30" t="s">
        <v>37</v>
      </c>
      <c r="E38" s="43"/>
      <c r="F38" s="69">
        <v>60153</v>
      </c>
      <c r="G38" s="76">
        <f t="shared" si="2"/>
        <v>5.371753220658652</v>
      </c>
      <c r="H38" s="69">
        <v>60144</v>
      </c>
      <c r="I38" s="86">
        <f t="shared" si="3"/>
        <v>0.014964086193125503</v>
      </c>
    </row>
    <row r="39" spans="1:9" ht="18" customHeight="1">
      <c r="A39" s="275"/>
      <c r="B39" s="275"/>
      <c r="C39" s="50" t="s">
        <v>17</v>
      </c>
      <c r="D39" s="51"/>
      <c r="E39" s="51"/>
      <c r="F39" s="65">
        <v>149730</v>
      </c>
      <c r="G39" s="74">
        <f t="shared" si="2"/>
        <v>13.371113821907802</v>
      </c>
      <c r="H39" s="65">
        <v>143836</v>
      </c>
      <c r="I39" s="85">
        <f t="shared" si="3"/>
        <v>4.097722406073578</v>
      </c>
    </row>
    <row r="40" spans="1:9" ht="18" customHeight="1">
      <c r="A40" s="275"/>
      <c r="B40" s="275"/>
      <c r="C40" s="7"/>
      <c r="D40" s="52" t="s">
        <v>18</v>
      </c>
      <c r="E40" s="53"/>
      <c r="F40" s="67">
        <v>148827</v>
      </c>
      <c r="G40" s="75">
        <f t="shared" si="2"/>
        <v>13.290474566039354</v>
      </c>
      <c r="H40" s="67">
        <v>142867</v>
      </c>
      <c r="I40" s="87">
        <f t="shared" si="3"/>
        <v>4.1717121518615174</v>
      </c>
    </row>
    <row r="41" spans="1:9" ht="18" customHeight="1">
      <c r="A41" s="275"/>
      <c r="B41" s="275"/>
      <c r="C41" s="7"/>
      <c r="D41" s="16"/>
      <c r="E41" s="103" t="s">
        <v>92</v>
      </c>
      <c r="F41" s="69">
        <v>116018</v>
      </c>
      <c r="G41" s="76">
        <f t="shared" si="2"/>
        <v>10.360581602819071</v>
      </c>
      <c r="H41" s="69">
        <v>109421</v>
      </c>
      <c r="I41" s="88">
        <f t="shared" si="3"/>
        <v>6.029007228959715</v>
      </c>
    </row>
    <row r="42" spans="1:9" ht="18" customHeight="1">
      <c r="A42" s="275"/>
      <c r="B42" s="275"/>
      <c r="C42" s="7"/>
      <c r="D42" s="33"/>
      <c r="E42" s="32" t="s">
        <v>38</v>
      </c>
      <c r="F42" s="69">
        <v>32809</v>
      </c>
      <c r="G42" s="76">
        <f t="shared" si="2"/>
        <v>2.9298929632202837</v>
      </c>
      <c r="H42" s="69">
        <v>33446</v>
      </c>
      <c r="I42" s="88">
        <f t="shared" si="3"/>
        <v>-1.9045625784847253</v>
      </c>
    </row>
    <row r="43" spans="1:9" ht="18" customHeight="1">
      <c r="A43" s="275"/>
      <c r="B43" s="275"/>
      <c r="C43" s="7"/>
      <c r="D43" s="30" t="s">
        <v>39</v>
      </c>
      <c r="E43" s="54"/>
      <c r="F43" s="69">
        <v>903</v>
      </c>
      <c r="G43" s="76">
        <f t="shared" si="2"/>
        <v>0.08063925586844818</v>
      </c>
      <c r="H43" s="69">
        <v>969</v>
      </c>
      <c r="I43" s="88">
        <f t="shared" si="3"/>
        <v>-6.811145510835914</v>
      </c>
    </row>
    <row r="44" spans="1:9" ht="18" customHeight="1">
      <c r="A44" s="275"/>
      <c r="B44" s="275"/>
      <c r="C44" s="11"/>
      <c r="D44" s="48" t="s">
        <v>40</v>
      </c>
      <c r="E44" s="49"/>
      <c r="F44" s="72"/>
      <c r="G44" s="78">
        <f t="shared" si="2"/>
        <v>0</v>
      </c>
      <c r="H44" s="261">
        <v>0</v>
      </c>
      <c r="I44" s="270" t="e">
        <f t="shared" si="3"/>
        <v>#DIV/0!</v>
      </c>
    </row>
    <row r="45" spans="1:9" ht="18" customHeight="1">
      <c r="A45" s="276"/>
      <c r="B45" s="276"/>
      <c r="C45" s="11" t="s">
        <v>19</v>
      </c>
      <c r="D45" s="12"/>
      <c r="E45" s="12"/>
      <c r="F45" s="73">
        <f>SUM(F28,F32,F39)</f>
        <v>1119802</v>
      </c>
      <c r="G45" s="84">
        <f t="shared" si="2"/>
        <v>100</v>
      </c>
      <c r="H45" s="73">
        <f>SUM(H28,H32,H39)</f>
        <v>1074027</v>
      </c>
      <c r="I45" s="84">
        <f t="shared" si="3"/>
        <v>4.2619971378745625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70" zoomScaleNormal="70" zoomScaleSheetLayoutView="7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1" sqref="D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267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K5" s="37"/>
      <c r="L5" s="37"/>
      <c r="M5" s="37"/>
      <c r="Q5" s="37" t="s">
        <v>48</v>
      </c>
    </row>
    <row r="6" spans="1:17" ht="15.75" customHeight="1">
      <c r="A6" s="300" t="s">
        <v>49</v>
      </c>
      <c r="B6" s="301"/>
      <c r="C6" s="301"/>
      <c r="D6" s="301"/>
      <c r="E6" s="302"/>
      <c r="F6" s="288" t="s">
        <v>249</v>
      </c>
      <c r="G6" s="289"/>
      <c r="H6" s="288" t="s">
        <v>250</v>
      </c>
      <c r="I6" s="289"/>
      <c r="J6" s="288" t="s">
        <v>251</v>
      </c>
      <c r="K6" s="289"/>
      <c r="L6" s="288" t="s">
        <v>252</v>
      </c>
      <c r="M6" s="289"/>
      <c r="N6" s="288" t="s">
        <v>253</v>
      </c>
      <c r="O6" s="289"/>
      <c r="P6" s="288" t="s">
        <v>254</v>
      </c>
      <c r="Q6" s="289"/>
    </row>
    <row r="7" spans="1:17" ht="15.75" customHeight="1">
      <c r="A7" s="303"/>
      <c r="B7" s="304"/>
      <c r="C7" s="304"/>
      <c r="D7" s="304"/>
      <c r="E7" s="305"/>
      <c r="F7" s="109" t="s">
        <v>238</v>
      </c>
      <c r="G7" s="38" t="s">
        <v>2</v>
      </c>
      <c r="H7" s="109" t="s">
        <v>240</v>
      </c>
      <c r="I7" s="38" t="s">
        <v>2</v>
      </c>
      <c r="J7" s="109" t="s">
        <v>241</v>
      </c>
      <c r="K7" s="38" t="s">
        <v>2</v>
      </c>
      <c r="L7" s="109" t="s">
        <v>241</v>
      </c>
      <c r="M7" s="38" t="s">
        <v>2</v>
      </c>
      <c r="N7" s="109" t="s">
        <v>241</v>
      </c>
      <c r="O7" s="38" t="s">
        <v>2</v>
      </c>
      <c r="P7" s="109" t="s">
        <v>241</v>
      </c>
      <c r="Q7" s="245" t="s">
        <v>2</v>
      </c>
    </row>
    <row r="8" spans="1:27" ht="15.75" customHeight="1">
      <c r="A8" s="290" t="s">
        <v>83</v>
      </c>
      <c r="B8" s="55" t="s">
        <v>50</v>
      </c>
      <c r="C8" s="56"/>
      <c r="D8" s="56"/>
      <c r="E8" s="92" t="s">
        <v>41</v>
      </c>
      <c r="F8" s="110">
        <v>3275</v>
      </c>
      <c r="G8" s="111">
        <v>3251</v>
      </c>
      <c r="H8" s="110">
        <v>31506</v>
      </c>
      <c r="I8" s="110">
        <v>30715</v>
      </c>
      <c r="J8" s="110">
        <v>18005</v>
      </c>
      <c r="K8" s="113">
        <v>18066</v>
      </c>
      <c r="L8" s="110">
        <v>12491</v>
      </c>
      <c r="M8" s="112">
        <v>12524</v>
      </c>
      <c r="N8" s="110">
        <v>97</v>
      </c>
      <c r="O8" s="113">
        <v>96</v>
      </c>
      <c r="P8" s="110">
        <v>17006</v>
      </c>
      <c r="Q8" s="147">
        <v>16790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5.75" customHeight="1">
      <c r="A9" s="312"/>
      <c r="B9" s="8"/>
      <c r="C9" s="30" t="s">
        <v>51</v>
      </c>
      <c r="D9" s="43"/>
      <c r="E9" s="90" t="s">
        <v>42</v>
      </c>
      <c r="F9" s="70">
        <v>3275</v>
      </c>
      <c r="G9" s="115">
        <v>3251</v>
      </c>
      <c r="H9" s="70">
        <v>31494</v>
      </c>
      <c r="I9" s="70">
        <v>30703</v>
      </c>
      <c r="J9" s="70">
        <v>17980</v>
      </c>
      <c r="K9" s="117">
        <v>18042</v>
      </c>
      <c r="L9" s="70">
        <v>12491</v>
      </c>
      <c r="M9" s="116">
        <v>12524</v>
      </c>
      <c r="N9" s="70">
        <v>97</v>
      </c>
      <c r="O9" s="117">
        <v>96</v>
      </c>
      <c r="P9" s="70">
        <v>16912</v>
      </c>
      <c r="Q9" s="127">
        <v>16694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5.75" customHeight="1">
      <c r="A10" s="312"/>
      <c r="B10" s="10"/>
      <c r="C10" s="30" t="s">
        <v>52</v>
      </c>
      <c r="D10" s="43"/>
      <c r="E10" s="90" t="s">
        <v>43</v>
      </c>
      <c r="F10" s="70">
        <v>0</v>
      </c>
      <c r="G10" s="115">
        <v>0</v>
      </c>
      <c r="H10" s="70">
        <v>12</v>
      </c>
      <c r="I10" s="70">
        <v>12</v>
      </c>
      <c r="J10" s="118">
        <v>25</v>
      </c>
      <c r="K10" s="119">
        <v>24</v>
      </c>
      <c r="L10" s="70">
        <v>0</v>
      </c>
      <c r="M10" s="116">
        <v>0</v>
      </c>
      <c r="N10" s="70">
        <v>0</v>
      </c>
      <c r="O10" s="117">
        <v>0</v>
      </c>
      <c r="P10" s="70">
        <v>94</v>
      </c>
      <c r="Q10" s="127">
        <v>96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5.75" customHeight="1">
      <c r="A11" s="312"/>
      <c r="B11" s="50" t="s">
        <v>53</v>
      </c>
      <c r="C11" s="63"/>
      <c r="D11" s="63"/>
      <c r="E11" s="89" t="s">
        <v>44</v>
      </c>
      <c r="F11" s="120">
        <v>3032</v>
      </c>
      <c r="G11" s="121">
        <v>3003</v>
      </c>
      <c r="H11" s="120">
        <v>31352</v>
      </c>
      <c r="I11" s="120">
        <v>30415</v>
      </c>
      <c r="J11" s="248">
        <v>17542</v>
      </c>
      <c r="K11" s="123">
        <v>17339</v>
      </c>
      <c r="L11" s="120">
        <v>10659</v>
      </c>
      <c r="M11" s="122">
        <v>10687</v>
      </c>
      <c r="N11" s="120">
        <v>75</v>
      </c>
      <c r="O11" s="123">
        <v>79</v>
      </c>
      <c r="P11" s="120">
        <v>16981</v>
      </c>
      <c r="Q11" s="137">
        <v>16716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5.75" customHeight="1">
      <c r="A12" s="312"/>
      <c r="B12" s="7"/>
      <c r="C12" s="30" t="s">
        <v>54</v>
      </c>
      <c r="D12" s="43"/>
      <c r="E12" s="90" t="s">
        <v>45</v>
      </c>
      <c r="F12" s="70">
        <v>3028</v>
      </c>
      <c r="G12" s="115">
        <v>3002</v>
      </c>
      <c r="H12" s="70">
        <v>31323</v>
      </c>
      <c r="I12" s="120">
        <v>30388</v>
      </c>
      <c r="J12" s="249">
        <v>17516</v>
      </c>
      <c r="K12" s="117">
        <v>17315</v>
      </c>
      <c r="L12" s="120">
        <v>10658</v>
      </c>
      <c r="M12" s="116">
        <v>10686</v>
      </c>
      <c r="N12" s="70">
        <v>74</v>
      </c>
      <c r="O12" s="117">
        <v>78</v>
      </c>
      <c r="P12" s="120">
        <v>16915</v>
      </c>
      <c r="Q12" s="127">
        <v>16621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5.75" customHeight="1">
      <c r="A13" s="312"/>
      <c r="B13" s="8"/>
      <c r="C13" s="52" t="s">
        <v>55</v>
      </c>
      <c r="D13" s="53"/>
      <c r="E13" s="94" t="s">
        <v>46</v>
      </c>
      <c r="F13" s="67">
        <v>3</v>
      </c>
      <c r="G13" s="124">
        <v>1</v>
      </c>
      <c r="H13" s="67">
        <v>17</v>
      </c>
      <c r="I13" s="118">
        <v>15</v>
      </c>
      <c r="J13" s="118">
        <v>25</v>
      </c>
      <c r="K13" s="119">
        <v>24</v>
      </c>
      <c r="L13" s="68">
        <v>1</v>
      </c>
      <c r="M13" s="125">
        <v>0.5</v>
      </c>
      <c r="N13" s="68">
        <v>0.3</v>
      </c>
      <c r="O13" s="126">
        <v>0.3</v>
      </c>
      <c r="P13" s="118">
        <v>66</v>
      </c>
      <c r="Q13" s="271">
        <v>95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5.75" customHeight="1">
      <c r="A14" s="312"/>
      <c r="B14" s="44" t="s">
        <v>56</v>
      </c>
      <c r="C14" s="43"/>
      <c r="D14" s="43"/>
      <c r="E14" s="90" t="s">
        <v>97</v>
      </c>
      <c r="F14" s="69">
        <f aca="true" t="shared" si="0" ref="F14:J15">F9-F12</f>
        <v>247</v>
      </c>
      <c r="G14" s="127">
        <f t="shared" si="0"/>
        <v>249</v>
      </c>
      <c r="H14" s="69">
        <f t="shared" si="0"/>
        <v>171</v>
      </c>
      <c r="I14" s="69">
        <f t="shared" si="0"/>
        <v>315</v>
      </c>
      <c r="J14" s="69">
        <f t="shared" si="0"/>
        <v>464</v>
      </c>
      <c r="K14" s="127">
        <v>727</v>
      </c>
      <c r="L14" s="69">
        <f>L9-L12</f>
        <v>1833</v>
      </c>
      <c r="M14" s="127">
        <v>1838</v>
      </c>
      <c r="N14" s="69">
        <f>N9-N12</f>
        <v>23</v>
      </c>
      <c r="O14" s="127">
        <v>18</v>
      </c>
      <c r="P14" s="69">
        <f>P9-P12</f>
        <v>-3</v>
      </c>
      <c r="Q14" s="127">
        <f>Q9-Q12</f>
        <v>73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5.75" customHeight="1">
      <c r="A15" s="312"/>
      <c r="B15" s="44" t="s">
        <v>57</v>
      </c>
      <c r="C15" s="43"/>
      <c r="D15" s="43"/>
      <c r="E15" s="90" t="s">
        <v>98</v>
      </c>
      <c r="F15" s="69">
        <f t="shared" si="0"/>
        <v>-3</v>
      </c>
      <c r="G15" s="127">
        <f t="shared" si="0"/>
        <v>-1</v>
      </c>
      <c r="H15" s="69">
        <f t="shared" si="0"/>
        <v>-5</v>
      </c>
      <c r="I15" s="69">
        <f t="shared" si="0"/>
        <v>-3</v>
      </c>
      <c r="J15" s="69">
        <f t="shared" si="0"/>
        <v>0</v>
      </c>
      <c r="K15" s="127">
        <v>0</v>
      </c>
      <c r="L15" s="69">
        <f>L10-L13</f>
        <v>-1</v>
      </c>
      <c r="M15" s="127">
        <v>-0.5</v>
      </c>
      <c r="N15" s="69">
        <f>N10-N13</f>
        <v>-0.3</v>
      </c>
      <c r="O15" s="127">
        <v>-0.3</v>
      </c>
      <c r="P15" s="69">
        <f>P10-P13</f>
        <v>28</v>
      </c>
      <c r="Q15" s="127">
        <f>Q10-Q13</f>
        <v>1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5.75" customHeight="1">
      <c r="A16" s="312"/>
      <c r="B16" s="44" t="s">
        <v>58</v>
      </c>
      <c r="C16" s="43"/>
      <c r="D16" s="43"/>
      <c r="E16" s="90" t="s">
        <v>99</v>
      </c>
      <c r="F16" s="67">
        <f>F8-F11</f>
        <v>243</v>
      </c>
      <c r="G16" s="127">
        <f>G8-G11</f>
        <v>248</v>
      </c>
      <c r="H16" s="67">
        <f>H8-H11</f>
        <v>154</v>
      </c>
      <c r="I16" s="67">
        <f>I8-I11</f>
        <v>300</v>
      </c>
      <c r="J16" s="67">
        <f>J8-J11</f>
        <v>463</v>
      </c>
      <c r="K16" s="124">
        <v>727</v>
      </c>
      <c r="L16" s="67">
        <f>L8-L11</f>
        <v>1832</v>
      </c>
      <c r="M16" s="124">
        <v>1837</v>
      </c>
      <c r="N16" s="67">
        <f>N8-N11</f>
        <v>22</v>
      </c>
      <c r="O16" s="124">
        <v>17</v>
      </c>
      <c r="P16" s="67">
        <f>P8-P11</f>
        <v>25</v>
      </c>
      <c r="Q16" s="124">
        <f>Q8-Q11</f>
        <v>74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ht="15.75" customHeight="1">
      <c r="A17" s="312"/>
      <c r="B17" s="44" t="s">
        <v>59</v>
      </c>
      <c r="C17" s="43"/>
      <c r="D17" s="43"/>
      <c r="E17" s="34"/>
      <c r="F17" s="334">
        <v>0</v>
      </c>
      <c r="G17" s="335">
        <v>0</v>
      </c>
      <c r="H17" s="69">
        <v>5598</v>
      </c>
      <c r="I17" s="247">
        <v>5597</v>
      </c>
      <c r="J17" s="336">
        <v>0</v>
      </c>
      <c r="K17" s="337">
        <v>0</v>
      </c>
      <c r="L17" s="336">
        <v>0</v>
      </c>
      <c r="M17" s="338">
        <v>0</v>
      </c>
      <c r="N17" s="339">
        <v>0</v>
      </c>
      <c r="O17" s="340">
        <v>0</v>
      </c>
      <c r="P17" s="339">
        <v>0</v>
      </c>
      <c r="Q17" s="341">
        <v>0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5.75" customHeight="1">
      <c r="A18" s="313"/>
      <c r="B18" s="47" t="s">
        <v>60</v>
      </c>
      <c r="C18" s="31"/>
      <c r="D18" s="31"/>
      <c r="E18" s="17"/>
      <c r="F18" s="328">
        <v>0</v>
      </c>
      <c r="G18" s="329">
        <v>0</v>
      </c>
      <c r="H18" s="330">
        <v>0</v>
      </c>
      <c r="I18" s="330">
        <v>0</v>
      </c>
      <c r="J18" s="330">
        <v>0</v>
      </c>
      <c r="K18" s="331">
        <v>0</v>
      </c>
      <c r="L18" s="330">
        <v>0</v>
      </c>
      <c r="M18" s="331">
        <v>0</v>
      </c>
      <c r="N18" s="330">
        <v>0</v>
      </c>
      <c r="O18" s="332">
        <v>0</v>
      </c>
      <c r="P18" s="330">
        <v>0</v>
      </c>
      <c r="Q18" s="333">
        <v>0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ht="15.75" customHeight="1">
      <c r="A19" s="312" t="s">
        <v>84</v>
      </c>
      <c r="B19" s="50" t="s">
        <v>61</v>
      </c>
      <c r="C19" s="51"/>
      <c r="D19" s="51"/>
      <c r="E19" s="95"/>
      <c r="F19" s="65">
        <v>526</v>
      </c>
      <c r="G19" s="133">
        <v>448</v>
      </c>
      <c r="H19" s="65">
        <v>2040</v>
      </c>
      <c r="I19" s="66">
        <v>2222</v>
      </c>
      <c r="J19" s="65">
        <v>3993</v>
      </c>
      <c r="K19" s="147">
        <v>6081</v>
      </c>
      <c r="L19" s="66">
        <v>2315</v>
      </c>
      <c r="M19" s="134">
        <v>2378</v>
      </c>
      <c r="N19" s="66">
        <v>0</v>
      </c>
      <c r="O19" s="135">
        <v>0</v>
      </c>
      <c r="P19" s="66">
        <v>3893</v>
      </c>
      <c r="Q19" s="133">
        <v>4006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15.75" customHeight="1">
      <c r="A20" s="312"/>
      <c r="B20" s="19"/>
      <c r="C20" s="30" t="s">
        <v>62</v>
      </c>
      <c r="D20" s="43"/>
      <c r="E20" s="90"/>
      <c r="F20" s="69">
        <v>0</v>
      </c>
      <c r="G20" s="127">
        <v>0</v>
      </c>
      <c r="H20" s="69">
        <v>890</v>
      </c>
      <c r="I20" s="70">
        <v>1125</v>
      </c>
      <c r="J20" s="69">
        <v>978</v>
      </c>
      <c r="K20" s="127">
        <v>3111</v>
      </c>
      <c r="L20" s="70">
        <v>1862</v>
      </c>
      <c r="M20" s="116">
        <v>1630</v>
      </c>
      <c r="N20" s="70">
        <v>0</v>
      </c>
      <c r="O20" s="117">
        <v>0</v>
      </c>
      <c r="P20" s="70">
        <v>1246</v>
      </c>
      <c r="Q20" s="127">
        <v>1295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5.75" customHeight="1">
      <c r="A21" s="312"/>
      <c r="B21" s="9" t="s">
        <v>63</v>
      </c>
      <c r="C21" s="63"/>
      <c r="D21" s="63"/>
      <c r="E21" s="89" t="s">
        <v>100</v>
      </c>
      <c r="F21" s="136">
        <v>526</v>
      </c>
      <c r="G21" s="137">
        <v>448</v>
      </c>
      <c r="H21" s="136">
        <v>2040</v>
      </c>
      <c r="I21" s="120">
        <v>2222</v>
      </c>
      <c r="J21" s="136">
        <v>3993</v>
      </c>
      <c r="K21" s="137">
        <v>6081</v>
      </c>
      <c r="L21" s="120">
        <v>2315</v>
      </c>
      <c r="M21" s="122">
        <v>2378</v>
      </c>
      <c r="N21" s="120">
        <v>0</v>
      </c>
      <c r="O21" s="123">
        <v>0</v>
      </c>
      <c r="P21" s="120">
        <v>3893</v>
      </c>
      <c r="Q21" s="137">
        <v>4006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15.75" customHeight="1">
      <c r="A22" s="312"/>
      <c r="B22" s="50" t="s">
        <v>64</v>
      </c>
      <c r="C22" s="51"/>
      <c r="D22" s="51"/>
      <c r="E22" s="95" t="s">
        <v>101</v>
      </c>
      <c r="F22" s="65">
        <v>1789</v>
      </c>
      <c r="G22" s="133">
        <v>1627</v>
      </c>
      <c r="H22" s="65">
        <v>3453</v>
      </c>
      <c r="I22" s="66">
        <v>3588</v>
      </c>
      <c r="J22" s="65">
        <v>12474</v>
      </c>
      <c r="K22" s="133">
        <v>15089</v>
      </c>
      <c r="L22" s="66">
        <v>9603</v>
      </c>
      <c r="M22" s="134">
        <v>8127</v>
      </c>
      <c r="N22" s="66">
        <v>227</v>
      </c>
      <c r="O22" s="135">
        <v>66</v>
      </c>
      <c r="P22" s="66">
        <v>6034</v>
      </c>
      <c r="Q22" s="133">
        <v>6138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ht="15.75" customHeight="1">
      <c r="A23" s="312"/>
      <c r="B23" s="7" t="s">
        <v>65</v>
      </c>
      <c r="C23" s="52" t="s">
        <v>66</v>
      </c>
      <c r="D23" s="53"/>
      <c r="E23" s="94"/>
      <c r="F23" s="67">
        <v>367</v>
      </c>
      <c r="G23" s="124">
        <v>360</v>
      </c>
      <c r="H23" s="67">
        <v>2115</v>
      </c>
      <c r="I23" s="68">
        <v>2035</v>
      </c>
      <c r="J23" s="67">
        <v>3021</v>
      </c>
      <c r="K23" s="124">
        <v>2851</v>
      </c>
      <c r="L23" s="68">
        <v>4381</v>
      </c>
      <c r="M23" s="125">
        <v>3269</v>
      </c>
      <c r="N23" s="68">
        <v>0</v>
      </c>
      <c r="O23" s="126">
        <v>0</v>
      </c>
      <c r="P23" s="68">
        <v>2434</v>
      </c>
      <c r="Q23" s="124">
        <v>2543</v>
      </c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15.75" customHeight="1">
      <c r="A24" s="312"/>
      <c r="B24" s="44" t="s">
        <v>102</v>
      </c>
      <c r="C24" s="43"/>
      <c r="D24" s="43"/>
      <c r="E24" s="90" t="s">
        <v>103</v>
      </c>
      <c r="F24" s="69">
        <f aca="true" t="shared" si="1" ref="F24:L24">F21-F22</f>
        <v>-1263</v>
      </c>
      <c r="G24" s="127">
        <f t="shared" si="1"/>
        <v>-1179</v>
      </c>
      <c r="H24" s="69">
        <f t="shared" si="1"/>
        <v>-1413</v>
      </c>
      <c r="I24" s="69">
        <f t="shared" si="1"/>
        <v>-1366</v>
      </c>
      <c r="J24" s="69">
        <f t="shared" si="1"/>
        <v>-8481</v>
      </c>
      <c r="K24" s="127">
        <f t="shared" si="1"/>
        <v>-9008</v>
      </c>
      <c r="L24" s="69">
        <f t="shared" si="1"/>
        <v>-7288</v>
      </c>
      <c r="M24" s="127">
        <v>-5749</v>
      </c>
      <c r="N24" s="69">
        <f>N21-N22</f>
        <v>-227</v>
      </c>
      <c r="O24" s="127">
        <v>-66</v>
      </c>
      <c r="P24" s="69">
        <f>P21-P22</f>
        <v>-2141</v>
      </c>
      <c r="Q24" s="127">
        <f>Q21-Q22</f>
        <v>-2132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ht="15.75" customHeight="1">
      <c r="A25" s="312"/>
      <c r="B25" s="100" t="s">
        <v>67</v>
      </c>
      <c r="C25" s="53"/>
      <c r="D25" s="53"/>
      <c r="E25" s="314" t="s">
        <v>104</v>
      </c>
      <c r="F25" s="295">
        <v>1263</v>
      </c>
      <c r="G25" s="286">
        <v>1179</v>
      </c>
      <c r="H25" s="295">
        <v>1413</v>
      </c>
      <c r="I25" s="284">
        <v>1366</v>
      </c>
      <c r="J25" s="295">
        <v>8481</v>
      </c>
      <c r="K25" s="286">
        <v>9008</v>
      </c>
      <c r="L25" s="284">
        <v>7288</v>
      </c>
      <c r="M25" s="316">
        <v>5749</v>
      </c>
      <c r="N25" s="284">
        <v>227</v>
      </c>
      <c r="O25" s="286">
        <v>66</v>
      </c>
      <c r="P25" s="284">
        <v>2141</v>
      </c>
      <c r="Q25" s="286">
        <v>2132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ht="15.75" customHeight="1">
      <c r="A26" s="312"/>
      <c r="B26" s="9" t="s">
        <v>68</v>
      </c>
      <c r="C26" s="63"/>
      <c r="D26" s="63"/>
      <c r="E26" s="315"/>
      <c r="F26" s="296"/>
      <c r="G26" s="287"/>
      <c r="H26" s="296"/>
      <c r="I26" s="285"/>
      <c r="J26" s="296"/>
      <c r="K26" s="287"/>
      <c r="L26" s="285"/>
      <c r="M26" s="317"/>
      <c r="N26" s="285"/>
      <c r="O26" s="287"/>
      <c r="P26" s="285"/>
      <c r="Q26" s="287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ht="15.75" customHeight="1">
      <c r="A27" s="313"/>
      <c r="B27" s="47" t="s">
        <v>105</v>
      </c>
      <c r="C27" s="31"/>
      <c r="D27" s="31"/>
      <c r="E27" s="91" t="s">
        <v>106</v>
      </c>
      <c r="F27" s="72">
        <f aca="true" t="shared" si="2" ref="F27:O27">F24+F25</f>
        <v>0</v>
      </c>
      <c r="G27" s="138">
        <f t="shared" si="2"/>
        <v>0</v>
      </c>
      <c r="H27" s="72">
        <f t="shared" si="2"/>
        <v>0</v>
      </c>
      <c r="I27" s="72">
        <f t="shared" si="2"/>
        <v>0</v>
      </c>
      <c r="J27" s="72">
        <f t="shared" si="2"/>
        <v>0</v>
      </c>
      <c r="K27" s="138">
        <f t="shared" si="2"/>
        <v>0</v>
      </c>
      <c r="L27" s="72">
        <f t="shared" si="2"/>
        <v>0</v>
      </c>
      <c r="M27" s="138">
        <f t="shared" si="2"/>
        <v>0</v>
      </c>
      <c r="N27" s="72">
        <f t="shared" si="2"/>
        <v>0</v>
      </c>
      <c r="O27" s="138">
        <f t="shared" si="2"/>
        <v>0</v>
      </c>
      <c r="P27" s="72">
        <f>P24+P25</f>
        <v>0</v>
      </c>
      <c r="Q27" s="138">
        <f>Q24+Q25</f>
        <v>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ht="15.75" customHeight="1">
      <c r="A28" s="13"/>
      <c r="F28" s="114"/>
      <c r="G28" s="114"/>
      <c r="H28" s="114"/>
      <c r="I28" s="114"/>
      <c r="J28" s="114"/>
      <c r="K28" s="114"/>
      <c r="L28" s="114"/>
      <c r="M28" s="114"/>
      <c r="N28" s="139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t="15.75" customHeight="1">
      <c r="A29" s="31"/>
      <c r="F29" s="114"/>
      <c r="G29" s="114"/>
      <c r="H29" s="114"/>
      <c r="I29" s="114"/>
      <c r="J29" s="140"/>
      <c r="K29" s="140"/>
      <c r="L29" s="140"/>
      <c r="M29" s="140"/>
      <c r="N29" s="139"/>
      <c r="O29" s="114"/>
      <c r="P29" s="114"/>
      <c r="Q29" s="140" t="s">
        <v>107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40"/>
    </row>
    <row r="30" spans="1:27" ht="15.75" customHeight="1">
      <c r="A30" s="306" t="s">
        <v>69</v>
      </c>
      <c r="B30" s="307"/>
      <c r="C30" s="307"/>
      <c r="D30" s="307"/>
      <c r="E30" s="308"/>
      <c r="F30" s="283" t="s">
        <v>255</v>
      </c>
      <c r="G30" s="282"/>
      <c r="H30" s="283" t="s">
        <v>256</v>
      </c>
      <c r="I30" s="282"/>
      <c r="J30" s="283" t="s">
        <v>257</v>
      </c>
      <c r="K30" s="282"/>
      <c r="L30" s="283" t="s">
        <v>258</v>
      </c>
      <c r="M30" s="282"/>
      <c r="N30" s="281"/>
      <c r="O30" s="282"/>
      <c r="P30" s="281"/>
      <c r="Q30" s="282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5.75" customHeight="1">
      <c r="A31" s="309"/>
      <c r="B31" s="310"/>
      <c r="C31" s="310"/>
      <c r="D31" s="310"/>
      <c r="E31" s="311"/>
      <c r="F31" s="109" t="s">
        <v>241</v>
      </c>
      <c r="G31" s="142" t="s">
        <v>2</v>
      </c>
      <c r="H31" s="109" t="s">
        <v>241</v>
      </c>
      <c r="I31" s="142" t="s">
        <v>2</v>
      </c>
      <c r="J31" s="109" t="s">
        <v>241</v>
      </c>
      <c r="K31" s="143" t="s">
        <v>2</v>
      </c>
      <c r="L31" s="109" t="s">
        <v>241</v>
      </c>
      <c r="M31" s="143" t="s">
        <v>2</v>
      </c>
      <c r="N31" s="109" t="s">
        <v>241</v>
      </c>
      <c r="O31" s="142" t="s">
        <v>2</v>
      </c>
      <c r="P31" s="109" t="s">
        <v>241</v>
      </c>
      <c r="Q31" s="144" t="s">
        <v>2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290" t="s">
        <v>85</v>
      </c>
      <c r="B32" s="55" t="s">
        <v>50</v>
      </c>
      <c r="C32" s="56"/>
      <c r="D32" s="56"/>
      <c r="E32" s="15" t="s">
        <v>41</v>
      </c>
      <c r="F32" s="66">
        <v>2909</v>
      </c>
      <c r="G32" s="146">
        <v>14870</v>
      </c>
      <c r="H32" s="110"/>
      <c r="I32" s="112"/>
      <c r="J32" s="110">
        <v>3262</v>
      </c>
      <c r="K32" s="112">
        <v>7138</v>
      </c>
      <c r="L32" s="110">
        <v>7837.221</v>
      </c>
      <c r="M32" s="113">
        <v>13012.091</v>
      </c>
      <c r="N32" s="66"/>
      <c r="O32" s="146"/>
      <c r="P32" s="110"/>
      <c r="Q32" s="147"/>
      <c r="R32" s="146"/>
      <c r="S32" s="146"/>
      <c r="T32" s="146"/>
      <c r="U32" s="146"/>
      <c r="V32" s="148"/>
      <c r="W32" s="148"/>
      <c r="X32" s="146"/>
      <c r="Y32" s="146"/>
      <c r="Z32" s="148"/>
      <c r="AA32" s="148"/>
    </row>
    <row r="33" spans="1:27" ht="15.75" customHeight="1">
      <c r="A33" s="291"/>
      <c r="B33" s="8"/>
      <c r="C33" s="52" t="s">
        <v>70</v>
      </c>
      <c r="D33" s="53"/>
      <c r="E33" s="98"/>
      <c r="F33" s="68">
        <v>2909</v>
      </c>
      <c r="G33" s="149">
        <v>14870</v>
      </c>
      <c r="H33" s="68"/>
      <c r="I33" s="125"/>
      <c r="J33" s="68">
        <v>1185</v>
      </c>
      <c r="K33" s="125">
        <v>4935</v>
      </c>
      <c r="L33" s="68">
        <v>7495.221</v>
      </c>
      <c r="M33" s="126">
        <v>12633.091</v>
      </c>
      <c r="N33" s="68"/>
      <c r="O33" s="149"/>
      <c r="P33" s="68"/>
      <c r="Q33" s="124"/>
      <c r="R33" s="146"/>
      <c r="S33" s="146"/>
      <c r="T33" s="146"/>
      <c r="U33" s="146"/>
      <c r="V33" s="148"/>
      <c r="W33" s="148"/>
      <c r="X33" s="146"/>
      <c r="Y33" s="146"/>
      <c r="Z33" s="148"/>
      <c r="AA33" s="148"/>
    </row>
    <row r="34" spans="1:27" ht="15.75" customHeight="1">
      <c r="A34" s="291"/>
      <c r="B34" s="8"/>
      <c r="C34" s="24"/>
      <c r="D34" s="30" t="s">
        <v>71</v>
      </c>
      <c r="E34" s="93"/>
      <c r="F34" s="70">
        <v>476</v>
      </c>
      <c r="G34" s="115">
        <v>654</v>
      </c>
      <c r="H34" s="70"/>
      <c r="I34" s="116"/>
      <c r="J34" s="70">
        <v>1135</v>
      </c>
      <c r="K34" s="116">
        <v>1111</v>
      </c>
      <c r="L34" s="70">
        <v>7187.309</v>
      </c>
      <c r="M34" s="117">
        <v>12473.179</v>
      </c>
      <c r="N34" s="70"/>
      <c r="O34" s="115"/>
      <c r="P34" s="70"/>
      <c r="Q34" s="127"/>
      <c r="R34" s="146"/>
      <c r="S34" s="146"/>
      <c r="T34" s="146"/>
      <c r="U34" s="146"/>
      <c r="V34" s="148"/>
      <c r="W34" s="148"/>
      <c r="X34" s="146"/>
      <c r="Y34" s="146"/>
      <c r="Z34" s="148"/>
      <c r="AA34" s="148"/>
    </row>
    <row r="35" spans="1:27" ht="15.75" customHeight="1">
      <c r="A35" s="291"/>
      <c r="B35" s="10"/>
      <c r="C35" s="62" t="s">
        <v>72</v>
      </c>
      <c r="D35" s="63"/>
      <c r="E35" s="99"/>
      <c r="F35" s="120">
        <v>0</v>
      </c>
      <c r="G35" s="121">
        <v>0</v>
      </c>
      <c r="H35" s="120"/>
      <c r="I35" s="122"/>
      <c r="J35" s="120">
        <v>2077</v>
      </c>
      <c r="K35" s="122">
        <v>2202</v>
      </c>
      <c r="L35" s="150">
        <v>342</v>
      </c>
      <c r="M35" s="151">
        <v>379</v>
      </c>
      <c r="N35" s="120"/>
      <c r="O35" s="121"/>
      <c r="P35" s="120"/>
      <c r="Q35" s="137"/>
      <c r="R35" s="146"/>
      <c r="S35" s="146"/>
      <c r="T35" s="146"/>
      <c r="U35" s="146"/>
      <c r="V35" s="148"/>
      <c r="W35" s="148"/>
      <c r="X35" s="146"/>
      <c r="Y35" s="146"/>
      <c r="Z35" s="148"/>
      <c r="AA35" s="148"/>
    </row>
    <row r="36" spans="1:27" ht="15.75" customHeight="1">
      <c r="A36" s="291"/>
      <c r="B36" s="50" t="s">
        <v>53</v>
      </c>
      <c r="C36" s="51"/>
      <c r="D36" s="51"/>
      <c r="E36" s="15" t="s">
        <v>42</v>
      </c>
      <c r="F36" s="65">
        <v>2671</v>
      </c>
      <c r="G36" s="124">
        <v>13878</v>
      </c>
      <c r="H36" s="66"/>
      <c r="I36" s="134"/>
      <c r="J36" s="66">
        <v>1578</v>
      </c>
      <c r="K36" s="134">
        <v>5322</v>
      </c>
      <c r="L36" s="66">
        <v>28</v>
      </c>
      <c r="M36" s="135">
        <v>28</v>
      </c>
      <c r="N36" s="66"/>
      <c r="O36" s="146"/>
      <c r="P36" s="66"/>
      <c r="Q36" s="133"/>
      <c r="R36" s="146"/>
      <c r="S36" s="146"/>
      <c r="T36" s="146"/>
      <c r="U36" s="146"/>
      <c r="V36" s="146"/>
      <c r="W36" s="146"/>
      <c r="X36" s="146"/>
      <c r="Y36" s="146"/>
      <c r="Z36" s="148"/>
      <c r="AA36" s="148"/>
    </row>
    <row r="37" spans="1:27" ht="15.75" customHeight="1">
      <c r="A37" s="291"/>
      <c r="B37" s="8"/>
      <c r="C37" s="30" t="s">
        <v>73</v>
      </c>
      <c r="D37" s="43"/>
      <c r="E37" s="93"/>
      <c r="F37" s="69">
        <v>2624</v>
      </c>
      <c r="G37" s="127">
        <v>13822</v>
      </c>
      <c r="H37" s="70"/>
      <c r="I37" s="116"/>
      <c r="J37" s="70">
        <v>1365</v>
      </c>
      <c r="K37" s="116">
        <v>5080</v>
      </c>
      <c r="L37" s="70">
        <v>28</v>
      </c>
      <c r="M37" s="117">
        <v>28</v>
      </c>
      <c r="N37" s="70"/>
      <c r="O37" s="115"/>
      <c r="P37" s="70"/>
      <c r="Q37" s="127"/>
      <c r="R37" s="146"/>
      <c r="S37" s="146"/>
      <c r="T37" s="146"/>
      <c r="U37" s="146"/>
      <c r="V37" s="146"/>
      <c r="W37" s="146"/>
      <c r="X37" s="146"/>
      <c r="Y37" s="146"/>
      <c r="Z37" s="148"/>
      <c r="AA37" s="148"/>
    </row>
    <row r="38" spans="1:27" ht="15.75" customHeight="1">
      <c r="A38" s="291"/>
      <c r="B38" s="10"/>
      <c r="C38" s="30" t="s">
        <v>74</v>
      </c>
      <c r="D38" s="43"/>
      <c r="E38" s="93"/>
      <c r="F38" s="69">
        <v>47</v>
      </c>
      <c r="G38" s="127">
        <v>56</v>
      </c>
      <c r="H38" s="70"/>
      <c r="I38" s="116"/>
      <c r="J38" s="70">
        <v>214</v>
      </c>
      <c r="K38" s="116">
        <v>242</v>
      </c>
      <c r="L38" s="70">
        <v>0</v>
      </c>
      <c r="M38" s="151">
        <v>0</v>
      </c>
      <c r="N38" s="70"/>
      <c r="O38" s="115"/>
      <c r="P38" s="70"/>
      <c r="Q38" s="127"/>
      <c r="R38" s="146"/>
      <c r="S38" s="146"/>
      <c r="T38" s="148"/>
      <c r="U38" s="148"/>
      <c r="V38" s="146"/>
      <c r="W38" s="146"/>
      <c r="X38" s="146"/>
      <c r="Y38" s="146"/>
      <c r="Z38" s="148"/>
      <c r="AA38" s="148"/>
    </row>
    <row r="39" spans="1:27" ht="15.75" customHeight="1">
      <c r="A39" s="292"/>
      <c r="B39" s="11" t="s">
        <v>75</v>
      </c>
      <c r="C39" s="12"/>
      <c r="D39" s="12"/>
      <c r="E39" s="97" t="s">
        <v>108</v>
      </c>
      <c r="F39" s="72">
        <v>238</v>
      </c>
      <c r="G39" s="138">
        <v>992</v>
      </c>
      <c r="H39" s="72">
        <f>H32-H36</f>
        <v>0</v>
      </c>
      <c r="I39" s="138">
        <f>I32-I36</f>
        <v>0</v>
      </c>
      <c r="J39" s="72">
        <f aca="true" t="shared" si="3" ref="J39:Q39">J32-J36</f>
        <v>1684</v>
      </c>
      <c r="K39" s="138">
        <f t="shared" si="3"/>
        <v>1816</v>
      </c>
      <c r="L39" s="72">
        <v>7809.221</v>
      </c>
      <c r="M39" s="138">
        <v>12984.091</v>
      </c>
      <c r="N39" s="72">
        <f t="shared" si="3"/>
        <v>0</v>
      </c>
      <c r="O39" s="138">
        <f t="shared" si="3"/>
        <v>0</v>
      </c>
      <c r="P39" s="72">
        <f t="shared" si="3"/>
        <v>0</v>
      </c>
      <c r="Q39" s="138">
        <f t="shared" si="3"/>
        <v>0</v>
      </c>
      <c r="R39" s="146"/>
      <c r="S39" s="146"/>
      <c r="T39" s="146"/>
      <c r="U39" s="146"/>
      <c r="V39" s="146"/>
      <c r="W39" s="146"/>
      <c r="X39" s="146"/>
      <c r="Y39" s="146"/>
      <c r="Z39" s="148"/>
      <c r="AA39" s="148"/>
    </row>
    <row r="40" spans="1:27" ht="15.75" customHeight="1">
      <c r="A40" s="290" t="s">
        <v>86</v>
      </c>
      <c r="B40" s="50" t="s">
        <v>76</v>
      </c>
      <c r="C40" s="51"/>
      <c r="D40" s="51"/>
      <c r="E40" s="15" t="s">
        <v>44</v>
      </c>
      <c r="F40" s="65">
        <v>2482</v>
      </c>
      <c r="G40" s="133">
        <v>8865</v>
      </c>
      <c r="H40" s="66">
        <v>55</v>
      </c>
      <c r="I40" s="134">
        <v>55</v>
      </c>
      <c r="J40" s="66">
        <v>3432</v>
      </c>
      <c r="K40" s="134">
        <v>4851</v>
      </c>
      <c r="L40" s="66">
        <v>8975</v>
      </c>
      <c r="M40" s="135">
        <v>9187.743</v>
      </c>
      <c r="N40" s="66"/>
      <c r="O40" s="146"/>
      <c r="P40" s="66"/>
      <c r="Q40" s="133"/>
      <c r="R40" s="146"/>
      <c r="S40" s="146"/>
      <c r="T40" s="146"/>
      <c r="U40" s="146"/>
      <c r="V40" s="148"/>
      <c r="W40" s="148"/>
      <c r="X40" s="148"/>
      <c r="Y40" s="148"/>
      <c r="Z40" s="146"/>
      <c r="AA40" s="146"/>
    </row>
    <row r="41" spans="1:27" ht="15.75" customHeight="1">
      <c r="A41" s="293"/>
      <c r="B41" s="10"/>
      <c r="C41" s="30" t="s">
        <v>77</v>
      </c>
      <c r="D41" s="43"/>
      <c r="E41" s="93"/>
      <c r="F41" s="152">
        <v>1568</v>
      </c>
      <c r="G41" s="153">
        <v>7953</v>
      </c>
      <c r="H41" s="342">
        <v>0</v>
      </c>
      <c r="I41" s="343">
        <v>0</v>
      </c>
      <c r="J41" s="150">
        <v>3432</v>
      </c>
      <c r="K41" s="151">
        <v>4851</v>
      </c>
      <c r="L41" s="70">
        <v>193</v>
      </c>
      <c r="M41" s="117">
        <v>151</v>
      </c>
      <c r="N41" s="70"/>
      <c r="O41" s="115"/>
      <c r="P41" s="70"/>
      <c r="Q41" s="127"/>
      <c r="R41" s="148"/>
      <c r="S41" s="148"/>
      <c r="T41" s="148"/>
      <c r="U41" s="148"/>
      <c r="V41" s="148"/>
      <c r="W41" s="148"/>
      <c r="X41" s="148"/>
      <c r="Y41" s="148"/>
      <c r="Z41" s="146"/>
      <c r="AA41" s="146"/>
    </row>
    <row r="42" spans="1:27" ht="15.75" customHeight="1">
      <c r="A42" s="293"/>
      <c r="B42" s="50" t="s">
        <v>64</v>
      </c>
      <c r="C42" s="51"/>
      <c r="D42" s="51"/>
      <c r="E42" s="15" t="s">
        <v>45</v>
      </c>
      <c r="F42" s="65">
        <v>2525</v>
      </c>
      <c r="G42" s="133">
        <v>9546</v>
      </c>
      <c r="H42" s="66">
        <v>55</v>
      </c>
      <c r="I42" s="134">
        <v>55</v>
      </c>
      <c r="J42" s="66">
        <v>5116</v>
      </c>
      <c r="K42" s="134">
        <v>6667</v>
      </c>
      <c r="L42" s="66">
        <v>13694.82</v>
      </c>
      <c r="M42" s="135">
        <v>22720.518</v>
      </c>
      <c r="N42" s="66"/>
      <c r="O42" s="146"/>
      <c r="P42" s="66"/>
      <c r="Q42" s="133"/>
      <c r="R42" s="146"/>
      <c r="S42" s="146"/>
      <c r="T42" s="146"/>
      <c r="U42" s="146"/>
      <c r="V42" s="148"/>
      <c r="W42" s="148"/>
      <c r="X42" s="146"/>
      <c r="Y42" s="146"/>
      <c r="Z42" s="146"/>
      <c r="AA42" s="146"/>
    </row>
    <row r="43" spans="1:27" ht="15.75" customHeight="1">
      <c r="A43" s="293"/>
      <c r="B43" s="10"/>
      <c r="C43" s="30" t="s">
        <v>78</v>
      </c>
      <c r="D43" s="43"/>
      <c r="E43" s="93"/>
      <c r="F43" s="69">
        <v>1157</v>
      </c>
      <c r="G43" s="127">
        <v>7561</v>
      </c>
      <c r="H43" s="70">
        <v>43</v>
      </c>
      <c r="I43" s="116">
        <v>43</v>
      </c>
      <c r="J43" s="70">
        <v>4218</v>
      </c>
      <c r="K43" s="116">
        <v>4016</v>
      </c>
      <c r="L43" s="150">
        <v>9057</v>
      </c>
      <c r="M43" s="151">
        <v>16928.322</v>
      </c>
      <c r="N43" s="70"/>
      <c r="O43" s="115"/>
      <c r="P43" s="70"/>
      <c r="Q43" s="127"/>
      <c r="R43" s="146"/>
      <c r="S43" s="146"/>
      <c r="T43" s="148"/>
      <c r="U43" s="146"/>
      <c r="V43" s="148"/>
      <c r="W43" s="148"/>
      <c r="X43" s="146"/>
      <c r="Y43" s="146"/>
      <c r="Z43" s="148"/>
      <c r="AA43" s="148"/>
    </row>
    <row r="44" spans="1:27" ht="15.75" customHeight="1">
      <c r="A44" s="294"/>
      <c r="B44" s="47" t="s">
        <v>75</v>
      </c>
      <c r="C44" s="31"/>
      <c r="D44" s="31"/>
      <c r="E44" s="97" t="s">
        <v>109</v>
      </c>
      <c r="F44" s="129">
        <v>-43</v>
      </c>
      <c r="G44" s="130">
        <v>-681</v>
      </c>
      <c r="H44" s="129">
        <f>H40-H42</f>
        <v>0</v>
      </c>
      <c r="I44" s="130">
        <f>I40-I42</f>
        <v>0</v>
      </c>
      <c r="J44" s="129">
        <f aca="true" t="shared" si="4" ref="J44:Q44">J40-J42</f>
        <v>-1684</v>
      </c>
      <c r="K44" s="130">
        <f t="shared" si="4"/>
        <v>-1816</v>
      </c>
      <c r="L44" s="129">
        <v>-4719.82</v>
      </c>
      <c r="M44" s="130">
        <v>-13532.775</v>
      </c>
      <c r="N44" s="129">
        <f t="shared" si="4"/>
        <v>0</v>
      </c>
      <c r="O44" s="130">
        <f t="shared" si="4"/>
        <v>0</v>
      </c>
      <c r="P44" s="129">
        <f t="shared" si="4"/>
        <v>0</v>
      </c>
      <c r="Q44" s="130">
        <f t="shared" si="4"/>
        <v>0</v>
      </c>
      <c r="R44" s="148"/>
      <c r="S44" s="148"/>
      <c r="T44" s="146"/>
      <c r="U44" s="146"/>
      <c r="V44" s="148"/>
      <c r="W44" s="148"/>
      <c r="X44" s="146"/>
      <c r="Y44" s="146"/>
      <c r="Z44" s="146"/>
      <c r="AA44" s="146"/>
    </row>
    <row r="45" spans="1:27" ht="15.75" customHeight="1">
      <c r="A45" s="297" t="s">
        <v>87</v>
      </c>
      <c r="B45" s="25" t="s">
        <v>79</v>
      </c>
      <c r="C45" s="20"/>
      <c r="D45" s="20"/>
      <c r="E45" s="96" t="s">
        <v>110</v>
      </c>
      <c r="F45" s="154">
        <v>195</v>
      </c>
      <c r="G45" s="155">
        <v>311</v>
      </c>
      <c r="H45" s="154">
        <f>H39+H44</f>
        <v>0</v>
      </c>
      <c r="I45" s="155">
        <f>I39+I44</f>
        <v>0</v>
      </c>
      <c r="J45" s="154">
        <f aca="true" t="shared" si="5" ref="J45:Q45">J39+J44</f>
        <v>0</v>
      </c>
      <c r="K45" s="155">
        <f t="shared" si="5"/>
        <v>0</v>
      </c>
      <c r="L45" s="154">
        <v>3089.401</v>
      </c>
      <c r="M45" s="155">
        <v>-548.6839999999993</v>
      </c>
      <c r="N45" s="154">
        <f t="shared" si="5"/>
        <v>0</v>
      </c>
      <c r="O45" s="155">
        <f t="shared" si="5"/>
        <v>0</v>
      </c>
      <c r="P45" s="154">
        <f t="shared" si="5"/>
        <v>0</v>
      </c>
      <c r="Q45" s="155">
        <f t="shared" si="5"/>
        <v>0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15.75" customHeight="1">
      <c r="A46" s="298"/>
      <c r="B46" s="44" t="s">
        <v>80</v>
      </c>
      <c r="C46" s="43"/>
      <c r="D46" s="43"/>
      <c r="E46" s="43"/>
      <c r="F46" s="152"/>
      <c r="G46" s="153"/>
      <c r="H46" s="150"/>
      <c r="I46" s="151"/>
      <c r="J46" s="150"/>
      <c r="K46" s="151"/>
      <c r="L46" s="150"/>
      <c r="M46" s="151"/>
      <c r="N46" s="70"/>
      <c r="O46" s="115"/>
      <c r="P46" s="150"/>
      <c r="Q46" s="12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 customHeight="1">
      <c r="A47" s="298"/>
      <c r="B47" s="44" t="s">
        <v>81</v>
      </c>
      <c r="C47" s="43"/>
      <c r="D47" s="43"/>
      <c r="E47" s="43"/>
      <c r="F47" s="69"/>
      <c r="G47" s="127"/>
      <c r="H47" s="70"/>
      <c r="I47" s="116"/>
      <c r="J47" s="70"/>
      <c r="K47" s="116"/>
      <c r="L47" s="70">
        <v>793.4060000000006</v>
      </c>
      <c r="M47" s="117">
        <v>959.0050000000008</v>
      </c>
      <c r="N47" s="70"/>
      <c r="O47" s="115"/>
      <c r="P47" s="70"/>
      <c r="Q47" s="127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.75" customHeight="1">
      <c r="A48" s="299"/>
      <c r="B48" s="47" t="s">
        <v>82</v>
      </c>
      <c r="C48" s="31"/>
      <c r="D48" s="31"/>
      <c r="E48" s="31"/>
      <c r="F48" s="73"/>
      <c r="G48" s="156"/>
      <c r="H48" s="73"/>
      <c r="I48" s="157"/>
      <c r="J48" s="73"/>
      <c r="K48" s="157"/>
      <c r="L48" s="73"/>
      <c r="M48" s="158"/>
      <c r="N48" s="73"/>
      <c r="O48" s="156"/>
      <c r="P48" s="73"/>
      <c r="Q48" s="138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18" ht="15.75" customHeight="1">
      <c r="A49" s="13" t="s">
        <v>111</v>
      </c>
      <c r="Q49" s="8"/>
      <c r="R49" s="8"/>
    </row>
    <row r="50" spans="1:18" ht="15.75" customHeight="1">
      <c r="A50" s="13"/>
      <c r="Q50" s="8"/>
      <c r="R50" s="8"/>
    </row>
  </sheetData>
  <sheetProtection/>
  <mergeCells count="32">
    <mergeCell ref="L6:M6"/>
    <mergeCell ref="L25:L26"/>
    <mergeCell ref="M25:M26"/>
    <mergeCell ref="L30:M30"/>
    <mergeCell ref="F6:G6"/>
    <mergeCell ref="H6:I6"/>
    <mergeCell ref="J6:K6"/>
    <mergeCell ref="A45:A48"/>
    <mergeCell ref="A6:E7"/>
    <mergeCell ref="A30:E31"/>
    <mergeCell ref="A8:A18"/>
    <mergeCell ref="A19:A27"/>
    <mergeCell ref="E25:E26"/>
    <mergeCell ref="P6:Q6"/>
    <mergeCell ref="N6:O6"/>
    <mergeCell ref="A32:A39"/>
    <mergeCell ref="A40:A44"/>
    <mergeCell ref="J25:J26"/>
    <mergeCell ref="K25:K26"/>
    <mergeCell ref="F25:F26"/>
    <mergeCell ref="G25:G26"/>
    <mergeCell ref="H25:H26"/>
    <mergeCell ref="I25:I26"/>
    <mergeCell ref="P30:Q30"/>
    <mergeCell ref="F30:G30"/>
    <mergeCell ref="H30:I30"/>
    <mergeCell ref="J30:K30"/>
    <mergeCell ref="N30:O30"/>
    <mergeCell ref="N25:N26"/>
    <mergeCell ref="O25:O26"/>
    <mergeCell ref="P25:P26"/>
    <mergeCell ref="Q25:Q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80" zoomScaleSheetLayoutView="8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1" sqref="E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0" width="9.3984375" style="2" bestFit="1" customWidth="1"/>
    <col min="11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266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4" t="s">
        <v>88</v>
      </c>
      <c r="B9" s="274" t="s">
        <v>90</v>
      </c>
      <c r="C9" s="55" t="s">
        <v>4</v>
      </c>
      <c r="D9" s="56"/>
      <c r="E9" s="56"/>
      <c r="F9" s="65">
        <v>421877</v>
      </c>
      <c r="G9" s="74">
        <f>F9/$F$27*100</f>
        <v>39.697029006099314</v>
      </c>
      <c r="H9" s="110">
        <v>411107</v>
      </c>
      <c r="I9" s="79">
        <f aca="true" t="shared" si="0" ref="I9:I45">(F9/H9-1)*100</f>
        <v>2.6197559272890025</v>
      </c>
    </row>
    <row r="10" spans="1:9" ht="18" customHeight="1">
      <c r="A10" s="275"/>
      <c r="B10" s="275"/>
      <c r="C10" s="7"/>
      <c r="D10" s="52" t="s">
        <v>23</v>
      </c>
      <c r="E10" s="53"/>
      <c r="F10" s="67">
        <v>125910</v>
      </c>
      <c r="G10" s="75">
        <f aca="true" t="shared" si="1" ref="G10:G27">F10/$F$27*100</f>
        <v>11.847654463642163</v>
      </c>
      <c r="H10" s="272">
        <v>125435</v>
      </c>
      <c r="I10" s="80">
        <f t="shared" si="0"/>
        <v>0.3786821859927514</v>
      </c>
    </row>
    <row r="11" spans="1:9" ht="18" customHeight="1">
      <c r="A11" s="275"/>
      <c r="B11" s="275"/>
      <c r="C11" s="7"/>
      <c r="D11" s="16"/>
      <c r="E11" s="23" t="s">
        <v>24</v>
      </c>
      <c r="F11" s="69">
        <v>102789</v>
      </c>
      <c r="G11" s="76">
        <f t="shared" si="1"/>
        <v>9.672055870568775</v>
      </c>
      <c r="H11" s="267">
        <v>101323</v>
      </c>
      <c r="I11" s="81">
        <f t="shared" si="0"/>
        <v>1.446858067763479</v>
      </c>
    </row>
    <row r="12" spans="1:9" ht="18" customHeight="1">
      <c r="A12" s="275"/>
      <c r="B12" s="275"/>
      <c r="C12" s="7"/>
      <c r="D12" s="16"/>
      <c r="E12" s="23" t="s">
        <v>25</v>
      </c>
      <c r="F12" s="69">
        <v>10973</v>
      </c>
      <c r="G12" s="76">
        <f t="shared" si="1"/>
        <v>1.0325177700702521</v>
      </c>
      <c r="H12" s="267">
        <v>10341</v>
      </c>
      <c r="I12" s="81">
        <f t="shared" si="0"/>
        <v>6.111594623343963</v>
      </c>
    </row>
    <row r="13" spans="1:9" ht="18" customHeight="1">
      <c r="A13" s="275"/>
      <c r="B13" s="275"/>
      <c r="C13" s="7"/>
      <c r="D13" s="33"/>
      <c r="E13" s="23" t="s">
        <v>26</v>
      </c>
      <c r="F13" s="69">
        <v>996</v>
      </c>
      <c r="G13" s="76">
        <f t="shared" si="1"/>
        <v>0.09371983040098161</v>
      </c>
      <c r="H13" s="267">
        <v>1006</v>
      </c>
      <c r="I13" s="81">
        <f t="shared" si="0"/>
        <v>-0.994035785288272</v>
      </c>
    </row>
    <row r="14" spans="1:9" ht="18" customHeight="1">
      <c r="A14" s="275"/>
      <c r="B14" s="275"/>
      <c r="C14" s="7"/>
      <c r="D14" s="61" t="s">
        <v>27</v>
      </c>
      <c r="E14" s="51"/>
      <c r="F14" s="65">
        <v>86361</v>
      </c>
      <c r="G14" s="74">
        <f t="shared" si="1"/>
        <v>8.12624324624415</v>
      </c>
      <c r="H14" s="273">
        <v>85460</v>
      </c>
      <c r="I14" s="82">
        <f t="shared" si="0"/>
        <v>1.0542944067399862</v>
      </c>
    </row>
    <row r="15" spans="1:9" ht="18" customHeight="1">
      <c r="A15" s="275"/>
      <c r="B15" s="275"/>
      <c r="C15" s="7"/>
      <c r="D15" s="16"/>
      <c r="E15" s="23" t="s">
        <v>28</v>
      </c>
      <c r="F15" s="69">
        <v>3146</v>
      </c>
      <c r="G15" s="76">
        <f t="shared" si="1"/>
        <v>0.29602669321434555</v>
      </c>
      <c r="H15" s="267">
        <v>3120</v>
      </c>
      <c r="I15" s="81">
        <f t="shared" si="0"/>
        <v>0.8333333333333304</v>
      </c>
    </row>
    <row r="16" spans="1:9" ht="18" customHeight="1">
      <c r="A16" s="275"/>
      <c r="B16" s="275"/>
      <c r="C16" s="7"/>
      <c r="D16" s="16"/>
      <c r="E16" s="29" t="s">
        <v>29</v>
      </c>
      <c r="F16" s="67">
        <v>83216</v>
      </c>
      <c r="G16" s="75">
        <f t="shared" si="1"/>
        <v>7.8303106492450665</v>
      </c>
      <c r="H16" s="272">
        <v>82340</v>
      </c>
      <c r="I16" s="80">
        <f t="shared" si="0"/>
        <v>1.0638814670876906</v>
      </c>
    </row>
    <row r="17" spans="1:9" ht="18" customHeight="1">
      <c r="A17" s="275"/>
      <c r="B17" s="275"/>
      <c r="C17" s="7"/>
      <c r="D17" s="279" t="s">
        <v>30</v>
      </c>
      <c r="E17" s="318"/>
      <c r="F17" s="67">
        <v>68521</v>
      </c>
      <c r="G17" s="75">
        <f t="shared" si="1"/>
        <v>6.4475667659695395</v>
      </c>
      <c r="H17" s="272">
        <v>65327</v>
      </c>
      <c r="I17" s="80">
        <f t="shared" si="0"/>
        <v>4.889249468060686</v>
      </c>
    </row>
    <row r="18" spans="1:9" ht="18" customHeight="1">
      <c r="A18" s="275"/>
      <c r="B18" s="275"/>
      <c r="C18" s="7"/>
      <c r="D18" s="279" t="s">
        <v>94</v>
      </c>
      <c r="E18" s="280"/>
      <c r="F18" s="69">
        <v>6344</v>
      </c>
      <c r="G18" s="76">
        <f t="shared" si="1"/>
        <v>0.5969463896223166</v>
      </c>
      <c r="H18" s="267">
        <v>6717</v>
      </c>
      <c r="I18" s="81">
        <f t="shared" si="0"/>
        <v>-5.553074289117166</v>
      </c>
    </row>
    <row r="19" spans="1:9" ht="18" customHeight="1">
      <c r="A19" s="275"/>
      <c r="B19" s="275"/>
      <c r="C19" s="10"/>
      <c r="D19" s="279" t="s">
        <v>95</v>
      </c>
      <c r="E19" s="280"/>
      <c r="F19" s="69">
        <v>0</v>
      </c>
      <c r="G19" s="76">
        <f t="shared" si="1"/>
        <v>0</v>
      </c>
      <c r="H19" s="268">
        <v>0</v>
      </c>
      <c r="I19" s="81" t="e">
        <f t="shared" si="0"/>
        <v>#DIV/0!</v>
      </c>
    </row>
    <row r="20" spans="1:9" ht="18" customHeight="1">
      <c r="A20" s="275"/>
      <c r="B20" s="275"/>
      <c r="C20" s="44" t="s">
        <v>5</v>
      </c>
      <c r="D20" s="43"/>
      <c r="E20" s="43"/>
      <c r="F20" s="69">
        <v>50364</v>
      </c>
      <c r="G20" s="76">
        <f t="shared" si="1"/>
        <v>4.739061785456865</v>
      </c>
      <c r="H20" s="70">
        <v>44992</v>
      </c>
      <c r="I20" s="81">
        <f t="shared" si="0"/>
        <v>11.939900426742533</v>
      </c>
    </row>
    <row r="21" spans="1:9" ht="18" customHeight="1">
      <c r="A21" s="275"/>
      <c r="B21" s="275"/>
      <c r="C21" s="44" t="s">
        <v>6</v>
      </c>
      <c r="D21" s="43"/>
      <c r="E21" s="43"/>
      <c r="F21" s="69">
        <v>186696</v>
      </c>
      <c r="G21" s="76">
        <f t="shared" si="1"/>
        <v>17.567387004559905</v>
      </c>
      <c r="H21" s="70">
        <v>193377</v>
      </c>
      <c r="I21" s="81">
        <f t="shared" si="0"/>
        <v>-3.4549093222048133</v>
      </c>
    </row>
    <row r="22" spans="1:9" ht="18" customHeight="1">
      <c r="A22" s="275"/>
      <c r="B22" s="275"/>
      <c r="C22" s="44" t="s">
        <v>31</v>
      </c>
      <c r="D22" s="43"/>
      <c r="E22" s="43"/>
      <c r="F22" s="69">
        <v>17512</v>
      </c>
      <c r="G22" s="76">
        <f t="shared" si="1"/>
        <v>1.6478129216686646</v>
      </c>
      <c r="H22" s="70">
        <v>17843</v>
      </c>
      <c r="I22" s="81">
        <f t="shared" si="0"/>
        <v>-1.8550692148181391</v>
      </c>
    </row>
    <row r="23" spans="1:9" ht="18" customHeight="1">
      <c r="A23" s="275"/>
      <c r="B23" s="275"/>
      <c r="C23" s="44" t="s">
        <v>7</v>
      </c>
      <c r="D23" s="43"/>
      <c r="E23" s="43"/>
      <c r="F23" s="69">
        <v>129283</v>
      </c>
      <c r="G23" s="76">
        <f t="shared" si="1"/>
        <v>12.16504099772099</v>
      </c>
      <c r="H23" s="70">
        <v>131188</v>
      </c>
      <c r="I23" s="81">
        <f t="shared" si="0"/>
        <v>-1.4521145226697563</v>
      </c>
    </row>
    <row r="24" spans="1:9" ht="18" customHeight="1">
      <c r="A24" s="275"/>
      <c r="B24" s="275"/>
      <c r="C24" s="44" t="s">
        <v>32</v>
      </c>
      <c r="D24" s="43"/>
      <c r="E24" s="43"/>
      <c r="F24" s="69">
        <v>1775</v>
      </c>
      <c r="G24" s="76">
        <f t="shared" si="1"/>
        <v>0.16702078209010277</v>
      </c>
      <c r="H24" s="70">
        <v>1418</v>
      </c>
      <c r="I24" s="81">
        <f t="shared" si="0"/>
        <v>25.176304654442873</v>
      </c>
    </row>
    <row r="25" spans="1:9" ht="18" customHeight="1">
      <c r="A25" s="275"/>
      <c r="B25" s="275"/>
      <c r="C25" s="44" t="s">
        <v>8</v>
      </c>
      <c r="D25" s="43"/>
      <c r="E25" s="43"/>
      <c r="F25" s="69">
        <v>119245</v>
      </c>
      <c r="G25" s="76">
        <f t="shared" si="1"/>
        <v>11.220503188920736</v>
      </c>
      <c r="H25" s="70">
        <v>118587</v>
      </c>
      <c r="I25" s="81">
        <f t="shared" si="0"/>
        <v>0.554866890974548</v>
      </c>
    </row>
    <row r="26" spans="1:9" ht="18" customHeight="1">
      <c r="A26" s="275"/>
      <c r="B26" s="275"/>
      <c r="C26" s="45" t="s">
        <v>9</v>
      </c>
      <c r="D26" s="46"/>
      <c r="E26" s="46"/>
      <c r="F26" s="71">
        <v>135990</v>
      </c>
      <c r="G26" s="77">
        <f t="shared" si="1"/>
        <v>12.796144313483424</v>
      </c>
      <c r="H26" s="269">
        <v>137171</v>
      </c>
      <c r="I26" s="83">
        <f t="shared" si="0"/>
        <v>-0.8609691552879273</v>
      </c>
    </row>
    <row r="27" spans="1:9" ht="18" customHeight="1">
      <c r="A27" s="275"/>
      <c r="B27" s="276"/>
      <c r="C27" s="47" t="s">
        <v>10</v>
      </c>
      <c r="D27" s="31"/>
      <c r="E27" s="31"/>
      <c r="F27" s="72">
        <f>SUM(F9,F20:F26)</f>
        <v>1062742</v>
      </c>
      <c r="G27" s="78">
        <f t="shared" si="1"/>
        <v>100</v>
      </c>
      <c r="H27" s="72">
        <f>SUM(H9,H20:H26)</f>
        <v>1055683</v>
      </c>
      <c r="I27" s="84">
        <f t="shared" si="0"/>
        <v>0.6686666357230253</v>
      </c>
    </row>
    <row r="28" spans="1:10" ht="18" customHeight="1">
      <c r="A28" s="275"/>
      <c r="B28" s="274" t="s">
        <v>89</v>
      </c>
      <c r="C28" s="55" t="s">
        <v>11</v>
      </c>
      <c r="D28" s="56"/>
      <c r="E28" s="56"/>
      <c r="F28" s="65">
        <v>492353</v>
      </c>
      <c r="G28" s="74">
        <f aca="true" t="shared" si="2" ref="G28:G45">F28/$F$45*100</f>
        <v>47.55770205983917</v>
      </c>
      <c r="H28" s="65">
        <v>489402</v>
      </c>
      <c r="I28" s="85">
        <f t="shared" si="0"/>
        <v>0.60298078062615</v>
      </c>
      <c r="J28" s="2">
        <f>SUM(F29:F31)</f>
        <v>492353</v>
      </c>
    </row>
    <row r="29" spans="1:9" ht="18" customHeight="1">
      <c r="A29" s="275"/>
      <c r="B29" s="275"/>
      <c r="C29" s="7"/>
      <c r="D29" s="30" t="s">
        <v>12</v>
      </c>
      <c r="E29" s="43"/>
      <c r="F29" s="69">
        <v>318259</v>
      </c>
      <c r="G29" s="76">
        <f t="shared" si="2"/>
        <v>30.741493805993574</v>
      </c>
      <c r="H29" s="69">
        <v>320522</v>
      </c>
      <c r="I29" s="86">
        <f t="shared" si="0"/>
        <v>-0.7060357791352834</v>
      </c>
    </row>
    <row r="30" spans="1:9" ht="18" customHeight="1">
      <c r="A30" s="275"/>
      <c r="B30" s="275"/>
      <c r="C30" s="7"/>
      <c r="D30" s="30" t="s">
        <v>33</v>
      </c>
      <c r="E30" s="43"/>
      <c r="F30" s="69">
        <v>24113</v>
      </c>
      <c r="G30" s="76">
        <f t="shared" si="2"/>
        <v>2.3291396005892153</v>
      </c>
      <c r="H30" s="69">
        <v>23579</v>
      </c>
      <c r="I30" s="86">
        <f t="shared" si="0"/>
        <v>2.2647270876627434</v>
      </c>
    </row>
    <row r="31" spans="1:9" ht="18" customHeight="1">
      <c r="A31" s="275"/>
      <c r="B31" s="275"/>
      <c r="C31" s="19"/>
      <c r="D31" s="30" t="s">
        <v>13</v>
      </c>
      <c r="E31" s="43"/>
      <c r="F31" s="69">
        <v>149981</v>
      </c>
      <c r="G31" s="76">
        <f t="shared" si="2"/>
        <v>14.487068653256383</v>
      </c>
      <c r="H31" s="69">
        <v>145301</v>
      </c>
      <c r="I31" s="86">
        <f t="shared" si="0"/>
        <v>3.2209000626286066</v>
      </c>
    </row>
    <row r="32" spans="1:10" ht="18" customHeight="1">
      <c r="A32" s="275"/>
      <c r="B32" s="275"/>
      <c r="C32" s="50" t="s">
        <v>14</v>
      </c>
      <c r="D32" s="51"/>
      <c r="E32" s="51"/>
      <c r="F32" s="65">
        <v>395889</v>
      </c>
      <c r="G32" s="74">
        <f t="shared" si="2"/>
        <v>38.23998454516916</v>
      </c>
      <c r="H32" s="65">
        <v>393741</v>
      </c>
      <c r="I32" s="85">
        <f t="shared" si="0"/>
        <v>0.5455362789244633</v>
      </c>
      <c r="J32" s="2">
        <f>SUM(F33:F38)</f>
        <v>395889</v>
      </c>
    </row>
    <row r="33" spans="1:9" ht="18" customHeight="1">
      <c r="A33" s="275"/>
      <c r="B33" s="275"/>
      <c r="C33" s="7"/>
      <c r="D33" s="30" t="s">
        <v>15</v>
      </c>
      <c r="E33" s="43"/>
      <c r="F33" s="69">
        <v>41831</v>
      </c>
      <c r="G33" s="76">
        <f t="shared" si="2"/>
        <v>4.040568930960372</v>
      </c>
      <c r="H33" s="69">
        <v>40196</v>
      </c>
      <c r="I33" s="86">
        <f t="shared" si="0"/>
        <v>4.067568912329578</v>
      </c>
    </row>
    <row r="34" spans="1:9" ht="18" customHeight="1">
      <c r="A34" s="275"/>
      <c r="B34" s="275"/>
      <c r="C34" s="7"/>
      <c r="D34" s="30" t="s">
        <v>34</v>
      </c>
      <c r="E34" s="43"/>
      <c r="F34" s="69">
        <v>8668</v>
      </c>
      <c r="G34" s="76">
        <f t="shared" si="2"/>
        <v>0.8372654608678854</v>
      </c>
      <c r="H34" s="69">
        <v>8386</v>
      </c>
      <c r="I34" s="86">
        <f t="shared" si="0"/>
        <v>3.362747436203195</v>
      </c>
    </row>
    <row r="35" spans="1:9" ht="18" customHeight="1">
      <c r="A35" s="275"/>
      <c r="B35" s="275"/>
      <c r="C35" s="7"/>
      <c r="D35" s="30" t="s">
        <v>35</v>
      </c>
      <c r="E35" s="43"/>
      <c r="F35" s="69">
        <v>245997</v>
      </c>
      <c r="G35" s="76">
        <f t="shared" si="2"/>
        <v>23.761512641568665</v>
      </c>
      <c r="H35" s="69">
        <v>257740</v>
      </c>
      <c r="I35" s="86">
        <f t="shared" si="0"/>
        <v>-4.556141848374329</v>
      </c>
    </row>
    <row r="36" spans="1:9" ht="18" customHeight="1">
      <c r="A36" s="275"/>
      <c r="B36" s="275"/>
      <c r="C36" s="7"/>
      <c r="D36" s="30" t="s">
        <v>36</v>
      </c>
      <c r="E36" s="43"/>
      <c r="F36" s="69">
        <v>27081</v>
      </c>
      <c r="G36" s="76">
        <f t="shared" si="2"/>
        <v>2.6158267127091834</v>
      </c>
      <c r="H36" s="69">
        <v>15740</v>
      </c>
      <c r="I36" s="86">
        <f t="shared" si="0"/>
        <v>72.05209656925031</v>
      </c>
    </row>
    <row r="37" spans="1:9" ht="18" customHeight="1">
      <c r="A37" s="275"/>
      <c r="B37" s="275"/>
      <c r="C37" s="7"/>
      <c r="D37" s="30" t="s">
        <v>16</v>
      </c>
      <c r="E37" s="43"/>
      <c r="F37" s="69">
        <v>21120</v>
      </c>
      <c r="G37" s="76">
        <f t="shared" si="2"/>
        <v>2.0400376711501775</v>
      </c>
      <c r="H37" s="69">
        <v>12144</v>
      </c>
      <c r="I37" s="86">
        <f t="shared" si="0"/>
        <v>73.91304347826086</v>
      </c>
    </row>
    <row r="38" spans="1:9" ht="18" customHeight="1">
      <c r="A38" s="275"/>
      <c r="B38" s="275"/>
      <c r="C38" s="19"/>
      <c r="D38" s="30" t="s">
        <v>37</v>
      </c>
      <c r="E38" s="43"/>
      <c r="F38" s="69">
        <v>51192</v>
      </c>
      <c r="G38" s="76">
        <f t="shared" si="2"/>
        <v>4.944773127912874</v>
      </c>
      <c r="H38" s="69">
        <v>59535</v>
      </c>
      <c r="I38" s="86">
        <f t="shared" si="0"/>
        <v>-14.013605442176868</v>
      </c>
    </row>
    <row r="39" spans="1:10" ht="18" customHeight="1">
      <c r="A39" s="275"/>
      <c r="B39" s="275"/>
      <c r="C39" s="50" t="s">
        <v>17</v>
      </c>
      <c r="D39" s="51"/>
      <c r="E39" s="51"/>
      <c r="F39" s="65">
        <v>147033</v>
      </c>
      <c r="G39" s="74">
        <f t="shared" si="2"/>
        <v>14.20231339499167</v>
      </c>
      <c r="H39" s="65">
        <v>145892</v>
      </c>
      <c r="I39" s="85">
        <f t="shared" si="0"/>
        <v>0.7820853782249948</v>
      </c>
      <c r="J39" s="2">
        <f>F40+F43</f>
        <v>147033</v>
      </c>
    </row>
    <row r="40" spans="1:9" ht="18" customHeight="1">
      <c r="A40" s="275"/>
      <c r="B40" s="275"/>
      <c r="C40" s="7"/>
      <c r="D40" s="52" t="s">
        <v>18</v>
      </c>
      <c r="E40" s="53"/>
      <c r="F40" s="67">
        <v>146576</v>
      </c>
      <c r="G40" s="75">
        <f t="shared" si="2"/>
        <v>14.158170534399073</v>
      </c>
      <c r="H40" s="67">
        <v>144689</v>
      </c>
      <c r="I40" s="87">
        <f t="shared" si="0"/>
        <v>1.3041765441740516</v>
      </c>
    </row>
    <row r="41" spans="1:9" ht="18" customHeight="1">
      <c r="A41" s="275"/>
      <c r="B41" s="275"/>
      <c r="C41" s="7"/>
      <c r="D41" s="16"/>
      <c r="E41" s="103" t="s">
        <v>92</v>
      </c>
      <c r="F41" s="69">
        <v>109201</v>
      </c>
      <c r="G41" s="76">
        <f t="shared" si="2"/>
        <v>10.548018642389703</v>
      </c>
      <c r="H41" s="69">
        <v>108012</v>
      </c>
      <c r="I41" s="88">
        <f t="shared" si="0"/>
        <v>1.1008036144132038</v>
      </c>
    </row>
    <row r="42" spans="1:9" ht="18" customHeight="1">
      <c r="A42" s="275"/>
      <c r="B42" s="275"/>
      <c r="C42" s="7"/>
      <c r="D42" s="33"/>
      <c r="E42" s="32" t="s">
        <v>38</v>
      </c>
      <c r="F42" s="69">
        <v>37375</v>
      </c>
      <c r="G42" s="76">
        <f t="shared" si="2"/>
        <v>3.6101518920093696</v>
      </c>
      <c r="H42" s="69">
        <v>36677</v>
      </c>
      <c r="I42" s="88">
        <f t="shared" si="0"/>
        <v>1.9031000354445604</v>
      </c>
    </row>
    <row r="43" spans="1:9" ht="18" customHeight="1">
      <c r="A43" s="275"/>
      <c r="B43" s="275"/>
      <c r="C43" s="7"/>
      <c r="D43" s="30" t="s">
        <v>39</v>
      </c>
      <c r="E43" s="54"/>
      <c r="F43" s="69">
        <v>457</v>
      </c>
      <c r="G43" s="76">
        <f t="shared" si="2"/>
        <v>0.04414286059259617</v>
      </c>
      <c r="H43" s="69">
        <v>1203</v>
      </c>
      <c r="I43" s="159">
        <f t="shared" si="0"/>
        <v>-62.01163757273483</v>
      </c>
    </row>
    <row r="44" spans="1:9" ht="18" customHeight="1">
      <c r="A44" s="275"/>
      <c r="B44" s="275"/>
      <c r="C44" s="11"/>
      <c r="D44" s="48" t="s">
        <v>40</v>
      </c>
      <c r="E44" s="49"/>
      <c r="F44" s="72">
        <v>0</v>
      </c>
      <c r="G44" s="78">
        <f t="shared" si="2"/>
        <v>0</v>
      </c>
      <c r="H44" s="261">
        <v>0</v>
      </c>
      <c r="I44" s="270" t="e">
        <f t="shared" si="0"/>
        <v>#DIV/0!</v>
      </c>
    </row>
    <row r="45" spans="1:9" ht="18" customHeight="1">
      <c r="A45" s="276"/>
      <c r="B45" s="276"/>
      <c r="C45" s="11" t="s">
        <v>19</v>
      </c>
      <c r="D45" s="12"/>
      <c r="E45" s="12"/>
      <c r="F45" s="73">
        <f>SUM(F28,F32,F39)</f>
        <v>1035275</v>
      </c>
      <c r="G45" s="78">
        <f t="shared" si="2"/>
        <v>100</v>
      </c>
      <c r="H45" s="73">
        <f>SUM(H28,H32,H39)</f>
        <v>1029035</v>
      </c>
      <c r="I45" s="160">
        <f t="shared" si="0"/>
        <v>0.6063933685443113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70" zoomScaleSheetLayoutView="70" zoomScalePageLayoutView="0" workbookViewId="0" topLeftCell="A1">
      <pane xSplit="4" ySplit="6" topLeftCell="E10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1" sqref="C1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9" width="10.59765625" style="262" customWidth="1"/>
    <col min="20" max="16384" width="9" style="2" customWidth="1"/>
  </cols>
  <sheetData>
    <row r="1" spans="1:5" ht="33.75" customHeight="1">
      <c r="A1" s="161" t="s">
        <v>0</v>
      </c>
      <c r="B1" s="161"/>
      <c r="C1" s="101" t="s">
        <v>266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19" s="168" customFormat="1" ht="29.25" customHeight="1">
      <c r="A6" s="164" t="s">
        <v>116</v>
      </c>
      <c r="B6" s="165"/>
      <c r="C6" s="165"/>
      <c r="D6" s="166"/>
      <c r="E6" s="167" t="s">
        <v>233</v>
      </c>
      <c r="F6" s="167" t="s">
        <v>234</v>
      </c>
      <c r="G6" s="167" t="s">
        <v>235</v>
      </c>
      <c r="H6" s="167" t="s">
        <v>236</v>
      </c>
      <c r="I6" s="167" t="s">
        <v>244</v>
      </c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9" ht="27" customHeight="1">
      <c r="A7" s="319" t="s">
        <v>117</v>
      </c>
      <c r="B7" s="55" t="s">
        <v>118</v>
      </c>
      <c r="C7" s="56"/>
      <c r="D7" s="92" t="s">
        <v>119</v>
      </c>
      <c r="E7" s="169">
        <v>1131200</v>
      </c>
      <c r="F7" s="170">
        <v>1140553</v>
      </c>
      <c r="G7" s="170">
        <v>1087054</v>
      </c>
      <c r="H7" s="170">
        <v>1055683</v>
      </c>
      <c r="I7" s="170">
        <v>1062742</v>
      </c>
    </row>
    <row r="8" spans="1:9" ht="27" customHeight="1">
      <c r="A8" s="275"/>
      <c r="B8" s="9"/>
      <c r="C8" s="30" t="s">
        <v>120</v>
      </c>
      <c r="D8" s="90" t="s">
        <v>42</v>
      </c>
      <c r="E8" s="171">
        <v>609886</v>
      </c>
      <c r="F8" s="171">
        <v>655160</v>
      </c>
      <c r="G8" s="171">
        <v>638376</v>
      </c>
      <c r="H8" s="171">
        <v>650682</v>
      </c>
      <c r="I8" s="172">
        <v>660342</v>
      </c>
    </row>
    <row r="9" spans="1:9" ht="27" customHeight="1">
      <c r="A9" s="275"/>
      <c r="B9" s="44" t="s">
        <v>121</v>
      </c>
      <c r="C9" s="43"/>
      <c r="D9" s="93"/>
      <c r="E9" s="173">
        <v>1109616</v>
      </c>
      <c r="F9" s="173">
        <v>1107283</v>
      </c>
      <c r="G9" s="173">
        <v>1062035</v>
      </c>
      <c r="H9" s="173">
        <v>1029035</v>
      </c>
      <c r="I9" s="174">
        <v>1035275</v>
      </c>
    </row>
    <row r="10" spans="1:9" ht="27" customHeight="1">
      <c r="A10" s="275"/>
      <c r="B10" s="44" t="s">
        <v>122</v>
      </c>
      <c r="C10" s="43"/>
      <c r="D10" s="93"/>
      <c r="E10" s="173">
        <v>21585</v>
      </c>
      <c r="F10" s="173">
        <v>33270</v>
      </c>
      <c r="G10" s="173">
        <v>25019</v>
      </c>
      <c r="H10" s="173">
        <v>26648</v>
      </c>
      <c r="I10" s="174">
        <v>27467</v>
      </c>
    </row>
    <row r="11" spans="1:9" ht="27" customHeight="1">
      <c r="A11" s="275"/>
      <c r="B11" s="44" t="s">
        <v>123</v>
      </c>
      <c r="C11" s="43"/>
      <c r="D11" s="93"/>
      <c r="E11" s="173">
        <v>15884</v>
      </c>
      <c r="F11" s="173">
        <v>24006</v>
      </c>
      <c r="G11" s="173">
        <v>18334</v>
      </c>
      <c r="H11" s="173">
        <v>19628</v>
      </c>
      <c r="I11" s="174">
        <v>20554</v>
      </c>
    </row>
    <row r="12" spans="1:9" ht="27" customHeight="1">
      <c r="A12" s="275"/>
      <c r="B12" s="44" t="s">
        <v>124</v>
      </c>
      <c r="C12" s="43"/>
      <c r="D12" s="93"/>
      <c r="E12" s="173">
        <v>5701</v>
      </c>
      <c r="F12" s="173">
        <v>9264</v>
      </c>
      <c r="G12" s="173">
        <v>6685</v>
      </c>
      <c r="H12" s="173">
        <v>7020</v>
      </c>
      <c r="I12" s="174">
        <v>6913</v>
      </c>
    </row>
    <row r="13" spans="1:9" ht="27" customHeight="1">
      <c r="A13" s="275"/>
      <c r="B13" s="44" t="s">
        <v>125</v>
      </c>
      <c r="C13" s="43"/>
      <c r="D13" s="98"/>
      <c r="E13" s="175">
        <v>1987</v>
      </c>
      <c r="F13" s="175">
        <v>3563</v>
      </c>
      <c r="G13" s="175">
        <v>-2579</v>
      </c>
      <c r="H13" s="175">
        <v>335</v>
      </c>
      <c r="I13" s="176">
        <v>-107</v>
      </c>
    </row>
    <row r="14" spans="1:9" ht="27" customHeight="1">
      <c r="A14" s="275"/>
      <c r="B14" s="100" t="s">
        <v>126</v>
      </c>
      <c r="C14" s="53"/>
      <c r="D14" s="98"/>
      <c r="E14" s="175">
        <v>0</v>
      </c>
      <c r="F14" s="175">
        <v>0</v>
      </c>
      <c r="G14" s="175">
        <v>2630</v>
      </c>
      <c r="H14" s="175">
        <v>5200</v>
      </c>
      <c r="I14" s="176">
        <v>6200</v>
      </c>
    </row>
    <row r="15" spans="1:9" ht="27" customHeight="1">
      <c r="A15" s="275"/>
      <c r="B15" s="45" t="s">
        <v>127</v>
      </c>
      <c r="C15" s="46"/>
      <c r="D15" s="177"/>
      <c r="E15" s="178">
        <v>17634</v>
      </c>
      <c r="F15" s="178">
        <v>3587</v>
      </c>
      <c r="G15" s="178">
        <v>56</v>
      </c>
      <c r="H15" s="178">
        <v>5537</v>
      </c>
      <c r="I15" s="179">
        <v>8961</v>
      </c>
    </row>
    <row r="16" spans="1:9" ht="27" customHeight="1">
      <c r="A16" s="275"/>
      <c r="B16" s="180" t="s">
        <v>128</v>
      </c>
      <c r="C16" s="181"/>
      <c r="D16" s="182" t="s">
        <v>43</v>
      </c>
      <c r="E16" s="183">
        <v>94271</v>
      </c>
      <c r="F16" s="183">
        <v>96807</v>
      </c>
      <c r="G16" s="183">
        <v>114519</v>
      </c>
      <c r="H16" s="183">
        <v>117461</v>
      </c>
      <c r="I16" s="184">
        <v>123120</v>
      </c>
    </row>
    <row r="17" spans="1:9" ht="27" customHeight="1">
      <c r="A17" s="275"/>
      <c r="B17" s="44" t="s">
        <v>129</v>
      </c>
      <c r="C17" s="43"/>
      <c r="D17" s="90" t="s">
        <v>44</v>
      </c>
      <c r="E17" s="173">
        <v>83972</v>
      </c>
      <c r="F17" s="173">
        <v>86550</v>
      </c>
      <c r="G17" s="173">
        <v>72844</v>
      </c>
      <c r="H17" s="173">
        <v>78487</v>
      </c>
      <c r="I17" s="174">
        <v>85167</v>
      </c>
    </row>
    <row r="18" spans="1:9" ht="27" customHeight="1">
      <c r="A18" s="275"/>
      <c r="B18" s="44" t="s">
        <v>130</v>
      </c>
      <c r="C18" s="43"/>
      <c r="D18" s="90" t="s">
        <v>45</v>
      </c>
      <c r="E18" s="173">
        <v>2162734</v>
      </c>
      <c r="F18" s="173">
        <v>2196144</v>
      </c>
      <c r="G18" s="173">
        <v>2191445</v>
      </c>
      <c r="H18" s="173">
        <v>2181112</v>
      </c>
      <c r="I18" s="174">
        <v>2164780</v>
      </c>
    </row>
    <row r="19" spans="1:9" ht="27" customHeight="1">
      <c r="A19" s="275"/>
      <c r="B19" s="44" t="s">
        <v>131</v>
      </c>
      <c r="C19" s="43"/>
      <c r="D19" s="90" t="s">
        <v>132</v>
      </c>
      <c r="E19" s="173">
        <v>2152435</v>
      </c>
      <c r="F19" s="173">
        <v>2185887</v>
      </c>
      <c r="G19" s="173">
        <v>2149770</v>
      </c>
      <c r="H19" s="173">
        <v>2142138</v>
      </c>
      <c r="I19" s="173">
        <f>I17+I18-I16</f>
        <v>2126827</v>
      </c>
    </row>
    <row r="20" spans="1:9" ht="27" customHeight="1">
      <c r="A20" s="275"/>
      <c r="B20" s="44" t="s">
        <v>133</v>
      </c>
      <c r="C20" s="43"/>
      <c r="D20" s="93" t="s">
        <v>134</v>
      </c>
      <c r="E20" s="185">
        <v>3.5461282928284956</v>
      </c>
      <c r="F20" s="185">
        <v>3.352072776115758</v>
      </c>
      <c r="G20" s="185">
        <v>3.432843653270173</v>
      </c>
      <c r="H20" s="185">
        <v>3.3520398597164207</v>
      </c>
      <c r="I20" s="185">
        <f>I18/I8</f>
        <v>3.2782709565649317</v>
      </c>
    </row>
    <row r="21" spans="1:9" ht="27" customHeight="1">
      <c r="A21" s="275"/>
      <c r="B21" s="44" t="s">
        <v>135</v>
      </c>
      <c r="C21" s="43"/>
      <c r="D21" s="93" t="s">
        <v>136</v>
      </c>
      <c r="E21" s="185">
        <v>3.529241530384367</v>
      </c>
      <c r="F21" s="185">
        <v>3.3364170584284754</v>
      </c>
      <c r="G21" s="185">
        <v>3.367560810556788</v>
      </c>
      <c r="H21" s="185">
        <v>3.2921427056534527</v>
      </c>
      <c r="I21" s="185">
        <f>I19/I8</f>
        <v>3.220796193487617</v>
      </c>
    </row>
    <row r="22" spans="1:9" ht="27" customHeight="1">
      <c r="A22" s="275"/>
      <c r="B22" s="44" t="s">
        <v>137</v>
      </c>
      <c r="C22" s="43"/>
      <c r="D22" s="93" t="s">
        <v>138</v>
      </c>
      <c r="E22" s="173">
        <v>728249.6624317708</v>
      </c>
      <c r="F22" s="173">
        <v>752883.8084372309</v>
      </c>
      <c r="G22" s="173">
        <v>751272.8935719731</v>
      </c>
      <c r="H22" s="173">
        <v>747730.5264081706</v>
      </c>
      <c r="I22" s="173">
        <f>I18/I24*1000000</f>
        <v>742131.5773595669</v>
      </c>
    </row>
    <row r="23" spans="1:9" ht="27" customHeight="1">
      <c r="A23" s="275"/>
      <c r="B23" s="44" t="s">
        <v>139</v>
      </c>
      <c r="C23" s="43"/>
      <c r="D23" s="93" t="s">
        <v>140</v>
      </c>
      <c r="E23" s="173">
        <v>724781.7171026713</v>
      </c>
      <c r="F23" s="173">
        <v>749367.4956530324</v>
      </c>
      <c r="G23" s="173">
        <v>736985.8373877605</v>
      </c>
      <c r="H23" s="173">
        <v>734369.4291622557</v>
      </c>
      <c r="I23" s="173">
        <f>I19/I24*1000000</f>
        <v>729120.5001343858</v>
      </c>
    </row>
    <row r="24" spans="1:9" ht="27" customHeight="1">
      <c r="A24" s="275"/>
      <c r="B24" s="186" t="s">
        <v>141</v>
      </c>
      <c r="C24" s="187"/>
      <c r="D24" s="188" t="s">
        <v>142</v>
      </c>
      <c r="E24" s="178">
        <v>2969770</v>
      </c>
      <c r="F24" s="178">
        <v>2916976</v>
      </c>
      <c r="G24" s="178">
        <v>2916976</v>
      </c>
      <c r="H24" s="179">
        <v>2916976</v>
      </c>
      <c r="I24" s="179">
        <f>H24</f>
        <v>2916976</v>
      </c>
    </row>
    <row r="25" spans="1:9" ht="27" customHeight="1">
      <c r="A25" s="275"/>
      <c r="B25" s="10" t="s">
        <v>143</v>
      </c>
      <c r="C25" s="189"/>
      <c r="D25" s="190"/>
      <c r="E25" s="171">
        <v>621520</v>
      </c>
      <c r="F25" s="171">
        <v>634990</v>
      </c>
      <c r="G25" s="171">
        <v>633232</v>
      </c>
      <c r="H25" s="171">
        <v>637229</v>
      </c>
      <c r="I25" s="191">
        <v>638994</v>
      </c>
    </row>
    <row r="26" spans="1:9" ht="27" customHeight="1">
      <c r="A26" s="275"/>
      <c r="B26" s="192" t="s">
        <v>144</v>
      </c>
      <c r="C26" s="193"/>
      <c r="D26" s="194"/>
      <c r="E26" s="195">
        <v>0.619</v>
      </c>
      <c r="F26" s="195">
        <v>0.633</v>
      </c>
      <c r="G26" s="195">
        <v>0.637</v>
      </c>
      <c r="H26" s="195">
        <v>0.645</v>
      </c>
      <c r="I26" s="196">
        <v>0.648</v>
      </c>
    </row>
    <row r="27" spans="1:9" ht="27" customHeight="1">
      <c r="A27" s="275"/>
      <c r="B27" s="192" t="s">
        <v>145</v>
      </c>
      <c r="C27" s="193"/>
      <c r="D27" s="194"/>
      <c r="E27" s="197">
        <v>0.9</v>
      </c>
      <c r="F27" s="197">
        <v>1.5</v>
      </c>
      <c r="G27" s="197">
        <v>1.1</v>
      </c>
      <c r="H27" s="197">
        <v>1.1</v>
      </c>
      <c r="I27" s="198">
        <v>1.1</v>
      </c>
    </row>
    <row r="28" spans="1:9" ht="27" customHeight="1">
      <c r="A28" s="275"/>
      <c r="B28" s="192" t="s">
        <v>146</v>
      </c>
      <c r="C28" s="193"/>
      <c r="D28" s="194"/>
      <c r="E28" s="197">
        <v>90.4</v>
      </c>
      <c r="F28" s="197">
        <v>92.7</v>
      </c>
      <c r="G28" s="197">
        <v>94.3</v>
      </c>
      <c r="H28" s="197">
        <v>93.5</v>
      </c>
      <c r="I28" s="198">
        <v>93.9</v>
      </c>
    </row>
    <row r="29" spans="1:15" ht="27" customHeight="1">
      <c r="A29" s="275"/>
      <c r="B29" s="199" t="s">
        <v>147</v>
      </c>
      <c r="C29" s="200"/>
      <c r="D29" s="201"/>
      <c r="E29" s="202">
        <v>51</v>
      </c>
      <c r="F29" s="202">
        <v>52.3</v>
      </c>
      <c r="G29" s="202">
        <v>53.8</v>
      </c>
      <c r="H29" s="202">
        <v>53.6</v>
      </c>
      <c r="I29" s="203">
        <v>54.1</v>
      </c>
      <c r="J29" s="262" t="s">
        <v>268</v>
      </c>
      <c r="K29" s="262">
        <f>J32</f>
        <v>575021</v>
      </c>
      <c r="L29" s="263" t="s">
        <v>269</v>
      </c>
      <c r="M29" s="262">
        <v>1062742</v>
      </c>
      <c r="N29" s="263" t="s">
        <v>270</v>
      </c>
      <c r="O29" s="264">
        <f>K29/M29</f>
        <v>0.541072997961876</v>
      </c>
    </row>
    <row r="30" spans="1:19" ht="27" customHeight="1">
      <c r="A30" s="275"/>
      <c r="B30" s="319" t="s">
        <v>148</v>
      </c>
      <c r="C30" s="25" t="s">
        <v>149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  <c r="J30" s="262" t="s">
        <v>281</v>
      </c>
      <c r="K30" s="263" t="s">
        <v>272</v>
      </c>
      <c r="L30" s="263" t="s">
        <v>273</v>
      </c>
      <c r="M30" s="263" t="s">
        <v>274</v>
      </c>
      <c r="N30" s="263" t="s">
        <v>275</v>
      </c>
      <c r="O30" s="263" t="s">
        <v>276</v>
      </c>
      <c r="P30" s="263" t="s">
        <v>277</v>
      </c>
      <c r="Q30" s="263" t="s">
        <v>278</v>
      </c>
      <c r="R30" s="263" t="s">
        <v>279</v>
      </c>
      <c r="S30" s="263" t="s">
        <v>280</v>
      </c>
    </row>
    <row r="31" spans="1:19" ht="27" customHeight="1">
      <c r="A31" s="275"/>
      <c r="B31" s="275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  <c r="J31" s="265">
        <f>SUM(K31:S31)</f>
        <v>575022767</v>
      </c>
      <c r="K31" s="262">
        <v>421877570</v>
      </c>
      <c r="L31" s="262">
        <v>9139392</v>
      </c>
      <c r="M31" s="262">
        <v>12432939</v>
      </c>
      <c r="N31" s="262">
        <v>5079488</v>
      </c>
      <c r="O31" s="262">
        <v>1774879</v>
      </c>
      <c r="P31" s="262">
        <v>375915</v>
      </c>
      <c r="Q31" s="262">
        <v>18267264</v>
      </c>
      <c r="R31" s="262">
        <v>26648086</v>
      </c>
      <c r="S31" s="262">
        <v>79427234</v>
      </c>
    </row>
    <row r="32" spans="1:19" ht="27" customHeight="1">
      <c r="A32" s="275"/>
      <c r="B32" s="275"/>
      <c r="C32" s="192" t="s">
        <v>151</v>
      </c>
      <c r="D32" s="194"/>
      <c r="E32" s="197">
        <v>13.3</v>
      </c>
      <c r="F32" s="197">
        <v>12.1</v>
      </c>
      <c r="G32" s="197">
        <v>11</v>
      </c>
      <c r="H32" s="197">
        <v>10.2</v>
      </c>
      <c r="I32" s="198">
        <v>9.8</v>
      </c>
      <c r="J32" s="265">
        <f>SUM(K32:S32)</f>
        <v>575021</v>
      </c>
      <c r="K32" s="262">
        <v>421877</v>
      </c>
      <c r="L32" s="262">
        <v>9139</v>
      </c>
      <c r="M32" s="262">
        <v>12433</v>
      </c>
      <c r="N32" s="262">
        <v>5079</v>
      </c>
      <c r="O32" s="262">
        <v>1775</v>
      </c>
      <c r="P32" s="262">
        <v>376</v>
      </c>
      <c r="Q32" s="262">
        <v>18267</v>
      </c>
      <c r="R32" s="262">
        <v>26648</v>
      </c>
      <c r="S32" s="262">
        <v>79427</v>
      </c>
    </row>
    <row r="33" spans="1:19" ht="27" customHeight="1">
      <c r="A33" s="276"/>
      <c r="B33" s="276"/>
      <c r="C33" s="199" t="s">
        <v>152</v>
      </c>
      <c r="D33" s="201"/>
      <c r="E33" s="202">
        <v>237.1</v>
      </c>
      <c r="F33" s="202">
        <v>224.9</v>
      </c>
      <c r="G33" s="202">
        <v>221</v>
      </c>
      <c r="H33" s="202">
        <v>213.3</v>
      </c>
      <c r="I33" s="207">
        <v>206.8</v>
      </c>
      <c r="J33" s="262" t="s">
        <v>271</v>
      </c>
      <c r="K33" s="263" t="s">
        <v>272</v>
      </c>
      <c r="L33" s="263" t="s">
        <v>273</v>
      </c>
      <c r="M33" s="263" t="s">
        <v>274</v>
      </c>
      <c r="N33" s="263" t="s">
        <v>275</v>
      </c>
      <c r="O33" s="263" t="s">
        <v>276</v>
      </c>
      <c r="P33" s="263" t="s">
        <v>277</v>
      </c>
      <c r="Q33" s="263" t="s">
        <v>278</v>
      </c>
      <c r="R33" s="263" t="s">
        <v>279</v>
      </c>
      <c r="S33" s="263" t="s">
        <v>280</v>
      </c>
    </row>
    <row r="34" spans="1:19" ht="27" customHeight="1">
      <c r="A34" s="2" t="s">
        <v>245</v>
      </c>
      <c r="B34" s="8"/>
      <c r="C34" s="8"/>
      <c r="D34" s="8"/>
      <c r="E34" s="208"/>
      <c r="F34" s="208"/>
      <c r="G34" s="208"/>
      <c r="H34" s="208"/>
      <c r="I34" s="209"/>
      <c r="J34" s="265">
        <f>SUM(K34:S34)</f>
        <v>565534917</v>
      </c>
      <c r="K34" s="262">
        <v>411107290</v>
      </c>
      <c r="L34" s="262">
        <v>9597774</v>
      </c>
      <c r="M34" s="262">
        <v>12634110</v>
      </c>
      <c r="N34" s="262">
        <v>5209000</v>
      </c>
      <c r="O34" s="262">
        <v>1417629</v>
      </c>
      <c r="P34" s="262">
        <v>500886</v>
      </c>
      <c r="Q34" s="262">
        <v>11167979</v>
      </c>
      <c r="R34" s="262">
        <v>25019033</v>
      </c>
      <c r="S34" s="262">
        <v>88881216</v>
      </c>
    </row>
    <row r="35" spans="1:19" ht="27" customHeight="1">
      <c r="A35" s="13" t="s">
        <v>111</v>
      </c>
      <c r="J35" s="265">
        <f>SUM(K35:S35)</f>
        <v>565535</v>
      </c>
      <c r="K35" s="262">
        <v>411107</v>
      </c>
      <c r="L35" s="262">
        <v>9598</v>
      </c>
      <c r="M35" s="262">
        <v>12634</v>
      </c>
      <c r="N35" s="262">
        <v>5209</v>
      </c>
      <c r="O35" s="262">
        <v>1418</v>
      </c>
      <c r="P35" s="262">
        <v>501</v>
      </c>
      <c r="Q35" s="262">
        <v>11168</v>
      </c>
      <c r="R35" s="262">
        <v>25019</v>
      </c>
      <c r="S35" s="262">
        <v>88881</v>
      </c>
    </row>
    <row r="36" ht="13.5">
      <c r="A36" s="21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1" sqref="D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266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248</v>
      </c>
      <c r="B5" s="31"/>
      <c r="C5" s="31"/>
      <c r="D5" s="31"/>
      <c r="M5" s="37"/>
      <c r="Q5" s="37" t="s">
        <v>48</v>
      </c>
    </row>
    <row r="6" spans="1:17" ht="15.75" customHeight="1">
      <c r="A6" s="300" t="s">
        <v>49</v>
      </c>
      <c r="B6" s="301"/>
      <c r="C6" s="301"/>
      <c r="D6" s="301"/>
      <c r="E6" s="302"/>
      <c r="F6" s="288" t="s">
        <v>249</v>
      </c>
      <c r="G6" s="289"/>
      <c r="H6" s="288" t="s">
        <v>250</v>
      </c>
      <c r="I6" s="289"/>
      <c r="J6" s="288" t="s">
        <v>251</v>
      </c>
      <c r="K6" s="289"/>
      <c r="L6" s="288" t="s">
        <v>252</v>
      </c>
      <c r="M6" s="289"/>
      <c r="N6" s="288" t="s">
        <v>253</v>
      </c>
      <c r="O6" s="289"/>
      <c r="P6" s="288" t="s">
        <v>254</v>
      </c>
      <c r="Q6" s="289"/>
    </row>
    <row r="7" spans="1:17" ht="15.75" customHeight="1">
      <c r="A7" s="303"/>
      <c r="B7" s="304"/>
      <c r="C7" s="304"/>
      <c r="D7" s="304"/>
      <c r="E7" s="305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38" t="s">
        <v>2</v>
      </c>
      <c r="P7" s="109" t="s">
        <v>246</v>
      </c>
      <c r="Q7" s="245" t="s">
        <v>2</v>
      </c>
    </row>
    <row r="8" spans="1:27" ht="15.75" customHeight="1">
      <c r="A8" s="290" t="s">
        <v>83</v>
      </c>
      <c r="B8" s="55" t="s">
        <v>50</v>
      </c>
      <c r="C8" s="56"/>
      <c r="D8" s="56"/>
      <c r="E8" s="92" t="s">
        <v>41</v>
      </c>
      <c r="F8" s="110">
        <v>3420</v>
      </c>
      <c r="G8" s="111">
        <v>3357</v>
      </c>
      <c r="H8" s="110">
        <v>23718</v>
      </c>
      <c r="I8" s="110">
        <v>22921</v>
      </c>
      <c r="J8" s="110">
        <v>18177</v>
      </c>
      <c r="K8" s="111">
        <v>18224</v>
      </c>
      <c r="L8" s="110">
        <v>12764</v>
      </c>
      <c r="M8" s="112">
        <v>12712</v>
      </c>
      <c r="N8" s="110">
        <v>97</v>
      </c>
      <c r="O8" s="113">
        <v>4071</v>
      </c>
      <c r="P8" s="110">
        <v>16776</v>
      </c>
      <c r="Q8" s="147">
        <v>16875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5.75" customHeight="1">
      <c r="A9" s="312"/>
      <c r="B9" s="8"/>
      <c r="C9" s="30" t="s">
        <v>51</v>
      </c>
      <c r="D9" s="43"/>
      <c r="E9" s="90" t="s">
        <v>42</v>
      </c>
      <c r="F9" s="70">
        <v>3354</v>
      </c>
      <c r="G9" s="115">
        <v>3257</v>
      </c>
      <c r="H9" s="70">
        <v>23712</v>
      </c>
      <c r="I9" s="70">
        <v>22645</v>
      </c>
      <c r="J9" s="70">
        <v>18171</v>
      </c>
      <c r="K9" s="115">
        <v>18141</v>
      </c>
      <c r="L9" s="70">
        <v>12705</v>
      </c>
      <c r="M9" s="116">
        <v>12614</v>
      </c>
      <c r="N9" s="70">
        <v>97</v>
      </c>
      <c r="O9" s="117">
        <v>4071</v>
      </c>
      <c r="P9" s="70">
        <v>16638</v>
      </c>
      <c r="Q9" s="127">
        <v>16725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5.75" customHeight="1">
      <c r="A10" s="312"/>
      <c r="B10" s="10"/>
      <c r="C10" s="30" t="s">
        <v>52</v>
      </c>
      <c r="D10" s="43"/>
      <c r="E10" s="90" t="s">
        <v>43</v>
      </c>
      <c r="F10" s="70">
        <v>66</v>
      </c>
      <c r="G10" s="115">
        <v>100</v>
      </c>
      <c r="H10" s="70">
        <v>6</v>
      </c>
      <c r="I10" s="70">
        <v>276</v>
      </c>
      <c r="J10" s="70">
        <v>6</v>
      </c>
      <c r="K10" s="115">
        <v>83</v>
      </c>
      <c r="L10" s="70">
        <v>59</v>
      </c>
      <c r="M10" s="116">
        <v>98</v>
      </c>
      <c r="N10" s="118">
        <v>0</v>
      </c>
      <c r="O10" s="119">
        <v>0</v>
      </c>
      <c r="P10" s="70">
        <v>138</v>
      </c>
      <c r="Q10" s="127">
        <v>150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5.75" customHeight="1">
      <c r="A11" s="312"/>
      <c r="B11" s="50" t="s">
        <v>53</v>
      </c>
      <c r="C11" s="63"/>
      <c r="D11" s="63"/>
      <c r="E11" s="89" t="s">
        <v>44</v>
      </c>
      <c r="F11" s="120">
        <v>3038</v>
      </c>
      <c r="G11" s="121">
        <v>3057</v>
      </c>
      <c r="H11" s="120">
        <v>23581</v>
      </c>
      <c r="I11" s="120">
        <v>22966</v>
      </c>
      <c r="J11" s="120">
        <v>15377</v>
      </c>
      <c r="K11" s="121">
        <v>15160</v>
      </c>
      <c r="L11" s="120">
        <v>9574</v>
      </c>
      <c r="M11" s="122">
        <v>9439</v>
      </c>
      <c r="N11" s="120">
        <v>69</v>
      </c>
      <c r="O11" s="123">
        <v>3878</v>
      </c>
      <c r="P11" s="120">
        <v>16249</v>
      </c>
      <c r="Q11" s="137">
        <v>16157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5.75" customHeight="1">
      <c r="A12" s="312"/>
      <c r="B12" s="7"/>
      <c r="C12" s="30" t="s">
        <v>54</v>
      </c>
      <c r="D12" s="43"/>
      <c r="E12" s="90" t="s">
        <v>45</v>
      </c>
      <c r="F12" s="70">
        <v>2870</v>
      </c>
      <c r="G12" s="115">
        <v>2872</v>
      </c>
      <c r="H12" s="70">
        <v>23545</v>
      </c>
      <c r="I12" s="120">
        <v>22799</v>
      </c>
      <c r="J12" s="70">
        <v>15377</v>
      </c>
      <c r="K12" s="115">
        <v>15160</v>
      </c>
      <c r="L12" s="120">
        <v>9574</v>
      </c>
      <c r="M12" s="116">
        <v>9437</v>
      </c>
      <c r="N12" s="120">
        <v>69</v>
      </c>
      <c r="O12" s="117">
        <v>3878</v>
      </c>
      <c r="P12" s="120">
        <v>16186</v>
      </c>
      <c r="Q12" s="127">
        <v>16053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5.75" customHeight="1">
      <c r="A13" s="312"/>
      <c r="B13" s="8"/>
      <c r="C13" s="52" t="s">
        <v>55</v>
      </c>
      <c r="D13" s="53"/>
      <c r="E13" s="94" t="s">
        <v>46</v>
      </c>
      <c r="F13" s="68">
        <v>168</v>
      </c>
      <c r="G13" s="149">
        <v>185</v>
      </c>
      <c r="H13" s="68">
        <v>36</v>
      </c>
      <c r="I13" s="118">
        <v>167</v>
      </c>
      <c r="J13" s="68">
        <v>0</v>
      </c>
      <c r="K13" s="250">
        <v>0</v>
      </c>
      <c r="L13" s="118">
        <v>0</v>
      </c>
      <c r="M13" s="119">
        <v>2</v>
      </c>
      <c r="N13" s="118">
        <v>0</v>
      </c>
      <c r="O13" s="119">
        <v>0</v>
      </c>
      <c r="P13" s="118">
        <v>63</v>
      </c>
      <c r="Q13" s="271">
        <v>104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5.75" customHeight="1">
      <c r="A14" s="312"/>
      <c r="B14" s="44" t="s">
        <v>56</v>
      </c>
      <c r="C14" s="43"/>
      <c r="D14" s="43"/>
      <c r="E14" s="90" t="s">
        <v>154</v>
      </c>
      <c r="F14" s="69">
        <f aca="true" t="shared" si="0" ref="F14:O15">F9-F12</f>
        <v>484</v>
      </c>
      <c r="G14" s="127">
        <f t="shared" si="0"/>
        <v>385</v>
      </c>
      <c r="H14" s="69">
        <f t="shared" si="0"/>
        <v>167</v>
      </c>
      <c r="I14" s="69">
        <f t="shared" si="0"/>
        <v>-154</v>
      </c>
      <c r="J14" s="69">
        <f t="shared" si="0"/>
        <v>2794</v>
      </c>
      <c r="K14" s="127">
        <f t="shared" si="0"/>
        <v>2981</v>
      </c>
      <c r="L14" s="69">
        <f t="shared" si="0"/>
        <v>3131</v>
      </c>
      <c r="M14" s="127">
        <f t="shared" si="0"/>
        <v>3177</v>
      </c>
      <c r="N14" s="69">
        <f t="shared" si="0"/>
        <v>28</v>
      </c>
      <c r="O14" s="127">
        <f t="shared" si="0"/>
        <v>193</v>
      </c>
      <c r="P14" s="69">
        <f>P9-P12</f>
        <v>452</v>
      </c>
      <c r="Q14" s="127">
        <f>Q9-Q12</f>
        <v>672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5.75" customHeight="1">
      <c r="A15" s="312"/>
      <c r="B15" s="44" t="s">
        <v>57</v>
      </c>
      <c r="C15" s="43"/>
      <c r="D15" s="43"/>
      <c r="E15" s="90" t="s">
        <v>155</v>
      </c>
      <c r="F15" s="69">
        <f t="shared" si="0"/>
        <v>-102</v>
      </c>
      <c r="G15" s="127">
        <f t="shared" si="0"/>
        <v>-85</v>
      </c>
      <c r="H15" s="69">
        <f t="shared" si="0"/>
        <v>-30</v>
      </c>
      <c r="I15" s="69">
        <f t="shared" si="0"/>
        <v>109</v>
      </c>
      <c r="J15" s="69">
        <f t="shared" si="0"/>
        <v>6</v>
      </c>
      <c r="K15" s="127">
        <f t="shared" si="0"/>
        <v>83</v>
      </c>
      <c r="L15" s="69">
        <f t="shared" si="0"/>
        <v>59</v>
      </c>
      <c r="M15" s="127">
        <f t="shared" si="0"/>
        <v>96</v>
      </c>
      <c r="N15" s="69">
        <f t="shared" si="0"/>
        <v>0</v>
      </c>
      <c r="O15" s="127">
        <f t="shared" si="0"/>
        <v>0</v>
      </c>
      <c r="P15" s="69">
        <f>P10-P13</f>
        <v>75</v>
      </c>
      <c r="Q15" s="127">
        <f>Q10-Q13</f>
        <v>46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5.75" customHeight="1">
      <c r="A16" s="312"/>
      <c r="B16" s="44" t="s">
        <v>58</v>
      </c>
      <c r="C16" s="43"/>
      <c r="D16" s="43"/>
      <c r="E16" s="90" t="s">
        <v>156</v>
      </c>
      <c r="F16" s="69">
        <f aca="true" t="shared" si="1" ref="F16:O16">F8-F11</f>
        <v>382</v>
      </c>
      <c r="G16" s="127">
        <f t="shared" si="1"/>
        <v>300</v>
      </c>
      <c r="H16" s="69">
        <f t="shared" si="1"/>
        <v>137</v>
      </c>
      <c r="I16" s="69">
        <f t="shared" si="1"/>
        <v>-45</v>
      </c>
      <c r="J16" s="69">
        <f t="shared" si="1"/>
        <v>2800</v>
      </c>
      <c r="K16" s="127">
        <f t="shared" si="1"/>
        <v>3064</v>
      </c>
      <c r="L16" s="69">
        <f t="shared" si="1"/>
        <v>3190</v>
      </c>
      <c r="M16" s="127">
        <f t="shared" si="1"/>
        <v>3273</v>
      </c>
      <c r="N16" s="69">
        <f t="shared" si="1"/>
        <v>28</v>
      </c>
      <c r="O16" s="127">
        <f t="shared" si="1"/>
        <v>193</v>
      </c>
      <c r="P16" s="69">
        <f>P8-P11</f>
        <v>527</v>
      </c>
      <c r="Q16" s="127">
        <f>Q8-Q11</f>
        <v>718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ht="15.75" customHeight="1">
      <c r="A17" s="312"/>
      <c r="B17" s="44" t="s">
        <v>59</v>
      </c>
      <c r="C17" s="43"/>
      <c r="D17" s="43"/>
      <c r="E17" s="34"/>
      <c r="F17" s="345">
        <v>0</v>
      </c>
      <c r="G17" s="346">
        <v>0</v>
      </c>
      <c r="H17" s="212">
        <v>5358</v>
      </c>
      <c r="I17" s="344">
        <v>5330</v>
      </c>
      <c r="J17" s="118">
        <v>0</v>
      </c>
      <c r="K17" s="213">
        <v>0</v>
      </c>
      <c r="L17" s="118">
        <v>0</v>
      </c>
      <c r="M17" s="119">
        <v>0</v>
      </c>
      <c r="N17" s="70">
        <v>0</v>
      </c>
      <c r="O17" s="117">
        <v>0</v>
      </c>
      <c r="P17" s="339">
        <v>0</v>
      </c>
      <c r="Q17" s="341">
        <v>0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5.75" customHeight="1">
      <c r="A18" s="313"/>
      <c r="B18" s="47" t="s">
        <v>60</v>
      </c>
      <c r="C18" s="31"/>
      <c r="D18" s="31"/>
      <c r="E18" s="17"/>
      <c r="F18" s="328">
        <v>0</v>
      </c>
      <c r="G18" s="329">
        <v>0</v>
      </c>
      <c r="H18" s="131">
        <v>0</v>
      </c>
      <c r="I18" s="131">
        <v>0</v>
      </c>
      <c r="J18" s="129">
        <v>0</v>
      </c>
      <c r="K18" s="130">
        <v>0</v>
      </c>
      <c r="L18" s="131">
        <v>0</v>
      </c>
      <c r="M18" s="132">
        <v>0</v>
      </c>
      <c r="N18" s="131">
        <v>0</v>
      </c>
      <c r="O18" s="132">
        <v>0</v>
      </c>
      <c r="P18" s="330">
        <v>0</v>
      </c>
      <c r="Q18" s="333">
        <v>0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ht="15.75" customHeight="1">
      <c r="A19" s="312" t="s">
        <v>84</v>
      </c>
      <c r="B19" s="50" t="s">
        <v>61</v>
      </c>
      <c r="C19" s="51"/>
      <c r="D19" s="51"/>
      <c r="E19" s="95"/>
      <c r="F19" s="65">
        <v>868</v>
      </c>
      <c r="G19" s="133">
        <v>231</v>
      </c>
      <c r="H19" s="65">
        <v>1502</v>
      </c>
      <c r="I19" s="66">
        <v>3626</v>
      </c>
      <c r="J19" s="65">
        <v>3527</v>
      </c>
      <c r="K19" s="133">
        <v>3014</v>
      </c>
      <c r="L19" s="66">
        <v>2157</v>
      </c>
      <c r="M19" s="134">
        <v>2651</v>
      </c>
      <c r="N19" s="66">
        <v>0</v>
      </c>
      <c r="O19" s="135">
        <v>3</v>
      </c>
      <c r="P19" s="66">
        <v>3581</v>
      </c>
      <c r="Q19" s="133">
        <v>3785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15.75" customHeight="1">
      <c r="A20" s="312"/>
      <c r="B20" s="19"/>
      <c r="C20" s="30" t="s">
        <v>62</v>
      </c>
      <c r="D20" s="43"/>
      <c r="E20" s="90"/>
      <c r="F20" s="69">
        <v>0</v>
      </c>
      <c r="G20" s="127">
        <v>0</v>
      </c>
      <c r="H20" s="69">
        <v>759</v>
      </c>
      <c r="I20" s="70">
        <v>2819</v>
      </c>
      <c r="J20" s="69">
        <v>1697</v>
      </c>
      <c r="K20" s="127">
        <v>1436</v>
      </c>
      <c r="L20" s="70">
        <v>1536</v>
      </c>
      <c r="M20" s="116">
        <v>2002</v>
      </c>
      <c r="N20" s="70">
        <v>0</v>
      </c>
      <c r="O20" s="119">
        <v>0</v>
      </c>
      <c r="P20" s="70">
        <v>1548</v>
      </c>
      <c r="Q20" s="127">
        <v>1632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5.75" customHeight="1">
      <c r="A21" s="312"/>
      <c r="B21" s="9" t="s">
        <v>63</v>
      </c>
      <c r="C21" s="63"/>
      <c r="D21" s="63"/>
      <c r="E21" s="89" t="s">
        <v>157</v>
      </c>
      <c r="F21" s="136">
        <v>868</v>
      </c>
      <c r="G21" s="137">
        <v>231</v>
      </c>
      <c r="H21" s="136">
        <v>1502</v>
      </c>
      <c r="I21" s="120">
        <v>3626</v>
      </c>
      <c r="J21" s="136">
        <v>3527</v>
      </c>
      <c r="K21" s="137">
        <v>3014</v>
      </c>
      <c r="L21" s="120">
        <v>2157</v>
      </c>
      <c r="M21" s="122">
        <v>2651</v>
      </c>
      <c r="N21" s="120">
        <v>0</v>
      </c>
      <c r="O21" s="123">
        <v>3</v>
      </c>
      <c r="P21" s="120">
        <v>3581</v>
      </c>
      <c r="Q21" s="137">
        <v>3785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15.75" customHeight="1">
      <c r="A22" s="312"/>
      <c r="B22" s="50" t="s">
        <v>64</v>
      </c>
      <c r="C22" s="51"/>
      <c r="D22" s="51"/>
      <c r="E22" s="95" t="s">
        <v>158</v>
      </c>
      <c r="F22" s="65">
        <v>2787</v>
      </c>
      <c r="G22" s="133">
        <v>832</v>
      </c>
      <c r="H22" s="65">
        <v>2687</v>
      </c>
      <c r="I22" s="66">
        <v>4719</v>
      </c>
      <c r="J22" s="65">
        <v>11432</v>
      </c>
      <c r="K22" s="133">
        <v>10475</v>
      </c>
      <c r="L22" s="66">
        <v>7399</v>
      </c>
      <c r="M22" s="134">
        <v>9592</v>
      </c>
      <c r="N22" s="66">
        <v>63</v>
      </c>
      <c r="O22" s="135">
        <v>5089</v>
      </c>
      <c r="P22" s="66">
        <v>5824</v>
      </c>
      <c r="Q22" s="133">
        <v>6160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ht="15.75" customHeight="1">
      <c r="A23" s="312"/>
      <c r="B23" s="7" t="s">
        <v>65</v>
      </c>
      <c r="C23" s="52" t="s">
        <v>66</v>
      </c>
      <c r="D23" s="53"/>
      <c r="E23" s="94"/>
      <c r="F23" s="67">
        <v>354</v>
      </c>
      <c r="G23" s="124">
        <v>348</v>
      </c>
      <c r="H23" s="67">
        <v>1430</v>
      </c>
      <c r="I23" s="68">
        <v>1397</v>
      </c>
      <c r="J23" s="67">
        <v>3020</v>
      </c>
      <c r="K23" s="124">
        <v>3014</v>
      </c>
      <c r="L23" s="68">
        <v>3073</v>
      </c>
      <c r="M23" s="125">
        <v>3881</v>
      </c>
      <c r="N23" s="68">
        <v>0</v>
      </c>
      <c r="O23" s="126">
        <v>3481</v>
      </c>
      <c r="P23" s="68">
        <v>2899</v>
      </c>
      <c r="Q23" s="124">
        <v>2904</v>
      </c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15.75" customHeight="1">
      <c r="A24" s="312"/>
      <c r="B24" s="44" t="s">
        <v>159</v>
      </c>
      <c r="C24" s="43"/>
      <c r="D24" s="43"/>
      <c r="E24" s="90" t="s">
        <v>160</v>
      </c>
      <c r="F24" s="69">
        <f aca="true" t="shared" si="2" ref="F24:O24">F21-F22</f>
        <v>-1919</v>
      </c>
      <c r="G24" s="127">
        <f t="shared" si="2"/>
        <v>-601</v>
      </c>
      <c r="H24" s="69">
        <f t="shared" si="2"/>
        <v>-1185</v>
      </c>
      <c r="I24" s="69">
        <f t="shared" si="2"/>
        <v>-1093</v>
      </c>
      <c r="J24" s="69">
        <f t="shared" si="2"/>
        <v>-7905</v>
      </c>
      <c r="K24" s="127">
        <f t="shared" si="2"/>
        <v>-7461</v>
      </c>
      <c r="L24" s="69">
        <f t="shared" si="2"/>
        <v>-5242</v>
      </c>
      <c r="M24" s="127">
        <f t="shared" si="2"/>
        <v>-6941</v>
      </c>
      <c r="N24" s="69">
        <f t="shared" si="2"/>
        <v>-63</v>
      </c>
      <c r="O24" s="127">
        <f t="shared" si="2"/>
        <v>-5086</v>
      </c>
      <c r="P24" s="69">
        <f>P21-P22</f>
        <v>-2243</v>
      </c>
      <c r="Q24" s="127">
        <f>Q21-Q22</f>
        <v>-2375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ht="15.75" customHeight="1">
      <c r="A25" s="312"/>
      <c r="B25" s="100" t="s">
        <v>67</v>
      </c>
      <c r="C25" s="53"/>
      <c r="D25" s="53"/>
      <c r="E25" s="314" t="s">
        <v>161</v>
      </c>
      <c r="F25" s="295">
        <v>1919</v>
      </c>
      <c r="G25" s="286">
        <v>601</v>
      </c>
      <c r="H25" s="295">
        <v>1185</v>
      </c>
      <c r="I25" s="284">
        <v>1093</v>
      </c>
      <c r="J25" s="295">
        <v>7905</v>
      </c>
      <c r="K25" s="286">
        <v>7461</v>
      </c>
      <c r="L25" s="284">
        <v>5242</v>
      </c>
      <c r="M25" s="286">
        <v>6941</v>
      </c>
      <c r="N25" s="284">
        <v>63</v>
      </c>
      <c r="O25" s="286">
        <v>5086</v>
      </c>
      <c r="P25" s="284">
        <v>2243</v>
      </c>
      <c r="Q25" s="286">
        <v>2375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ht="15.75" customHeight="1">
      <c r="A26" s="312"/>
      <c r="B26" s="9" t="s">
        <v>68</v>
      </c>
      <c r="C26" s="63"/>
      <c r="D26" s="63"/>
      <c r="E26" s="315"/>
      <c r="F26" s="296"/>
      <c r="G26" s="287"/>
      <c r="H26" s="296"/>
      <c r="I26" s="285"/>
      <c r="J26" s="296"/>
      <c r="K26" s="287"/>
      <c r="L26" s="285"/>
      <c r="M26" s="287"/>
      <c r="N26" s="285"/>
      <c r="O26" s="287"/>
      <c r="P26" s="285"/>
      <c r="Q26" s="287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ht="15.75" customHeight="1">
      <c r="A27" s="313"/>
      <c r="B27" s="47" t="s">
        <v>162</v>
      </c>
      <c r="C27" s="31"/>
      <c r="D27" s="31"/>
      <c r="E27" s="91" t="s">
        <v>163</v>
      </c>
      <c r="F27" s="72">
        <f aca="true" t="shared" si="3" ref="F27:O27">F24+F25</f>
        <v>0</v>
      </c>
      <c r="G27" s="138">
        <f t="shared" si="3"/>
        <v>0</v>
      </c>
      <c r="H27" s="72">
        <f t="shared" si="3"/>
        <v>0</v>
      </c>
      <c r="I27" s="72">
        <f t="shared" si="3"/>
        <v>0</v>
      </c>
      <c r="J27" s="72">
        <f t="shared" si="3"/>
        <v>0</v>
      </c>
      <c r="K27" s="138">
        <f t="shared" si="3"/>
        <v>0</v>
      </c>
      <c r="L27" s="72">
        <f t="shared" si="3"/>
        <v>0</v>
      </c>
      <c r="M27" s="138">
        <f t="shared" si="3"/>
        <v>0</v>
      </c>
      <c r="N27" s="72">
        <f t="shared" si="3"/>
        <v>0</v>
      </c>
      <c r="O27" s="138">
        <f t="shared" si="3"/>
        <v>0</v>
      </c>
      <c r="P27" s="72">
        <f>P24+P25</f>
        <v>0</v>
      </c>
      <c r="Q27" s="138">
        <f>Q24+Q25</f>
        <v>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ht="15.75" customHeight="1">
      <c r="A28" s="13"/>
      <c r="F28" s="114"/>
      <c r="G28" s="114"/>
      <c r="H28" s="114"/>
      <c r="I28" s="114"/>
      <c r="J28" s="114"/>
      <c r="K28" s="114"/>
      <c r="L28" s="114"/>
      <c r="M28" s="114"/>
      <c r="N28" s="139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t="15.75" customHeight="1">
      <c r="A29" s="31"/>
      <c r="F29" s="114"/>
      <c r="G29" s="114"/>
      <c r="H29" s="114"/>
      <c r="I29" s="114"/>
      <c r="J29" s="114"/>
      <c r="K29" s="114"/>
      <c r="L29" s="140"/>
      <c r="M29" s="140"/>
      <c r="N29" s="139"/>
      <c r="O29" s="114"/>
      <c r="P29" s="114"/>
      <c r="Q29" s="140" t="s">
        <v>164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40"/>
    </row>
    <row r="30" spans="1:27" ht="15.75" customHeight="1">
      <c r="A30" s="306" t="s">
        <v>69</v>
      </c>
      <c r="B30" s="307"/>
      <c r="C30" s="307"/>
      <c r="D30" s="307"/>
      <c r="E30" s="308"/>
      <c r="F30" s="283" t="s">
        <v>255</v>
      </c>
      <c r="G30" s="282"/>
      <c r="H30" s="283" t="s">
        <v>256</v>
      </c>
      <c r="I30" s="282"/>
      <c r="J30" s="283" t="s">
        <v>257</v>
      </c>
      <c r="K30" s="282"/>
      <c r="L30" s="283" t="s">
        <v>258</v>
      </c>
      <c r="M30" s="282"/>
      <c r="N30" s="281"/>
      <c r="O30" s="282"/>
      <c r="P30" s="281"/>
      <c r="Q30" s="282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5.75" customHeight="1">
      <c r="A31" s="309"/>
      <c r="B31" s="310"/>
      <c r="C31" s="310"/>
      <c r="D31" s="310"/>
      <c r="E31" s="311"/>
      <c r="F31" s="109" t="s">
        <v>246</v>
      </c>
      <c r="G31" s="38" t="s">
        <v>2</v>
      </c>
      <c r="H31" s="109" t="s">
        <v>246</v>
      </c>
      <c r="I31" s="38" t="s">
        <v>2</v>
      </c>
      <c r="J31" s="109" t="s">
        <v>259</v>
      </c>
      <c r="K31" s="38" t="s">
        <v>2</v>
      </c>
      <c r="L31" s="109" t="s">
        <v>246</v>
      </c>
      <c r="M31" s="38" t="s">
        <v>2</v>
      </c>
      <c r="N31" s="109" t="s">
        <v>246</v>
      </c>
      <c r="O31" s="38" t="s">
        <v>2</v>
      </c>
      <c r="P31" s="109" t="s">
        <v>246</v>
      </c>
      <c r="Q31" s="211" t="s">
        <v>2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290" t="s">
        <v>85</v>
      </c>
      <c r="B32" s="55" t="s">
        <v>50</v>
      </c>
      <c r="C32" s="56"/>
      <c r="D32" s="56"/>
      <c r="E32" s="15" t="s">
        <v>41</v>
      </c>
      <c r="F32" s="66">
        <v>16932</v>
      </c>
      <c r="G32" s="146">
        <v>13113</v>
      </c>
      <c r="H32" s="110"/>
      <c r="I32" s="112"/>
      <c r="J32" s="110">
        <v>7924</v>
      </c>
      <c r="K32" s="112">
        <v>11601</v>
      </c>
      <c r="L32" s="110">
        <v>12155.806</v>
      </c>
      <c r="M32" s="113">
        <v>9757.429</v>
      </c>
      <c r="N32" s="66"/>
      <c r="O32" s="146"/>
      <c r="P32" s="110"/>
      <c r="Q32" s="147"/>
      <c r="R32" s="146"/>
      <c r="S32" s="146"/>
      <c r="T32" s="146"/>
      <c r="U32" s="146"/>
      <c r="V32" s="148"/>
      <c r="W32" s="148"/>
      <c r="X32" s="146"/>
      <c r="Y32" s="146"/>
      <c r="Z32" s="148"/>
      <c r="AA32" s="148"/>
    </row>
    <row r="33" spans="1:27" ht="15.75" customHeight="1">
      <c r="A33" s="291"/>
      <c r="B33" s="8"/>
      <c r="C33" s="52" t="s">
        <v>70</v>
      </c>
      <c r="D33" s="53"/>
      <c r="E33" s="98"/>
      <c r="F33" s="68">
        <v>16932</v>
      </c>
      <c r="G33" s="149">
        <v>13113</v>
      </c>
      <c r="H33" s="68"/>
      <c r="I33" s="125"/>
      <c r="J33" s="68">
        <v>7549</v>
      </c>
      <c r="K33" s="125">
        <v>9999</v>
      </c>
      <c r="L33" s="68">
        <v>11791.806</v>
      </c>
      <c r="M33" s="126">
        <v>9445.429</v>
      </c>
      <c r="N33" s="68"/>
      <c r="O33" s="149"/>
      <c r="P33" s="68"/>
      <c r="Q33" s="124"/>
      <c r="R33" s="146"/>
      <c r="S33" s="146"/>
      <c r="T33" s="146"/>
      <c r="U33" s="146"/>
      <c r="V33" s="148"/>
      <c r="W33" s="148"/>
      <c r="X33" s="146"/>
      <c r="Y33" s="146"/>
      <c r="Z33" s="148"/>
      <c r="AA33" s="148"/>
    </row>
    <row r="34" spans="1:27" ht="15.75" customHeight="1">
      <c r="A34" s="291"/>
      <c r="B34" s="8"/>
      <c r="C34" s="24"/>
      <c r="D34" s="30" t="s">
        <v>71</v>
      </c>
      <c r="E34" s="93"/>
      <c r="F34" s="70">
        <v>2657</v>
      </c>
      <c r="G34" s="115">
        <v>2105</v>
      </c>
      <c r="H34" s="70"/>
      <c r="I34" s="116"/>
      <c r="J34" s="70">
        <v>1411</v>
      </c>
      <c r="K34" s="116">
        <v>1139</v>
      </c>
      <c r="L34" s="70">
        <v>10347</v>
      </c>
      <c r="M34" s="117">
        <v>9193</v>
      </c>
      <c r="N34" s="70"/>
      <c r="O34" s="115"/>
      <c r="P34" s="70"/>
      <c r="Q34" s="127"/>
      <c r="R34" s="146"/>
      <c r="S34" s="146"/>
      <c r="T34" s="146"/>
      <c r="U34" s="146"/>
      <c r="V34" s="148"/>
      <c r="W34" s="148"/>
      <c r="X34" s="146"/>
      <c r="Y34" s="146"/>
      <c r="Z34" s="148"/>
      <c r="AA34" s="148"/>
    </row>
    <row r="35" spans="1:27" ht="15.75" customHeight="1">
      <c r="A35" s="291"/>
      <c r="B35" s="10"/>
      <c r="C35" s="62" t="s">
        <v>72</v>
      </c>
      <c r="D35" s="63"/>
      <c r="E35" s="99"/>
      <c r="F35" s="120">
        <v>0</v>
      </c>
      <c r="G35" s="121">
        <v>0</v>
      </c>
      <c r="H35" s="120"/>
      <c r="I35" s="122"/>
      <c r="J35" s="120">
        <v>375</v>
      </c>
      <c r="K35" s="122">
        <v>1602</v>
      </c>
      <c r="L35" s="150">
        <v>364</v>
      </c>
      <c r="M35" s="151">
        <v>312</v>
      </c>
      <c r="N35" s="120"/>
      <c r="O35" s="121"/>
      <c r="P35" s="120"/>
      <c r="Q35" s="137"/>
      <c r="R35" s="146"/>
      <c r="S35" s="146"/>
      <c r="T35" s="146"/>
      <c r="U35" s="146"/>
      <c r="V35" s="148"/>
      <c r="W35" s="148"/>
      <c r="X35" s="146"/>
      <c r="Y35" s="146"/>
      <c r="Z35" s="148"/>
      <c r="AA35" s="148"/>
    </row>
    <row r="36" spans="1:27" ht="15.75" customHeight="1">
      <c r="A36" s="291"/>
      <c r="B36" s="50" t="s">
        <v>53</v>
      </c>
      <c r="C36" s="51"/>
      <c r="D36" s="51"/>
      <c r="E36" s="15" t="s">
        <v>42</v>
      </c>
      <c r="F36" s="66">
        <v>13430</v>
      </c>
      <c r="G36" s="146">
        <v>14733</v>
      </c>
      <c r="H36" s="66"/>
      <c r="I36" s="134"/>
      <c r="J36" s="66">
        <v>7458</v>
      </c>
      <c r="K36" s="134">
        <v>11582</v>
      </c>
      <c r="L36" s="66">
        <v>7</v>
      </c>
      <c r="M36" s="135">
        <v>15</v>
      </c>
      <c r="N36" s="66"/>
      <c r="O36" s="146"/>
      <c r="P36" s="66"/>
      <c r="Q36" s="133"/>
      <c r="R36" s="146"/>
      <c r="S36" s="146"/>
      <c r="T36" s="146"/>
      <c r="U36" s="146"/>
      <c r="V36" s="146"/>
      <c r="W36" s="146"/>
      <c r="X36" s="146"/>
      <c r="Y36" s="146"/>
      <c r="Z36" s="148"/>
      <c r="AA36" s="148"/>
    </row>
    <row r="37" spans="1:27" ht="15.75" customHeight="1">
      <c r="A37" s="291"/>
      <c r="B37" s="8"/>
      <c r="C37" s="30" t="s">
        <v>73</v>
      </c>
      <c r="D37" s="43"/>
      <c r="E37" s="93"/>
      <c r="F37" s="70">
        <v>13406</v>
      </c>
      <c r="G37" s="115">
        <v>14708</v>
      </c>
      <c r="H37" s="70"/>
      <c r="I37" s="116"/>
      <c r="J37" s="70">
        <v>7257</v>
      </c>
      <c r="K37" s="116">
        <v>11316</v>
      </c>
      <c r="L37" s="70">
        <v>7</v>
      </c>
      <c r="M37" s="117">
        <v>15</v>
      </c>
      <c r="N37" s="70"/>
      <c r="O37" s="115"/>
      <c r="P37" s="70"/>
      <c r="Q37" s="127"/>
      <c r="R37" s="146"/>
      <c r="S37" s="146"/>
      <c r="T37" s="146"/>
      <c r="U37" s="146"/>
      <c r="V37" s="146"/>
      <c r="W37" s="146"/>
      <c r="X37" s="146"/>
      <c r="Y37" s="146"/>
      <c r="Z37" s="148"/>
      <c r="AA37" s="148"/>
    </row>
    <row r="38" spans="1:27" ht="15.75" customHeight="1">
      <c r="A38" s="291"/>
      <c r="B38" s="10"/>
      <c r="C38" s="30" t="s">
        <v>74</v>
      </c>
      <c r="D38" s="43"/>
      <c r="E38" s="93"/>
      <c r="F38" s="69">
        <v>24</v>
      </c>
      <c r="G38" s="127">
        <v>26</v>
      </c>
      <c r="H38" s="70"/>
      <c r="I38" s="116"/>
      <c r="J38" s="70">
        <v>201</v>
      </c>
      <c r="K38" s="116">
        <v>266</v>
      </c>
      <c r="L38" s="70">
        <v>0</v>
      </c>
      <c r="M38" s="151">
        <v>0</v>
      </c>
      <c r="N38" s="70"/>
      <c r="O38" s="115"/>
      <c r="P38" s="70"/>
      <c r="Q38" s="127"/>
      <c r="R38" s="146"/>
      <c r="S38" s="146"/>
      <c r="T38" s="148"/>
      <c r="U38" s="148"/>
      <c r="V38" s="146"/>
      <c r="W38" s="146"/>
      <c r="X38" s="146"/>
      <c r="Y38" s="146"/>
      <c r="Z38" s="148"/>
      <c r="AA38" s="148"/>
    </row>
    <row r="39" spans="1:27" ht="15.75" customHeight="1">
      <c r="A39" s="292"/>
      <c r="B39" s="11" t="s">
        <v>75</v>
      </c>
      <c r="C39" s="12"/>
      <c r="D39" s="12"/>
      <c r="E39" s="97" t="s">
        <v>165</v>
      </c>
      <c r="F39" s="72">
        <v>3502</v>
      </c>
      <c r="G39" s="138">
        <v>-1620</v>
      </c>
      <c r="H39" s="72">
        <f>H32-H36</f>
        <v>0</v>
      </c>
      <c r="I39" s="138">
        <f>I32-I36</f>
        <v>0</v>
      </c>
      <c r="J39" s="72">
        <f aca="true" t="shared" si="4" ref="J39:Q39">J32-J36</f>
        <v>466</v>
      </c>
      <c r="K39" s="138">
        <f t="shared" si="4"/>
        <v>19</v>
      </c>
      <c r="L39" s="72">
        <v>12148.806</v>
      </c>
      <c r="M39" s="138">
        <v>9742.429</v>
      </c>
      <c r="N39" s="72">
        <f t="shared" si="4"/>
        <v>0</v>
      </c>
      <c r="O39" s="138">
        <f t="shared" si="4"/>
        <v>0</v>
      </c>
      <c r="P39" s="72">
        <f t="shared" si="4"/>
        <v>0</v>
      </c>
      <c r="Q39" s="138">
        <f t="shared" si="4"/>
        <v>0</v>
      </c>
      <c r="R39" s="146"/>
      <c r="S39" s="146"/>
      <c r="T39" s="146"/>
      <c r="U39" s="146"/>
      <c r="V39" s="146"/>
      <c r="W39" s="146"/>
      <c r="X39" s="146"/>
      <c r="Y39" s="146"/>
      <c r="Z39" s="148"/>
      <c r="AA39" s="148"/>
    </row>
    <row r="40" spans="1:27" ht="15.75" customHeight="1">
      <c r="A40" s="290" t="s">
        <v>86</v>
      </c>
      <c r="B40" s="50" t="s">
        <v>76</v>
      </c>
      <c r="C40" s="51"/>
      <c r="D40" s="51"/>
      <c r="E40" s="15" t="s">
        <v>44</v>
      </c>
      <c r="F40" s="65">
        <v>1896</v>
      </c>
      <c r="G40" s="133">
        <v>6263</v>
      </c>
      <c r="H40" s="66">
        <v>55</v>
      </c>
      <c r="I40" s="134">
        <v>55</v>
      </c>
      <c r="J40" s="66">
        <v>4361</v>
      </c>
      <c r="K40" s="134">
        <v>4854</v>
      </c>
      <c r="L40" s="66">
        <v>17710.522</v>
      </c>
      <c r="M40" s="135">
        <v>29671.495</v>
      </c>
      <c r="N40" s="66"/>
      <c r="O40" s="146"/>
      <c r="P40" s="66"/>
      <c r="Q40" s="133"/>
      <c r="R40" s="146"/>
      <c r="S40" s="146"/>
      <c r="T40" s="146"/>
      <c r="U40" s="146"/>
      <c r="V40" s="148"/>
      <c r="W40" s="148"/>
      <c r="X40" s="148"/>
      <c r="Y40" s="148"/>
      <c r="Z40" s="146"/>
      <c r="AA40" s="146"/>
    </row>
    <row r="41" spans="1:27" ht="15.75" customHeight="1">
      <c r="A41" s="293"/>
      <c r="B41" s="10"/>
      <c r="C41" s="30" t="s">
        <v>77</v>
      </c>
      <c r="D41" s="43"/>
      <c r="E41" s="93"/>
      <c r="F41" s="152">
        <v>998</v>
      </c>
      <c r="G41" s="153">
        <v>5318</v>
      </c>
      <c r="H41" s="342">
        <v>0</v>
      </c>
      <c r="I41" s="343">
        <v>0</v>
      </c>
      <c r="J41" s="150">
        <v>3014</v>
      </c>
      <c r="K41" s="151">
        <v>3170</v>
      </c>
      <c r="L41" s="70">
        <v>2602.7</v>
      </c>
      <c r="M41" s="117">
        <v>16193.8</v>
      </c>
      <c r="N41" s="70"/>
      <c r="O41" s="115"/>
      <c r="P41" s="70"/>
      <c r="Q41" s="127"/>
      <c r="R41" s="148"/>
      <c r="S41" s="148"/>
      <c r="T41" s="148"/>
      <c r="U41" s="148"/>
      <c r="V41" s="148"/>
      <c r="W41" s="148"/>
      <c r="X41" s="148"/>
      <c r="Y41" s="148"/>
      <c r="Z41" s="146"/>
      <c r="AA41" s="146"/>
    </row>
    <row r="42" spans="1:27" ht="15.75" customHeight="1">
      <c r="A42" s="293"/>
      <c r="B42" s="50" t="s">
        <v>64</v>
      </c>
      <c r="C42" s="51"/>
      <c r="D42" s="51"/>
      <c r="E42" s="15" t="s">
        <v>45</v>
      </c>
      <c r="F42" s="65">
        <v>3483</v>
      </c>
      <c r="G42" s="133">
        <v>6909</v>
      </c>
      <c r="H42" s="66">
        <v>55</v>
      </c>
      <c r="I42" s="134">
        <v>55</v>
      </c>
      <c r="J42" s="66">
        <v>5001</v>
      </c>
      <c r="K42" s="134">
        <v>6257</v>
      </c>
      <c r="L42" s="66">
        <v>29596.548</v>
      </c>
      <c r="M42" s="135">
        <v>35791.176999999996</v>
      </c>
      <c r="N42" s="66"/>
      <c r="O42" s="146"/>
      <c r="P42" s="66"/>
      <c r="Q42" s="133"/>
      <c r="R42" s="146"/>
      <c r="S42" s="146"/>
      <c r="T42" s="146"/>
      <c r="U42" s="146"/>
      <c r="V42" s="148"/>
      <c r="W42" s="148"/>
      <c r="X42" s="146"/>
      <c r="Y42" s="146"/>
      <c r="Z42" s="146"/>
      <c r="AA42" s="146"/>
    </row>
    <row r="43" spans="1:27" ht="15.75" customHeight="1">
      <c r="A43" s="293"/>
      <c r="B43" s="10"/>
      <c r="C43" s="30" t="s">
        <v>78</v>
      </c>
      <c r="D43" s="43"/>
      <c r="E43" s="93"/>
      <c r="F43" s="69">
        <v>2178</v>
      </c>
      <c r="G43" s="127">
        <v>6547</v>
      </c>
      <c r="H43" s="70">
        <v>42</v>
      </c>
      <c r="I43" s="116">
        <v>41</v>
      </c>
      <c r="J43" s="70">
        <v>4187</v>
      </c>
      <c r="K43" s="116">
        <v>5426</v>
      </c>
      <c r="L43" s="150">
        <v>13549.396</v>
      </c>
      <c r="M43" s="151">
        <v>27725.436</v>
      </c>
      <c r="N43" s="70"/>
      <c r="O43" s="115"/>
      <c r="P43" s="70"/>
      <c r="Q43" s="127"/>
      <c r="R43" s="146"/>
      <c r="S43" s="146"/>
      <c r="T43" s="148"/>
      <c r="U43" s="146"/>
      <c r="V43" s="148"/>
      <c r="W43" s="148"/>
      <c r="X43" s="146"/>
      <c r="Y43" s="146"/>
      <c r="Z43" s="148"/>
      <c r="AA43" s="148"/>
    </row>
    <row r="44" spans="1:27" ht="15.75" customHeight="1">
      <c r="A44" s="294"/>
      <c r="B44" s="47" t="s">
        <v>75</v>
      </c>
      <c r="C44" s="31"/>
      <c r="D44" s="31"/>
      <c r="E44" s="97" t="s">
        <v>166</v>
      </c>
      <c r="F44" s="129">
        <v>-1587</v>
      </c>
      <c r="G44" s="130">
        <v>-646</v>
      </c>
      <c r="H44" s="129">
        <f>H40-H42</f>
        <v>0</v>
      </c>
      <c r="I44" s="130">
        <f>I40-I42</f>
        <v>0</v>
      </c>
      <c r="J44" s="129">
        <f aca="true" t="shared" si="5" ref="J44:Q44">J40-J42</f>
        <v>-640</v>
      </c>
      <c r="K44" s="130">
        <f t="shared" si="5"/>
        <v>-1403</v>
      </c>
      <c r="L44" s="129">
        <v>-11886.025999999998</v>
      </c>
      <c r="M44" s="130">
        <v>-6119.681999999997</v>
      </c>
      <c r="N44" s="129">
        <f t="shared" si="5"/>
        <v>0</v>
      </c>
      <c r="O44" s="130">
        <f t="shared" si="5"/>
        <v>0</v>
      </c>
      <c r="P44" s="129">
        <f t="shared" si="5"/>
        <v>0</v>
      </c>
      <c r="Q44" s="130">
        <f t="shared" si="5"/>
        <v>0</v>
      </c>
      <c r="R44" s="148"/>
      <c r="S44" s="148"/>
      <c r="T44" s="146"/>
      <c r="U44" s="146"/>
      <c r="V44" s="148"/>
      <c r="W44" s="148"/>
      <c r="X44" s="146"/>
      <c r="Y44" s="146"/>
      <c r="Z44" s="146"/>
      <c r="AA44" s="146"/>
    </row>
    <row r="45" spans="1:27" ht="15.75" customHeight="1">
      <c r="A45" s="297" t="s">
        <v>87</v>
      </c>
      <c r="B45" s="25" t="s">
        <v>79</v>
      </c>
      <c r="C45" s="20"/>
      <c r="D45" s="20"/>
      <c r="E45" s="96" t="s">
        <v>167</v>
      </c>
      <c r="F45" s="154">
        <v>1915</v>
      </c>
      <c r="G45" s="155">
        <v>-2266</v>
      </c>
      <c r="H45" s="154">
        <f>H39+H44</f>
        <v>0</v>
      </c>
      <c r="I45" s="155">
        <f>I39+I44</f>
        <v>0</v>
      </c>
      <c r="J45" s="154">
        <f aca="true" t="shared" si="6" ref="J45:Q45">J39+J44</f>
        <v>-174</v>
      </c>
      <c r="K45" s="155">
        <f t="shared" si="6"/>
        <v>-1384</v>
      </c>
      <c r="L45" s="154">
        <v>262.7800000000025</v>
      </c>
      <c r="M45" s="155">
        <v>3622.747000000003</v>
      </c>
      <c r="N45" s="154">
        <f t="shared" si="6"/>
        <v>0</v>
      </c>
      <c r="O45" s="155">
        <f t="shared" si="6"/>
        <v>0</v>
      </c>
      <c r="P45" s="154">
        <f t="shared" si="6"/>
        <v>0</v>
      </c>
      <c r="Q45" s="155">
        <f t="shared" si="6"/>
        <v>0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15.75" customHeight="1">
      <c r="A46" s="298"/>
      <c r="B46" s="44" t="s">
        <v>80</v>
      </c>
      <c r="C46" s="43"/>
      <c r="D46" s="43"/>
      <c r="E46" s="43"/>
      <c r="F46" s="152"/>
      <c r="G46" s="153"/>
      <c r="H46" s="150"/>
      <c r="I46" s="151"/>
      <c r="J46" s="150"/>
      <c r="K46" s="151"/>
      <c r="L46" s="150"/>
      <c r="M46" s="151"/>
      <c r="N46" s="70"/>
      <c r="O46" s="115"/>
      <c r="P46" s="150"/>
      <c r="Q46" s="12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 customHeight="1">
      <c r="A47" s="298"/>
      <c r="B47" s="44" t="s">
        <v>81</v>
      </c>
      <c r="C47" s="43"/>
      <c r="D47" s="43"/>
      <c r="E47" s="43"/>
      <c r="F47" s="70">
        <v>3008</v>
      </c>
      <c r="G47" s="115">
        <v>2329</v>
      </c>
      <c r="H47" s="70"/>
      <c r="I47" s="116"/>
      <c r="J47" s="70">
        <v>230</v>
      </c>
      <c r="K47" s="116">
        <v>404</v>
      </c>
      <c r="L47" s="70">
        <v>1467.689</v>
      </c>
      <c r="M47" s="117">
        <v>990.909</v>
      </c>
      <c r="N47" s="70"/>
      <c r="O47" s="115"/>
      <c r="P47" s="70"/>
      <c r="Q47" s="127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.75" customHeight="1">
      <c r="A48" s="299"/>
      <c r="B48" s="47" t="s">
        <v>82</v>
      </c>
      <c r="C48" s="31"/>
      <c r="D48" s="31"/>
      <c r="E48" s="31"/>
      <c r="F48" s="73"/>
      <c r="G48" s="156"/>
      <c r="H48" s="73"/>
      <c r="I48" s="157"/>
      <c r="J48" s="73"/>
      <c r="K48" s="157"/>
      <c r="L48" s="73"/>
      <c r="M48" s="158"/>
      <c r="N48" s="73"/>
      <c r="O48" s="156"/>
      <c r="P48" s="73"/>
      <c r="Q48" s="138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17" ht="15.75" customHeight="1">
      <c r="A49" s="13" t="s">
        <v>168</v>
      </c>
      <c r="Q49" s="6"/>
    </row>
    <row r="50" spans="1:17" ht="15.75" customHeight="1">
      <c r="A50" s="13"/>
      <c r="Q50" s="8"/>
    </row>
  </sheetData>
  <sheetProtection/>
  <mergeCells count="32">
    <mergeCell ref="N6:O6"/>
    <mergeCell ref="M25:M26"/>
    <mergeCell ref="N25:N26"/>
    <mergeCell ref="O25:O26"/>
    <mergeCell ref="H25:H26"/>
    <mergeCell ref="I25:I26"/>
    <mergeCell ref="L25:L26"/>
    <mergeCell ref="A6:E7"/>
    <mergeCell ref="F6:G6"/>
    <mergeCell ref="H6:I6"/>
    <mergeCell ref="L6:M6"/>
    <mergeCell ref="A32:A39"/>
    <mergeCell ref="A30:E31"/>
    <mergeCell ref="F30:G30"/>
    <mergeCell ref="H30:I30"/>
    <mergeCell ref="L30:M30"/>
    <mergeCell ref="A45:A48"/>
    <mergeCell ref="P6:Q6"/>
    <mergeCell ref="J6:K6"/>
    <mergeCell ref="A8:A18"/>
    <mergeCell ref="A19:A27"/>
    <mergeCell ref="E25:E26"/>
    <mergeCell ref="F25:F26"/>
    <mergeCell ref="G25:G26"/>
    <mergeCell ref="Q25:Q26"/>
    <mergeCell ref="J30:K30"/>
    <mergeCell ref="N30:O30"/>
    <mergeCell ref="P30:Q30"/>
    <mergeCell ref="P25:P26"/>
    <mergeCell ref="J25:J26"/>
    <mergeCell ref="K25:K26"/>
    <mergeCell ref="A40:A44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70" zoomScaleSheetLayoutView="70" zoomScalePageLayoutView="0" workbookViewId="0" topLeftCell="A1">
      <selection activeCell="C1" sqref="C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4" t="s">
        <v>266</v>
      </c>
      <c r="D1" s="215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247</v>
      </c>
      <c r="C5" s="216"/>
      <c r="D5" s="216"/>
      <c r="H5" s="37"/>
      <c r="L5" s="37"/>
      <c r="N5" s="37" t="s">
        <v>170</v>
      </c>
    </row>
    <row r="6" spans="1:14" ht="15" customHeight="1">
      <c r="A6" s="217"/>
      <c r="B6" s="218"/>
      <c r="C6" s="218"/>
      <c r="D6" s="218"/>
      <c r="E6" s="322" t="s">
        <v>260</v>
      </c>
      <c r="F6" s="323"/>
      <c r="G6" s="322" t="s">
        <v>261</v>
      </c>
      <c r="H6" s="323"/>
      <c r="I6" s="326" t="s">
        <v>262</v>
      </c>
      <c r="J6" s="327"/>
      <c r="K6" s="322" t="s">
        <v>263</v>
      </c>
      <c r="L6" s="323"/>
      <c r="M6" s="324" t="s">
        <v>264</v>
      </c>
      <c r="N6" s="325"/>
    </row>
    <row r="7" spans="1:14" ht="15" customHeight="1">
      <c r="A7" s="59"/>
      <c r="B7" s="60"/>
      <c r="C7" s="60"/>
      <c r="D7" s="60"/>
      <c r="E7" s="219" t="s">
        <v>246</v>
      </c>
      <c r="F7" s="220" t="s">
        <v>2</v>
      </c>
      <c r="G7" s="219" t="s">
        <v>246</v>
      </c>
      <c r="H7" s="220" t="s">
        <v>2</v>
      </c>
      <c r="I7" s="219" t="s">
        <v>265</v>
      </c>
      <c r="J7" s="220" t="s">
        <v>2</v>
      </c>
      <c r="K7" s="219" t="s">
        <v>265</v>
      </c>
      <c r="L7" s="220" t="s">
        <v>2</v>
      </c>
      <c r="M7" s="219" t="s">
        <v>246</v>
      </c>
      <c r="N7" s="246" t="s">
        <v>2</v>
      </c>
    </row>
    <row r="8" spans="1:14" ht="18" customHeight="1">
      <c r="A8" s="274" t="s">
        <v>171</v>
      </c>
      <c r="B8" s="221" t="s">
        <v>172</v>
      </c>
      <c r="C8" s="222"/>
      <c r="D8" s="222"/>
      <c r="E8" s="223">
        <v>1</v>
      </c>
      <c r="F8" s="224">
        <v>1</v>
      </c>
      <c r="G8" s="223">
        <v>2</v>
      </c>
      <c r="H8" s="224">
        <v>2</v>
      </c>
      <c r="I8" s="223">
        <v>13</v>
      </c>
      <c r="J8" s="224">
        <v>13</v>
      </c>
      <c r="K8" s="223">
        <v>15</v>
      </c>
      <c r="L8" s="252">
        <v>15</v>
      </c>
      <c r="M8" s="251">
        <v>29</v>
      </c>
      <c r="N8" s="225">
        <v>29</v>
      </c>
    </row>
    <row r="9" spans="1:14" ht="18" customHeight="1">
      <c r="A9" s="275"/>
      <c r="B9" s="274" t="s">
        <v>173</v>
      </c>
      <c r="C9" s="180" t="s">
        <v>174</v>
      </c>
      <c r="D9" s="181"/>
      <c r="E9" s="226">
        <v>30</v>
      </c>
      <c r="F9" s="227">
        <v>30</v>
      </c>
      <c r="G9" s="226">
        <v>10039</v>
      </c>
      <c r="H9" s="227">
        <v>10039</v>
      </c>
      <c r="I9" s="226">
        <v>200</v>
      </c>
      <c r="J9" s="227">
        <v>200</v>
      </c>
      <c r="K9" s="226">
        <v>300</v>
      </c>
      <c r="L9" s="253">
        <v>300</v>
      </c>
      <c r="M9" s="258">
        <v>2948</v>
      </c>
      <c r="N9" s="253">
        <v>2948</v>
      </c>
    </row>
    <row r="10" spans="1:14" ht="18" customHeight="1">
      <c r="A10" s="275"/>
      <c r="B10" s="275"/>
      <c r="C10" s="44" t="s">
        <v>175</v>
      </c>
      <c r="D10" s="43"/>
      <c r="E10" s="228">
        <v>30</v>
      </c>
      <c r="F10" s="229">
        <v>30</v>
      </c>
      <c r="G10" s="228">
        <v>8308</v>
      </c>
      <c r="H10" s="229">
        <v>8308</v>
      </c>
      <c r="I10" s="228">
        <v>100</v>
      </c>
      <c r="J10" s="229">
        <v>100</v>
      </c>
      <c r="K10" s="228">
        <v>150</v>
      </c>
      <c r="L10" s="254">
        <v>150</v>
      </c>
      <c r="M10" s="228">
        <v>1561</v>
      </c>
      <c r="N10" s="254">
        <v>1561</v>
      </c>
    </row>
    <row r="11" spans="1:14" ht="18" customHeight="1">
      <c r="A11" s="275"/>
      <c r="B11" s="275"/>
      <c r="C11" s="44" t="s">
        <v>176</v>
      </c>
      <c r="D11" s="43"/>
      <c r="E11" s="228">
        <v>0</v>
      </c>
      <c r="F11" s="229">
        <v>0</v>
      </c>
      <c r="G11" s="228">
        <v>1731</v>
      </c>
      <c r="H11" s="229">
        <v>1731</v>
      </c>
      <c r="I11" s="228">
        <v>89</v>
      </c>
      <c r="J11" s="229">
        <v>89</v>
      </c>
      <c r="K11" s="228">
        <v>6</v>
      </c>
      <c r="L11" s="254">
        <v>6</v>
      </c>
      <c r="M11" s="228">
        <v>392</v>
      </c>
      <c r="N11" s="254">
        <v>392</v>
      </c>
    </row>
    <row r="12" spans="1:14" ht="18" customHeight="1">
      <c r="A12" s="275"/>
      <c r="B12" s="275"/>
      <c r="C12" s="44" t="s">
        <v>177</v>
      </c>
      <c r="D12" s="43"/>
      <c r="E12" s="228">
        <v>0</v>
      </c>
      <c r="F12" s="229">
        <v>0</v>
      </c>
      <c r="G12" s="347">
        <v>0</v>
      </c>
      <c r="H12" s="348">
        <v>0</v>
      </c>
      <c r="I12" s="228">
        <v>11</v>
      </c>
      <c r="J12" s="229">
        <v>11</v>
      </c>
      <c r="K12" s="228">
        <v>144</v>
      </c>
      <c r="L12" s="254">
        <v>144</v>
      </c>
      <c r="M12" s="228">
        <v>988</v>
      </c>
      <c r="N12" s="254">
        <v>988</v>
      </c>
    </row>
    <row r="13" spans="1:14" ht="18" customHeight="1">
      <c r="A13" s="275"/>
      <c r="B13" s="275"/>
      <c r="C13" s="44" t="s">
        <v>178</v>
      </c>
      <c r="D13" s="43"/>
      <c r="E13" s="228">
        <v>0</v>
      </c>
      <c r="F13" s="229">
        <v>0</v>
      </c>
      <c r="G13" s="347">
        <v>0</v>
      </c>
      <c r="H13" s="348">
        <v>0</v>
      </c>
      <c r="I13" s="228">
        <v>0</v>
      </c>
      <c r="J13" s="229">
        <v>0</v>
      </c>
      <c r="K13" s="228">
        <v>0</v>
      </c>
      <c r="L13" s="254">
        <v>0</v>
      </c>
      <c r="M13" s="228">
        <v>0</v>
      </c>
      <c r="N13" s="254">
        <v>0</v>
      </c>
    </row>
    <row r="14" spans="1:14" ht="18" customHeight="1">
      <c r="A14" s="276"/>
      <c r="B14" s="276"/>
      <c r="C14" s="47" t="s">
        <v>179</v>
      </c>
      <c r="D14" s="31"/>
      <c r="E14" s="230">
        <v>0</v>
      </c>
      <c r="F14" s="231">
        <v>0</v>
      </c>
      <c r="G14" s="349">
        <v>0</v>
      </c>
      <c r="H14" s="350">
        <v>0</v>
      </c>
      <c r="I14" s="230">
        <v>0</v>
      </c>
      <c r="J14" s="231">
        <v>0</v>
      </c>
      <c r="K14" s="230">
        <v>0</v>
      </c>
      <c r="L14" s="255">
        <v>0</v>
      </c>
      <c r="M14" s="230">
        <v>7</v>
      </c>
      <c r="N14" s="255">
        <v>7</v>
      </c>
    </row>
    <row r="15" spans="1:14" ht="18" customHeight="1">
      <c r="A15" s="319" t="s">
        <v>180</v>
      </c>
      <c r="B15" s="274" t="s">
        <v>181</v>
      </c>
      <c r="C15" s="180" t="s">
        <v>182</v>
      </c>
      <c r="D15" s="181"/>
      <c r="E15" s="232">
        <v>7340</v>
      </c>
      <c r="F15" s="233">
        <v>9159</v>
      </c>
      <c r="G15" s="232">
        <v>701</v>
      </c>
      <c r="H15" s="233">
        <v>501</v>
      </c>
      <c r="I15" s="232">
        <v>260</v>
      </c>
      <c r="J15" s="233">
        <v>265</v>
      </c>
      <c r="K15" s="232">
        <v>1679</v>
      </c>
      <c r="L15" s="256">
        <v>1916</v>
      </c>
      <c r="M15" s="232">
        <v>1329</v>
      </c>
      <c r="N15" s="155">
        <v>1140</v>
      </c>
    </row>
    <row r="16" spans="1:14" ht="18" customHeight="1">
      <c r="A16" s="275"/>
      <c r="B16" s="275"/>
      <c r="C16" s="44" t="s">
        <v>183</v>
      </c>
      <c r="D16" s="43"/>
      <c r="E16" s="70">
        <v>8688</v>
      </c>
      <c r="F16" s="116">
        <v>8688</v>
      </c>
      <c r="G16" s="70">
        <v>28947</v>
      </c>
      <c r="H16" s="116">
        <v>28982</v>
      </c>
      <c r="I16" s="70">
        <v>6</v>
      </c>
      <c r="J16" s="116">
        <v>20</v>
      </c>
      <c r="K16" s="70">
        <v>3074</v>
      </c>
      <c r="L16" s="257">
        <v>2813</v>
      </c>
      <c r="M16" s="70">
        <v>4623</v>
      </c>
      <c r="N16" s="127">
        <v>4637</v>
      </c>
    </row>
    <row r="17" spans="1:14" ht="18" customHeight="1">
      <c r="A17" s="275"/>
      <c r="B17" s="275"/>
      <c r="C17" s="44" t="s">
        <v>184</v>
      </c>
      <c r="D17" s="43"/>
      <c r="E17" s="70">
        <v>0</v>
      </c>
      <c r="F17" s="116">
        <v>0</v>
      </c>
      <c r="G17" s="336">
        <v>0</v>
      </c>
      <c r="H17" s="338">
        <v>0</v>
      </c>
      <c r="I17" s="70">
        <v>0</v>
      </c>
      <c r="J17" s="116">
        <v>0</v>
      </c>
      <c r="K17" s="70">
        <v>0</v>
      </c>
      <c r="L17" s="257">
        <v>0</v>
      </c>
      <c r="M17" s="70">
        <v>0</v>
      </c>
      <c r="N17" s="127">
        <v>0</v>
      </c>
    </row>
    <row r="18" spans="1:14" ht="18" customHeight="1">
      <c r="A18" s="275"/>
      <c r="B18" s="276"/>
      <c r="C18" s="47" t="s">
        <v>185</v>
      </c>
      <c r="D18" s="31"/>
      <c r="E18" s="72">
        <v>16028</v>
      </c>
      <c r="F18" s="234">
        <v>17847</v>
      </c>
      <c r="G18" s="72">
        <v>29648</v>
      </c>
      <c r="H18" s="234">
        <v>29483</v>
      </c>
      <c r="I18" s="72">
        <v>266</v>
      </c>
      <c r="J18" s="234">
        <v>284</v>
      </c>
      <c r="K18" s="73">
        <v>4753</v>
      </c>
      <c r="L18" s="156">
        <v>4729</v>
      </c>
      <c r="M18" s="72">
        <v>5952</v>
      </c>
      <c r="N18" s="234">
        <v>5778</v>
      </c>
    </row>
    <row r="19" spans="1:14" ht="18" customHeight="1">
      <c r="A19" s="275"/>
      <c r="B19" s="274" t="s">
        <v>186</v>
      </c>
      <c r="C19" s="180" t="s">
        <v>187</v>
      </c>
      <c r="D19" s="181"/>
      <c r="E19" s="154">
        <v>288</v>
      </c>
      <c r="F19" s="155">
        <v>833</v>
      </c>
      <c r="G19" s="154">
        <v>92</v>
      </c>
      <c r="H19" s="155">
        <v>81</v>
      </c>
      <c r="I19" s="154">
        <v>9</v>
      </c>
      <c r="J19" s="155">
        <v>29</v>
      </c>
      <c r="K19" s="154">
        <v>263</v>
      </c>
      <c r="L19" s="155">
        <v>394</v>
      </c>
      <c r="M19" s="154">
        <v>524</v>
      </c>
      <c r="N19" s="155">
        <v>494</v>
      </c>
    </row>
    <row r="20" spans="1:14" ht="18" customHeight="1">
      <c r="A20" s="275"/>
      <c r="B20" s="275"/>
      <c r="C20" s="44" t="s">
        <v>188</v>
      </c>
      <c r="D20" s="43"/>
      <c r="E20" s="69">
        <v>11837</v>
      </c>
      <c r="F20" s="127">
        <v>13369</v>
      </c>
      <c r="G20" s="69">
        <v>1754</v>
      </c>
      <c r="H20" s="127">
        <v>2038</v>
      </c>
      <c r="I20" s="69">
        <v>50</v>
      </c>
      <c r="J20" s="127">
        <v>47</v>
      </c>
      <c r="K20" s="69">
        <v>1365</v>
      </c>
      <c r="L20" s="127">
        <v>1514</v>
      </c>
      <c r="M20" s="69">
        <v>525</v>
      </c>
      <c r="N20" s="127">
        <v>519</v>
      </c>
    </row>
    <row r="21" spans="1:14" s="239" customFormat="1" ht="18" customHeight="1">
      <c r="A21" s="275"/>
      <c r="B21" s="275"/>
      <c r="C21" s="235" t="s">
        <v>189</v>
      </c>
      <c r="D21" s="236"/>
      <c r="E21" s="237">
        <v>0</v>
      </c>
      <c r="F21" s="238">
        <v>0</v>
      </c>
      <c r="G21" s="237">
        <v>17785</v>
      </c>
      <c r="H21" s="238">
        <v>17360</v>
      </c>
      <c r="I21" s="237">
        <v>0</v>
      </c>
      <c r="J21" s="238">
        <v>0</v>
      </c>
      <c r="K21" s="237">
        <v>0</v>
      </c>
      <c r="L21" s="238">
        <v>0</v>
      </c>
      <c r="M21" s="237">
        <v>0</v>
      </c>
      <c r="N21" s="238">
        <v>0</v>
      </c>
    </row>
    <row r="22" spans="1:14" ht="18" customHeight="1">
      <c r="A22" s="275"/>
      <c r="B22" s="276"/>
      <c r="C22" s="11" t="s">
        <v>190</v>
      </c>
      <c r="D22" s="12"/>
      <c r="E22" s="72">
        <v>12125</v>
      </c>
      <c r="F22" s="138">
        <v>14202</v>
      </c>
      <c r="G22" s="72">
        <v>19631</v>
      </c>
      <c r="H22" s="138">
        <v>19479</v>
      </c>
      <c r="I22" s="72">
        <v>59</v>
      </c>
      <c r="J22" s="138">
        <v>76</v>
      </c>
      <c r="K22" s="72">
        <v>1628</v>
      </c>
      <c r="L22" s="138">
        <v>1908</v>
      </c>
      <c r="M22" s="72">
        <v>1049</v>
      </c>
      <c r="N22" s="138">
        <v>1013</v>
      </c>
    </row>
    <row r="23" spans="1:14" ht="18" customHeight="1">
      <c r="A23" s="275"/>
      <c r="B23" s="274" t="s">
        <v>191</v>
      </c>
      <c r="C23" s="180" t="s">
        <v>192</v>
      </c>
      <c r="D23" s="181"/>
      <c r="E23" s="154">
        <v>30</v>
      </c>
      <c r="F23" s="155">
        <v>30</v>
      </c>
      <c r="G23" s="154">
        <v>10039</v>
      </c>
      <c r="H23" s="155">
        <v>10039</v>
      </c>
      <c r="I23" s="154">
        <v>200</v>
      </c>
      <c r="J23" s="155">
        <v>200</v>
      </c>
      <c r="K23" s="154">
        <v>300</v>
      </c>
      <c r="L23" s="155">
        <v>300</v>
      </c>
      <c r="M23" s="154">
        <v>2948</v>
      </c>
      <c r="N23" s="155">
        <v>2948</v>
      </c>
    </row>
    <row r="24" spans="1:14" ht="18" customHeight="1">
      <c r="A24" s="275"/>
      <c r="B24" s="275"/>
      <c r="C24" s="44" t="s">
        <v>193</v>
      </c>
      <c r="D24" s="43"/>
      <c r="E24" s="69">
        <v>0</v>
      </c>
      <c r="F24" s="127">
        <v>0</v>
      </c>
      <c r="G24" s="69">
        <v>-22</v>
      </c>
      <c r="H24" s="127">
        <v>-35</v>
      </c>
      <c r="I24" s="69">
        <v>7</v>
      </c>
      <c r="J24" s="127">
        <v>9</v>
      </c>
      <c r="K24" s="69">
        <v>2825</v>
      </c>
      <c r="L24" s="127">
        <v>2521</v>
      </c>
      <c r="M24" s="69">
        <v>1959</v>
      </c>
      <c r="N24" s="127">
        <v>1820</v>
      </c>
    </row>
    <row r="25" spans="1:14" ht="18" customHeight="1">
      <c r="A25" s="275"/>
      <c r="B25" s="275"/>
      <c r="C25" s="44" t="s">
        <v>194</v>
      </c>
      <c r="D25" s="43"/>
      <c r="E25" s="69">
        <v>3873</v>
      </c>
      <c r="F25" s="127">
        <v>3614</v>
      </c>
      <c r="G25" s="334">
        <v>0</v>
      </c>
      <c r="H25" s="335">
        <v>0</v>
      </c>
      <c r="I25" s="69">
        <v>0</v>
      </c>
      <c r="J25" s="127">
        <v>0</v>
      </c>
      <c r="K25" s="69">
        <v>0</v>
      </c>
      <c r="L25" s="127">
        <v>0</v>
      </c>
      <c r="M25" s="69">
        <v>0</v>
      </c>
      <c r="N25" s="127">
        <v>0</v>
      </c>
    </row>
    <row r="26" spans="1:14" ht="18" customHeight="1">
      <c r="A26" s="275"/>
      <c r="B26" s="276"/>
      <c r="C26" s="45" t="s">
        <v>195</v>
      </c>
      <c r="D26" s="46"/>
      <c r="E26" s="71">
        <v>3903</v>
      </c>
      <c r="F26" s="138">
        <v>3645</v>
      </c>
      <c r="G26" s="71">
        <v>10017</v>
      </c>
      <c r="H26" s="138">
        <v>10004</v>
      </c>
      <c r="I26" s="71">
        <v>207</v>
      </c>
      <c r="J26" s="138">
        <v>209</v>
      </c>
      <c r="K26" s="71">
        <v>3125</v>
      </c>
      <c r="L26" s="138">
        <v>2821</v>
      </c>
      <c r="M26" s="71">
        <v>4903</v>
      </c>
      <c r="N26" s="138">
        <v>4764</v>
      </c>
    </row>
    <row r="27" spans="1:14" ht="18" customHeight="1">
      <c r="A27" s="276"/>
      <c r="B27" s="47" t="s">
        <v>196</v>
      </c>
      <c r="C27" s="31"/>
      <c r="D27" s="31"/>
      <c r="E27" s="240">
        <v>16028</v>
      </c>
      <c r="F27" s="138">
        <v>17847</v>
      </c>
      <c r="G27" s="240">
        <v>29648</v>
      </c>
      <c r="H27" s="138">
        <v>29483</v>
      </c>
      <c r="I27" s="240">
        <v>266</v>
      </c>
      <c r="J27" s="138">
        <v>284</v>
      </c>
      <c r="K27" s="240">
        <v>4753</v>
      </c>
      <c r="L27" s="138">
        <v>4729</v>
      </c>
      <c r="M27" s="72">
        <v>5952</v>
      </c>
      <c r="N27" s="138">
        <v>5778</v>
      </c>
    </row>
    <row r="28" spans="1:14" ht="18" customHeight="1">
      <c r="A28" s="274" t="s">
        <v>197</v>
      </c>
      <c r="B28" s="274" t="s">
        <v>198</v>
      </c>
      <c r="C28" s="180" t="s">
        <v>199</v>
      </c>
      <c r="D28" s="241" t="s">
        <v>41</v>
      </c>
      <c r="E28" s="154">
        <v>2922</v>
      </c>
      <c r="F28" s="155">
        <v>2634</v>
      </c>
      <c r="G28" s="154">
        <v>1150</v>
      </c>
      <c r="H28" s="155">
        <v>1141</v>
      </c>
      <c r="I28" s="154">
        <v>155</v>
      </c>
      <c r="J28" s="155">
        <v>206</v>
      </c>
      <c r="K28" s="154">
        <v>2778</v>
      </c>
      <c r="L28" s="155">
        <v>2641</v>
      </c>
      <c r="M28" s="259">
        <v>3364</v>
      </c>
      <c r="N28" s="155">
        <v>3118</v>
      </c>
    </row>
    <row r="29" spans="1:14" ht="18" customHeight="1">
      <c r="A29" s="275"/>
      <c r="B29" s="275"/>
      <c r="C29" s="44" t="s">
        <v>200</v>
      </c>
      <c r="D29" s="242" t="s">
        <v>42</v>
      </c>
      <c r="E29" s="69">
        <v>2601</v>
      </c>
      <c r="F29" s="127">
        <v>2334</v>
      </c>
      <c r="G29" s="69">
        <v>470</v>
      </c>
      <c r="H29" s="127">
        <v>454</v>
      </c>
      <c r="I29" s="69">
        <v>125</v>
      </c>
      <c r="J29" s="127">
        <v>165</v>
      </c>
      <c r="K29" s="69">
        <v>1827</v>
      </c>
      <c r="L29" s="127">
        <v>1703</v>
      </c>
      <c r="M29" s="69">
        <v>2969</v>
      </c>
      <c r="N29" s="127">
        <v>2733</v>
      </c>
    </row>
    <row r="30" spans="1:14" ht="18" customHeight="1">
      <c r="A30" s="275"/>
      <c r="B30" s="275"/>
      <c r="C30" s="44" t="s">
        <v>201</v>
      </c>
      <c r="D30" s="242" t="s">
        <v>202</v>
      </c>
      <c r="E30" s="69">
        <v>63</v>
      </c>
      <c r="F30" s="127">
        <v>19</v>
      </c>
      <c r="G30" s="69">
        <v>244</v>
      </c>
      <c r="H30" s="127">
        <v>252</v>
      </c>
      <c r="I30" s="69">
        <v>32</v>
      </c>
      <c r="J30" s="127">
        <v>31</v>
      </c>
      <c r="K30" s="69">
        <v>529</v>
      </c>
      <c r="L30" s="127">
        <v>525</v>
      </c>
      <c r="M30" s="70">
        <v>197</v>
      </c>
      <c r="N30" s="127">
        <v>196</v>
      </c>
    </row>
    <row r="31" spans="1:15" ht="18" customHeight="1">
      <c r="A31" s="275"/>
      <c r="B31" s="275"/>
      <c r="C31" s="11" t="s">
        <v>203</v>
      </c>
      <c r="D31" s="243" t="s">
        <v>204</v>
      </c>
      <c r="E31" s="72">
        <f aca="true" t="shared" si="0" ref="E31:J31">E28-E29-E30</f>
        <v>258</v>
      </c>
      <c r="F31" s="234">
        <f t="shared" si="0"/>
        <v>281</v>
      </c>
      <c r="G31" s="72">
        <f t="shared" si="0"/>
        <v>436</v>
      </c>
      <c r="H31" s="234">
        <f t="shared" si="0"/>
        <v>435</v>
      </c>
      <c r="I31" s="72">
        <f t="shared" si="0"/>
        <v>-2</v>
      </c>
      <c r="J31" s="234">
        <f t="shared" si="0"/>
        <v>10</v>
      </c>
      <c r="K31" s="72">
        <f>K28-K29-K30</f>
        <v>422</v>
      </c>
      <c r="L31" s="234">
        <f>L28-L29-L30</f>
        <v>413</v>
      </c>
      <c r="M31" s="72">
        <f>M28-M29-M30</f>
        <v>198</v>
      </c>
      <c r="N31" s="234">
        <f>N28-N29-N30</f>
        <v>189</v>
      </c>
      <c r="O31" s="7"/>
    </row>
    <row r="32" spans="1:14" ht="18" customHeight="1">
      <c r="A32" s="275"/>
      <c r="B32" s="275"/>
      <c r="C32" s="180" t="s">
        <v>205</v>
      </c>
      <c r="D32" s="241" t="s">
        <v>206</v>
      </c>
      <c r="E32" s="154">
        <v>1</v>
      </c>
      <c r="F32" s="155">
        <v>2</v>
      </c>
      <c r="G32" s="154">
        <v>2</v>
      </c>
      <c r="H32" s="155">
        <v>2</v>
      </c>
      <c r="I32" s="154">
        <v>0.4</v>
      </c>
      <c r="J32" s="155">
        <v>0.2</v>
      </c>
      <c r="K32" s="154">
        <v>86</v>
      </c>
      <c r="L32" s="155">
        <v>73</v>
      </c>
      <c r="M32" s="154">
        <v>8</v>
      </c>
      <c r="N32" s="155">
        <v>8</v>
      </c>
    </row>
    <row r="33" spans="1:14" ht="18" customHeight="1">
      <c r="A33" s="275"/>
      <c r="B33" s="275"/>
      <c r="C33" s="44" t="s">
        <v>207</v>
      </c>
      <c r="D33" s="242" t="s">
        <v>208</v>
      </c>
      <c r="E33" s="69">
        <v>0</v>
      </c>
      <c r="F33" s="127">
        <v>0</v>
      </c>
      <c r="G33" s="69">
        <v>425</v>
      </c>
      <c r="H33" s="127">
        <v>428</v>
      </c>
      <c r="I33" s="69">
        <v>0</v>
      </c>
      <c r="J33" s="127">
        <v>0</v>
      </c>
      <c r="K33" s="69">
        <v>55</v>
      </c>
      <c r="L33" s="127">
        <v>40</v>
      </c>
      <c r="M33" s="69">
        <v>3</v>
      </c>
      <c r="N33" s="127">
        <v>4</v>
      </c>
    </row>
    <row r="34" spans="1:14" ht="18" customHeight="1">
      <c r="A34" s="275"/>
      <c r="B34" s="276"/>
      <c r="C34" s="11" t="s">
        <v>209</v>
      </c>
      <c r="D34" s="243" t="s">
        <v>210</v>
      </c>
      <c r="E34" s="72">
        <f>E31+E32-E33</f>
        <v>259</v>
      </c>
      <c r="F34" s="138">
        <v>283</v>
      </c>
      <c r="G34" s="72">
        <f aca="true" t="shared" si="1" ref="G34:N34">G31+G32-G33</f>
        <v>13</v>
      </c>
      <c r="H34" s="138">
        <f t="shared" si="1"/>
        <v>9</v>
      </c>
      <c r="I34" s="72">
        <f t="shared" si="1"/>
        <v>-1.6</v>
      </c>
      <c r="J34" s="138">
        <f t="shared" si="1"/>
        <v>10.2</v>
      </c>
      <c r="K34" s="72">
        <f t="shared" si="1"/>
        <v>453</v>
      </c>
      <c r="L34" s="138">
        <f t="shared" si="1"/>
        <v>446</v>
      </c>
      <c r="M34" s="72">
        <f t="shared" si="1"/>
        <v>203</v>
      </c>
      <c r="N34" s="138">
        <f t="shared" si="1"/>
        <v>193</v>
      </c>
    </row>
    <row r="35" spans="1:14" ht="18" customHeight="1">
      <c r="A35" s="275"/>
      <c r="B35" s="274" t="s">
        <v>211</v>
      </c>
      <c r="C35" s="180" t="s">
        <v>212</v>
      </c>
      <c r="D35" s="241" t="s">
        <v>213</v>
      </c>
      <c r="E35" s="154">
        <v>0</v>
      </c>
      <c r="F35" s="155">
        <v>0</v>
      </c>
      <c r="G35" s="351">
        <v>0</v>
      </c>
      <c r="H35" s="352">
        <v>0</v>
      </c>
      <c r="I35" s="154">
        <v>0</v>
      </c>
      <c r="J35" s="155">
        <v>0</v>
      </c>
      <c r="K35" s="154">
        <v>0</v>
      </c>
      <c r="L35" s="155">
        <v>92</v>
      </c>
      <c r="M35" s="154">
        <v>0</v>
      </c>
      <c r="N35" s="155">
        <v>0</v>
      </c>
    </row>
    <row r="36" spans="1:14" ht="18" customHeight="1">
      <c r="A36" s="275"/>
      <c r="B36" s="275"/>
      <c r="C36" s="44" t="s">
        <v>214</v>
      </c>
      <c r="D36" s="242" t="s">
        <v>215</v>
      </c>
      <c r="E36" s="334">
        <v>0</v>
      </c>
      <c r="F36" s="127">
        <v>0</v>
      </c>
      <c r="G36" s="334">
        <v>0</v>
      </c>
      <c r="H36" s="335">
        <v>0</v>
      </c>
      <c r="I36" s="69">
        <v>0</v>
      </c>
      <c r="J36" s="127">
        <v>0</v>
      </c>
      <c r="K36" s="69">
        <v>0</v>
      </c>
      <c r="L36" s="127">
        <v>92</v>
      </c>
      <c r="M36" s="69">
        <v>0</v>
      </c>
      <c r="N36" s="127">
        <v>0</v>
      </c>
    </row>
    <row r="37" spans="1:14" ht="18" customHeight="1">
      <c r="A37" s="275"/>
      <c r="B37" s="275"/>
      <c r="C37" s="44" t="s">
        <v>216</v>
      </c>
      <c r="D37" s="242" t="s">
        <v>217</v>
      </c>
      <c r="E37" s="69">
        <f>E34+E35-E36</f>
        <v>259</v>
      </c>
      <c r="F37" s="127">
        <f>F34+F35-F36</f>
        <v>283</v>
      </c>
      <c r="G37" s="69">
        <f>G34+G35-G36</f>
        <v>13</v>
      </c>
      <c r="H37" s="127">
        <f>H34+H35-H36</f>
        <v>9</v>
      </c>
      <c r="I37" s="69">
        <f>I34+I35-I36</f>
        <v>-1.6</v>
      </c>
      <c r="J37" s="127">
        <v>11</v>
      </c>
      <c r="K37" s="69">
        <f>K34+K35-K36</f>
        <v>453</v>
      </c>
      <c r="L37" s="127">
        <f>L34+L35-L36</f>
        <v>446</v>
      </c>
      <c r="M37" s="69">
        <f>M34+M35-M36</f>
        <v>203</v>
      </c>
      <c r="N37" s="127">
        <f>N34+N35-N36</f>
        <v>193</v>
      </c>
    </row>
    <row r="38" spans="1:14" ht="18" customHeight="1">
      <c r="A38" s="275"/>
      <c r="B38" s="275"/>
      <c r="C38" s="44" t="s">
        <v>218</v>
      </c>
      <c r="D38" s="242" t="s">
        <v>219</v>
      </c>
      <c r="E38" s="69">
        <v>0</v>
      </c>
      <c r="F38" s="127">
        <v>0</v>
      </c>
      <c r="G38" s="334">
        <v>0</v>
      </c>
      <c r="H38" s="335">
        <v>0</v>
      </c>
      <c r="I38" s="69">
        <v>0</v>
      </c>
      <c r="J38" s="127">
        <v>0</v>
      </c>
      <c r="K38" s="69">
        <v>0</v>
      </c>
      <c r="L38" s="127">
        <v>0</v>
      </c>
      <c r="M38" s="69">
        <v>0</v>
      </c>
      <c r="N38" s="127">
        <v>0</v>
      </c>
    </row>
    <row r="39" spans="1:14" ht="18" customHeight="1">
      <c r="A39" s="275"/>
      <c r="B39" s="275"/>
      <c r="C39" s="44" t="s">
        <v>220</v>
      </c>
      <c r="D39" s="242" t="s">
        <v>221</v>
      </c>
      <c r="E39" s="69">
        <v>0</v>
      </c>
      <c r="F39" s="127">
        <v>0</v>
      </c>
      <c r="G39" s="334">
        <v>0</v>
      </c>
      <c r="H39" s="335">
        <v>0</v>
      </c>
      <c r="I39" s="69">
        <v>0</v>
      </c>
      <c r="J39" s="127">
        <v>0</v>
      </c>
      <c r="K39" s="69">
        <v>0</v>
      </c>
      <c r="L39" s="127">
        <v>0</v>
      </c>
      <c r="M39" s="69">
        <v>0</v>
      </c>
      <c r="N39" s="127">
        <v>0</v>
      </c>
    </row>
    <row r="40" spans="1:14" ht="18" customHeight="1">
      <c r="A40" s="275"/>
      <c r="B40" s="275"/>
      <c r="C40" s="44" t="s">
        <v>222</v>
      </c>
      <c r="D40" s="242" t="s">
        <v>223</v>
      </c>
      <c r="E40" s="69">
        <v>0</v>
      </c>
      <c r="F40" s="127">
        <v>0</v>
      </c>
      <c r="G40" s="69">
        <v>0</v>
      </c>
      <c r="H40" s="127">
        <v>0</v>
      </c>
      <c r="I40" s="69">
        <v>0.3</v>
      </c>
      <c r="J40" s="127">
        <v>2</v>
      </c>
      <c r="K40" s="69">
        <v>149</v>
      </c>
      <c r="L40" s="127">
        <v>136</v>
      </c>
      <c r="M40" s="69">
        <v>64</v>
      </c>
      <c r="N40" s="127">
        <v>57</v>
      </c>
    </row>
    <row r="41" spans="1:14" ht="18" customHeight="1">
      <c r="A41" s="275"/>
      <c r="B41" s="275"/>
      <c r="C41" s="192" t="s">
        <v>224</v>
      </c>
      <c r="D41" s="242" t="s">
        <v>225</v>
      </c>
      <c r="E41" s="69">
        <f aca="true" t="shared" si="2" ref="E41:J41">E34+E35-E36-E40</f>
        <v>259</v>
      </c>
      <c r="F41" s="127">
        <f t="shared" si="2"/>
        <v>283</v>
      </c>
      <c r="G41" s="69">
        <f t="shared" si="2"/>
        <v>13</v>
      </c>
      <c r="H41" s="127">
        <f t="shared" si="2"/>
        <v>9</v>
      </c>
      <c r="I41" s="69">
        <f t="shared" si="2"/>
        <v>-1.9000000000000001</v>
      </c>
      <c r="J41" s="127">
        <f t="shared" si="2"/>
        <v>8.2</v>
      </c>
      <c r="K41" s="69">
        <f>K34+K35-K36-K40</f>
        <v>304</v>
      </c>
      <c r="L41" s="127">
        <f>L34+L35-L36-L40</f>
        <v>310</v>
      </c>
      <c r="M41" s="69">
        <f>M34+M35-M36-M40</f>
        <v>139</v>
      </c>
      <c r="N41" s="127">
        <f>N34+N35-N36-N40</f>
        <v>136</v>
      </c>
    </row>
    <row r="42" spans="1:14" ht="18" customHeight="1">
      <c r="A42" s="275"/>
      <c r="B42" s="275"/>
      <c r="C42" s="320" t="s">
        <v>226</v>
      </c>
      <c r="D42" s="321"/>
      <c r="E42" s="70">
        <f>E37+E38-E39-E40</f>
        <v>259</v>
      </c>
      <c r="F42" s="115">
        <f>F37+F38-F39-F40</f>
        <v>283</v>
      </c>
      <c r="G42" s="70">
        <f>G37+G38-G39-G40</f>
        <v>13</v>
      </c>
      <c r="H42" s="115">
        <f>H37+H38-H39-H40</f>
        <v>9</v>
      </c>
      <c r="I42" s="70">
        <f>I37+I38-I39-I40</f>
        <v>-1.9000000000000001</v>
      </c>
      <c r="J42" s="115">
        <v>8</v>
      </c>
      <c r="K42" s="70">
        <f>K37+K38-K39-K40</f>
        <v>304</v>
      </c>
      <c r="L42" s="115">
        <f>L37+L38-L39-L40</f>
        <v>310</v>
      </c>
      <c r="M42" s="70">
        <f>M37+M38-M39-M40</f>
        <v>139</v>
      </c>
      <c r="N42" s="127">
        <f>N37+N38-N39-N40</f>
        <v>136</v>
      </c>
    </row>
    <row r="43" spans="1:14" ht="18" customHeight="1">
      <c r="A43" s="275"/>
      <c r="B43" s="275"/>
      <c r="C43" s="44" t="s">
        <v>227</v>
      </c>
      <c r="D43" s="242" t="s">
        <v>228</v>
      </c>
      <c r="E43" s="69">
        <v>0</v>
      </c>
      <c r="F43" s="260">
        <v>0</v>
      </c>
      <c r="G43" s="334">
        <v>0</v>
      </c>
      <c r="H43" s="335">
        <v>0</v>
      </c>
      <c r="I43" s="69">
        <v>9</v>
      </c>
      <c r="J43" s="127">
        <v>1</v>
      </c>
      <c r="K43" s="69">
        <v>1571</v>
      </c>
      <c r="L43" s="127">
        <v>1560</v>
      </c>
      <c r="M43" s="237">
        <v>220</v>
      </c>
      <c r="N43" s="127">
        <v>185</v>
      </c>
    </row>
    <row r="44" spans="1:14" ht="18" customHeight="1">
      <c r="A44" s="276"/>
      <c r="B44" s="276"/>
      <c r="C44" s="11" t="s">
        <v>229</v>
      </c>
      <c r="D44" s="97" t="s">
        <v>230</v>
      </c>
      <c r="E44" s="72">
        <f aca="true" t="shared" si="3" ref="E44:J44">E41+E43</f>
        <v>259</v>
      </c>
      <c r="F44" s="138">
        <f t="shared" si="3"/>
        <v>283</v>
      </c>
      <c r="G44" s="72">
        <f t="shared" si="3"/>
        <v>13</v>
      </c>
      <c r="H44" s="138">
        <f t="shared" si="3"/>
        <v>9</v>
      </c>
      <c r="I44" s="72">
        <f t="shared" si="3"/>
        <v>7.1</v>
      </c>
      <c r="J44" s="138">
        <f t="shared" si="3"/>
        <v>9.2</v>
      </c>
      <c r="K44" s="72">
        <f>K41+K43</f>
        <v>1875</v>
      </c>
      <c r="L44" s="138">
        <f>L41+L43</f>
        <v>1870</v>
      </c>
      <c r="M44" s="72">
        <f>M41+M43</f>
        <v>359</v>
      </c>
      <c r="N44" s="138">
        <f>N41+N43</f>
        <v>321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4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財政課</cp:lastModifiedBy>
  <cp:lastPrinted>2020-09-25T00:01:01Z</cp:lastPrinted>
  <dcterms:created xsi:type="dcterms:W3CDTF">1999-07-06T05:17:05Z</dcterms:created>
  <dcterms:modified xsi:type="dcterms:W3CDTF">2020-09-25T00:02:26Z</dcterms:modified>
  <cp:category/>
  <cp:version/>
  <cp:contentType/>
  <cp:contentStatus/>
</cp:coreProperties>
</file>