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2" windowWidth="15336" windowHeight="438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'2.公営企業会計予算'!$A$1:$AA$49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'4.公営企業会計決算'!$A$1:$AA$49</definedName>
    <definedName name="_xlnm.Print_Area" localSheetId="5">'5.三セク決算'!$A$1:$AI$46</definedName>
  </definedNames>
  <calcPr fullCalcOnLoad="1"/>
</workbook>
</file>

<file path=xl/sharedStrings.xml><?xml version="1.0" encoding="utf-8"?>
<sst xmlns="http://schemas.openxmlformats.org/spreadsheetml/2006/main" count="512" uniqueCount="278">
  <si>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</si>
  <si>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</si>
  <si>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</si>
  <si>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</si>
  <si>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</si>
  <si>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</si>
  <si>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</si>
  <si>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</si>
  <si>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</si>
  <si>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</si>
  <si>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</si>
  <si>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</si>
  <si>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</si>
  <si>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</si>
  <si>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</si>
  <si>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</si>
  <si>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</si>
  <si>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</si>
  <si>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</si>
  <si>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</si>
  <si>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</si>
  <si>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</si>
  <si>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</si>
  <si>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</si>
  <si>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</si>
  <si>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</si>
  <si>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</si>
  <si>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</si>
  <si>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</si>
  <si>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</si>
  <si>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</si>
  <si>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</si>
  <si>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</si>
  <si>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</si>
  <si>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</si>
  <si>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</si>
  <si>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</si>
  <si>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</si>
  <si>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</si>
  <si>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</si>
  <si>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</si>
  <si>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</si>
  <si>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</si>
  <si>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</si>
  <si>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</si>
  <si>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</si>
  <si>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</si>
  <si>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</si>
  <si>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</si>
  <si>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</si>
  <si>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</si>
  <si>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</si>
  <si>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</si>
  <si>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</si>
  <si>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</si>
  <si>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</si>
  <si>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</si>
  <si>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</si>
  <si>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</si>
  <si>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</si>
  <si>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</si>
  <si>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</si>
  <si>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</si>
  <si>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</si>
  <si>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</si>
  <si>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</si>
  <si>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</si>
  <si>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</si>
  <si>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</si>
  <si>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</si>
  <si>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</si>
  <si>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</si>
  <si>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</si>
  <si>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</si>
  <si>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</si>
  <si>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</si>
  <si>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</si>
  <si>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</si>
  <si>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</si>
  <si>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</si>
  <si>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</si>
  <si>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</si>
  <si>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</si>
  <si>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</si>
  <si>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</si>
  <si>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</si>
  <si>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</si>
  <si>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</si>
  <si>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</si>
  <si>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</si>
  <si>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</si>
  <si>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</si>
  <si>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</si>
  <si>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</si>
  <si>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</si>
  <si>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</si>
  <si>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</si>
  <si>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</si>
  <si>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</si>
  <si>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</si>
  <si>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</si>
  <si>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</si>
  <si>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</si>
  <si>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</si>
  <si>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</si>
  <si>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</si>
  <si>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</si>
  <si>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</si>
  <si>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</si>
  <si>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</si>
  <si>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</si>
  <si>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</si>
  <si>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</si>
  <si>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</si>
  <si>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</si>
  <si>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</si>
  <si>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</si>
  <si>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</si>
  <si>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</si>
  <si>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</si>
  <si>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</si>
  <si>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</si>
  <si>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</si>
  <si>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</si>
  <si>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</si>
  <si>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</si>
  <si>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</si>
  <si>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</si>
  <si>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</si>
  <si>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</si>
  <si>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</si>
  <si>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</si>
  <si>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</si>
  <si>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</si>
  <si>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</si>
  <si>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</si>
  <si>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</si>
  <si>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</si>
  <si>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</si>
  <si>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</si>
  <si>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</si>
  <si>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</si>
  <si>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</si>
  <si>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</si>
  <si>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</si>
  <si>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</si>
  <si>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</si>
  <si>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</si>
  <si>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</si>
  <si>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</si>
  <si>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</si>
  <si>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</si>
  <si>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</si>
  <si>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</si>
  <si>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５.第三セクター(公社・株式会社形態の三セク)の状況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</si>
  <si>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</si>
  <si>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</si>
  <si>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</si>
  <si>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</si>
  <si>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</si>
  <si>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</si>
  <si>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</si>
  <si>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</si>
  <si>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</si>
  <si>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</si>
  <si>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</si>
  <si>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</si>
  <si>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</si>
  <si>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</si>
  <si>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</si>
  <si>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</si>
  <si>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</si>
  <si>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</si>
  <si>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</si>
  <si>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</si>
  <si>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</si>
  <si>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</si>
  <si>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</si>
  <si>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</si>
  <si>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</si>
  <si>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</si>
  <si>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</si>
  <si>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</si>
  <si>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</si>
  <si>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</si>
  <si>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</si>
  <si>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</si>
  <si>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</si>
  <si>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</si>
  <si>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</si>
  <si>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</si>
  <si>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</si>
  <si>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</si>
  <si>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</si>
  <si>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</si>
  <si>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</si>
  <si>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</si>
  <si>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</si>
  <si>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</si>
  <si>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</si>
  <si>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</si>
  <si>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</si>
  <si>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</si>
  <si>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</si>
  <si>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</si>
  <si>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</si>
  <si>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</si>
  <si>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</si>
  <si>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</si>
  <si>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</si>
  <si>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</si>
  <si>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</si>
  <si>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</si>
  <si>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</si>
  <si>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</si>
  <si>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</si>
  <si>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</si>
  <si>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26年度</t>
  </si>
  <si>
    <t>27年度</t>
  </si>
  <si>
    <t>28年度</t>
  </si>
  <si>
    <t>29年度</t>
  </si>
  <si>
    <t>（1）令和２年度普通会計予算の状況</t>
  </si>
  <si>
    <t>令和２年度</t>
  </si>
  <si>
    <t>(令和２年度予算ﾍﾞｰｽ）</t>
  </si>
  <si>
    <t>令和２年度</t>
  </si>
  <si>
    <t>令和２年度</t>
  </si>
  <si>
    <t>（1）平成30年度普通会計決算の状況</t>
  </si>
  <si>
    <t>平成30年度</t>
  </si>
  <si>
    <t>30年度</t>
  </si>
  <si>
    <t>（注1）平成25年度～26年度は平成22年国勢調査、平成27年度～平成30年度は平成27年度国勢調査を基に計上している。</t>
  </si>
  <si>
    <t>東京都</t>
  </si>
  <si>
    <t>東京都</t>
  </si>
  <si>
    <t>水道事業</t>
  </si>
  <si>
    <t>工業用水道事業</t>
  </si>
  <si>
    <t>高速電車事業</t>
  </si>
  <si>
    <t>交通事業</t>
  </si>
  <si>
    <t>電気事業</t>
  </si>
  <si>
    <t>病院</t>
  </si>
  <si>
    <t>下水道事業</t>
  </si>
  <si>
    <t>中央卸売市場</t>
  </si>
  <si>
    <t>臨海開発事業会計（宅地造成）</t>
  </si>
  <si>
    <t>港湾事業</t>
  </si>
  <si>
    <t>都市開発事業（宅地造成）</t>
  </si>
  <si>
    <t>と場</t>
  </si>
  <si>
    <t>東京都</t>
  </si>
  <si>
    <t>(平成30年度決算ﾍﾞｰｽ）</t>
  </si>
  <si>
    <t>水道事業</t>
  </si>
  <si>
    <t>工業用水道事業</t>
  </si>
  <si>
    <t>高速電車事業</t>
  </si>
  <si>
    <t>交通事業</t>
  </si>
  <si>
    <t>電気事業</t>
  </si>
  <si>
    <t>病院</t>
  </si>
  <si>
    <t>下水道事業</t>
  </si>
  <si>
    <t>中央卸売市場</t>
  </si>
  <si>
    <t>臨海地域開発事業会計（宅地造成）</t>
  </si>
  <si>
    <t>港湾事業</t>
  </si>
  <si>
    <t>都市再開発事業（宅地造成）</t>
  </si>
  <si>
    <t>30年度</t>
  </si>
  <si>
    <t>と場</t>
  </si>
  <si>
    <t>(平成30年度決算額）</t>
  </si>
  <si>
    <t>　（単位：百万円）</t>
  </si>
  <si>
    <t>東京都住宅供給公社</t>
  </si>
  <si>
    <t>東京臨海高速鉄道㈱</t>
  </si>
  <si>
    <t>多摩都市モノレール㈱</t>
  </si>
  <si>
    <t>㈱多摩ニュータウン開発センター</t>
  </si>
  <si>
    <t>㈱東京臨海ホールディングス</t>
  </si>
  <si>
    <t>東京港埠頭㈱</t>
  </si>
  <si>
    <t>八丈島空港ターミナルビル㈱</t>
  </si>
  <si>
    <t>㈱東京国際フォーラム</t>
  </si>
  <si>
    <t xml:space="preserve"> 東京食肉市場㈱ </t>
  </si>
  <si>
    <t>東京都地下鉄建設㈱</t>
  </si>
  <si>
    <t>東京トラフィック開発㈱</t>
  </si>
  <si>
    <t>東京交通サービス㈱</t>
  </si>
  <si>
    <r>
      <t>東京</t>
    </r>
    <r>
      <rPr>
        <sz val="11"/>
        <color indexed="10"/>
        <rFont val="明朝"/>
        <family val="1"/>
      </rPr>
      <t>都</t>
    </r>
    <r>
      <rPr>
        <sz val="11"/>
        <rFont val="明朝"/>
        <family val="1"/>
      </rPr>
      <t>下水道サービス㈱</t>
    </r>
  </si>
  <si>
    <t>東京水道サービス㈱</t>
  </si>
  <si>
    <r>
      <t>㈱P</t>
    </r>
    <r>
      <rPr>
        <sz val="11"/>
        <rFont val="明朝"/>
        <family val="1"/>
      </rPr>
      <t>UC</t>
    </r>
  </si>
  <si>
    <t>－</t>
  </si>
  <si>
    <t>－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</si>
</sst>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1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1"/>
    </font>
    <font>
      <sz val="11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hair"/>
      <top style="thin"/>
      <bottom/>
    </border>
    <border>
      <left/>
      <right style="hair"/>
      <top style="hair"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2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5" xfId="0" applyNumberForma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41" fontId="0" fillId="0" borderId="5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9" xfId="0" applyNumberFormat="1" applyBorder="1" applyAlignment="1">
      <alignment horizontal="center" vertical="center" shrinkToFit="1"/>
    </xf>
    <xf numFmtId="41" fontId="0" fillId="0" borderId="59" xfId="0" applyNumberFormat="1" applyBorder="1" applyAlignment="1">
      <alignment horizontal="center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ill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4" xfId="0" applyNumberFormat="1" applyBorder="1" applyAlignment="1">
      <alignment horizontal="right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Border="1" applyAlignment="1">
      <alignment horizontal="right" vertical="center"/>
    </xf>
    <xf numFmtId="225" fontId="0" fillId="0" borderId="61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0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1" xfId="0" applyNumberFormat="1" applyBorder="1" applyAlignment="1">
      <alignment vertical="center"/>
    </xf>
    <xf numFmtId="226" fontId="0" fillId="0" borderId="61" xfId="48" applyNumberFormat="1" applyBorder="1" applyAlignment="1">
      <alignment vertical="center"/>
    </xf>
    <xf numFmtId="218" fontId="0" fillId="0" borderId="61" xfId="0" applyNumberFormat="1" applyBorder="1" applyAlignment="1">
      <alignment vertical="center"/>
    </xf>
    <xf numFmtId="218" fontId="0" fillId="0" borderId="61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3" xfId="0" applyNumberFormat="1" applyBorder="1" applyAlignment="1">
      <alignment vertical="center"/>
    </xf>
    <xf numFmtId="218" fontId="0" fillId="0" borderId="63" xfId="48" applyNumberFormat="1" applyBorder="1" applyAlignment="1">
      <alignment vertical="center"/>
    </xf>
    <xf numFmtId="41" fontId="0" fillId="0" borderId="64" xfId="0" applyNumberFormat="1" applyBorder="1" applyAlignment="1">
      <alignment vertical="center"/>
    </xf>
    <xf numFmtId="218" fontId="0" fillId="0" borderId="59" xfId="0" applyNumberFormat="1" applyBorder="1" applyAlignment="1">
      <alignment vertical="center"/>
    </xf>
    <xf numFmtId="218" fontId="0" fillId="0" borderId="59" xfId="48" applyNumberFormat="1" applyBorder="1" applyAlignment="1">
      <alignment vertical="center"/>
    </xf>
    <xf numFmtId="218" fontId="0" fillId="0" borderId="63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5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5" xfId="0" applyNumberFormat="1" applyFont="1" applyBorder="1" applyAlignment="1">
      <alignment vertical="center"/>
    </xf>
    <xf numFmtId="0" fontId="0" fillId="0" borderId="56" xfId="0" applyBorder="1" applyAlignment="1">
      <alignment horizontal="distributed"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41" fontId="0" fillId="0" borderId="0" xfId="0" applyNumberFormat="1" applyFill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0" borderId="33" xfId="48" applyNumberFormat="1" applyFont="1" applyBorder="1" applyAlignment="1">
      <alignment vertical="center"/>
    </xf>
    <xf numFmtId="0" fontId="0" fillId="0" borderId="66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4" xfId="0" applyNumberFormat="1" applyFont="1" applyBorder="1" applyAlignment="1">
      <alignment horizontal="center" vertical="center"/>
    </xf>
    <xf numFmtId="224" fontId="16" fillId="0" borderId="66" xfId="48" applyNumberFormat="1" applyFont="1" applyBorder="1" applyAlignment="1">
      <alignment vertical="center" textRotation="255"/>
    </xf>
    <xf numFmtId="0" fontId="14" fillId="0" borderId="67" xfId="61" applyFont="1" applyBorder="1" applyAlignment="1">
      <alignment vertical="center" textRotation="255"/>
      <protection/>
    </xf>
    <xf numFmtId="0" fontId="14" fillId="0" borderId="68" xfId="61" applyFont="1" applyBorder="1" applyAlignment="1">
      <alignment vertical="center" textRotation="255"/>
      <protection/>
    </xf>
    <xf numFmtId="0" fontId="14" fillId="0" borderId="67" xfId="61" applyFont="1" applyBorder="1" applyAlignment="1">
      <alignment vertical="center"/>
      <protection/>
    </xf>
    <xf numFmtId="0" fontId="14" fillId="0" borderId="68" xfId="61" applyFont="1" applyBorder="1" applyAlignment="1">
      <alignment vertical="center"/>
      <protection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67" xfId="48" applyNumberFormat="1" applyFont="1" applyBorder="1" applyAlignment="1">
      <alignment vertical="center" textRotation="255"/>
    </xf>
    <xf numFmtId="224" fontId="16" fillId="0" borderId="68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66" xfId="0" applyNumberFormat="1" applyBorder="1" applyAlignment="1">
      <alignment horizontal="center" vertical="center" textRotation="255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33" borderId="64" xfId="0" applyNumberFormat="1" applyFont="1" applyFill="1" applyBorder="1" applyAlignment="1">
      <alignment horizontal="center" vertical="center"/>
    </xf>
    <xf numFmtId="203" fontId="0" fillId="33" borderId="20" xfId="0" applyNumberFormat="1" applyFont="1" applyFill="1" applyBorder="1" applyAlignment="1">
      <alignment horizontal="center" vertical="center"/>
    </xf>
    <xf numFmtId="203" fontId="0" fillId="33" borderId="64" xfId="0" applyNumberFormat="1" applyFont="1" applyFill="1" applyBorder="1" applyAlignment="1">
      <alignment horizontal="center" vertical="center"/>
    </xf>
    <xf numFmtId="217" fontId="0" fillId="33" borderId="28" xfId="48" applyNumberFormat="1" applyFill="1" applyBorder="1" applyAlignment="1">
      <alignment vertical="center"/>
    </xf>
    <xf numFmtId="217" fontId="0" fillId="33" borderId="66" xfId="48" applyNumberFormat="1" applyFill="1" applyBorder="1" applyAlignment="1">
      <alignment vertical="center"/>
    </xf>
    <xf numFmtId="217" fontId="0" fillId="33" borderId="41" xfId="48" applyNumberFormat="1" applyFill="1" applyBorder="1" applyAlignment="1">
      <alignment vertical="center"/>
    </xf>
    <xf numFmtId="217" fontId="53" fillId="33" borderId="41" xfId="48" applyNumberFormat="1" applyFont="1" applyFill="1" applyBorder="1" applyAlignment="1">
      <alignment vertical="center"/>
    </xf>
    <xf numFmtId="217" fontId="0" fillId="33" borderId="61" xfId="48" applyNumberFormat="1" applyFill="1" applyBorder="1" applyAlignment="1">
      <alignment vertical="center"/>
    </xf>
    <xf numFmtId="217" fontId="0" fillId="33" borderId="41" xfId="0" applyNumberFormat="1" applyFill="1" applyBorder="1" applyAlignment="1" quotePrefix="1">
      <alignment horizontal="right" vertical="center"/>
    </xf>
    <xf numFmtId="217" fontId="0" fillId="33" borderId="18" xfId="48" applyNumberFormat="1" applyFill="1" applyBorder="1" applyAlignment="1">
      <alignment vertical="center"/>
    </xf>
    <xf numFmtId="217" fontId="0" fillId="33" borderId="60" xfId="48" applyNumberFormat="1" applyFill="1" applyBorder="1" applyAlignment="1">
      <alignment vertical="center"/>
    </xf>
    <xf numFmtId="217" fontId="0" fillId="33" borderId="39" xfId="48" applyNumberFormat="1" applyFill="1" applyBorder="1" applyAlignment="1">
      <alignment vertical="center"/>
    </xf>
    <xf numFmtId="217" fontId="0" fillId="33" borderId="40" xfId="48" applyNumberFormat="1" applyFill="1" applyBorder="1" applyAlignment="1">
      <alignment vertical="center"/>
    </xf>
    <xf numFmtId="217" fontId="0" fillId="33" borderId="62" xfId="48" applyNumberFormat="1" applyFill="1" applyBorder="1" applyAlignment="1">
      <alignment vertical="center"/>
    </xf>
    <xf numFmtId="217" fontId="0" fillId="33" borderId="33" xfId="48" applyNumberFormat="1" applyFill="1" applyBorder="1" applyAlignment="1">
      <alignment vertical="center"/>
    </xf>
    <xf numFmtId="217" fontId="0" fillId="33" borderId="41" xfId="48" applyNumberFormat="1" applyFont="1" applyFill="1" applyBorder="1" applyAlignment="1">
      <alignment vertical="center"/>
    </xf>
    <xf numFmtId="217" fontId="0" fillId="33" borderId="61" xfId="0" applyNumberFormat="1" applyFill="1" applyBorder="1" applyAlignment="1" quotePrefix="1">
      <alignment horizontal="right" vertical="center"/>
    </xf>
    <xf numFmtId="217" fontId="0" fillId="33" borderId="14" xfId="48" applyNumberFormat="1" applyFont="1" applyFill="1" applyBorder="1" applyAlignment="1" quotePrefix="1">
      <alignment horizontal="right" vertical="center"/>
    </xf>
    <xf numFmtId="217" fontId="0" fillId="33" borderId="29" xfId="48" applyNumberFormat="1" applyFont="1" applyFill="1" applyBorder="1" applyAlignment="1" quotePrefix="1">
      <alignment horizontal="right" vertical="center"/>
    </xf>
    <xf numFmtId="217" fontId="0" fillId="33" borderId="68" xfId="48" applyNumberFormat="1" applyFill="1" applyBorder="1" applyAlignment="1">
      <alignment vertical="center"/>
    </xf>
    <xf numFmtId="217" fontId="0" fillId="33" borderId="63" xfId="48" applyNumberFormat="1" applyFont="1" applyFill="1" applyBorder="1" applyAlignment="1" quotePrefix="1">
      <alignment horizontal="right" vertical="center"/>
    </xf>
    <xf numFmtId="217" fontId="0" fillId="33" borderId="68" xfId="48" applyNumberFormat="1" applyFont="1" applyFill="1" applyBorder="1" applyAlignment="1" quotePrefix="1">
      <alignment horizontal="right" vertical="center"/>
    </xf>
    <xf numFmtId="217" fontId="0" fillId="33" borderId="12" xfId="48" applyNumberFormat="1" applyFill="1" applyBorder="1" applyAlignment="1">
      <alignment vertical="center"/>
    </xf>
    <xf numFmtId="217" fontId="0" fillId="33" borderId="38" xfId="48" applyNumberFormat="1" applyFill="1" applyBorder="1" applyAlignment="1">
      <alignment vertical="center"/>
    </xf>
    <xf numFmtId="217" fontId="0" fillId="33" borderId="67" xfId="48" applyNumberFormat="1" applyFill="1" applyBorder="1" applyAlignment="1">
      <alignment vertical="center"/>
    </xf>
    <xf numFmtId="217" fontId="0" fillId="33" borderId="13" xfId="48" applyNumberFormat="1" applyFill="1" applyBorder="1" applyAlignment="1">
      <alignment vertical="center"/>
    </xf>
    <xf numFmtId="217" fontId="0" fillId="33" borderId="39" xfId="48" applyNumberFormat="1" applyFill="1" applyBorder="1" applyAlignment="1">
      <alignment vertical="center"/>
    </xf>
    <xf numFmtId="217" fontId="0" fillId="33" borderId="40" xfId="48" applyNumberFormat="1" applyFill="1" applyBorder="1" applyAlignment="1">
      <alignment vertical="center"/>
    </xf>
    <xf numFmtId="217" fontId="0" fillId="33" borderId="62" xfId="48" applyNumberFormat="1" applyFill="1" applyBorder="1" applyAlignment="1">
      <alignment vertical="center"/>
    </xf>
    <xf numFmtId="217" fontId="0" fillId="33" borderId="13" xfId="0" applyNumberFormat="1" applyFill="1" applyBorder="1" applyAlignment="1">
      <alignment vertical="center"/>
    </xf>
    <xf numFmtId="217" fontId="0" fillId="33" borderId="18" xfId="0" applyNumberFormat="1" applyFill="1" applyBorder="1" applyAlignment="1">
      <alignment vertical="center"/>
    </xf>
    <xf numFmtId="217" fontId="0" fillId="33" borderId="60" xfId="0" applyNumberFormat="1" applyFill="1" applyBorder="1" applyAlignment="1">
      <alignment vertical="center"/>
    </xf>
    <xf numFmtId="217" fontId="0" fillId="33" borderId="14" xfId="48" applyNumberFormat="1" applyFill="1" applyBorder="1" applyAlignment="1">
      <alignment vertical="center"/>
    </xf>
    <xf numFmtId="217" fontId="0" fillId="33" borderId="12" xfId="48" applyNumberFormat="1" applyFont="1" applyFill="1" applyBorder="1" applyAlignment="1">
      <alignment vertical="center"/>
    </xf>
    <xf numFmtId="217" fontId="0" fillId="33" borderId="33" xfId="48" applyNumberFormat="1" applyFont="1" applyFill="1" applyBorder="1" applyAlignment="1" quotePrefix="1">
      <alignment horizontal="right" vertical="center"/>
    </xf>
    <xf numFmtId="217" fontId="0" fillId="33" borderId="20" xfId="48" applyNumberFormat="1" applyFill="1" applyBorder="1" applyAlignment="1">
      <alignment vertical="center"/>
    </xf>
    <xf numFmtId="217" fontId="0" fillId="33" borderId="29" xfId="48" applyNumberFormat="1" applyFill="1" applyBorder="1" applyAlignment="1">
      <alignment vertical="center"/>
    </xf>
    <xf numFmtId="0" fontId="0" fillId="33" borderId="29" xfId="0" applyNumberForma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31" xfId="0" applyNumberFormat="1" applyFont="1" applyFill="1" applyBorder="1" applyAlignment="1">
      <alignment horizontal="center" vertical="center"/>
    </xf>
    <xf numFmtId="217" fontId="0" fillId="33" borderId="69" xfId="48" applyNumberFormat="1" applyFill="1" applyBorder="1" applyAlignment="1">
      <alignment vertical="center"/>
    </xf>
    <xf numFmtId="217" fontId="0" fillId="33" borderId="70" xfId="48" applyNumberFormat="1" applyFill="1" applyBorder="1" applyAlignment="1">
      <alignment vertical="center"/>
    </xf>
    <xf numFmtId="217" fontId="0" fillId="33" borderId="71" xfId="48" applyNumberFormat="1" applyFill="1" applyBorder="1" applyAlignment="1">
      <alignment vertical="center"/>
    </xf>
    <xf numFmtId="217" fontId="53" fillId="33" borderId="18" xfId="48" applyNumberFormat="1" applyFont="1" applyFill="1" applyBorder="1" applyAlignment="1">
      <alignment vertical="center"/>
    </xf>
    <xf numFmtId="217" fontId="0" fillId="33" borderId="72" xfId="48" applyNumberFormat="1" applyFill="1" applyBorder="1" applyAlignment="1">
      <alignment vertical="center"/>
    </xf>
    <xf numFmtId="217" fontId="0" fillId="33" borderId="32" xfId="48" applyNumberFormat="1" applyFill="1" applyBorder="1" applyAlignment="1">
      <alignment vertical="center"/>
    </xf>
    <xf numFmtId="217" fontId="0" fillId="33" borderId="21" xfId="0" applyNumberFormat="1" applyFill="1" applyBorder="1" applyAlignment="1" quotePrefix="1">
      <alignment horizontal="right" vertical="center"/>
    </xf>
    <xf numFmtId="217" fontId="0" fillId="33" borderId="32" xfId="0" applyNumberFormat="1" applyFill="1" applyBorder="1" applyAlignment="1" quotePrefix="1">
      <alignment horizontal="right" vertical="center"/>
    </xf>
    <xf numFmtId="217" fontId="0" fillId="33" borderId="33" xfId="0" applyNumberFormat="1" applyFill="1" applyBorder="1" applyAlignment="1" quotePrefix="1">
      <alignment horizontal="right" vertical="center"/>
    </xf>
    <xf numFmtId="217" fontId="0" fillId="33" borderId="15" xfId="48" applyNumberFormat="1" applyFont="1" applyFill="1" applyBorder="1" applyAlignment="1" quotePrefix="1">
      <alignment horizontal="right" vertical="center"/>
    </xf>
    <xf numFmtId="217" fontId="0" fillId="33" borderId="0" xfId="48" applyNumberFormat="1" applyFill="1" applyBorder="1" applyAlignment="1">
      <alignment vertical="center"/>
    </xf>
    <xf numFmtId="217" fontId="0" fillId="33" borderId="37" xfId="48" applyNumberFormat="1" applyFill="1" applyBorder="1" applyAlignment="1">
      <alignment vertical="center"/>
    </xf>
    <xf numFmtId="217" fontId="0" fillId="33" borderId="36" xfId="48" applyNumberFormat="1" applyFill="1" applyBorder="1" applyAlignment="1">
      <alignment vertical="center"/>
    </xf>
    <xf numFmtId="217" fontId="0" fillId="33" borderId="36" xfId="48" applyNumberFormat="1" applyFill="1" applyBorder="1" applyAlignment="1">
      <alignment vertical="center"/>
    </xf>
    <xf numFmtId="217" fontId="0" fillId="33" borderId="37" xfId="0" applyNumberFormat="1" applyFill="1" applyBorder="1" applyAlignment="1">
      <alignment vertical="center"/>
    </xf>
    <xf numFmtId="217" fontId="0" fillId="33" borderId="63" xfId="48" applyNumberFormat="1" applyFill="1" applyBorder="1" applyAlignment="1">
      <alignment vertical="center"/>
    </xf>
    <xf numFmtId="217" fontId="0" fillId="33" borderId="17" xfId="48" applyNumberFormat="1" applyFill="1" applyBorder="1" applyAlignment="1">
      <alignment vertical="center"/>
    </xf>
    <xf numFmtId="217" fontId="0" fillId="33" borderId="15" xfId="48" applyNumberFormat="1" applyFill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33" borderId="20" xfId="0" applyNumberFormat="1" applyFont="1" applyFill="1" applyBorder="1" applyAlignment="1">
      <alignment horizontal="center" vertical="center"/>
    </xf>
    <xf numFmtId="41" fontId="0" fillId="33" borderId="64" xfId="0" applyNumberFormat="1" applyFont="1" applyFill="1" applyBorder="1" applyAlignment="1">
      <alignment horizontal="center" vertical="center"/>
    </xf>
    <xf numFmtId="41" fontId="9" fillId="33" borderId="20" xfId="0" applyNumberFormat="1" applyFont="1" applyFill="1" applyBorder="1" applyAlignment="1">
      <alignment horizontal="center" vertical="center"/>
    </xf>
    <xf numFmtId="41" fontId="9" fillId="33" borderId="64" xfId="0" applyNumberFormat="1" applyFont="1" applyFill="1" applyBorder="1" applyAlignment="1">
      <alignment horizontal="center" vertical="center"/>
    </xf>
    <xf numFmtId="41" fontId="0" fillId="33" borderId="20" xfId="0" applyNumberFormat="1" applyFont="1" applyFill="1" applyBorder="1" applyAlignment="1">
      <alignment horizontal="center" vertical="center" shrinkToFit="1"/>
    </xf>
    <xf numFmtId="41" fontId="0" fillId="33" borderId="64" xfId="0" applyNumberFormat="1" applyFont="1" applyFill="1" applyBorder="1" applyAlignment="1">
      <alignment horizontal="center" vertical="center" shrinkToFit="1"/>
    </xf>
    <xf numFmtId="41" fontId="0" fillId="0" borderId="65" xfId="0" applyNumberFormat="1" applyBorder="1" applyAlignment="1">
      <alignment horizontal="center" vertical="center"/>
    </xf>
    <xf numFmtId="217" fontId="0" fillId="33" borderId="73" xfId="48" applyNumberFormat="1" applyFill="1" applyBorder="1" applyAlignment="1">
      <alignment horizontal="center" vertical="center"/>
    </xf>
    <xf numFmtId="217" fontId="0" fillId="33" borderId="58" xfId="48" applyNumberFormat="1" applyFill="1" applyBorder="1" applyAlignment="1">
      <alignment horizontal="center" vertical="center"/>
    </xf>
    <xf numFmtId="217" fontId="53" fillId="33" borderId="73" xfId="48" applyNumberFormat="1" applyFont="1" applyFill="1" applyBorder="1" applyAlignment="1">
      <alignment horizontal="right" vertical="center"/>
    </xf>
    <xf numFmtId="217" fontId="53" fillId="33" borderId="58" xfId="48" applyNumberFormat="1" applyFont="1" applyFill="1" applyBorder="1" applyAlignment="1">
      <alignment horizontal="right" vertical="center"/>
    </xf>
    <xf numFmtId="217" fontId="0" fillId="33" borderId="18" xfId="48" applyNumberFormat="1" applyFill="1" applyBorder="1" applyAlignment="1">
      <alignment horizontal="center" vertical="center"/>
    </xf>
    <xf numFmtId="217" fontId="0" fillId="33" borderId="60" xfId="48" applyNumberFormat="1" applyFill="1" applyBorder="1" applyAlignment="1">
      <alignment horizontal="center" vertical="center"/>
    </xf>
    <xf numFmtId="217" fontId="53" fillId="33" borderId="18" xfId="48" applyNumberFormat="1" applyFont="1" applyFill="1" applyBorder="1" applyAlignment="1">
      <alignment horizontal="right" vertical="center"/>
    </xf>
    <xf numFmtId="217" fontId="53" fillId="33" borderId="60" xfId="48" applyNumberFormat="1" applyFont="1" applyFill="1" applyBorder="1" applyAlignment="1">
      <alignment horizontal="right" vertical="center"/>
    </xf>
    <xf numFmtId="217" fontId="0" fillId="33" borderId="41" xfId="48" applyNumberFormat="1" applyFill="1" applyBorder="1" applyAlignment="1">
      <alignment horizontal="center" vertical="center"/>
    </xf>
    <xf numFmtId="217" fontId="0" fillId="33" borderId="61" xfId="48" applyNumberFormat="1" applyFill="1" applyBorder="1" applyAlignment="1">
      <alignment horizontal="center" vertical="center"/>
    </xf>
    <xf numFmtId="217" fontId="53" fillId="33" borderId="41" xfId="48" applyNumberFormat="1" applyFont="1" applyFill="1" applyBorder="1" applyAlignment="1">
      <alignment horizontal="right" vertical="center"/>
    </xf>
    <xf numFmtId="217" fontId="53" fillId="33" borderId="61" xfId="48" applyNumberFormat="1" applyFont="1" applyFill="1" applyBorder="1" applyAlignment="1">
      <alignment horizontal="right" vertical="center"/>
    </xf>
    <xf numFmtId="217" fontId="0" fillId="33" borderId="41" xfId="48" applyNumberFormat="1" applyFont="1" applyFill="1" applyBorder="1" applyAlignment="1">
      <alignment horizontal="center" vertical="center"/>
    </xf>
    <xf numFmtId="217" fontId="0" fillId="33" borderId="41" xfId="48" applyNumberFormat="1" applyFont="1" applyFill="1" applyBorder="1" applyAlignment="1">
      <alignment horizontal="right" vertical="center"/>
    </xf>
    <xf numFmtId="217" fontId="0" fillId="33" borderId="61" xfId="48" applyNumberFormat="1" applyFont="1" applyFill="1" applyBorder="1" applyAlignment="1">
      <alignment horizontal="center" vertical="center"/>
    </xf>
    <xf numFmtId="217" fontId="0" fillId="33" borderId="29" xfId="48" applyNumberFormat="1" applyFill="1" applyBorder="1" applyAlignment="1">
      <alignment horizontal="center" vertical="center"/>
    </xf>
    <xf numFmtId="217" fontId="0" fillId="33" borderId="68" xfId="48" applyNumberFormat="1" applyFill="1" applyBorder="1" applyAlignment="1">
      <alignment horizontal="center" vertical="center"/>
    </xf>
    <xf numFmtId="217" fontId="53" fillId="33" borderId="29" xfId="48" applyNumberFormat="1" applyFont="1" applyFill="1" applyBorder="1" applyAlignment="1">
      <alignment horizontal="right" vertical="center"/>
    </xf>
    <xf numFmtId="217" fontId="53" fillId="33" borderId="68" xfId="48" applyNumberFormat="1" applyFont="1" applyFill="1" applyBorder="1" applyAlignment="1">
      <alignment horizontal="right" vertical="center"/>
    </xf>
    <xf numFmtId="217" fontId="0" fillId="33" borderId="74" xfId="48" applyNumberFormat="1" applyFill="1" applyBorder="1" applyAlignment="1">
      <alignment vertical="center"/>
    </xf>
    <xf numFmtId="217" fontId="0" fillId="33" borderId="59" xfId="48" applyNumberFormat="1" applyFill="1" applyBorder="1" applyAlignment="1">
      <alignment vertical="center"/>
    </xf>
    <xf numFmtId="217" fontId="53" fillId="33" borderId="74" xfId="48" applyNumberFormat="1" applyFont="1" applyFill="1" applyBorder="1" applyAlignment="1">
      <alignment horizontal="right" vertical="center"/>
    </xf>
    <xf numFmtId="217" fontId="53" fillId="33" borderId="59" xfId="48" applyNumberFormat="1" applyFont="1" applyFill="1" applyBorder="1" applyAlignment="1">
      <alignment horizontal="right" vertical="center"/>
    </xf>
    <xf numFmtId="217" fontId="53" fillId="33" borderId="14" xfId="48" applyNumberFormat="1" applyFont="1" applyFill="1" applyBorder="1" applyAlignment="1">
      <alignment horizontal="right" vertical="center"/>
    </xf>
    <xf numFmtId="217" fontId="53" fillId="33" borderId="20" xfId="48" applyNumberFormat="1" applyFont="1" applyFill="1" applyBorder="1" applyAlignment="1">
      <alignment horizontal="right" vertical="center"/>
    </xf>
    <xf numFmtId="217" fontId="53" fillId="33" borderId="33" xfId="48" applyNumberFormat="1" applyFont="1" applyFill="1" applyBorder="1" applyAlignment="1">
      <alignment horizontal="right" vertical="center"/>
    </xf>
    <xf numFmtId="217" fontId="0" fillId="33" borderId="33" xfId="48" applyNumberFormat="1" applyFont="1" applyFill="1" applyBorder="1" applyAlignment="1">
      <alignment vertical="center"/>
    </xf>
    <xf numFmtId="217" fontId="0" fillId="33" borderId="34" xfId="48" applyNumberFormat="1" applyFill="1" applyBorder="1" applyAlignment="1">
      <alignment vertical="center"/>
    </xf>
    <xf numFmtId="217" fontId="0" fillId="33" borderId="34" xfId="48" applyNumberFormat="1" applyFont="1" applyFill="1" applyBorder="1" applyAlignment="1">
      <alignment vertical="center"/>
    </xf>
    <xf numFmtId="217" fontId="53" fillId="33" borderId="34" xfId="48" applyNumberFormat="1" applyFont="1" applyFill="1" applyBorder="1" applyAlignment="1">
      <alignment horizontal="right" vertical="center"/>
    </xf>
    <xf numFmtId="217" fontId="53" fillId="33" borderId="63" xfId="48" applyNumberFormat="1" applyFont="1" applyFill="1" applyBorder="1" applyAlignment="1">
      <alignment horizontal="right" vertical="center"/>
    </xf>
    <xf numFmtId="217" fontId="0" fillId="33" borderId="55" xfId="48" applyNumberFormat="1" applyFill="1" applyBorder="1" applyAlignment="1">
      <alignment vertical="center"/>
    </xf>
    <xf numFmtId="217" fontId="0" fillId="33" borderId="58" xfId="48" applyNumberFormat="1" applyFill="1" applyBorder="1" applyAlignment="1">
      <alignment vertical="center"/>
    </xf>
    <xf numFmtId="217" fontId="53" fillId="33" borderId="14" xfId="48" applyNumberFormat="1" applyFont="1" applyFill="1" applyBorder="1" applyAlignment="1">
      <alignment vertical="center"/>
    </xf>
    <xf numFmtId="217" fontId="53" fillId="33" borderId="68" xfId="48" applyNumberFormat="1" applyFont="1" applyFill="1" applyBorder="1" applyAlignment="1">
      <alignment vertical="center"/>
    </xf>
    <xf numFmtId="217" fontId="0" fillId="33" borderId="33" xfId="48" applyNumberFormat="1" applyFont="1" applyFill="1" applyBorder="1" applyAlignment="1">
      <alignment horizontal="right" vertical="center"/>
    </xf>
    <xf numFmtId="217" fontId="0" fillId="33" borderId="33" xfId="48" applyNumberFormat="1" applyFill="1" applyBorder="1" applyAlignment="1">
      <alignment horizontal="right" vertical="center"/>
    </xf>
    <xf numFmtId="217" fontId="53" fillId="33" borderId="33" xfId="48" applyNumberFormat="1" applyFont="1" applyFill="1" applyBorder="1" applyAlignment="1">
      <alignment vertical="center"/>
    </xf>
    <xf numFmtId="217" fontId="0" fillId="33" borderId="61" xfId="48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638800" y="103251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638800" y="103251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45" sqref="H45"/>
    </sheetView>
  </sheetViews>
  <sheetFormatPr defaultColWidth="9" defaultRowHeight="14.25"/>
  <cols>
    <col min="1" max="2" width="3.69921875" style="2" customWidth="1"/>
    <col min="3" max="4" width="1.69921875" style="2" customWidth="1"/>
    <col min="5" max="5" width="32.69921875" style="2" customWidth="1"/>
    <col min="6" max="6" width="15.69921875" style="2" customWidth="1"/>
    <col min="7" max="7" width="10.69921875" style="2" customWidth="1"/>
    <col min="8" max="8" width="15.69921875" style="2" customWidth="1"/>
    <col min="9" max="9" width="10.6992187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230</v>
      </c>
      <c r="F1" s="1"/>
    </row>
    <row r="3" ht="14.25">
      <c r="A3" s="27" t="s">
        <v>93</v>
      </c>
    </row>
    <row r="5" spans="1:5" ht="12.75">
      <c r="A5" s="58" t="s">
        <v>221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222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23" t="s">
        <v>88</v>
      </c>
      <c r="B9" s="223" t="s">
        <v>90</v>
      </c>
      <c r="C9" s="55" t="s">
        <v>4</v>
      </c>
      <c r="D9" s="56"/>
      <c r="E9" s="56"/>
      <c r="F9" s="65">
        <v>5366649</v>
      </c>
      <c r="G9" s="75">
        <f>F9/$F$27*100</f>
        <v>69.88141778838649</v>
      </c>
      <c r="H9" s="66">
        <v>5554414</v>
      </c>
      <c r="I9" s="80">
        <f>(F9/H9-1)*100</f>
        <v>-3.380464617869683</v>
      </c>
      <c r="K9" s="108"/>
    </row>
    <row r="10" spans="1:9" ht="18" customHeight="1">
      <c r="A10" s="224"/>
      <c r="B10" s="224"/>
      <c r="C10" s="7"/>
      <c r="D10" s="52" t="s">
        <v>23</v>
      </c>
      <c r="E10" s="53"/>
      <c r="F10" s="67">
        <v>1633098</v>
      </c>
      <c r="G10" s="76">
        <f aca="true" t="shared" si="0" ref="G10:G27">F10/$F$27*100</f>
        <v>21.265263226154417</v>
      </c>
      <c r="H10" s="68">
        <v>1895911</v>
      </c>
      <c r="I10" s="81">
        <f aca="true" t="shared" si="1" ref="I10:I27">(F10/H10-1)*100</f>
        <v>-13.862095847326161</v>
      </c>
    </row>
    <row r="11" spans="1:9" ht="18" customHeight="1">
      <c r="A11" s="224"/>
      <c r="B11" s="224"/>
      <c r="C11" s="7"/>
      <c r="D11" s="16"/>
      <c r="E11" s="23" t="s">
        <v>24</v>
      </c>
      <c r="F11" s="69">
        <v>883182</v>
      </c>
      <c r="G11" s="77">
        <f t="shared" si="0"/>
        <v>11.50028822924375</v>
      </c>
      <c r="H11" s="70">
        <v>868233</v>
      </c>
      <c r="I11" s="82">
        <f t="shared" si="1"/>
        <v>1.7217728420827028</v>
      </c>
    </row>
    <row r="12" spans="1:9" ht="18" customHeight="1">
      <c r="A12" s="224"/>
      <c r="B12" s="224"/>
      <c r="C12" s="7"/>
      <c r="D12" s="16"/>
      <c r="E12" s="23" t="s">
        <v>25</v>
      </c>
      <c r="F12" s="69">
        <v>575525</v>
      </c>
      <c r="G12" s="77">
        <f t="shared" si="0"/>
        <v>7.494155658896479</v>
      </c>
      <c r="H12" s="70">
        <v>849487</v>
      </c>
      <c r="I12" s="82">
        <f t="shared" si="1"/>
        <v>-32.25028752647185</v>
      </c>
    </row>
    <row r="13" spans="1:9" ht="18" customHeight="1">
      <c r="A13" s="224"/>
      <c r="B13" s="224"/>
      <c r="C13" s="7"/>
      <c r="D13" s="33"/>
      <c r="E13" s="23" t="s">
        <v>26</v>
      </c>
      <c r="F13" s="69">
        <v>6981</v>
      </c>
      <c r="G13" s="77">
        <f t="shared" si="0"/>
        <v>0.09090256835890069</v>
      </c>
      <c r="H13" s="70">
        <v>7366</v>
      </c>
      <c r="I13" s="82">
        <f t="shared" si="1"/>
        <v>-5.226717349986421</v>
      </c>
    </row>
    <row r="14" spans="1:9" ht="18" customHeight="1">
      <c r="A14" s="224"/>
      <c r="B14" s="224"/>
      <c r="C14" s="7"/>
      <c r="D14" s="61" t="s">
        <v>27</v>
      </c>
      <c r="E14" s="51"/>
      <c r="F14" s="65">
        <v>1189771</v>
      </c>
      <c r="G14" s="75">
        <f t="shared" si="0"/>
        <v>15.492513917624642</v>
      </c>
      <c r="H14" s="66">
        <v>1173907</v>
      </c>
      <c r="I14" s="83">
        <f t="shared" si="1"/>
        <v>1.351384734906591</v>
      </c>
    </row>
    <row r="15" spans="1:9" ht="18" customHeight="1">
      <c r="A15" s="224"/>
      <c r="B15" s="224"/>
      <c r="C15" s="7"/>
      <c r="D15" s="16"/>
      <c r="E15" s="23" t="s">
        <v>28</v>
      </c>
      <c r="F15" s="69">
        <v>54293</v>
      </c>
      <c r="G15" s="77">
        <f t="shared" si="0"/>
        <v>0.7069722308995552</v>
      </c>
      <c r="H15" s="70">
        <v>53035</v>
      </c>
      <c r="I15" s="82">
        <f t="shared" si="1"/>
        <v>2.372018478363347</v>
      </c>
    </row>
    <row r="16" spans="1:11" ht="18" customHeight="1">
      <c r="A16" s="224"/>
      <c r="B16" s="224"/>
      <c r="C16" s="7"/>
      <c r="D16" s="16"/>
      <c r="E16" s="29" t="s">
        <v>29</v>
      </c>
      <c r="F16" s="67">
        <v>1135478</v>
      </c>
      <c r="G16" s="76">
        <f t="shared" si="0"/>
        <v>14.785541686725088</v>
      </c>
      <c r="H16" s="68">
        <v>1120872</v>
      </c>
      <c r="I16" s="81">
        <f t="shared" si="1"/>
        <v>1.3030925921960756</v>
      </c>
      <c r="K16" s="109"/>
    </row>
    <row r="17" spans="1:9" ht="18" customHeight="1">
      <c r="A17" s="224"/>
      <c r="B17" s="224"/>
      <c r="C17" s="7"/>
      <c r="D17" s="226" t="s">
        <v>30</v>
      </c>
      <c r="E17" s="227"/>
      <c r="F17" s="67">
        <v>613269</v>
      </c>
      <c r="G17" s="76">
        <f t="shared" si="0"/>
        <v>7.985636326442439</v>
      </c>
      <c r="H17" s="68">
        <v>585036</v>
      </c>
      <c r="I17" s="81">
        <f t="shared" si="1"/>
        <v>4.8258568703464455</v>
      </c>
    </row>
    <row r="18" spans="1:9" ht="18" customHeight="1">
      <c r="A18" s="224"/>
      <c r="B18" s="224"/>
      <c r="C18" s="7"/>
      <c r="D18" s="228" t="s">
        <v>94</v>
      </c>
      <c r="E18" s="229"/>
      <c r="F18" s="69">
        <v>80317</v>
      </c>
      <c r="G18" s="77">
        <f t="shared" si="0"/>
        <v>1.0458417967170643</v>
      </c>
      <c r="H18" s="70">
        <v>87297</v>
      </c>
      <c r="I18" s="82">
        <f t="shared" si="1"/>
        <v>-7.995692864588699</v>
      </c>
    </row>
    <row r="19" spans="1:26" ht="18" customHeight="1">
      <c r="A19" s="224"/>
      <c r="B19" s="224"/>
      <c r="C19" s="10"/>
      <c r="D19" s="228" t="s">
        <v>95</v>
      </c>
      <c r="E19" s="229"/>
      <c r="F19" s="107">
        <v>1312558</v>
      </c>
      <c r="G19" s="77">
        <f t="shared" si="0"/>
        <v>17.09137563673141</v>
      </c>
      <c r="H19" s="70">
        <v>1277200</v>
      </c>
      <c r="I19" s="82">
        <f t="shared" si="1"/>
        <v>2.7683996241778974</v>
      </c>
      <c r="Z19" s="2" t="s">
        <v>96</v>
      </c>
    </row>
    <row r="20" spans="1:9" ht="18" customHeight="1">
      <c r="A20" s="224"/>
      <c r="B20" s="224"/>
      <c r="C20" s="44" t="s">
        <v>5</v>
      </c>
      <c r="D20" s="43"/>
      <c r="E20" s="43"/>
      <c r="F20" s="69">
        <v>52907</v>
      </c>
      <c r="G20" s="77">
        <f t="shared" si="0"/>
        <v>0.6889245357634091</v>
      </c>
      <c r="H20" s="70">
        <v>290826</v>
      </c>
      <c r="I20" s="82">
        <f t="shared" si="1"/>
        <v>-81.80802266647412</v>
      </c>
    </row>
    <row r="21" spans="1:9" ht="18" customHeight="1">
      <c r="A21" s="224"/>
      <c r="B21" s="224"/>
      <c r="C21" s="44" t="s">
        <v>6</v>
      </c>
      <c r="D21" s="43"/>
      <c r="E21" s="43"/>
      <c r="F21" s="222">
        <v>0</v>
      </c>
      <c r="G21" s="77">
        <f t="shared" si="0"/>
        <v>0</v>
      </c>
      <c r="H21" s="70">
        <v>0</v>
      </c>
      <c r="I21" s="82" t="e">
        <f t="shared" si="1"/>
        <v>#DIV/0!</v>
      </c>
    </row>
    <row r="22" spans="1:9" ht="18" customHeight="1">
      <c r="A22" s="224"/>
      <c r="B22" s="224"/>
      <c r="C22" s="44" t="s">
        <v>31</v>
      </c>
      <c r="D22" s="43"/>
      <c r="E22" s="43"/>
      <c r="F22" s="69">
        <v>155955</v>
      </c>
      <c r="G22" s="77">
        <f t="shared" si="0"/>
        <v>2.030756345568308</v>
      </c>
      <c r="H22" s="70">
        <v>156255</v>
      </c>
      <c r="I22" s="82">
        <f t="shared" si="1"/>
        <v>-0.19199385619660392</v>
      </c>
    </row>
    <row r="23" spans="1:9" ht="18" customHeight="1">
      <c r="A23" s="224"/>
      <c r="B23" s="224"/>
      <c r="C23" s="44" t="s">
        <v>7</v>
      </c>
      <c r="D23" s="43"/>
      <c r="E23" s="43"/>
      <c r="F23" s="69">
        <v>409473</v>
      </c>
      <c r="G23" s="77">
        <f t="shared" si="0"/>
        <v>5.3319219844755965</v>
      </c>
      <c r="H23" s="70">
        <v>395208</v>
      </c>
      <c r="I23" s="82">
        <f t="shared" si="1"/>
        <v>3.6094917106941127</v>
      </c>
    </row>
    <row r="24" spans="1:9" ht="18" customHeight="1">
      <c r="A24" s="224"/>
      <c r="B24" s="224"/>
      <c r="C24" s="44" t="s">
        <v>32</v>
      </c>
      <c r="D24" s="43"/>
      <c r="E24" s="43"/>
      <c r="F24" s="69">
        <v>39867</v>
      </c>
      <c r="G24" s="77">
        <f t="shared" si="0"/>
        <v>0.5191251529529141</v>
      </c>
      <c r="H24" s="70">
        <v>39475</v>
      </c>
      <c r="I24" s="82">
        <f t="shared" si="1"/>
        <v>0.9930335655478073</v>
      </c>
    </row>
    <row r="25" spans="1:9" ht="18" customHeight="1">
      <c r="A25" s="224"/>
      <c r="B25" s="224"/>
      <c r="C25" s="44" t="s">
        <v>8</v>
      </c>
      <c r="D25" s="43"/>
      <c r="E25" s="43"/>
      <c r="F25" s="69">
        <v>251193</v>
      </c>
      <c r="G25" s="77">
        <f t="shared" si="0"/>
        <v>3.2708908256377796</v>
      </c>
      <c r="H25" s="70">
        <v>251990</v>
      </c>
      <c r="I25" s="82">
        <f t="shared" si="1"/>
        <v>-0.3162823921584179</v>
      </c>
    </row>
    <row r="26" spans="1:9" ht="18" customHeight="1">
      <c r="A26" s="224"/>
      <c r="B26" s="224"/>
      <c r="C26" s="45" t="s">
        <v>9</v>
      </c>
      <c r="D26" s="46"/>
      <c r="E26" s="46"/>
      <c r="F26" s="71">
        <v>1403607</v>
      </c>
      <c r="G26" s="78">
        <f t="shared" si="0"/>
        <v>18.276963367215515</v>
      </c>
      <c r="H26" s="72">
        <v>1199321</v>
      </c>
      <c r="I26" s="84">
        <f t="shared" si="1"/>
        <v>17.033471439256044</v>
      </c>
    </row>
    <row r="27" spans="1:9" ht="18" customHeight="1">
      <c r="A27" s="224"/>
      <c r="B27" s="225"/>
      <c r="C27" s="47" t="s">
        <v>10</v>
      </c>
      <c r="D27" s="31"/>
      <c r="E27" s="31"/>
      <c r="F27" s="73">
        <f>SUM(F9,F20:F26)</f>
        <v>7679651</v>
      </c>
      <c r="G27" s="79">
        <f t="shared" si="0"/>
        <v>100</v>
      </c>
      <c r="H27" s="73">
        <f>SUM(H9,H20:H26)</f>
        <v>7887489</v>
      </c>
      <c r="I27" s="85">
        <f t="shared" si="1"/>
        <v>-2.6350337857840467</v>
      </c>
    </row>
    <row r="28" spans="1:9" ht="18" customHeight="1">
      <c r="A28" s="224"/>
      <c r="B28" s="223" t="s">
        <v>89</v>
      </c>
      <c r="C28" s="55" t="s">
        <v>11</v>
      </c>
      <c r="D28" s="56"/>
      <c r="E28" s="56"/>
      <c r="F28" s="65">
        <v>2124321</v>
      </c>
      <c r="G28" s="75">
        <f>F28/$F$45*100</f>
        <v>27.661686709461147</v>
      </c>
      <c r="H28" s="65">
        <v>2123361</v>
      </c>
      <c r="I28" s="86">
        <f>(F28/H28-1)*100</f>
        <v>0.045211341830242446</v>
      </c>
    </row>
    <row r="29" spans="1:9" ht="18" customHeight="1">
      <c r="A29" s="224"/>
      <c r="B29" s="224"/>
      <c r="C29" s="7"/>
      <c r="D29" s="30" t="s">
        <v>12</v>
      </c>
      <c r="E29" s="43"/>
      <c r="F29" s="69">
        <v>1588230</v>
      </c>
      <c r="G29" s="77">
        <f aca="true" t="shared" si="2" ref="G29:G45">F29/$F$45*100</f>
        <v>20.68101792646567</v>
      </c>
      <c r="H29" s="69">
        <v>1567026</v>
      </c>
      <c r="I29" s="87">
        <f aca="true" t="shared" si="3" ref="I29:I45">(F29/H29-1)*100</f>
        <v>1.3531364508310606</v>
      </c>
    </row>
    <row r="30" spans="1:9" ht="18" customHeight="1">
      <c r="A30" s="224"/>
      <c r="B30" s="224"/>
      <c r="C30" s="7"/>
      <c r="D30" s="30" t="s">
        <v>33</v>
      </c>
      <c r="E30" s="43"/>
      <c r="F30" s="69">
        <v>147196</v>
      </c>
      <c r="G30" s="77">
        <f t="shared" si="2"/>
        <v>1.9167016834488964</v>
      </c>
      <c r="H30" s="69">
        <v>148199</v>
      </c>
      <c r="I30" s="87">
        <f t="shared" si="3"/>
        <v>-0.6767926909088451</v>
      </c>
    </row>
    <row r="31" spans="1:9" ht="18" customHeight="1">
      <c r="A31" s="224"/>
      <c r="B31" s="224"/>
      <c r="C31" s="19"/>
      <c r="D31" s="30" t="s">
        <v>13</v>
      </c>
      <c r="E31" s="43"/>
      <c r="F31" s="69">
        <v>388895</v>
      </c>
      <c r="G31" s="77">
        <f t="shared" si="2"/>
        <v>5.0639670995465815</v>
      </c>
      <c r="H31" s="69">
        <v>408136</v>
      </c>
      <c r="I31" s="87">
        <f t="shared" si="3"/>
        <v>-4.714359919242606</v>
      </c>
    </row>
    <row r="32" spans="1:9" ht="18" customHeight="1">
      <c r="A32" s="224"/>
      <c r="B32" s="224"/>
      <c r="C32" s="50" t="s">
        <v>14</v>
      </c>
      <c r="D32" s="51"/>
      <c r="E32" s="51"/>
      <c r="F32" s="65">
        <v>4397691</v>
      </c>
      <c r="G32" s="75">
        <f t="shared" si="2"/>
        <v>57.26420380301136</v>
      </c>
      <c r="H32" s="65">
        <v>4304017</v>
      </c>
      <c r="I32" s="86">
        <f t="shared" si="3"/>
        <v>2.176431923944544</v>
      </c>
    </row>
    <row r="33" spans="1:9" ht="18" customHeight="1">
      <c r="A33" s="224"/>
      <c r="B33" s="224"/>
      <c r="C33" s="7"/>
      <c r="D33" s="30" t="s">
        <v>15</v>
      </c>
      <c r="E33" s="43"/>
      <c r="F33" s="69">
        <v>415106</v>
      </c>
      <c r="G33" s="77">
        <f t="shared" si="2"/>
        <v>5.405271671850713</v>
      </c>
      <c r="H33" s="69">
        <v>373955</v>
      </c>
      <c r="I33" s="87">
        <f t="shared" si="3"/>
        <v>11.004265219077158</v>
      </c>
    </row>
    <row r="34" spans="1:9" ht="18" customHeight="1">
      <c r="A34" s="224"/>
      <c r="B34" s="224"/>
      <c r="C34" s="7"/>
      <c r="D34" s="30" t="s">
        <v>34</v>
      </c>
      <c r="E34" s="43"/>
      <c r="F34" s="69">
        <v>109849</v>
      </c>
      <c r="G34" s="77">
        <f t="shared" si="2"/>
        <v>1.4303905216526116</v>
      </c>
      <c r="H34" s="69">
        <v>107972</v>
      </c>
      <c r="I34" s="87">
        <f t="shared" si="3"/>
        <v>1.7384136628014746</v>
      </c>
    </row>
    <row r="35" spans="1:9" ht="18" customHeight="1">
      <c r="A35" s="224"/>
      <c r="B35" s="224"/>
      <c r="C35" s="7"/>
      <c r="D35" s="30" t="s">
        <v>35</v>
      </c>
      <c r="E35" s="43"/>
      <c r="F35" s="69">
        <v>3223486</v>
      </c>
      <c r="G35" s="77">
        <f t="shared" si="2"/>
        <v>41.97438138790422</v>
      </c>
      <c r="H35" s="69">
        <v>3061037</v>
      </c>
      <c r="I35" s="87">
        <f t="shared" si="3"/>
        <v>5.306992368925956</v>
      </c>
    </row>
    <row r="36" spans="1:9" ht="18" customHeight="1">
      <c r="A36" s="224"/>
      <c r="B36" s="224"/>
      <c r="C36" s="7"/>
      <c r="D36" s="30" t="s">
        <v>36</v>
      </c>
      <c r="E36" s="43"/>
      <c r="F36" s="69">
        <v>90077</v>
      </c>
      <c r="G36" s="77">
        <f t="shared" si="2"/>
        <v>1.1729309053236925</v>
      </c>
      <c r="H36" s="69">
        <v>94903</v>
      </c>
      <c r="I36" s="87">
        <f t="shared" si="3"/>
        <v>-5.08519224892785</v>
      </c>
    </row>
    <row r="37" spans="1:9" ht="18" customHeight="1">
      <c r="A37" s="224"/>
      <c r="B37" s="224"/>
      <c r="C37" s="7"/>
      <c r="D37" s="30" t="s">
        <v>16</v>
      </c>
      <c r="E37" s="43"/>
      <c r="F37" s="69">
        <v>29794</v>
      </c>
      <c r="G37" s="77">
        <f t="shared" si="2"/>
        <v>0.3879603383018317</v>
      </c>
      <c r="H37" s="69">
        <v>36387</v>
      </c>
      <c r="I37" s="87">
        <f t="shared" si="3"/>
        <v>-18.11910847280622</v>
      </c>
    </row>
    <row r="38" spans="1:9" ht="18" customHeight="1">
      <c r="A38" s="224"/>
      <c r="B38" s="224"/>
      <c r="C38" s="19"/>
      <c r="D38" s="30" t="s">
        <v>37</v>
      </c>
      <c r="E38" s="43"/>
      <c r="F38" s="69">
        <v>360714</v>
      </c>
      <c r="G38" s="77">
        <f t="shared" si="2"/>
        <v>4.697010319870004</v>
      </c>
      <c r="H38" s="69">
        <v>363689</v>
      </c>
      <c r="I38" s="87">
        <f t="shared" si="3"/>
        <v>-0.8180065935455838</v>
      </c>
    </row>
    <row r="39" spans="1:9" ht="18" customHeight="1">
      <c r="A39" s="224"/>
      <c r="B39" s="224"/>
      <c r="C39" s="50" t="s">
        <v>17</v>
      </c>
      <c r="D39" s="51"/>
      <c r="E39" s="51"/>
      <c r="F39" s="65">
        <v>1157639</v>
      </c>
      <c r="G39" s="75">
        <f t="shared" si="2"/>
        <v>15.074109487527492</v>
      </c>
      <c r="H39" s="65">
        <v>1460111</v>
      </c>
      <c r="I39" s="86">
        <f t="shared" si="3"/>
        <v>-20.715685314335687</v>
      </c>
    </row>
    <row r="40" spans="1:9" ht="18" customHeight="1">
      <c r="A40" s="224"/>
      <c r="B40" s="224"/>
      <c r="C40" s="7"/>
      <c r="D40" s="52" t="s">
        <v>18</v>
      </c>
      <c r="E40" s="53"/>
      <c r="F40" s="67">
        <v>1154687</v>
      </c>
      <c r="G40" s="76">
        <f t="shared" si="2"/>
        <v>15.035670240744011</v>
      </c>
      <c r="H40" s="67">
        <v>1458059</v>
      </c>
      <c r="I40" s="88">
        <f t="shared" si="3"/>
        <v>-20.80656544076749</v>
      </c>
    </row>
    <row r="41" spans="1:9" ht="18" customHeight="1">
      <c r="A41" s="224"/>
      <c r="B41" s="224"/>
      <c r="C41" s="7"/>
      <c r="D41" s="16"/>
      <c r="E41" s="104" t="s">
        <v>92</v>
      </c>
      <c r="F41" s="69">
        <v>267821</v>
      </c>
      <c r="G41" s="77">
        <f t="shared" si="2"/>
        <v>3.487411081571285</v>
      </c>
      <c r="H41" s="69">
        <v>278168</v>
      </c>
      <c r="I41" s="89">
        <f t="shared" si="3"/>
        <v>-3.7196945730637587</v>
      </c>
    </row>
    <row r="42" spans="1:9" ht="18" customHeight="1">
      <c r="A42" s="224"/>
      <c r="B42" s="224"/>
      <c r="C42" s="7"/>
      <c r="D42" s="33"/>
      <c r="E42" s="32" t="s">
        <v>38</v>
      </c>
      <c r="F42" s="69">
        <v>886866</v>
      </c>
      <c r="G42" s="77">
        <f t="shared" si="2"/>
        <v>11.548259159172728</v>
      </c>
      <c r="H42" s="69">
        <v>1179891</v>
      </c>
      <c r="I42" s="89">
        <f t="shared" si="3"/>
        <v>-24.834921191872805</v>
      </c>
    </row>
    <row r="43" spans="1:9" ht="18" customHeight="1">
      <c r="A43" s="224"/>
      <c r="B43" s="224"/>
      <c r="C43" s="7"/>
      <c r="D43" s="30" t="s">
        <v>39</v>
      </c>
      <c r="E43" s="54"/>
      <c r="F43" s="69">
        <v>2952</v>
      </c>
      <c r="G43" s="77">
        <f t="shared" si="2"/>
        <v>0.03843924678348013</v>
      </c>
      <c r="H43" s="69">
        <v>2052</v>
      </c>
      <c r="I43" s="89">
        <f t="shared" si="3"/>
        <v>43.85964912280702</v>
      </c>
    </row>
    <row r="44" spans="1:9" ht="18" customHeight="1">
      <c r="A44" s="224"/>
      <c r="B44" s="224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25"/>
      <c r="B45" s="225"/>
      <c r="C45" s="11" t="s">
        <v>19</v>
      </c>
      <c r="D45" s="12"/>
      <c r="E45" s="12"/>
      <c r="F45" s="74">
        <f>SUM(F28,F32,F39)</f>
        <v>7679651</v>
      </c>
      <c r="G45" s="85">
        <f t="shared" si="2"/>
        <v>100</v>
      </c>
      <c r="H45" s="74">
        <f>SUM(H28,H32,H39)</f>
        <v>7887489</v>
      </c>
      <c r="I45" s="85">
        <f t="shared" si="3"/>
        <v>-2.6350337857840467</v>
      </c>
    </row>
    <row r="46" ht="12.75">
      <c r="A46" s="105" t="s">
        <v>20</v>
      </c>
    </row>
    <row r="47" ht="12.75">
      <c r="A47" s="106" t="s">
        <v>21</v>
      </c>
    </row>
    <row r="48" ht="12.75">
      <c r="A48" s="106"/>
    </row>
    <row r="57" ht="12.75">
      <c r="I57" s="8"/>
    </row>
    <row r="58" ht="12.7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" defaultRowHeight="14.25"/>
  <cols>
    <col min="1" max="1" width="3.69921875" style="2" customWidth="1"/>
    <col min="2" max="3" width="1.69921875" style="2" customWidth="1"/>
    <col min="4" max="4" width="22.69921875" style="2" customWidth="1"/>
    <col min="5" max="5" width="10.69921875" style="2" customWidth="1"/>
    <col min="6" max="11" width="13.69921875" style="2" customWidth="1"/>
    <col min="12" max="12" width="13.69921875" style="8" customWidth="1"/>
    <col min="13" max="27" width="13.69921875" style="2" customWidth="1"/>
    <col min="28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230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27" ht="15.75" customHeight="1">
      <c r="A5" s="31" t="s">
        <v>223</v>
      </c>
      <c r="B5" s="31"/>
      <c r="C5" s="31"/>
      <c r="D5" s="31"/>
      <c r="K5" s="37"/>
      <c r="O5" s="37"/>
      <c r="AA5" s="37" t="s">
        <v>48</v>
      </c>
    </row>
    <row r="6" spans="1:27" ht="15.75" customHeight="1">
      <c r="A6" s="240" t="s">
        <v>49</v>
      </c>
      <c r="B6" s="241"/>
      <c r="C6" s="241"/>
      <c r="D6" s="241"/>
      <c r="E6" s="242"/>
      <c r="F6" s="260" t="s">
        <v>232</v>
      </c>
      <c r="G6" s="261"/>
      <c r="H6" s="260" t="s">
        <v>233</v>
      </c>
      <c r="I6" s="261"/>
      <c r="J6" s="260" t="s">
        <v>234</v>
      </c>
      <c r="K6" s="261"/>
      <c r="L6" s="260" t="s">
        <v>235</v>
      </c>
      <c r="M6" s="261"/>
      <c r="N6" s="260" t="s">
        <v>236</v>
      </c>
      <c r="O6" s="261"/>
      <c r="P6" s="260" t="s">
        <v>237</v>
      </c>
      <c r="Q6" s="261"/>
      <c r="R6" s="260" t="s">
        <v>238</v>
      </c>
      <c r="S6" s="261"/>
      <c r="T6" s="260" t="s">
        <v>239</v>
      </c>
      <c r="U6" s="261"/>
      <c r="V6" s="260" t="s">
        <v>240</v>
      </c>
      <c r="W6" s="261"/>
      <c r="X6" s="260" t="s">
        <v>241</v>
      </c>
      <c r="Y6" s="261"/>
      <c r="Z6" s="262" t="s">
        <v>242</v>
      </c>
      <c r="AA6" s="263"/>
    </row>
    <row r="7" spans="1:27" ht="15.75" customHeight="1">
      <c r="A7" s="243"/>
      <c r="B7" s="244"/>
      <c r="C7" s="244"/>
      <c r="D7" s="244"/>
      <c r="E7" s="245"/>
      <c r="F7" s="110" t="s">
        <v>222</v>
      </c>
      <c r="G7" s="38" t="s">
        <v>2</v>
      </c>
      <c r="H7" s="110" t="s">
        <v>224</v>
      </c>
      <c r="I7" s="38" t="s">
        <v>2</v>
      </c>
      <c r="J7" s="110" t="s">
        <v>225</v>
      </c>
      <c r="K7" s="38" t="s">
        <v>2</v>
      </c>
      <c r="L7" s="110" t="s">
        <v>225</v>
      </c>
      <c r="M7" s="38" t="s">
        <v>2</v>
      </c>
      <c r="N7" s="110" t="s">
        <v>225</v>
      </c>
      <c r="O7" s="220" t="s">
        <v>2</v>
      </c>
      <c r="P7" s="110" t="s">
        <v>222</v>
      </c>
      <c r="Q7" s="38" t="s">
        <v>2</v>
      </c>
      <c r="R7" s="110" t="s">
        <v>224</v>
      </c>
      <c r="S7" s="38" t="s">
        <v>2</v>
      </c>
      <c r="T7" s="110" t="s">
        <v>225</v>
      </c>
      <c r="U7" s="38" t="s">
        <v>2</v>
      </c>
      <c r="V7" s="110" t="s">
        <v>225</v>
      </c>
      <c r="W7" s="38" t="s">
        <v>2</v>
      </c>
      <c r="X7" s="110" t="s">
        <v>225</v>
      </c>
      <c r="Y7" s="220" t="s">
        <v>2</v>
      </c>
      <c r="Z7" s="110" t="s">
        <v>225</v>
      </c>
      <c r="AA7" s="220" t="s">
        <v>2</v>
      </c>
    </row>
    <row r="8" spans="1:27" ht="15.75" customHeight="1">
      <c r="A8" s="232" t="s">
        <v>83</v>
      </c>
      <c r="B8" s="55" t="s">
        <v>50</v>
      </c>
      <c r="C8" s="56"/>
      <c r="D8" s="56"/>
      <c r="E8" s="93" t="s">
        <v>41</v>
      </c>
      <c r="F8" s="264">
        <v>384403</v>
      </c>
      <c r="G8" s="264">
        <v>378627</v>
      </c>
      <c r="H8" s="264">
        <v>7348</v>
      </c>
      <c r="I8" s="264">
        <v>5831</v>
      </c>
      <c r="J8" s="264">
        <v>192804</v>
      </c>
      <c r="K8" s="264">
        <v>184403</v>
      </c>
      <c r="L8" s="264">
        <v>63913</v>
      </c>
      <c r="M8" s="264">
        <v>61307</v>
      </c>
      <c r="N8" s="264">
        <v>1836</v>
      </c>
      <c r="O8" s="265">
        <v>1801</v>
      </c>
      <c r="P8" s="264">
        <v>174698</v>
      </c>
      <c r="Q8" s="264">
        <v>173044</v>
      </c>
      <c r="R8" s="264">
        <v>405317</v>
      </c>
      <c r="S8" s="264">
        <v>402252</v>
      </c>
      <c r="T8" s="264">
        <v>23544</v>
      </c>
      <c r="U8" s="264">
        <v>78452</v>
      </c>
      <c r="V8" s="264">
        <v>40623</v>
      </c>
      <c r="W8" s="264">
        <v>14620</v>
      </c>
      <c r="X8" s="264">
        <v>4658</v>
      </c>
      <c r="Y8" s="264">
        <v>4692</v>
      </c>
      <c r="Z8" s="264">
        <v>353</v>
      </c>
      <c r="AA8" s="265">
        <v>40</v>
      </c>
    </row>
    <row r="9" spans="1:27" ht="15.75" customHeight="1">
      <c r="A9" s="252"/>
      <c r="B9" s="8"/>
      <c r="C9" s="30" t="s">
        <v>51</v>
      </c>
      <c r="D9" s="43"/>
      <c r="E9" s="91" t="s">
        <v>42</v>
      </c>
      <c r="F9" s="266">
        <v>384403</v>
      </c>
      <c r="G9" s="267">
        <f>G8-G10</f>
        <v>378627</v>
      </c>
      <c r="H9" s="266">
        <v>2380</v>
      </c>
      <c r="I9" s="267">
        <f>I8-I10</f>
        <v>2887</v>
      </c>
      <c r="J9" s="266">
        <v>192804</v>
      </c>
      <c r="K9" s="266">
        <v>184403</v>
      </c>
      <c r="L9" s="266">
        <v>63913</v>
      </c>
      <c r="M9" s="266">
        <v>61307</v>
      </c>
      <c r="N9" s="266">
        <v>1836</v>
      </c>
      <c r="O9" s="268">
        <v>1801</v>
      </c>
      <c r="P9" s="266">
        <v>174555</v>
      </c>
      <c r="Q9" s="266">
        <v>171740</v>
      </c>
      <c r="R9" s="266">
        <v>404673</v>
      </c>
      <c r="S9" s="266">
        <f>S8-S10</f>
        <v>402252</v>
      </c>
      <c r="T9" s="266">
        <v>23544</v>
      </c>
      <c r="U9" s="266">
        <v>24525</v>
      </c>
      <c r="V9" s="266">
        <v>40623</v>
      </c>
      <c r="W9" s="266">
        <v>14620</v>
      </c>
      <c r="X9" s="266">
        <v>4658</v>
      </c>
      <c r="Y9" s="266">
        <v>4692</v>
      </c>
      <c r="Z9" s="266">
        <v>353</v>
      </c>
      <c r="AA9" s="268">
        <v>40</v>
      </c>
    </row>
    <row r="10" spans="1:27" ht="15.75" customHeight="1">
      <c r="A10" s="252"/>
      <c r="B10" s="10"/>
      <c r="C10" s="30" t="s">
        <v>52</v>
      </c>
      <c r="D10" s="43"/>
      <c r="E10" s="91" t="s">
        <v>43</v>
      </c>
      <c r="F10" s="266">
        <v>0</v>
      </c>
      <c r="G10" s="266">
        <v>0</v>
      </c>
      <c r="H10" s="266">
        <v>4968</v>
      </c>
      <c r="I10" s="266">
        <v>2944</v>
      </c>
      <c r="J10" s="269">
        <v>0</v>
      </c>
      <c r="K10" s="269">
        <v>0</v>
      </c>
      <c r="L10" s="266">
        <v>0</v>
      </c>
      <c r="M10" s="266">
        <v>0</v>
      </c>
      <c r="N10" s="266">
        <v>0</v>
      </c>
      <c r="O10" s="268">
        <v>0</v>
      </c>
      <c r="P10" s="266">
        <v>143</v>
      </c>
      <c r="Q10" s="266">
        <v>1304</v>
      </c>
      <c r="R10" s="266">
        <v>644</v>
      </c>
      <c r="S10" s="266">
        <v>0</v>
      </c>
      <c r="T10" s="269">
        <v>0</v>
      </c>
      <c r="U10" s="269">
        <v>53927</v>
      </c>
      <c r="V10" s="266">
        <v>0</v>
      </c>
      <c r="W10" s="266">
        <v>0</v>
      </c>
      <c r="X10" s="266">
        <v>0</v>
      </c>
      <c r="Y10" s="266">
        <v>0</v>
      </c>
      <c r="Z10" s="266">
        <v>0</v>
      </c>
      <c r="AA10" s="268">
        <v>0</v>
      </c>
    </row>
    <row r="11" spans="1:27" ht="15.75" customHeight="1">
      <c r="A11" s="252"/>
      <c r="B11" s="50" t="s">
        <v>53</v>
      </c>
      <c r="C11" s="63"/>
      <c r="D11" s="63"/>
      <c r="E11" s="90" t="s">
        <v>44</v>
      </c>
      <c r="F11" s="270">
        <v>365138</v>
      </c>
      <c r="G11" s="270">
        <v>375926</v>
      </c>
      <c r="H11" s="270">
        <v>7348</v>
      </c>
      <c r="I11" s="270">
        <v>5831</v>
      </c>
      <c r="J11" s="270">
        <v>167279</v>
      </c>
      <c r="K11" s="270">
        <v>159777</v>
      </c>
      <c r="L11" s="270">
        <v>67912</v>
      </c>
      <c r="M11" s="270">
        <v>64644</v>
      </c>
      <c r="N11" s="270">
        <v>1585</v>
      </c>
      <c r="O11" s="271">
        <v>1377</v>
      </c>
      <c r="P11" s="270">
        <v>174669</v>
      </c>
      <c r="Q11" s="270">
        <v>172244</v>
      </c>
      <c r="R11" s="270">
        <v>376786</v>
      </c>
      <c r="S11" s="270">
        <v>373027</v>
      </c>
      <c r="T11" s="270">
        <v>39014</v>
      </c>
      <c r="U11" s="270">
        <v>48371</v>
      </c>
      <c r="V11" s="270">
        <v>13050</v>
      </c>
      <c r="W11" s="270">
        <v>6643</v>
      </c>
      <c r="X11" s="270">
        <v>3657</v>
      </c>
      <c r="Y11" s="270">
        <v>3557</v>
      </c>
      <c r="Z11" s="270">
        <v>15</v>
      </c>
      <c r="AA11" s="271">
        <v>15</v>
      </c>
    </row>
    <row r="12" spans="1:27" ht="15.75" customHeight="1">
      <c r="A12" s="252"/>
      <c r="B12" s="7"/>
      <c r="C12" s="30" t="s">
        <v>54</v>
      </c>
      <c r="D12" s="43"/>
      <c r="E12" s="91" t="s">
        <v>45</v>
      </c>
      <c r="F12" s="266">
        <v>365138</v>
      </c>
      <c r="G12" s="267">
        <f>G11-G13</f>
        <v>375926</v>
      </c>
      <c r="H12" s="270">
        <v>2847</v>
      </c>
      <c r="I12" s="267">
        <f>I11-I13</f>
        <v>2910</v>
      </c>
      <c r="J12" s="270">
        <v>167279</v>
      </c>
      <c r="K12" s="270">
        <v>159777</v>
      </c>
      <c r="L12" s="266">
        <v>67892</v>
      </c>
      <c r="M12" s="266">
        <v>64615</v>
      </c>
      <c r="N12" s="266">
        <v>1585</v>
      </c>
      <c r="O12" s="268">
        <v>1377</v>
      </c>
      <c r="P12" s="266">
        <v>174555</v>
      </c>
      <c r="Q12" s="266">
        <v>172032</v>
      </c>
      <c r="R12" s="270">
        <v>376786</v>
      </c>
      <c r="S12" s="266">
        <f>S11-S13</f>
        <v>373027</v>
      </c>
      <c r="T12" s="270">
        <v>37920</v>
      </c>
      <c r="U12" s="270">
        <v>39149</v>
      </c>
      <c r="V12" s="266">
        <v>13050</v>
      </c>
      <c r="W12" s="266">
        <v>6643</v>
      </c>
      <c r="X12" s="266">
        <v>3657</v>
      </c>
      <c r="Y12" s="266">
        <v>3557</v>
      </c>
      <c r="Z12" s="266">
        <v>15</v>
      </c>
      <c r="AA12" s="268">
        <v>15</v>
      </c>
    </row>
    <row r="13" spans="1:27" ht="15.75" customHeight="1">
      <c r="A13" s="252"/>
      <c r="B13" s="8"/>
      <c r="C13" s="52" t="s">
        <v>55</v>
      </c>
      <c r="D13" s="53"/>
      <c r="E13" s="95" t="s">
        <v>46</v>
      </c>
      <c r="F13" s="272">
        <v>0</v>
      </c>
      <c r="G13" s="272">
        <v>0</v>
      </c>
      <c r="H13" s="269">
        <v>4501</v>
      </c>
      <c r="I13" s="269">
        <v>2921</v>
      </c>
      <c r="J13" s="269">
        <v>0</v>
      </c>
      <c r="K13" s="269">
        <v>0</v>
      </c>
      <c r="L13" s="273">
        <v>20</v>
      </c>
      <c r="M13" s="273">
        <v>29</v>
      </c>
      <c r="N13" s="273">
        <v>0</v>
      </c>
      <c r="O13" s="274">
        <v>0</v>
      </c>
      <c r="P13" s="272">
        <v>114</v>
      </c>
      <c r="Q13" s="272">
        <v>212</v>
      </c>
      <c r="R13" s="269">
        <v>0</v>
      </c>
      <c r="S13" s="269">
        <v>0</v>
      </c>
      <c r="T13" s="269">
        <v>1094</v>
      </c>
      <c r="U13" s="269">
        <v>9222</v>
      </c>
      <c r="V13" s="273">
        <v>0</v>
      </c>
      <c r="W13" s="273">
        <v>0</v>
      </c>
      <c r="X13" s="273">
        <v>0</v>
      </c>
      <c r="Y13" s="273">
        <v>0</v>
      </c>
      <c r="Z13" s="273">
        <v>0</v>
      </c>
      <c r="AA13" s="274">
        <v>0</v>
      </c>
    </row>
    <row r="14" spans="1:27" ht="15.75" customHeight="1">
      <c r="A14" s="252"/>
      <c r="B14" s="44" t="s">
        <v>56</v>
      </c>
      <c r="C14" s="43"/>
      <c r="D14" s="43"/>
      <c r="E14" s="91" t="s">
        <v>97</v>
      </c>
      <c r="F14" s="275">
        <f aca="true" t="shared" si="0" ref="F14:T15">F9-F12</f>
        <v>19265</v>
      </c>
      <c r="G14" s="275">
        <f t="shared" si="0"/>
        <v>2701</v>
      </c>
      <c r="H14" s="275">
        <f t="shared" si="0"/>
        <v>-467</v>
      </c>
      <c r="I14" s="275">
        <f t="shared" si="0"/>
        <v>-23</v>
      </c>
      <c r="J14" s="275">
        <f t="shared" si="0"/>
        <v>25525</v>
      </c>
      <c r="K14" s="275">
        <f t="shared" si="0"/>
        <v>24626</v>
      </c>
      <c r="L14" s="275">
        <f t="shared" si="0"/>
        <v>-3979</v>
      </c>
      <c r="M14" s="275">
        <f t="shared" si="0"/>
        <v>-3308</v>
      </c>
      <c r="N14" s="275">
        <f t="shared" si="0"/>
        <v>251</v>
      </c>
      <c r="O14" s="268">
        <f t="shared" si="0"/>
        <v>424</v>
      </c>
      <c r="P14" s="275">
        <f t="shared" si="0"/>
        <v>0</v>
      </c>
      <c r="Q14" s="275">
        <f t="shared" si="0"/>
        <v>-292</v>
      </c>
      <c r="R14" s="275">
        <f t="shared" si="0"/>
        <v>27887</v>
      </c>
      <c r="S14" s="275">
        <f t="shared" si="0"/>
        <v>29225</v>
      </c>
      <c r="T14" s="275">
        <f t="shared" si="0"/>
        <v>-14376</v>
      </c>
      <c r="U14" s="275">
        <v>-14624</v>
      </c>
      <c r="V14" s="275">
        <f aca="true" t="shared" si="1" ref="V14:Y15">V9-V12</f>
        <v>27573</v>
      </c>
      <c r="W14" s="275">
        <f t="shared" si="1"/>
        <v>7977</v>
      </c>
      <c r="X14" s="275">
        <f t="shared" si="1"/>
        <v>1001</v>
      </c>
      <c r="Y14" s="275">
        <f t="shared" si="1"/>
        <v>1135</v>
      </c>
      <c r="Z14" s="275">
        <f>Z9-Z12</f>
        <v>338</v>
      </c>
      <c r="AA14" s="268">
        <f>AA9-AA12</f>
        <v>25</v>
      </c>
    </row>
    <row r="15" spans="1:27" ht="15.75" customHeight="1">
      <c r="A15" s="252"/>
      <c r="B15" s="44" t="s">
        <v>57</v>
      </c>
      <c r="C15" s="43"/>
      <c r="D15" s="43"/>
      <c r="E15" s="91" t="s">
        <v>98</v>
      </c>
      <c r="F15" s="275">
        <f t="shared" si="0"/>
        <v>0</v>
      </c>
      <c r="G15" s="275">
        <f t="shared" si="0"/>
        <v>0</v>
      </c>
      <c r="H15" s="275">
        <f t="shared" si="0"/>
        <v>467</v>
      </c>
      <c r="I15" s="275">
        <f t="shared" si="0"/>
        <v>23</v>
      </c>
      <c r="J15" s="275">
        <f t="shared" si="0"/>
        <v>0</v>
      </c>
      <c r="K15" s="275">
        <f t="shared" si="0"/>
        <v>0</v>
      </c>
      <c r="L15" s="275">
        <f t="shared" si="0"/>
        <v>-20</v>
      </c>
      <c r="M15" s="275">
        <f t="shared" si="0"/>
        <v>-29</v>
      </c>
      <c r="N15" s="275">
        <f t="shared" si="0"/>
        <v>0</v>
      </c>
      <c r="O15" s="268">
        <f t="shared" si="0"/>
        <v>0</v>
      </c>
      <c r="P15" s="275">
        <f t="shared" si="0"/>
        <v>29</v>
      </c>
      <c r="Q15" s="275">
        <f t="shared" si="0"/>
        <v>1092</v>
      </c>
      <c r="R15" s="275">
        <f t="shared" si="0"/>
        <v>644</v>
      </c>
      <c r="S15" s="275">
        <f t="shared" si="0"/>
        <v>0</v>
      </c>
      <c r="T15" s="275">
        <f t="shared" si="0"/>
        <v>-1094</v>
      </c>
      <c r="U15" s="275">
        <v>44705</v>
      </c>
      <c r="V15" s="275">
        <f t="shared" si="1"/>
        <v>0</v>
      </c>
      <c r="W15" s="275">
        <f t="shared" si="1"/>
        <v>0</v>
      </c>
      <c r="X15" s="275">
        <f t="shared" si="1"/>
        <v>0</v>
      </c>
      <c r="Y15" s="275">
        <f t="shared" si="1"/>
        <v>0</v>
      </c>
      <c r="Z15" s="275">
        <f>Z10-Z13</f>
        <v>0</v>
      </c>
      <c r="AA15" s="268">
        <f>AA10-AA13</f>
        <v>0</v>
      </c>
    </row>
    <row r="16" spans="1:27" ht="15.75" customHeight="1">
      <c r="A16" s="252"/>
      <c r="B16" s="44" t="s">
        <v>58</v>
      </c>
      <c r="C16" s="43"/>
      <c r="D16" s="43"/>
      <c r="E16" s="91" t="s">
        <v>99</v>
      </c>
      <c r="F16" s="272">
        <f>F8-F11</f>
        <v>19265</v>
      </c>
      <c r="G16" s="272">
        <f>G8-G11</f>
        <v>2701</v>
      </c>
      <c r="H16" s="272">
        <f>H8-H11</f>
        <v>0</v>
      </c>
      <c r="I16" s="272">
        <f>I8-I11</f>
        <v>0</v>
      </c>
      <c r="J16" s="272">
        <f aca="true" t="shared" si="2" ref="J16:Q16">J8-J11</f>
        <v>25525</v>
      </c>
      <c r="K16" s="272">
        <f t="shared" si="2"/>
        <v>24626</v>
      </c>
      <c r="L16" s="272">
        <f t="shared" si="2"/>
        <v>-3999</v>
      </c>
      <c r="M16" s="272">
        <f t="shared" si="2"/>
        <v>-3337</v>
      </c>
      <c r="N16" s="272">
        <f t="shared" si="2"/>
        <v>251</v>
      </c>
      <c r="O16" s="274">
        <f t="shared" si="2"/>
        <v>424</v>
      </c>
      <c r="P16" s="272">
        <f t="shared" si="2"/>
        <v>29</v>
      </c>
      <c r="Q16" s="272">
        <f t="shared" si="2"/>
        <v>800</v>
      </c>
      <c r="R16" s="272">
        <f>R8-R11</f>
        <v>28531</v>
      </c>
      <c r="S16" s="272">
        <f>S8-S11</f>
        <v>29225</v>
      </c>
      <c r="T16" s="272">
        <f>T8-T11</f>
        <v>-15470</v>
      </c>
      <c r="U16" s="272">
        <v>30081</v>
      </c>
      <c r="V16" s="272">
        <f aca="true" t="shared" si="3" ref="V16:AA16">V8-V11</f>
        <v>27573</v>
      </c>
      <c r="W16" s="272">
        <f t="shared" si="3"/>
        <v>7977</v>
      </c>
      <c r="X16" s="272">
        <f t="shared" si="3"/>
        <v>1001</v>
      </c>
      <c r="Y16" s="272">
        <f t="shared" si="3"/>
        <v>1135</v>
      </c>
      <c r="Z16" s="272">
        <f t="shared" si="3"/>
        <v>338</v>
      </c>
      <c r="AA16" s="274">
        <f t="shared" si="3"/>
        <v>25</v>
      </c>
    </row>
    <row r="17" spans="1:27" ht="15.75" customHeight="1">
      <c r="A17" s="252"/>
      <c r="B17" s="44" t="s">
        <v>59</v>
      </c>
      <c r="C17" s="43"/>
      <c r="D17" s="43"/>
      <c r="E17" s="34"/>
      <c r="F17" s="275">
        <v>0</v>
      </c>
      <c r="G17" s="275">
        <v>0</v>
      </c>
      <c r="H17" s="269">
        <v>0</v>
      </c>
      <c r="I17" s="269">
        <v>0</v>
      </c>
      <c r="J17" s="266">
        <v>167893</v>
      </c>
      <c r="K17" s="266">
        <v>206274</v>
      </c>
      <c r="L17" s="266">
        <v>15584</v>
      </c>
      <c r="M17" s="266">
        <v>13778</v>
      </c>
      <c r="N17" s="269">
        <v>0</v>
      </c>
      <c r="O17" s="268">
        <v>0</v>
      </c>
      <c r="P17" s="275">
        <v>0</v>
      </c>
      <c r="Q17" s="275">
        <v>0</v>
      </c>
      <c r="R17" s="269">
        <v>0</v>
      </c>
      <c r="S17" s="269">
        <v>0</v>
      </c>
      <c r="T17" s="266">
        <v>0</v>
      </c>
      <c r="U17" s="276">
        <v>0</v>
      </c>
      <c r="V17" s="266">
        <v>0</v>
      </c>
      <c r="W17" s="266">
        <v>0</v>
      </c>
      <c r="X17" s="269">
        <v>0</v>
      </c>
      <c r="Y17" s="269">
        <v>0</v>
      </c>
      <c r="Z17" s="269">
        <v>0</v>
      </c>
      <c r="AA17" s="277">
        <v>0</v>
      </c>
    </row>
    <row r="18" spans="1:27" ht="15.75" customHeight="1">
      <c r="A18" s="253"/>
      <c r="B18" s="47" t="s">
        <v>60</v>
      </c>
      <c r="C18" s="31"/>
      <c r="D18" s="31"/>
      <c r="E18" s="17"/>
      <c r="F18" s="278">
        <v>0</v>
      </c>
      <c r="G18" s="278">
        <v>0</v>
      </c>
      <c r="H18" s="279">
        <v>0</v>
      </c>
      <c r="I18" s="279">
        <v>0</v>
      </c>
      <c r="J18" s="279">
        <v>0</v>
      </c>
      <c r="K18" s="279">
        <v>0</v>
      </c>
      <c r="L18" s="279">
        <v>0</v>
      </c>
      <c r="M18" s="279">
        <v>0</v>
      </c>
      <c r="N18" s="279">
        <v>0</v>
      </c>
      <c r="O18" s="280">
        <v>0</v>
      </c>
      <c r="P18" s="278">
        <v>0</v>
      </c>
      <c r="Q18" s="278">
        <v>0</v>
      </c>
      <c r="R18" s="279">
        <v>0</v>
      </c>
      <c r="S18" s="279">
        <v>0</v>
      </c>
      <c r="T18" s="279">
        <v>0</v>
      </c>
      <c r="U18" s="281">
        <v>0</v>
      </c>
      <c r="V18" s="279">
        <v>0</v>
      </c>
      <c r="W18" s="279">
        <v>0</v>
      </c>
      <c r="X18" s="279">
        <v>0</v>
      </c>
      <c r="Y18" s="279">
        <v>0</v>
      </c>
      <c r="Z18" s="279">
        <v>0</v>
      </c>
      <c r="AA18" s="282">
        <v>0</v>
      </c>
    </row>
    <row r="19" spans="1:27" ht="15.75" customHeight="1">
      <c r="A19" s="252" t="s">
        <v>84</v>
      </c>
      <c r="B19" s="50" t="s">
        <v>61</v>
      </c>
      <c r="C19" s="51"/>
      <c r="D19" s="51"/>
      <c r="E19" s="96"/>
      <c r="F19" s="283">
        <v>45281</v>
      </c>
      <c r="G19" s="283">
        <v>44806</v>
      </c>
      <c r="H19" s="284">
        <v>246</v>
      </c>
      <c r="I19" s="284">
        <v>201</v>
      </c>
      <c r="J19" s="284">
        <v>64919</v>
      </c>
      <c r="K19" s="284">
        <v>22860</v>
      </c>
      <c r="L19" s="284">
        <v>8258</v>
      </c>
      <c r="M19" s="284">
        <v>14302</v>
      </c>
      <c r="N19" s="284">
        <v>0</v>
      </c>
      <c r="O19" s="285">
        <v>0</v>
      </c>
      <c r="P19" s="283">
        <v>14389</v>
      </c>
      <c r="Q19" s="283">
        <v>2677</v>
      </c>
      <c r="R19" s="284">
        <v>192049</v>
      </c>
      <c r="S19" s="284">
        <v>191065</v>
      </c>
      <c r="T19" s="284">
        <v>1</v>
      </c>
      <c r="U19" s="284">
        <v>1620</v>
      </c>
      <c r="V19" s="284">
        <v>170</v>
      </c>
      <c r="W19" s="284">
        <v>192</v>
      </c>
      <c r="X19" s="284">
        <v>1</v>
      </c>
      <c r="Y19" s="284">
        <v>1</v>
      </c>
      <c r="Z19" s="284">
        <v>9086</v>
      </c>
      <c r="AA19" s="285">
        <v>14761</v>
      </c>
    </row>
    <row r="20" spans="1:27" ht="15.75" customHeight="1">
      <c r="A20" s="252"/>
      <c r="B20" s="19"/>
      <c r="C20" s="30" t="s">
        <v>62</v>
      </c>
      <c r="D20" s="43"/>
      <c r="E20" s="91"/>
      <c r="F20" s="275">
        <v>39460</v>
      </c>
      <c r="G20" s="275">
        <v>39526</v>
      </c>
      <c r="H20" s="266">
        <v>0</v>
      </c>
      <c r="I20" s="266">
        <v>0</v>
      </c>
      <c r="J20" s="266">
        <v>33904</v>
      </c>
      <c r="K20" s="266">
        <v>5000</v>
      </c>
      <c r="L20" s="266">
        <v>7834</v>
      </c>
      <c r="M20" s="266">
        <v>13216</v>
      </c>
      <c r="N20" s="266">
        <v>0</v>
      </c>
      <c r="O20" s="268">
        <v>0</v>
      </c>
      <c r="P20" s="275">
        <v>14388</v>
      </c>
      <c r="Q20" s="275">
        <v>2672</v>
      </c>
      <c r="R20" s="266">
        <v>81373</v>
      </c>
      <c r="S20" s="266">
        <v>88844</v>
      </c>
      <c r="T20" s="266">
        <v>0</v>
      </c>
      <c r="U20" s="266">
        <v>1533</v>
      </c>
      <c r="V20" s="266">
        <v>0</v>
      </c>
      <c r="W20" s="266">
        <v>0</v>
      </c>
      <c r="X20" s="266">
        <v>0</v>
      </c>
      <c r="Y20" s="266">
        <v>0</v>
      </c>
      <c r="Z20" s="266">
        <v>0</v>
      </c>
      <c r="AA20" s="268">
        <v>0</v>
      </c>
    </row>
    <row r="21" spans="1:27" ht="15.75" customHeight="1">
      <c r="A21" s="252"/>
      <c r="B21" s="9" t="s">
        <v>63</v>
      </c>
      <c r="C21" s="63"/>
      <c r="D21" s="63"/>
      <c r="E21" s="90" t="s">
        <v>100</v>
      </c>
      <c r="F21" s="286">
        <v>45281</v>
      </c>
      <c r="G21" s="286">
        <v>44806</v>
      </c>
      <c r="H21" s="270">
        <v>246</v>
      </c>
      <c r="I21" s="270">
        <v>201</v>
      </c>
      <c r="J21" s="270">
        <v>64919</v>
      </c>
      <c r="K21" s="270">
        <v>22860</v>
      </c>
      <c r="L21" s="270">
        <v>8258</v>
      </c>
      <c r="M21" s="270">
        <v>14302</v>
      </c>
      <c r="N21" s="270">
        <v>0</v>
      </c>
      <c r="O21" s="271">
        <v>0</v>
      </c>
      <c r="P21" s="286">
        <v>14389</v>
      </c>
      <c r="Q21" s="286">
        <v>2677</v>
      </c>
      <c r="R21" s="270">
        <v>192049</v>
      </c>
      <c r="S21" s="270">
        <f>S19</f>
        <v>191065</v>
      </c>
      <c r="T21" s="270">
        <v>1</v>
      </c>
      <c r="U21" s="270">
        <v>1620</v>
      </c>
      <c r="V21" s="270">
        <v>170</v>
      </c>
      <c r="W21" s="270">
        <v>192</v>
      </c>
      <c r="X21" s="270">
        <v>1</v>
      </c>
      <c r="Y21" s="270">
        <v>1</v>
      </c>
      <c r="Z21" s="270">
        <v>9086</v>
      </c>
      <c r="AA21" s="271">
        <v>14761</v>
      </c>
    </row>
    <row r="22" spans="1:27" ht="15.75" customHeight="1">
      <c r="A22" s="252"/>
      <c r="B22" s="50" t="s">
        <v>64</v>
      </c>
      <c r="C22" s="51"/>
      <c r="D22" s="51"/>
      <c r="E22" s="96" t="s">
        <v>101</v>
      </c>
      <c r="F22" s="283">
        <v>144083</v>
      </c>
      <c r="G22" s="283">
        <v>143475</v>
      </c>
      <c r="H22" s="284">
        <v>270</v>
      </c>
      <c r="I22" s="284">
        <v>884</v>
      </c>
      <c r="J22" s="284">
        <v>137763</v>
      </c>
      <c r="K22" s="284">
        <v>131596</v>
      </c>
      <c r="L22" s="284">
        <v>14079</v>
      </c>
      <c r="M22" s="284">
        <v>22820</v>
      </c>
      <c r="N22" s="284">
        <v>331</v>
      </c>
      <c r="O22" s="285">
        <v>432</v>
      </c>
      <c r="P22" s="283">
        <v>32437</v>
      </c>
      <c r="Q22" s="283">
        <v>31984</v>
      </c>
      <c r="R22" s="284">
        <v>362844</v>
      </c>
      <c r="S22" s="284">
        <v>362576</v>
      </c>
      <c r="T22" s="284">
        <v>66101</v>
      </c>
      <c r="U22" s="284">
        <v>5878</v>
      </c>
      <c r="V22" s="284">
        <v>100003</v>
      </c>
      <c r="W22" s="284">
        <v>16213</v>
      </c>
      <c r="X22" s="284">
        <v>1333</v>
      </c>
      <c r="Y22" s="284">
        <v>5836</v>
      </c>
      <c r="Z22" s="284">
        <v>9131</v>
      </c>
      <c r="AA22" s="285">
        <v>14870</v>
      </c>
    </row>
    <row r="23" spans="1:27" ht="15.75" customHeight="1">
      <c r="A23" s="252"/>
      <c r="B23" s="7" t="s">
        <v>65</v>
      </c>
      <c r="C23" s="52" t="s">
        <v>66</v>
      </c>
      <c r="D23" s="53"/>
      <c r="E23" s="95"/>
      <c r="F23" s="272">
        <v>20525</v>
      </c>
      <c r="G23" s="272">
        <v>19020</v>
      </c>
      <c r="H23" s="273">
        <v>0</v>
      </c>
      <c r="I23" s="273">
        <v>0</v>
      </c>
      <c r="J23" s="273">
        <v>57522</v>
      </c>
      <c r="K23" s="273">
        <v>37266</v>
      </c>
      <c r="L23" s="273">
        <v>4700</v>
      </c>
      <c r="M23" s="273">
        <v>6300</v>
      </c>
      <c r="N23" s="273">
        <v>0</v>
      </c>
      <c r="O23" s="274">
        <v>0</v>
      </c>
      <c r="P23" s="272">
        <v>19354</v>
      </c>
      <c r="Q23" s="272">
        <v>18381</v>
      </c>
      <c r="R23" s="273">
        <v>131087</v>
      </c>
      <c r="S23" s="273">
        <v>131019</v>
      </c>
      <c r="T23" s="273">
        <v>60000</v>
      </c>
      <c r="U23" s="273">
        <v>0</v>
      </c>
      <c r="V23" s="273">
        <v>89780</v>
      </c>
      <c r="W23" s="273">
        <v>0</v>
      </c>
      <c r="X23" s="273">
        <v>34</v>
      </c>
      <c r="Y23" s="273">
        <v>33</v>
      </c>
      <c r="Z23" s="273">
        <v>0</v>
      </c>
      <c r="AA23" s="274">
        <v>0</v>
      </c>
    </row>
    <row r="24" spans="1:27" ht="15.75" customHeight="1">
      <c r="A24" s="252"/>
      <c r="B24" s="44" t="s">
        <v>102</v>
      </c>
      <c r="C24" s="43"/>
      <c r="D24" s="43"/>
      <c r="E24" s="91" t="s">
        <v>103</v>
      </c>
      <c r="F24" s="275">
        <f>F21-F22</f>
        <v>-98802</v>
      </c>
      <c r="G24" s="275">
        <f>G21-G22</f>
        <v>-98669</v>
      </c>
      <c r="H24" s="275">
        <f>H21-H22</f>
        <v>-24</v>
      </c>
      <c r="I24" s="275">
        <f>I21-I22</f>
        <v>-683</v>
      </c>
      <c r="J24" s="275">
        <f aca="true" t="shared" si="4" ref="J24:Q24">J21-J22</f>
        <v>-72844</v>
      </c>
      <c r="K24" s="275">
        <f t="shared" si="4"/>
        <v>-108736</v>
      </c>
      <c r="L24" s="275">
        <f t="shared" si="4"/>
        <v>-5821</v>
      </c>
      <c r="M24" s="275">
        <f t="shared" si="4"/>
        <v>-8518</v>
      </c>
      <c r="N24" s="275">
        <f t="shared" si="4"/>
        <v>-331</v>
      </c>
      <c r="O24" s="268">
        <f t="shared" si="4"/>
        <v>-432</v>
      </c>
      <c r="P24" s="275">
        <f t="shared" si="4"/>
        <v>-18048</v>
      </c>
      <c r="Q24" s="275">
        <f t="shared" si="4"/>
        <v>-29307</v>
      </c>
      <c r="R24" s="275">
        <f>R21-R22</f>
        <v>-170795</v>
      </c>
      <c r="S24" s="275">
        <f>S21-S22</f>
        <v>-171511</v>
      </c>
      <c r="T24" s="275">
        <f>T21-T22</f>
        <v>-66100</v>
      </c>
      <c r="U24" s="275">
        <v>-4258</v>
      </c>
      <c r="V24" s="275">
        <f aca="true" t="shared" si="5" ref="V24:AA24">V21-V22</f>
        <v>-99833</v>
      </c>
      <c r="W24" s="275">
        <f t="shared" si="5"/>
        <v>-16021</v>
      </c>
      <c r="X24" s="275">
        <f t="shared" si="5"/>
        <v>-1332</v>
      </c>
      <c r="Y24" s="275">
        <f t="shared" si="5"/>
        <v>-5835</v>
      </c>
      <c r="Z24" s="275">
        <f t="shared" si="5"/>
        <v>-45</v>
      </c>
      <c r="AA24" s="268">
        <f t="shared" si="5"/>
        <v>-109</v>
      </c>
    </row>
    <row r="25" spans="1:27" ht="15.75" customHeight="1">
      <c r="A25" s="252"/>
      <c r="B25" s="101" t="s">
        <v>67</v>
      </c>
      <c r="C25" s="53"/>
      <c r="D25" s="53"/>
      <c r="E25" s="254" t="s">
        <v>104</v>
      </c>
      <c r="F25" s="287">
        <v>98802</v>
      </c>
      <c r="G25" s="287">
        <v>98669</v>
      </c>
      <c r="H25" s="288">
        <v>24</v>
      </c>
      <c r="I25" s="288">
        <v>683</v>
      </c>
      <c r="J25" s="288">
        <v>72844</v>
      </c>
      <c r="K25" s="288">
        <v>108736</v>
      </c>
      <c r="L25" s="288">
        <v>5821</v>
      </c>
      <c r="M25" s="288">
        <v>8518</v>
      </c>
      <c r="N25" s="288">
        <v>331</v>
      </c>
      <c r="O25" s="289">
        <v>432</v>
      </c>
      <c r="P25" s="287">
        <v>18048</v>
      </c>
      <c r="Q25" s="287">
        <v>29307</v>
      </c>
      <c r="R25" s="288">
        <v>170795</v>
      </c>
      <c r="S25" s="288">
        <f>-S24</f>
        <v>171511</v>
      </c>
      <c r="T25" s="288">
        <v>66100</v>
      </c>
      <c r="U25" s="288">
        <v>4258</v>
      </c>
      <c r="V25" s="288">
        <v>99833</v>
      </c>
      <c r="W25" s="288">
        <v>16021</v>
      </c>
      <c r="X25" s="288">
        <v>1332</v>
      </c>
      <c r="Y25" s="288">
        <v>5835</v>
      </c>
      <c r="Z25" s="288">
        <v>45</v>
      </c>
      <c r="AA25" s="289">
        <v>109</v>
      </c>
    </row>
    <row r="26" spans="1:27" ht="15.75" customHeight="1">
      <c r="A26" s="252"/>
      <c r="B26" s="9" t="s">
        <v>68</v>
      </c>
      <c r="C26" s="63"/>
      <c r="D26" s="63"/>
      <c r="E26" s="255"/>
      <c r="F26" s="290"/>
      <c r="G26" s="290"/>
      <c r="H26" s="291"/>
      <c r="I26" s="291"/>
      <c r="J26" s="291"/>
      <c r="K26" s="291"/>
      <c r="L26" s="291"/>
      <c r="M26" s="291"/>
      <c r="N26" s="291"/>
      <c r="O26" s="292"/>
      <c r="P26" s="290"/>
      <c r="Q26" s="290"/>
      <c r="R26" s="291"/>
      <c r="S26" s="291"/>
      <c r="T26" s="291"/>
      <c r="U26" s="291"/>
      <c r="V26" s="291"/>
      <c r="W26" s="291"/>
      <c r="X26" s="291"/>
      <c r="Y26" s="291"/>
      <c r="Z26" s="291"/>
      <c r="AA26" s="292"/>
    </row>
    <row r="27" spans="1:27" ht="15.75" customHeight="1">
      <c r="A27" s="253"/>
      <c r="B27" s="47" t="s">
        <v>105</v>
      </c>
      <c r="C27" s="31"/>
      <c r="D27" s="31"/>
      <c r="E27" s="92" t="s">
        <v>106</v>
      </c>
      <c r="F27" s="293">
        <f>F24+F25</f>
        <v>0</v>
      </c>
      <c r="G27" s="293">
        <f>G24+G25</f>
        <v>0</v>
      </c>
      <c r="H27" s="293">
        <f>H24+H25</f>
        <v>0</v>
      </c>
      <c r="I27" s="293">
        <f>I24+I25</f>
        <v>0</v>
      </c>
      <c r="J27" s="293">
        <f aca="true" t="shared" si="6" ref="J27:Q27">J24+J25</f>
        <v>0</v>
      </c>
      <c r="K27" s="293">
        <f t="shared" si="6"/>
        <v>0</v>
      </c>
      <c r="L27" s="293">
        <f t="shared" si="6"/>
        <v>0</v>
      </c>
      <c r="M27" s="293">
        <f t="shared" si="6"/>
        <v>0</v>
      </c>
      <c r="N27" s="293">
        <f t="shared" si="6"/>
        <v>0</v>
      </c>
      <c r="O27" s="280">
        <f t="shared" si="6"/>
        <v>0</v>
      </c>
      <c r="P27" s="293">
        <f t="shared" si="6"/>
        <v>0</v>
      </c>
      <c r="Q27" s="293">
        <f t="shared" si="6"/>
        <v>0</v>
      </c>
      <c r="R27" s="293">
        <f>R24+R25</f>
        <v>0</v>
      </c>
      <c r="S27" s="293">
        <f>S24+S25</f>
        <v>0</v>
      </c>
      <c r="T27" s="293">
        <f>T24+T25</f>
        <v>0</v>
      </c>
      <c r="U27" s="293">
        <v>0</v>
      </c>
      <c r="V27" s="293">
        <f aca="true" t="shared" si="7" ref="V27:AA27">V24+V25</f>
        <v>0</v>
      </c>
      <c r="W27" s="293">
        <f t="shared" si="7"/>
        <v>0</v>
      </c>
      <c r="X27" s="293">
        <f t="shared" si="7"/>
        <v>0</v>
      </c>
      <c r="Y27" s="293">
        <f t="shared" si="7"/>
        <v>0</v>
      </c>
      <c r="Z27" s="293">
        <f t="shared" si="7"/>
        <v>0</v>
      </c>
      <c r="AA27" s="280">
        <f t="shared" si="7"/>
        <v>0</v>
      </c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3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34"/>
      <c r="K29" s="134"/>
      <c r="L29" s="133"/>
      <c r="M29" s="114"/>
      <c r="N29" s="114"/>
      <c r="O29" s="134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34"/>
    </row>
    <row r="30" spans="1:25" ht="15.75" customHeight="1">
      <c r="A30" s="246" t="s">
        <v>69</v>
      </c>
      <c r="B30" s="247"/>
      <c r="C30" s="247"/>
      <c r="D30" s="247"/>
      <c r="E30" s="248"/>
      <c r="F30" s="262" t="s">
        <v>243</v>
      </c>
      <c r="G30" s="263"/>
      <c r="H30" s="230"/>
      <c r="I30" s="231"/>
      <c r="J30" s="230"/>
      <c r="K30" s="231"/>
      <c r="L30" s="230"/>
      <c r="M30" s="231"/>
      <c r="N30" s="230"/>
      <c r="O30" s="231"/>
      <c r="P30" s="135"/>
      <c r="Q30" s="133"/>
      <c r="R30" s="135"/>
      <c r="S30" s="133"/>
      <c r="T30" s="135"/>
      <c r="U30" s="133"/>
      <c r="V30" s="135"/>
      <c r="W30" s="133"/>
      <c r="X30" s="135"/>
      <c r="Y30" s="133"/>
    </row>
    <row r="31" spans="1:25" ht="15.75" customHeight="1">
      <c r="A31" s="249"/>
      <c r="B31" s="250"/>
      <c r="C31" s="250"/>
      <c r="D31" s="250"/>
      <c r="E31" s="251"/>
      <c r="F31" s="110" t="s">
        <v>225</v>
      </c>
      <c r="G31" s="136" t="s">
        <v>2</v>
      </c>
      <c r="H31" s="110" t="s">
        <v>225</v>
      </c>
      <c r="I31" s="136" t="s">
        <v>2</v>
      </c>
      <c r="J31" s="110" t="s">
        <v>225</v>
      </c>
      <c r="K31" s="137" t="s">
        <v>2</v>
      </c>
      <c r="L31" s="110" t="s">
        <v>225</v>
      </c>
      <c r="M31" s="136" t="s">
        <v>2</v>
      </c>
      <c r="N31" s="110" t="s">
        <v>225</v>
      </c>
      <c r="O31" s="138" t="s">
        <v>2</v>
      </c>
      <c r="P31" s="139"/>
      <c r="Q31" s="139"/>
      <c r="R31" s="139"/>
      <c r="S31" s="139"/>
      <c r="T31" s="139"/>
      <c r="U31" s="139"/>
      <c r="V31" s="139"/>
      <c r="W31" s="139"/>
      <c r="X31" s="139"/>
      <c r="Y31" s="139"/>
    </row>
    <row r="32" spans="1:25" ht="15.75" customHeight="1">
      <c r="A32" s="232" t="s">
        <v>85</v>
      </c>
      <c r="B32" s="55" t="s">
        <v>50</v>
      </c>
      <c r="C32" s="56"/>
      <c r="D32" s="56"/>
      <c r="E32" s="15" t="s">
        <v>41</v>
      </c>
      <c r="F32" s="284">
        <v>5062</v>
      </c>
      <c r="G32" s="284">
        <v>5088</v>
      </c>
      <c r="H32" s="111"/>
      <c r="I32" s="112"/>
      <c r="J32" s="111"/>
      <c r="K32" s="113"/>
      <c r="L32" s="66"/>
      <c r="M32" s="140"/>
      <c r="N32" s="111"/>
      <c r="O32" s="141"/>
      <c r="P32" s="140"/>
      <c r="Q32" s="140"/>
      <c r="R32" s="140"/>
      <c r="S32" s="140"/>
      <c r="T32" s="142"/>
      <c r="U32" s="142"/>
      <c r="V32" s="140"/>
      <c r="W32" s="140"/>
      <c r="X32" s="142"/>
      <c r="Y32" s="142"/>
    </row>
    <row r="33" spans="1:25" ht="15.75" customHeight="1">
      <c r="A33" s="233"/>
      <c r="B33" s="8"/>
      <c r="C33" s="52" t="s">
        <v>70</v>
      </c>
      <c r="D33" s="53"/>
      <c r="E33" s="99"/>
      <c r="F33" s="273">
        <v>1409</v>
      </c>
      <c r="G33" s="273">
        <v>1416</v>
      </c>
      <c r="H33" s="68"/>
      <c r="I33" s="122"/>
      <c r="J33" s="68"/>
      <c r="K33" s="123"/>
      <c r="L33" s="68"/>
      <c r="M33" s="143"/>
      <c r="N33" s="68"/>
      <c r="O33" s="121"/>
      <c r="P33" s="140"/>
      <c r="Q33" s="140"/>
      <c r="R33" s="140"/>
      <c r="S33" s="140"/>
      <c r="T33" s="142"/>
      <c r="U33" s="142"/>
      <c r="V33" s="140"/>
      <c r="W33" s="140"/>
      <c r="X33" s="142"/>
      <c r="Y33" s="142"/>
    </row>
    <row r="34" spans="1:25" ht="15.75" customHeight="1">
      <c r="A34" s="233"/>
      <c r="B34" s="8"/>
      <c r="C34" s="24"/>
      <c r="D34" s="30" t="s">
        <v>71</v>
      </c>
      <c r="E34" s="94"/>
      <c r="F34" s="266">
        <v>1409</v>
      </c>
      <c r="G34" s="266">
        <v>1416</v>
      </c>
      <c r="H34" s="70"/>
      <c r="I34" s="116"/>
      <c r="J34" s="70"/>
      <c r="K34" s="117"/>
      <c r="L34" s="70"/>
      <c r="M34" s="115"/>
      <c r="N34" s="70"/>
      <c r="O34" s="124"/>
      <c r="P34" s="140"/>
      <c r="Q34" s="140"/>
      <c r="R34" s="140"/>
      <c r="S34" s="140"/>
      <c r="T34" s="142"/>
      <c r="U34" s="142"/>
      <c r="V34" s="140"/>
      <c r="W34" s="140"/>
      <c r="X34" s="142"/>
      <c r="Y34" s="142"/>
    </row>
    <row r="35" spans="1:25" ht="15.75" customHeight="1">
      <c r="A35" s="233"/>
      <c r="B35" s="10"/>
      <c r="C35" s="62" t="s">
        <v>72</v>
      </c>
      <c r="D35" s="63"/>
      <c r="E35" s="100"/>
      <c r="F35" s="270">
        <v>3653</v>
      </c>
      <c r="G35" s="270">
        <v>3672</v>
      </c>
      <c r="H35" s="118"/>
      <c r="I35" s="120"/>
      <c r="J35" s="144"/>
      <c r="K35" s="145"/>
      <c r="L35" s="118"/>
      <c r="M35" s="119"/>
      <c r="N35" s="118"/>
      <c r="O35" s="131"/>
      <c r="P35" s="140"/>
      <c r="Q35" s="140"/>
      <c r="R35" s="140"/>
      <c r="S35" s="140"/>
      <c r="T35" s="142"/>
      <c r="U35" s="142"/>
      <c r="V35" s="140"/>
      <c r="W35" s="140"/>
      <c r="X35" s="142"/>
      <c r="Y35" s="142"/>
    </row>
    <row r="36" spans="1:25" ht="15.75" customHeight="1">
      <c r="A36" s="233"/>
      <c r="B36" s="50" t="s">
        <v>53</v>
      </c>
      <c r="C36" s="51"/>
      <c r="D36" s="51"/>
      <c r="E36" s="15" t="s">
        <v>42</v>
      </c>
      <c r="F36" s="283">
        <v>5062</v>
      </c>
      <c r="G36" s="283">
        <v>5088</v>
      </c>
      <c r="H36" s="66"/>
      <c r="I36" s="129"/>
      <c r="J36" s="66"/>
      <c r="K36" s="130"/>
      <c r="L36" s="66"/>
      <c r="M36" s="140"/>
      <c r="N36" s="66"/>
      <c r="O36" s="128"/>
      <c r="P36" s="140"/>
      <c r="Q36" s="140"/>
      <c r="R36" s="140"/>
      <c r="S36" s="140"/>
      <c r="T36" s="140"/>
      <c r="U36" s="140"/>
      <c r="V36" s="140"/>
      <c r="W36" s="140"/>
      <c r="X36" s="142"/>
      <c r="Y36" s="142"/>
    </row>
    <row r="37" spans="1:25" ht="15.75" customHeight="1">
      <c r="A37" s="233"/>
      <c r="B37" s="8"/>
      <c r="C37" s="30" t="s">
        <v>73</v>
      </c>
      <c r="D37" s="43"/>
      <c r="E37" s="94"/>
      <c r="F37" s="275">
        <v>5052</v>
      </c>
      <c r="G37" s="275">
        <v>5076</v>
      </c>
      <c r="H37" s="70"/>
      <c r="I37" s="116"/>
      <c r="J37" s="70"/>
      <c r="K37" s="117"/>
      <c r="L37" s="70"/>
      <c r="M37" s="115"/>
      <c r="N37" s="70"/>
      <c r="O37" s="124"/>
      <c r="P37" s="140"/>
      <c r="Q37" s="140"/>
      <c r="R37" s="140"/>
      <c r="S37" s="140"/>
      <c r="T37" s="140"/>
      <c r="U37" s="140"/>
      <c r="V37" s="140"/>
      <c r="W37" s="140"/>
      <c r="X37" s="142"/>
      <c r="Y37" s="142"/>
    </row>
    <row r="38" spans="1:25" ht="15.75" customHeight="1">
      <c r="A38" s="233"/>
      <c r="B38" s="10"/>
      <c r="C38" s="30" t="s">
        <v>74</v>
      </c>
      <c r="D38" s="43"/>
      <c r="E38" s="94"/>
      <c r="F38" s="275">
        <v>10</v>
      </c>
      <c r="G38" s="275">
        <v>12</v>
      </c>
      <c r="H38" s="70"/>
      <c r="I38" s="116"/>
      <c r="J38" s="70"/>
      <c r="K38" s="145"/>
      <c r="L38" s="70"/>
      <c r="M38" s="115"/>
      <c r="N38" s="70"/>
      <c r="O38" s="124"/>
      <c r="P38" s="140"/>
      <c r="Q38" s="140"/>
      <c r="R38" s="142"/>
      <c r="S38" s="142"/>
      <c r="T38" s="140"/>
      <c r="U38" s="140"/>
      <c r="V38" s="140"/>
      <c r="W38" s="140"/>
      <c r="X38" s="142"/>
      <c r="Y38" s="142"/>
    </row>
    <row r="39" spans="1:25" ht="15.75" customHeight="1">
      <c r="A39" s="234"/>
      <c r="B39" s="11" t="s">
        <v>75</v>
      </c>
      <c r="C39" s="12"/>
      <c r="D39" s="12"/>
      <c r="E39" s="98" t="s">
        <v>108</v>
      </c>
      <c r="F39" s="293">
        <f>F32-F36</f>
        <v>0</v>
      </c>
      <c r="G39" s="293">
        <v>0</v>
      </c>
      <c r="H39" s="73">
        <f aca="true" t="shared" si="8" ref="H39:O39">H32-H36</f>
        <v>0</v>
      </c>
      <c r="I39" s="132">
        <f t="shared" si="8"/>
        <v>0</v>
      </c>
      <c r="J39" s="73">
        <f t="shared" si="8"/>
        <v>0</v>
      </c>
      <c r="K39" s="132">
        <f t="shared" si="8"/>
        <v>0</v>
      </c>
      <c r="L39" s="73">
        <f t="shared" si="8"/>
        <v>0</v>
      </c>
      <c r="M39" s="132">
        <f t="shared" si="8"/>
        <v>0</v>
      </c>
      <c r="N39" s="73">
        <f t="shared" si="8"/>
        <v>0</v>
      </c>
      <c r="O39" s="132">
        <f t="shared" si="8"/>
        <v>0</v>
      </c>
      <c r="P39" s="140"/>
      <c r="Q39" s="140"/>
      <c r="R39" s="140"/>
      <c r="S39" s="140"/>
      <c r="T39" s="140"/>
      <c r="U39" s="140"/>
      <c r="V39" s="140"/>
      <c r="W39" s="140"/>
      <c r="X39" s="142"/>
      <c r="Y39" s="142"/>
    </row>
    <row r="40" spans="1:25" ht="15.75" customHeight="1">
      <c r="A40" s="232" t="s">
        <v>86</v>
      </c>
      <c r="B40" s="50" t="s">
        <v>76</v>
      </c>
      <c r="C40" s="51"/>
      <c r="D40" s="51"/>
      <c r="E40" s="15" t="s">
        <v>44</v>
      </c>
      <c r="F40" s="283">
        <v>888</v>
      </c>
      <c r="G40" s="294">
        <v>465</v>
      </c>
      <c r="H40" s="66"/>
      <c r="I40" s="129"/>
      <c r="J40" s="66"/>
      <c r="K40" s="130"/>
      <c r="L40" s="66"/>
      <c r="M40" s="140"/>
      <c r="N40" s="66"/>
      <c r="O40" s="128"/>
      <c r="P40" s="140"/>
      <c r="Q40" s="140"/>
      <c r="R40" s="140"/>
      <c r="S40" s="140"/>
      <c r="T40" s="142"/>
      <c r="U40" s="142"/>
      <c r="V40" s="142"/>
      <c r="W40" s="142"/>
      <c r="X40" s="140"/>
      <c r="Y40" s="140"/>
    </row>
    <row r="41" spans="1:25" ht="15.75" customHeight="1">
      <c r="A41" s="235"/>
      <c r="B41" s="10"/>
      <c r="C41" s="30" t="s">
        <v>77</v>
      </c>
      <c r="D41" s="43"/>
      <c r="E41" s="94"/>
      <c r="F41" s="295">
        <v>719</v>
      </c>
      <c r="G41" s="295">
        <v>212</v>
      </c>
      <c r="H41" s="144"/>
      <c r="I41" s="145"/>
      <c r="J41" s="70"/>
      <c r="K41" s="117"/>
      <c r="L41" s="70"/>
      <c r="M41" s="115"/>
      <c r="N41" s="70"/>
      <c r="O41" s="124"/>
      <c r="P41" s="142"/>
      <c r="Q41" s="142"/>
      <c r="R41" s="142"/>
      <c r="S41" s="142"/>
      <c r="T41" s="142"/>
      <c r="U41" s="142"/>
      <c r="V41" s="142"/>
      <c r="W41" s="142"/>
      <c r="X41" s="140"/>
      <c r="Y41" s="140"/>
    </row>
    <row r="42" spans="1:25" ht="15.75" customHeight="1">
      <c r="A42" s="235"/>
      <c r="B42" s="50" t="s">
        <v>64</v>
      </c>
      <c r="C42" s="51"/>
      <c r="D42" s="51"/>
      <c r="E42" s="15" t="s">
        <v>45</v>
      </c>
      <c r="F42" s="283">
        <v>888</v>
      </c>
      <c r="G42" s="283">
        <v>465</v>
      </c>
      <c r="H42" s="66"/>
      <c r="I42" s="129"/>
      <c r="J42" s="66"/>
      <c r="K42" s="130"/>
      <c r="L42" s="66"/>
      <c r="M42" s="140"/>
      <c r="N42" s="66"/>
      <c r="O42" s="128"/>
      <c r="P42" s="140"/>
      <c r="Q42" s="140"/>
      <c r="R42" s="140"/>
      <c r="S42" s="140"/>
      <c r="T42" s="142"/>
      <c r="U42" s="142"/>
      <c r="V42" s="140"/>
      <c r="W42" s="140"/>
      <c r="X42" s="140"/>
      <c r="Y42" s="140"/>
    </row>
    <row r="43" spans="1:25" ht="15.75" customHeight="1">
      <c r="A43" s="235"/>
      <c r="B43" s="10"/>
      <c r="C43" s="30" t="s">
        <v>78</v>
      </c>
      <c r="D43" s="43"/>
      <c r="E43" s="94"/>
      <c r="F43" s="275">
        <v>134</v>
      </c>
      <c r="G43" s="275">
        <v>227</v>
      </c>
      <c r="H43" s="70"/>
      <c r="I43" s="116"/>
      <c r="J43" s="144"/>
      <c r="K43" s="145"/>
      <c r="L43" s="70"/>
      <c r="M43" s="115"/>
      <c r="N43" s="70"/>
      <c r="O43" s="124"/>
      <c r="P43" s="140"/>
      <c r="Q43" s="140"/>
      <c r="R43" s="142"/>
      <c r="S43" s="140"/>
      <c r="T43" s="142"/>
      <c r="U43" s="142"/>
      <c r="V43" s="140"/>
      <c r="W43" s="140"/>
      <c r="X43" s="142"/>
      <c r="Y43" s="142"/>
    </row>
    <row r="44" spans="1:25" ht="15.75" customHeight="1">
      <c r="A44" s="236"/>
      <c r="B44" s="47" t="s">
        <v>75</v>
      </c>
      <c r="C44" s="31"/>
      <c r="D44" s="31"/>
      <c r="E44" s="98" t="s">
        <v>109</v>
      </c>
      <c r="F44" s="278">
        <f>F40-F42</f>
        <v>0</v>
      </c>
      <c r="G44" s="278">
        <v>0</v>
      </c>
      <c r="H44" s="126">
        <f aca="true" t="shared" si="9" ref="H44:O44">H40-H42</f>
        <v>0</v>
      </c>
      <c r="I44" s="127">
        <f t="shared" si="9"/>
        <v>0</v>
      </c>
      <c r="J44" s="126">
        <f t="shared" si="9"/>
        <v>0</v>
      </c>
      <c r="K44" s="127">
        <f t="shared" si="9"/>
        <v>0</v>
      </c>
      <c r="L44" s="126">
        <f t="shared" si="9"/>
        <v>0</v>
      </c>
      <c r="M44" s="127">
        <f t="shared" si="9"/>
        <v>0</v>
      </c>
      <c r="N44" s="126">
        <f t="shared" si="9"/>
        <v>0</v>
      </c>
      <c r="O44" s="127">
        <f t="shared" si="9"/>
        <v>0</v>
      </c>
      <c r="P44" s="142"/>
      <c r="Q44" s="142"/>
      <c r="R44" s="140"/>
      <c r="S44" s="140"/>
      <c r="T44" s="142"/>
      <c r="U44" s="142"/>
      <c r="V44" s="140"/>
      <c r="W44" s="140"/>
      <c r="X44" s="140"/>
      <c r="Y44" s="140"/>
    </row>
    <row r="45" spans="1:25" ht="15.75" customHeight="1">
      <c r="A45" s="237" t="s">
        <v>87</v>
      </c>
      <c r="B45" s="25" t="s">
        <v>79</v>
      </c>
      <c r="C45" s="20"/>
      <c r="D45" s="20"/>
      <c r="E45" s="97" t="s">
        <v>110</v>
      </c>
      <c r="F45" s="296">
        <f>F39+F44</f>
        <v>0</v>
      </c>
      <c r="G45" s="296">
        <v>0</v>
      </c>
      <c r="H45" s="146">
        <f aca="true" t="shared" si="10" ref="H45:O45">H39+H44</f>
        <v>0</v>
      </c>
      <c r="I45" s="147">
        <f t="shared" si="10"/>
        <v>0</v>
      </c>
      <c r="J45" s="146">
        <f t="shared" si="10"/>
        <v>0</v>
      </c>
      <c r="K45" s="147">
        <f t="shared" si="10"/>
        <v>0</v>
      </c>
      <c r="L45" s="146">
        <f t="shared" si="10"/>
        <v>0</v>
      </c>
      <c r="M45" s="147">
        <f t="shared" si="10"/>
        <v>0</v>
      </c>
      <c r="N45" s="146">
        <f t="shared" si="10"/>
        <v>0</v>
      </c>
      <c r="O45" s="147">
        <f t="shared" si="10"/>
        <v>0</v>
      </c>
      <c r="P45" s="140"/>
      <c r="Q45" s="140"/>
      <c r="R45" s="140"/>
      <c r="S45" s="140"/>
      <c r="T45" s="140"/>
      <c r="U45" s="140"/>
      <c r="V45" s="140"/>
      <c r="W45" s="140"/>
      <c r="X45" s="140"/>
      <c r="Y45" s="140"/>
    </row>
    <row r="46" spans="1:25" ht="15.75" customHeight="1">
      <c r="A46" s="238"/>
      <c r="B46" s="44" t="s">
        <v>80</v>
      </c>
      <c r="C46" s="43"/>
      <c r="D46" s="43"/>
      <c r="E46" s="43"/>
      <c r="F46" s="295">
        <v>0</v>
      </c>
      <c r="G46" s="295">
        <v>0</v>
      </c>
      <c r="H46" s="144"/>
      <c r="I46" s="145"/>
      <c r="J46" s="144"/>
      <c r="K46" s="145"/>
      <c r="L46" s="70"/>
      <c r="M46" s="115"/>
      <c r="N46" s="144"/>
      <c r="O46" s="125"/>
      <c r="P46" s="142"/>
      <c r="Q46" s="142"/>
      <c r="R46" s="142"/>
      <c r="S46" s="142"/>
      <c r="T46" s="142"/>
      <c r="U46" s="142"/>
      <c r="V46" s="142"/>
      <c r="W46" s="142"/>
      <c r="X46" s="142"/>
      <c r="Y46" s="142"/>
    </row>
    <row r="47" spans="1:25" ht="15.75" customHeight="1">
      <c r="A47" s="238"/>
      <c r="B47" s="44" t="s">
        <v>81</v>
      </c>
      <c r="C47" s="43"/>
      <c r="D47" s="43"/>
      <c r="E47" s="43"/>
      <c r="F47" s="275">
        <v>0</v>
      </c>
      <c r="G47" s="275">
        <v>0</v>
      </c>
      <c r="H47" s="70"/>
      <c r="I47" s="116"/>
      <c r="J47" s="70"/>
      <c r="K47" s="117"/>
      <c r="L47" s="70"/>
      <c r="M47" s="115"/>
      <c r="N47" s="70"/>
      <c r="O47" s="124"/>
      <c r="P47" s="140"/>
      <c r="Q47" s="140"/>
      <c r="R47" s="140"/>
      <c r="S47" s="140"/>
      <c r="T47" s="140"/>
      <c r="U47" s="140"/>
      <c r="V47" s="140"/>
      <c r="W47" s="140"/>
      <c r="X47" s="140"/>
      <c r="Y47" s="140"/>
    </row>
    <row r="48" spans="1:25" ht="15.75" customHeight="1">
      <c r="A48" s="239"/>
      <c r="B48" s="47" t="s">
        <v>82</v>
      </c>
      <c r="C48" s="31"/>
      <c r="D48" s="31"/>
      <c r="E48" s="31"/>
      <c r="F48" s="297">
        <v>0</v>
      </c>
      <c r="G48" s="297">
        <v>0</v>
      </c>
      <c r="H48" s="74"/>
      <c r="I48" s="149"/>
      <c r="J48" s="74"/>
      <c r="K48" s="150"/>
      <c r="L48" s="74"/>
      <c r="M48" s="148"/>
      <c r="N48" s="74"/>
      <c r="O48" s="132"/>
      <c r="P48" s="140"/>
      <c r="Q48" s="140"/>
      <c r="R48" s="140"/>
      <c r="S48" s="140"/>
      <c r="T48" s="140"/>
      <c r="U48" s="140"/>
      <c r="V48" s="140"/>
      <c r="W48" s="140"/>
      <c r="X48" s="140"/>
      <c r="Y48" s="140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46">
    <mergeCell ref="A32:A39"/>
    <mergeCell ref="A40:A44"/>
    <mergeCell ref="A45:A48"/>
    <mergeCell ref="AA25:AA26"/>
    <mergeCell ref="A30:E31"/>
    <mergeCell ref="F30:G30"/>
    <mergeCell ref="H30:I30"/>
    <mergeCell ref="J30:K30"/>
    <mergeCell ref="L30:M30"/>
    <mergeCell ref="N30:O30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P6:Q6"/>
    <mergeCell ref="R6:S6"/>
    <mergeCell ref="T6:U6"/>
    <mergeCell ref="V6:W6"/>
    <mergeCell ref="X6:Y6"/>
    <mergeCell ref="Z6:AA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2" sqref="E2"/>
    </sheetView>
  </sheetViews>
  <sheetFormatPr defaultColWidth="9" defaultRowHeight="14.25"/>
  <cols>
    <col min="1" max="2" width="3.69921875" style="2" customWidth="1"/>
    <col min="3" max="4" width="1.69921875" style="2" customWidth="1"/>
    <col min="5" max="5" width="32.69921875" style="2" customWidth="1"/>
    <col min="6" max="6" width="15.69921875" style="2" customWidth="1"/>
    <col min="7" max="7" width="10.69921875" style="2" customWidth="1"/>
    <col min="8" max="8" width="15.69921875" style="2" customWidth="1"/>
    <col min="9" max="9" width="10.6992187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231</v>
      </c>
      <c r="F1" s="1"/>
    </row>
    <row r="3" ht="14.25">
      <c r="A3" s="27" t="s">
        <v>112</v>
      </c>
    </row>
    <row r="5" spans="1:5" ht="12.75">
      <c r="A5" s="58" t="s">
        <v>226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227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23" t="s">
        <v>88</v>
      </c>
      <c r="B9" s="223" t="s">
        <v>90</v>
      </c>
      <c r="C9" s="55" t="s">
        <v>4</v>
      </c>
      <c r="D9" s="56"/>
      <c r="E9" s="56"/>
      <c r="F9" s="65">
        <v>5462509</v>
      </c>
      <c r="G9" s="75">
        <f>F9/$F$27*100</f>
        <v>69.42020971794916</v>
      </c>
      <c r="H9" s="66">
        <v>5289245</v>
      </c>
      <c r="I9" s="80">
        <f aca="true" t="shared" si="0" ref="I9:I45">(F9/H9-1)*100</f>
        <v>3.2757794354392633</v>
      </c>
    </row>
    <row r="10" spans="1:9" ht="18" customHeight="1">
      <c r="A10" s="224"/>
      <c r="B10" s="224"/>
      <c r="C10" s="7"/>
      <c r="D10" s="52" t="s">
        <v>23</v>
      </c>
      <c r="E10" s="53"/>
      <c r="F10" s="67">
        <v>1893397</v>
      </c>
      <c r="G10" s="76">
        <f aca="true" t="shared" si="1" ref="G10:G27">F10/$F$27*100</f>
        <v>24.062205997159143</v>
      </c>
      <c r="H10" s="68">
        <v>1711639</v>
      </c>
      <c r="I10" s="81">
        <f t="shared" si="0"/>
        <v>10.618944765806337</v>
      </c>
    </row>
    <row r="11" spans="1:9" ht="18" customHeight="1">
      <c r="A11" s="224"/>
      <c r="B11" s="224"/>
      <c r="C11" s="7"/>
      <c r="D11" s="16"/>
      <c r="E11" s="23" t="s">
        <v>24</v>
      </c>
      <c r="F11" s="69">
        <v>860840</v>
      </c>
      <c r="G11" s="77">
        <f t="shared" si="1"/>
        <v>10.939971601621043</v>
      </c>
      <c r="H11" s="70">
        <v>836677</v>
      </c>
      <c r="I11" s="82">
        <f t="shared" si="0"/>
        <v>2.8879722999437085</v>
      </c>
    </row>
    <row r="12" spans="1:9" ht="18" customHeight="1">
      <c r="A12" s="224"/>
      <c r="B12" s="224"/>
      <c r="C12" s="7"/>
      <c r="D12" s="16"/>
      <c r="E12" s="23" t="s">
        <v>25</v>
      </c>
      <c r="F12" s="69">
        <v>866250</v>
      </c>
      <c r="G12" s="77">
        <f t="shared" si="1"/>
        <v>11.008724501538298</v>
      </c>
      <c r="H12" s="70">
        <v>755237</v>
      </c>
      <c r="I12" s="82">
        <f t="shared" si="0"/>
        <v>14.699094456442152</v>
      </c>
    </row>
    <row r="13" spans="1:9" ht="18" customHeight="1">
      <c r="A13" s="224"/>
      <c r="B13" s="224"/>
      <c r="C13" s="7"/>
      <c r="D13" s="33"/>
      <c r="E13" s="23" t="s">
        <v>26</v>
      </c>
      <c r="F13" s="69">
        <v>9619</v>
      </c>
      <c r="G13" s="77">
        <f t="shared" si="1"/>
        <v>0.12224291022256495</v>
      </c>
      <c r="H13" s="70">
        <v>9083</v>
      </c>
      <c r="I13" s="82">
        <f t="shared" si="0"/>
        <v>5.901133986568308</v>
      </c>
    </row>
    <row r="14" spans="1:9" ht="18" customHeight="1">
      <c r="A14" s="224"/>
      <c r="B14" s="224"/>
      <c r="C14" s="7"/>
      <c r="D14" s="61" t="s">
        <v>27</v>
      </c>
      <c r="E14" s="51"/>
      <c r="F14" s="65">
        <v>1143480</v>
      </c>
      <c r="G14" s="75">
        <f t="shared" si="1"/>
        <v>14.531897596558746</v>
      </c>
      <c r="H14" s="66">
        <v>1060963</v>
      </c>
      <c r="I14" s="83">
        <f t="shared" si="0"/>
        <v>7.777556804525698</v>
      </c>
    </row>
    <row r="15" spans="1:9" ht="18" customHeight="1">
      <c r="A15" s="224"/>
      <c r="B15" s="224"/>
      <c r="C15" s="7"/>
      <c r="D15" s="16"/>
      <c r="E15" s="23" t="s">
        <v>28</v>
      </c>
      <c r="F15" s="69">
        <v>52821</v>
      </c>
      <c r="G15" s="77">
        <f t="shared" si="1"/>
        <v>0.6712748477873067</v>
      </c>
      <c r="H15" s="70">
        <v>51415</v>
      </c>
      <c r="I15" s="82">
        <f t="shared" si="0"/>
        <v>2.734610522221148</v>
      </c>
    </row>
    <row r="16" spans="1:9" ht="18" customHeight="1">
      <c r="A16" s="224"/>
      <c r="B16" s="224"/>
      <c r="C16" s="7"/>
      <c r="D16" s="16"/>
      <c r="E16" s="29" t="s">
        <v>29</v>
      </c>
      <c r="F16" s="67">
        <v>1090658</v>
      </c>
      <c r="G16" s="76">
        <f t="shared" si="1"/>
        <v>13.860610040287167</v>
      </c>
      <c r="H16" s="68">
        <v>1009548</v>
      </c>
      <c r="I16" s="81">
        <f t="shared" si="0"/>
        <v>8.034288612329487</v>
      </c>
    </row>
    <row r="17" spans="1:9" ht="18" customHeight="1">
      <c r="A17" s="224"/>
      <c r="B17" s="224"/>
      <c r="C17" s="7"/>
      <c r="D17" s="228" t="s">
        <v>30</v>
      </c>
      <c r="E17" s="256"/>
      <c r="F17" s="67">
        <v>568423</v>
      </c>
      <c r="G17" s="76">
        <f t="shared" si="1"/>
        <v>7.223794755945632</v>
      </c>
      <c r="H17" s="68">
        <v>663598</v>
      </c>
      <c r="I17" s="81">
        <f t="shared" si="0"/>
        <v>-14.342267457105052</v>
      </c>
    </row>
    <row r="18" spans="1:9" ht="18" customHeight="1">
      <c r="A18" s="224"/>
      <c r="B18" s="224"/>
      <c r="C18" s="7"/>
      <c r="D18" s="228" t="s">
        <v>94</v>
      </c>
      <c r="E18" s="229"/>
      <c r="F18" s="69">
        <v>83782</v>
      </c>
      <c r="G18" s="77">
        <f t="shared" si="1"/>
        <v>1.0647422293655202</v>
      </c>
      <c r="H18" s="70">
        <v>82896</v>
      </c>
      <c r="I18" s="82">
        <f t="shared" si="0"/>
        <v>1.0688091102103892</v>
      </c>
    </row>
    <row r="19" spans="1:9" ht="18" customHeight="1">
      <c r="A19" s="224"/>
      <c r="B19" s="224"/>
      <c r="C19" s="10"/>
      <c r="D19" s="228" t="s">
        <v>95</v>
      </c>
      <c r="E19" s="229"/>
      <c r="F19" s="69">
        <v>1242744</v>
      </c>
      <c r="G19" s="77">
        <f t="shared" si="1"/>
        <v>15.793392579439782</v>
      </c>
      <c r="H19" s="70">
        <v>1192888</v>
      </c>
      <c r="I19" s="82">
        <f t="shared" si="0"/>
        <v>4.179436795407443</v>
      </c>
    </row>
    <row r="20" spans="1:9" ht="18" customHeight="1">
      <c r="A20" s="224"/>
      <c r="B20" s="224"/>
      <c r="C20" s="44" t="s">
        <v>5</v>
      </c>
      <c r="D20" s="43"/>
      <c r="E20" s="43"/>
      <c r="F20" s="69">
        <v>276836</v>
      </c>
      <c r="G20" s="77">
        <f t="shared" si="1"/>
        <v>3.5181659522168616</v>
      </c>
      <c r="H20" s="70">
        <v>245133</v>
      </c>
      <c r="I20" s="82">
        <f t="shared" si="0"/>
        <v>12.932979239841224</v>
      </c>
    </row>
    <row r="21" spans="1:9" ht="18" customHeight="1">
      <c r="A21" s="224"/>
      <c r="B21" s="224"/>
      <c r="C21" s="44" t="s">
        <v>6</v>
      </c>
      <c r="D21" s="43"/>
      <c r="E21" s="43"/>
      <c r="F21" s="69">
        <v>0</v>
      </c>
      <c r="G21" s="77">
        <f t="shared" si="1"/>
        <v>0</v>
      </c>
      <c r="H21" s="70">
        <v>0</v>
      </c>
      <c r="I21" s="82" t="e">
        <f t="shared" si="0"/>
        <v>#DIV/0!</v>
      </c>
    </row>
    <row r="22" spans="1:9" ht="18" customHeight="1">
      <c r="A22" s="224"/>
      <c r="B22" s="224"/>
      <c r="C22" s="44" t="s">
        <v>31</v>
      </c>
      <c r="D22" s="43"/>
      <c r="E22" s="43"/>
      <c r="F22" s="69">
        <v>151151</v>
      </c>
      <c r="G22" s="77">
        <f t="shared" si="1"/>
        <v>1.920900106357305</v>
      </c>
      <c r="H22" s="70">
        <v>151840</v>
      </c>
      <c r="I22" s="82">
        <f t="shared" si="0"/>
        <v>-0.4537671232876739</v>
      </c>
    </row>
    <row r="23" spans="1:9" ht="18" customHeight="1">
      <c r="A23" s="224"/>
      <c r="B23" s="224"/>
      <c r="C23" s="44" t="s">
        <v>7</v>
      </c>
      <c r="D23" s="43"/>
      <c r="E23" s="43"/>
      <c r="F23" s="69">
        <v>337518</v>
      </c>
      <c r="G23" s="77">
        <f t="shared" si="1"/>
        <v>4.289342194874694</v>
      </c>
      <c r="H23" s="70">
        <v>389681</v>
      </c>
      <c r="I23" s="82">
        <f t="shared" si="0"/>
        <v>-13.386077329918578</v>
      </c>
    </row>
    <row r="24" spans="1:9" ht="18" customHeight="1">
      <c r="A24" s="224"/>
      <c r="B24" s="224"/>
      <c r="C24" s="44" t="s">
        <v>32</v>
      </c>
      <c r="D24" s="43"/>
      <c r="E24" s="43"/>
      <c r="F24" s="69">
        <v>45781</v>
      </c>
      <c r="G24" s="77">
        <f t="shared" si="1"/>
        <v>0.5818071185049637</v>
      </c>
      <c r="H24" s="70">
        <v>51995</v>
      </c>
      <c r="I24" s="82">
        <f t="shared" si="0"/>
        <v>-11.951149148956631</v>
      </c>
    </row>
    <row r="25" spans="1:9" ht="18" customHeight="1">
      <c r="A25" s="224"/>
      <c r="B25" s="224"/>
      <c r="C25" s="44" t="s">
        <v>8</v>
      </c>
      <c r="D25" s="43"/>
      <c r="E25" s="43"/>
      <c r="F25" s="69">
        <v>142732</v>
      </c>
      <c r="G25" s="77">
        <f t="shared" si="1"/>
        <v>1.813907377262412</v>
      </c>
      <c r="H25" s="70">
        <v>136813</v>
      </c>
      <c r="I25" s="82">
        <f t="shared" si="0"/>
        <v>4.326343256854237</v>
      </c>
    </row>
    <row r="26" spans="1:9" ht="18" customHeight="1">
      <c r="A26" s="224"/>
      <c r="B26" s="224"/>
      <c r="C26" s="45" t="s">
        <v>9</v>
      </c>
      <c r="D26" s="46"/>
      <c r="E26" s="46"/>
      <c r="F26" s="71">
        <v>1452232</v>
      </c>
      <c r="G26" s="78">
        <f t="shared" si="1"/>
        <v>18.455667532834592</v>
      </c>
      <c r="H26" s="72">
        <v>1039650</v>
      </c>
      <c r="I26" s="84">
        <f t="shared" si="0"/>
        <v>39.68470158226327</v>
      </c>
    </row>
    <row r="27" spans="1:9" ht="18" customHeight="1">
      <c r="A27" s="224"/>
      <c r="B27" s="225"/>
      <c r="C27" s="47" t="s">
        <v>10</v>
      </c>
      <c r="D27" s="31"/>
      <c r="E27" s="31"/>
      <c r="F27" s="73">
        <f>SUM(F9,F20:F26)</f>
        <v>7868759</v>
      </c>
      <c r="G27" s="79">
        <f t="shared" si="1"/>
        <v>100</v>
      </c>
      <c r="H27" s="73">
        <f>SUM(H9,H20:H26)</f>
        <v>7304357</v>
      </c>
      <c r="I27" s="85">
        <f t="shared" si="0"/>
        <v>7.726922438210515</v>
      </c>
    </row>
    <row r="28" spans="1:9" ht="18" customHeight="1">
      <c r="A28" s="224"/>
      <c r="B28" s="223" t="s">
        <v>89</v>
      </c>
      <c r="C28" s="55" t="s">
        <v>11</v>
      </c>
      <c r="D28" s="56"/>
      <c r="E28" s="56"/>
      <c r="F28" s="65">
        <v>2123306</v>
      </c>
      <c r="G28" s="75">
        <f aca="true" t="shared" si="2" ref="G28:G45">F28/$F$45*100</f>
        <v>28.774936265180216</v>
      </c>
      <c r="H28" s="65">
        <v>2190243</v>
      </c>
      <c r="I28" s="86">
        <f t="shared" si="0"/>
        <v>-3.0561449117746275</v>
      </c>
    </row>
    <row r="29" spans="1:9" ht="18" customHeight="1">
      <c r="A29" s="224"/>
      <c r="B29" s="224"/>
      <c r="C29" s="7"/>
      <c r="D29" s="30" t="s">
        <v>12</v>
      </c>
      <c r="E29" s="43"/>
      <c r="F29" s="69">
        <v>1512323</v>
      </c>
      <c r="G29" s="77">
        <f t="shared" si="2"/>
        <v>20.49492533688792</v>
      </c>
      <c r="H29" s="69">
        <v>1496617</v>
      </c>
      <c r="I29" s="87">
        <f t="shared" si="0"/>
        <v>1.0494334889955104</v>
      </c>
    </row>
    <row r="30" spans="1:9" ht="18" customHeight="1">
      <c r="A30" s="224"/>
      <c r="B30" s="224"/>
      <c r="C30" s="7"/>
      <c r="D30" s="30" t="s">
        <v>33</v>
      </c>
      <c r="E30" s="43"/>
      <c r="F30" s="69">
        <v>137816</v>
      </c>
      <c r="G30" s="77">
        <f t="shared" si="2"/>
        <v>1.867675509946318</v>
      </c>
      <c r="H30" s="69">
        <v>137716</v>
      </c>
      <c r="I30" s="87">
        <f t="shared" si="0"/>
        <v>0.07261320398501692</v>
      </c>
    </row>
    <row r="31" spans="1:9" ht="18" customHeight="1">
      <c r="A31" s="224"/>
      <c r="B31" s="224"/>
      <c r="C31" s="19"/>
      <c r="D31" s="30" t="s">
        <v>13</v>
      </c>
      <c r="E31" s="43"/>
      <c r="F31" s="69">
        <v>473166</v>
      </c>
      <c r="G31" s="77">
        <f t="shared" si="2"/>
        <v>6.412321866396206</v>
      </c>
      <c r="H31" s="69">
        <v>555910</v>
      </c>
      <c r="I31" s="87">
        <f t="shared" si="0"/>
        <v>-14.884423737655371</v>
      </c>
    </row>
    <row r="32" spans="1:9" ht="18" customHeight="1">
      <c r="A32" s="224"/>
      <c r="B32" s="224"/>
      <c r="C32" s="50" t="s">
        <v>14</v>
      </c>
      <c r="D32" s="51"/>
      <c r="E32" s="51"/>
      <c r="F32" s="65">
        <v>3779699</v>
      </c>
      <c r="G32" s="75">
        <f t="shared" si="2"/>
        <v>51.22229100589618</v>
      </c>
      <c r="H32" s="65">
        <v>3820796</v>
      </c>
      <c r="I32" s="86">
        <f t="shared" si="0"/>
        <v>-1.0756135632470354</v>
      </c>
    </row>
    <row r="33" spans="1:9" ht="18" customHeight="1">
      <c r="A33" s="224"/>
      <c r="B33" s="224"/>
      <c r="C33" s="7"/>
      <c r="D33" s="30" t="s">
        <v>15</v>
      </c>
      <c r="E33" s="43"/>
      <c r="F33" s="69">
        <v>299955</v>
      </c>
      <c r="G33" s="77">
        <f t="shared" si="2"/>
        <v>4.064975094226707</v>
      </c>
      <c r="H33" s="69">
        <v>284028</v>
      </c>
      <c r="I33" s="87">
        <f t="shared" si="0"/>
        <v>5.607545734927544</v>
      </c>
    </row>
    <row r="34" spans="1:9" ht="18" customHeight="1">
      <c r="A34" s="224"/>
      <c r="B34" s="224"/>
      <c r="C34" s="7"/>
      <c r="D34" s="30" t="s">
        <v>34</v>
      </c>
      <c r="E34" s="43"/>
      <c r="F34" s="69">
        <v>104947</v>
      </c>
      <c r="G34" s="77">
        <f t="shared" si="2"/>
        <v>1.4222364728502948</v>
      </c>
      <c r="H34" s="69">
        <v>104890</v>
      </c>
      <c r="I34" s="87">
        <f t="shared" si="0"/>
        <v>0.05434264467536476</v>
      </c>
    </row>
    <row r="35" spans="1:9" ht="18" customHeight="1">
      <c r="A35" s="224"/>
      <c r="B35" s="224"/>
      <c r="C35" s="7"/>
      <c r="D35" s="30" t="s">
        <v>35</v>
      </c>
      <c r="E35" s="43"/>
      <c r="F35" s="69">
        <v>2732350</v>
      </c>
      <c r="G35" s="77">
        <f t="shared" si="2"/>
        <v>37.02866996286224</v>
      </c>
      <c r="H35" s="69">
        <v>2795854</v>
      </c>
      <c r="I35" s="87">
        <f t="shared" si="0"/>
        <v>-2.2713632399975148</v>
      </c>
    </row>
    <row r="36" spans="1:9" ht="18" customHeight="1">
      <c r="A36" s="224"/>
      <c r="B36" s="224"/>
      <c r="C36" s="7"/>
      <c r="D36" s="30" t="s">
        <v>36</v>
      </c>
      <c r="E36" s="43"/>
      <c r="F36" s="69">
        <v>90340</v>
      </c>
      <c r="G36" s="77">
        <f t="shared" si="2"/>
        <v>1.224283142512846</v>
      </c>
      <c r="H36" s="69">
        <v>6857</v>
      </c>
      <c r="I36" s="87">
        <f t="shared" si="0"/>
        <v>1217.4857809537698</v>
      </c>
    </row>
    <row r="37" spans="1:9" ht="18" customHeight="1">
      <c r="A37" s="224"/>
      <c r="B37" s="224"/>
      <c r="C37" s="7"/>
      <c r="D37" s="30" t="s">
        <v>16</v>
      </c>
      <c r="E37" s="43"/>
      <c r="F37" s="69">
        <v>189617</v>
      </c>
      <c r="G37" s="77">
        <f t="shared" si="2"/>
        <v>2.5696800601489738</v>
      </c>
      <c r="H37" s="69">
        <v>293546</v>
      </c>
      <c r="I37" s="87">
        <f t="shared" si="0"/>
        <v>-35.404672521512815</v>
      </c>
    </row>
    <row r="38" spans="1:9" ht="18" customHeight="1">
      <c r="A38" s="224"/>
      <c r="B38" s="224"/>
      <c r="C38" s="19"/>
      <c r="D38" s="30" t="s">
        <v>37</v>
      </c>
      <c r="E38" s="43"/>
      <c r="F38" s="69">
        <v>362490</v>
      </c>
      <c r="G38" s="77">
        <f t="shared" si="2"/>
        <v>4.912446273295124</v>
      </c>
      <c r="H38" s="69">
        <v>335621</v>
      </c>
      <c r="I38" s="87">
        <f t="shared" si="0"/>
        <v>8.005756493187267</v>
      </c>
    </row>
    <row r="39" spans="1:9" ht="18" customHeight="1">
      <c r="A39" s="224"/>
      <c r="B39" s="224"/>
      <c r="C39" s="50" t="s">
        <v>17</v>
      </c>
      <c r="D39" s="51"/>
      <c r="E39" s="51"/>
      <c r="F39" s="65">
        <v>1476007</v>
      </c>
      <c r="G39" s="75">
        <f t="shared" si="2"/>
        <v>20.002772728923603</v>
      </c>
      <c r="H39" s="65">
        <v>816432</v>
      </c>
      <c r="I39" s="86">
        <f t="shared" si="0"/>
        <v>80.78749975503166</v>
      </c>
    </row>
    <row r="40" spans="1:9" ht="18" customHeight="1">
      <c r="A40" s="224"/>
      <c r="B40" s="224"/>
      <c r="C40" s="7"/>
      <c r="D40" s="52" t="s">
        <v>18</v>
      </c>
      <c r="E40" s="53"/>
      <c r="F40" s="67">
        <v>1474499</v>
      </c>
      <c r="G40" s="76">
        <f t="shared" si="2"/>
        <v>19.982336388665583</v>
      </c>
      <c r="H40" s="67">
        <v>815206</v>
      </c>
      <c r="I40" s="88">
        <f t="shared" si="0"/>
        <v>80.87440475168239</v>
      </c>
    </row>
    <row r="41" spans="1:9" ht="18" customHeight="1">
      <c r="A41" s="224"/>
      <c r="B41" s="224"/>
      <c r="C41" s="7"/>
      <c r="D41" s="16"/>
      <c r="E41" s="104" t="s">
        <v>92</v>
      </c>
      <c r="F41" s="69">
        <v>210070</v>
      </c>
      <c r="G41" s="77">
        <f t="shared" si="2"/>
        <v>2.8468580888606767</v>
      </c>
      <c r="H41" s="69">
        <v>220835</v>
      </c>
      <c r="I41" s="89">
        <f t="shared" si="0"/>
        <v>-4.874680191092895</v>
      </c>
    </row>
    <row r="42" spans="1:9" ht="18" customHeight="1">
      <c r="A42" s="224"/>
      <c r="B42" s="224"/>
      <c r="C42" s="7"/>
      <c r="D42" s="33"/>
      <c r="E42" s="32" t="s">
        <v>38</v>
      </c>
      <c r="F42" s="69">
        <v>1256915</v>
      </c>
      <c r="G42" s="77">
        <f t="shared" si="2"/>
        <v>17.033648949208917</v>
      </c>
      <c r="H42" s="69">
        <v>588407</v>
      </c>
      <c r="I42" s="89">
        <f t="shared" si="0"/>
        <v>113.61319630799768</v>
      </c>
    </row>
    <row r="43" spans="1:9" ht="18" customHeight="1">
      <c r="A43" s="224"/>
      <c r="B43" s="224"/>
      <c r="C43" s="7"/>
      <c r="D43" s="30" t="s">
        <v>39</v>
      </c>
      <c r="E43" s="54"/>
      <c r="F43" s="69">
        <v>1508</v>
      </c>
      <c r="G43" s="77">
        <f t="shared" si="2"/>
        <v>0.02043634025801828</v>
      </c>
      <c r="H43" s="67">
        <v>1227</v>
      </c>
      <c r="I43" s="151">
        <f t="shared" si="0"/>
        <v>22.901385493072524</v>
      </c>
    </row>
    <row r="44" spans="1:9" ht="18" customHeight="1">
      <c r="A44" s="224"/>
      <c r="B44" s="224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25"/>
      <c r="B45" s="225"/>
      <c r="C45" s="11" t="s">
        <v>19</v>
      </c>
      <c r="D45" s="12"/>
      <c r="E45" s="12"/>
      <c r="F45" s="74">
        <f>SUM(F28,F32,F39)</f>
        <v>7379012</v>
      </c>
      <c r="G45" s="79">
        <f t="shared" si="2"/>
        <v>100</v>
      </c>
      <c r="H45" s="74">
        <f>SUM(H28,H32,H39)</f>
        <v>6827471</v>
      </c>
      <c r="I45" s="152">
        <f t="shared" si="0"/>
        <v>8.078262068048335</v>
      </c>
    </row>
    <row r="46" ht="12.75">
      <c r="A46" s="105" t="s">
        <v>20</v>
      </c>
    </row>
    <row r="47" ht="12.75">
      <c r="A47" s="106" t="s">
        <v>21</v>
      </c>
    </row>
    <row r="57" ht="12.75">
      <c r="I57" s="8"/>
    </row>
    <row r="58" ht="12.7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G14" sqref="G14"/>
    </sheetView>
  </sheetViews>
  <sheetFormatPr defaultColWidth="9" defaultRowHeight="14.25"/>
  <cols>
    <col min="1" max="1" width="5.296875" style="2" customWidth="1"/>
    <col min="2" max="2" width="3.09765625" style="2" customWidth="1"/>
    <col min="3" max="3" width="34.796875" style="2" customWidth="1"/>
    <col min="4" max="9" width="11.8984375" style="2" customWidth="1"/>
    <col min="10" max="16384" width="9" style="2" customWidth="1"/>
  </cols>
  <sheetData>
    <row r="1" spans="1:5" ht="33.75" customHeight="1">
      <c r="A1" s="153" t="s">
        <v>0</v>
      </c>
      <c r="B1" s="153"/>
      <c r="C1" s="102" t="s">
        <v>231</v>
      </c>
      <c r="D1" s="154"/>
      <c r="E1" s="154"/>
    </row>
    <row r="4" ht="12.75">
      <c r="A4" s="155" t="s">
        <v>114</v>
      </c>
    </row>
    <row r="5" ht="12.75">
      <c r="I5" s="14" t="s">
        <v>115</v>
      </c>
    </row>
    <row r="6" spans="1:9" s="160" customFormat="1" ht="29.25" customHeight="1">
      <c r="A6" s="156" t="s">
        <v>116</v>
      </c>
      <c r="B6" s="157"/>
      <c r="C6" s="157"/>
      <c r="D6" s="158"/>
      <c r="E6" s="159" t="s">
        <v>217</v>
      </c>
      <c r="F6" s="159" t="s">
        <v>218</v>
      </c>
      <c r="G6" s="159" t="s">
        <v>219</v>
      </c>
      <c r="H6" s="159" t="s">
        <v>220</v>
      </c>
      <c r="I6" s="159" t="s">
        <v>228</v>
      </c>
    </row>
    <row r="7" spans="1:9" ht="27" customHeight="1">
      <c r="A7" s="257" t="s">
        <v>117</v>
      </c>
      <c r="B7" s="55" t="s">
        <v>118</v>
      </c>
      <c r="C7" s="56"/>
      <c r="D7" s="93" t="s">
        <v>119</v>
      </c>
      <c r="E7" s="161">
        <v>6853429</v>
      </c>
      <c r="F7" s="162">
        <v>7186288</v>
      </c>
      <c r="G7" s="162">
        <v>7122485</v>
      </c>
      <c r="H7" s="162">
        <v>7304357</v>
      </c>
      <c r="I7" s="162">
        <v>7868759</v>
      </c>
    </row>
    <row r="8" spans="1:9" ht="27" customHeight="1">
      <c r="A8" s="224"/>
      <c r="B8" s="9"/>
      <c r="C8" s="30" t="s">
        <v>120</v>
      </c>
      <c r="D8" s="91" t="s">
        <v>42</v>
      </c>
      <c r="E8" s="163">
        <v>5104620</v>
      </c>
      <c r="F8" s="163">
        <v>5439118</v>
      </c>
      <c r="G8" s="163">
        <v>5558386</v>
      </c>
      <c r="H8" s="163">
        <v>5539597</v>
      </c>
      <c r="I8" s="164">
        <v>5745342</v>
      </c>
    </row>
    <row r="9" spans="1:9" ht="27" customHeight="1">
      <c r="A9" s="224"/>
      <c r="B9" s="44" t="s">
        <v>121</v>
      </c>
      <c r="C9" s="43"/>
      <c r="D9" s="94"/>
      <c r="E9" s="165">
        <v>6554017</v>
      </c>
      <c r="F9" s="165">
        <v>6934746</v>
      </c>
      <c r="G9" s="165">
        <v>6743871</v>
      </c>
      <c r="H9" s="165">
        <v>6827471</v>
      </c>
      <c r="I9" s="166">
        <v>7379012</v>
      </c>
    </row>
    <row r="10" spans="1:9" ht="27" customHeight="1">
      <c r="A10" s="224"/>
      <c r="B10" s="44" t="s">
        <v>122</v>
      </c>
      <c r="C10" s="43"/>
      <c r="D10" s="94"/>
      <c r="E10" s="165">
        <v>299411</v>
      </c>
      <c r="F10" s="165">
        <v>251542</v>
      </c>
      <c r="G10" s="165">
        <v>378614</v>
      </c>
      <c r="H10" s="165">
        <v>476886</v>
      </c>
      <c r="I10" s="166">
        <v>489747</v>
      </c>
    </row>
    <row r="11" spans="1:9" ht="27" customHeight="1">
      <c r="A11" s="224"/>
      <c r="B11" s="44" t="s">
        <v>123</v>
      </c>
      <c r="C11" s="43"/>
      <c r="D11" s="94"/>
      <c r="E11" s="165">
        <v>298893</v>
      </c>
      <c r="F11" s="165">
        <v>250989</v>
      </c>
      <c r="G11" s="165">
        <v>249443</v>
      </c>
      <c r="H11" s="165">
        <v>351615</v>
      </c>
      <c r="I11" s="166">
        <v>362414</v>
      </c>
    </row>
    <row r="12" spans="1:9" ht="27" customHeight="1">
      <c r="A12" s="224"/>
      <c r="B12" s="44" t="s">
        <v>124</v>
      </c>
      <c r="C12" s="43"/>
      <c r="D12" s="94"/>
      <c r="E12" s="165">
        <v>518</v>
      </c>
      <c r="F12" s="165">
        <v>552</v>
      </c>
      <c r="G12" s="165">
        <v>129171</v>
      </c>
      <c r="H12" s="165">
        <v>125270</v>
      </c>
      <c r="I12" s="166">
        <v>127333</v>
      </c>
    </row>
    <row r="13" spans="1:9" ht="27" customHeight="1">
      <c r="A13" s="224"/>
      <c r="B13" s="44" t="s">
        <v>125</v>
      </c>
      <c r="C13" s="43"/>
      <c r="D13" s="99"/>
      <c r="E13" s="167">
        <v>-123</v>
      </c>
      <c r="F13" s="167">
        <v>34</v>
      </c>
      <c r="G13" s="167">
        <v>128619</v>
      </c>
      <c r="H13" s="167">
        <v>-3901</v>
      </c>
      <c r="I13" s="168">
        <v>2063</v>
      </c>
    </row>
    <row r="14" spans="1:9" ht="27" customHeight="1">
      <c r="A14" s="224"/>
      <c r="B14" s="101" t="s">
        <v>126</v>
      </c>
      <c r="C14" s="53"/>
      <c r="D14" s="99"/>
      <c r="E14" s="167">
        <v>0</v>
      </c>
      <c r="F14" s="167">
        <v>0</v>
      </c>
      <c r="G14" s="167">
        <v>0</v>
      </c>
      <c r="H14" s="167">
        <v>0</v>
      </c>
      <c r="I14" s="168">
        <v>0</v>
      </c>
    </row>
    <row r="15" spans="1:9" ht="27" customHeight="1">
      <c r="A15" s="224"/>
      <c r="B15" s="45" t="s">
        <v>127</v>
      </c>
      <c r="C15" s="46"/>
      <c r="D15" s="169"/>
      <c r="E15" s="170">
        <v>111024</v>
      </c>
      <c r="F15" s="170">
        <v>58490</v>
      </c>
      <c r="G15" s="170">
        <v>131273</v>
      </c>
      <c r="H15" s="170">
        <v>89088</v>
      </c>
      <c r="I15" s="171">
        <v>128346</v>
      </c>
    </row>
    <row r="16" spans="1:9" ht="27" customHeight="1">
      <c r="A16" s="224"/>
      <c r="B16" s="172" t="s">
        <v>128</v>
      </c>
      <c r="C16" s="173"/>
      <c r="D16" s="174" t="s">
        <v>43</v>
      </c>
      <c r="E16" s="175">
        <v>1805072</v>
      </c>
      <c r="F16" s="175">
        <v>2267333</v>
      </c>
      <c r="G16" s="175">
        <v>2577859</v>
      </c>
      <c r="H16" s="175">
        <v>2755649</v>
      </c>
      <c r="I16" s="176">
        <v>2499454</v>
      </c>
    </row>
    <row r="17" spans="1:9" ht="27" customHeight="1">
      <c r="A17" s="224"/>
      <c r="B17" s="44" t="s">
        <v>129</v>
      </c>
      <c r="C17" s="43"/>
      <c r="D17" s="91" t="s">
        <v>44</v>
      </c>
      <c r="E17" s="165">
        <v>781096</v>
      </c>
      <c r="F17" s="165">
        <v>987411</v>
      </c>
      <c r="G17" s="165">
        <v>1167704</v>
      </c>
      <c r="H17" s="165">
        <v>1192502</v>
      </c>
      <c r="I17" s="166">
        <v>1158525</v>
      </c>
    </row>
    <row r="18" spans="1:9" ht="27" customHeight="1">
      <c r="A18" s="224"/>
      <c r="B18" s="44" t="s">
        <v>130</v>
      </c>
      <c r="C18" s="43"/>
      <c r="D18" s="91" t="s">
        <v>45</v>
      </c>
      <c r="E18" s="165">
        <v>5185797</v>
      </c>
      <c r="F18" s="165">
        <v>4899832</v>
      </c>
      <c r="G18" s="165">
        <v>4654683</v>
      </c>
      <c r="H18" s="165">
        <v>4305024</v>
      </c>
      <c r="I18" s="166">
        <v>4039388</v>
      </c>
    </row>
    <row r="19" spans="1:9" ht="27" customHeight="1">
      <c r="A19" s="224"/>
      <c r="B19" s="44" t="s">
        <v>131</v>
      </c>
      <c r="C19" s="43"/>
      <c r="D19" s="91" t="s">
        <v>132</v>
      </c>
      <c r="E19" s="165">
        <f>E17+E18-E16</f>
        <v>4161821</v>
      </c>
      <c r="F19" s="165">
        <f>F17+F18-F16</f>
        <v>3619910</v>
      </c>
      <c r="G19" s="165">
        <f>G17+G18-G16</f>
        <v>3244528</v>
      </c>
      <c r="H19" s="165">
        <f>H17+H18-H16</f>
        <v>2741877</v>
      </c>
      <c r="I19" s="165">
        <f>I17+I18-I16</f>
        <v>2698459</v>
      </c>
    </row>
    <row r="20" spans="1:9" ht="27" customHeight="1">
      <c r="A20" s="224"/>
      <c r="B20" s="44" t="s">
        <v>133</v>
      </c>
      <c r="C20" s="43"/>
      <c r="D20" s="94" t="s">
        <v>134</v>
      </c>
      <c r="E20" s="177">
        <f>E18/E8</f>
        <v>1.0159026528909105</v>
      </c>
      <c r="F20" s="177">
        <f>F18/F8</f>
        <v>0.9008504687708558</v>
      </c>
      <c r="G20" s="177">
        <f>G18/G8</f>
        <v>0.8374162931469675</v>
      </c>
      <c r="H20" s="177">
        <f>H18/H8</f>
        <v>0.7771366761878166</v>
      </c>
      <c r="I20" s="177">
        <f>I18/I8</f>
        <v>0.7030718101724841</v>
      </c>
    </row>
    <row r="21" spans="1:9" ht="27" customHeight="1">
      <c r="A21" s="224"/>
      <c r="B21" s="44" t="s">
        <v>135</v>
      </c>
      <c r="C21" s="43"/>
      <c r="D21" s="94" t="s">
        <v>136</v>
      </c>
      <c r="E21" s="177">
        <f>E19/E8</f>
        <v>0.8153047631361394</v>
      </c>
      <c r="F21" s="177">
        <f>F19/F8</f>
        <v>0.6655325367090767</v>
      </c>
      <c r="G21" s="177">
        <f>G19/G8</f>
        <v>0.5837176475329349</v>
      </c>
      <c r="H21" s="177">
        <f>H19/H8</f>
        <v>0.494959651397024</v>
      </c>
      <c r="I21" s="177">
        <f>I19/I8</f>
        <v>0.4696776971675489</v>
      </c>
    </row>
    <row r="22" spans="1:9" ht="27" customHeight="1">
      <c r="A22" s="224"/>
      <c r="B22" s="44" t="s">
        <v>137</v>
      </c>
      <c r="C22" s="43"/>
      <c r="D22" s="94" t="s">
        <v>138</v>
      </c>
      <c r="E22" s="165">
        <f>E18/E24*1000000</f>
        <v>394075.84912003507</v>
      </c>
      <c r="F22" s="165">
        <f>F18/F24*1000000</f>
        <v>362540.4181684555</v>
      </c>
      <c r="G22" s="165">
        <f>G18/G24*1000000</f>
        <v>344401.7511746527</v>
      </c>
      <c r="H22" s="165">
        <f>H18/H24*1000000</f>
        <v>318530.3498538801</v>
      </c>
      <c r="I22" s="165">
        <f>I18/I24*1000000</f>
        <v>298875.84200124437</v>
      </c>
    </row>
    <row r="23" spans="1:9" ht="27" customHeight="1">
      <c r="A23" s="224"/>
      <c r="B23" s="44" t="s">
        <v>139</v>
      </c>
      <c r="C23" s="43"/>
      <c r="D23" s="94" t="s">
        <v>140</v>
      </c>
      <c r="E23" s="165">
        <f>E19/E24*1000000</f>
        <v>316262.50400094595</v>
      </c>
      <c r="F23" s="165">
        <f>F19/F24*1000000</f>
        <v>267838.5065308717</v>
      </c>
      <c r="G23" s="165">
        <f>G19/G24*1000000</f>
        <v>240063.85073595637</v>
      </c>
      <c r="H23" s="165">
        <f>H19/H24*1000000</f>
        <v>202872.5136181139</v>
      </c>
      <c r="I23" s="165">
        <f>I19/I24*1000000</f>
        <v>199659.99941843562</v>
      </c>
    </row>
    <row r="24" spans="1:9" ht="27" customHeight="1">
      <c r="A24" s="224"/>
      <c r="B24" s="178" t="s">
        <v>141</v>
      </c>
      <c r="C24" s="179"/>
      <c r="D24" s="180" t="s">
        <v>142</v>
      </c>
      <c r="E24" s="170">
        <v>13159388</v>
      </c>
      <c r="F24" s="170">
        <f>G24</f>
        <v>13515271</v>
      </c>
      <c r="G24" s="170">
        <v>13515271</v>
      </c>
      <c r="H24" s="171">
        <f>G24</f>
        <v>13515271</v>
      </c>
      <c r="I24" s="171">
        <f>H24</f>
        <v>13515271</v>
      </c>
    </row>
    <row r="25" spans="1:9" ht="27" customHeight="1">
      <c r="A25" s="224"/>
      <c r="B25" s="10" t="s">
        <v>143</v>
      </c>
      <c r="C25" s="181"/>
      <c r="D25" s="182"/>
      <c r="E25" s="163">
        <v>3411288</v>
      </c>
      <c r="F25" s="163">
        <v>3642202</v>
      </c>
      <c r="G25" s="163">
        <v>3843487</v>
      </c>
      <c r="H25" s="163">
        <v>3883591</v>
      </c>
      <c r="I25" s="183">
        <v>3824152</v>
      </c>
    </row>
    <row r="26" spans="1:9" ht="27" customHeight="1">
      <c r="A26" s="224"/>
      <c r="B26" s="184" t="s">
        <v>144</v>
      </c>
      <c r="C26" s="185"/>
      <c r="D26" s="186"/>
      <c r="E26" s="187">
        <v>0.925</v>
      </c>
      <c r="F26" s="187">
        <v>1.003</v>
      </c>
      <c r="G26" s="187">
        <v>1.101</v>
      </c>
      <c r="H26" s="187">
        <v>1.162</v>
      </c>
      <c r="I26" s="188">
        <v>1.17884</v>
      </c>
    </row>
    <row r="27" spans="1:9" ht="27" customHeight="1">
      <c r="A27" s="224"/>
      <c r="B27" s="184" t="s">
        <v>145</v>
      </c>
      <c r="C27" s="185"/>
      <c r="D27" s="186"/>
      <c r="E27" s="189">
        <v>0</v>
      </c>
      <c r="F27" s="189">
        <v>0</v>
      </c>
      <c r="G27" s="189">
        <v>3.4</v>
      </c>
      <c r="H27" s="189">
        <v>3.2</v>
      </c>
      <c r="I27" s="190">
        <v>3.3</v>
      </c>
    </row>
    <row r="28" spans="1:9" ht="27" customHeight="1">
      <c r="A28" s="224"/>
      <c r="B28" s="184" t="s">
        <v>146</v>
      </c>
      <c r="C28" s="185"/>
      <c r="D28" s="186"/>
      <c r="E28" s="189">
        <v>84.8</v>
      </c>
      <c r="F28" s="189">
        <v>81.5</v>
      </c>
      <c r="G28" s="189">
        <v>79.6</v>
      </c>
      <c r="H28" s="189">
        <v>82.2</v>
      </c>
      <c r="I28" s="190">
        <v>77.5</v>
      </c>
    </row>
    <row r="29" spans="1:9" ht="27" customHeight="1">
      <c r="A29" s="224"/>
      <c r="B29" s="191" t="s">
        <v>147</v>
      </c>
      <c r="C29" s="192"/>
      <c r="D29" s="193"/>
      <c r="E29" s="194">
        <v>86.5</v>
      </c>
      <c r="F29" s="194">
        <v>88.7</v>
      </c>
      <c r="G29" s="194">
        <v>89.5</v>
      </c>
      <c r="H29" s="194">
        <v>89.3</v>
      </c>
      <c r="I29" s="195">
        <v>90.268</v>
      </c>
    </row>
    <row r="30" spans="1:9" ht="27" customHeight="1">
      <c r="A30" s="224"/>
      <c r="B30" s="257" t="s">
        <v>148</v>
      </c>
      <c r="C30" s="25" t="s">
        <v>149</v>
      </c>
      <c r="D30" s="196"/>
      <c r="E30" s="197">
        <v>0</v>
      </c>
      <c r="F30" s="197">
        <v>0</v>
      </c>
      <c r="G30" s="197">
        <v>0</v>
      </c>
      <c r="H30" s="197">
        <v>0</v>
      </c>
      <c r="I30" s="198">
        <v>0</v>
      </c>
    </row>
    <row r="31" spans="1:9" ht="27" customHeight="1">
      <c r="A31" s="224"/>
      <c r="B31" s="224"/>
      <c r="C31" s="184" t="s">
        <v>150</v>
      </c>
      <c r="D31" s="186"/>
      <c r="E31" s="189">
        <v>0</v>
      </c>
      <c r="F31" s="189">
        <v>2</v>
      </c>
      <c r="G31" s="189">
        <v>0</v>
      </c>
      <c r="H31" s="189">
        <v>0</v>
      </c>
      <c r="I31" s="190">
        <v>0</v>
      </c>
    </row>
    <row r="32" spans="1:9" ht="27" customHeight="1">
      <c r="A32" s="224"/>
      <c r="B32" s="224"/>
      <c r="C32" s="184" t="s">
        <v>151</v>
      </c>
      <c r="D32" s="186"/>
      <c r="E32" s="189">
        <v>0.7</v>
      </c>
      <c r="F32" s="189">
        <v>1.3</v>
      </c>
      <c r="G32" s="189">
        <v>1.5</v>
      </c>
      <c r="H32" s="189">
        <v>1.6</v>
      </c>
      <c r="I32" s="190">
        <v>1.5</v>
      </c>
    </row>
    <row r="33" spans="1:9" ht="27" customHeight="1">
      <c r="A33" s="225"/>
      <c r="B33" s="225"/>
      <c r="C33" s="191" t="s">
        <v>152</v>
      </c>
      <c r="D33" s="193"/>
      <c r="E33" s="194">
        <v>49.7</v>
      </c>
      <c r="F33" s="194">
        <v>32.1</v>
      </c>
      <c r="G33" s="194">
        <v>19.8</v>
      </c>
      <c r="H33" s="194">
        <v>12.5</v>
      </c>
      <c r="I33" s="199">
        <v>22.7</v>
      </c>
    </row>
    <row r="34" spans="1:9" ht="27" customHeight="1">
      <c r="A34" s="2" t="s">
        <v>229</v>
      </c>
      <c r="B34" s="8"/>
      <c r="C34" s="8"/>
      <c r="D34" s="8"/>
      <c r="E34" s="200"/>
      <c r="F34" s="200"/>
      <c r="G34" s="200"/>
      <c r="H34" s="200"/>
      <c r="I34" s="201"/>
    </row>
    <row r="35" ht="27" customHeight="1">
      <c r="A35" s="13" t="s">
        <v>111</v>
      </c>
    </row>
    <row r="36" ht="12.75">
      <c r="A36" s="202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3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" defaultRowHeight="14.25"/>
  <cols>
    <col min="1" max="1" width="3.69921875" style="2" customWidth="1"/>
    <col min="2" max="3" width="1.69921875" style="2" customWidth="1"/>
    <col min="4" max="4" width="22.69921875" style="2" customWidth="1"/>
    <col min="5" max="5" width="10.69921875" style="2" customWidth="1"/>
    <col min="6" max="11" width="13.69921875" style="2" customWidth="1"/>
    <col min="12" max="12" width="13.69921875" style="8" customWidth="1"/>
    <col min="13" max="27" width="13.69921875" style="2" customWidth="1"/>
    <col min="28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244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27" ht="15.75" customHeight="1">
      <c r="A5" s="31" t="s">
        <v>245</v>
      </c>
      <c r="B5" s="31"/>
      <c r="C5" s="31"/>
      <c r="D5" s="31"/>
      <c r="K5" s="37"/>
      <c r="O5" s="37"/>
      <c r="AA5" s="37" t="s">
        <v>48</v>
      </c>
    </row>
    <row r="6" spans="1:27" ht="15.75" customHeight="1">
      <c r="A6" s="240" t="s">
        <v>49</v>
      </c>
      <c r="B6" s="241"/>
      <c r="C6" s="241"/>
      <c r="D6" s="241"/>
      <c r="E6" s="242"/>
      <c r="F6" s="260" t="s">
        <v>246</v>
      </c>
      <c r="G6" s="261"/>
      <c r="H6" s="260" t="s">
        <v>247</v>
      </c>
      <c r="I6" s="261"/>
      <c r="J6" s="260" t="s">
        <v>248</v>
      </c>
      <c r="K6" s="261"/>
      <c r="L6" s="260" t="s">
        <v>249</v>
      </c>
      <c r="M6" s="261"/>
      <c r="N6" s="260" t="s">
        <v>250</v>
      </c>
      <c r="O6" s="261"/>
      <c r="P6" s="260" t="s">
        <v>251</v>
      </c>
      <c r="Q6" s="261"/>
      <c r="R6" s="260" t="s">
        <v>252</v>
      </c>
      <c r="S6" s="261"/>
      <c r="T6" s="260" t="s">
        <v>253</v>
      </c>
      <c r="U6" s="261"/>
      <c r="V6" s="260" t="s">
        <v>254</v>
      </c>
      <c r="W6" s="261"/>
      <c r="X6" s="260" t="s">
        <v>255</v>
      </c>
      <c r="Y6" s="261"/>
      <c r="Z6" s="260" t="s">
        <v>256</v>
      </c>
      <c r="AA6" s="261"/>
    </row>
    <row r="7" spans="1:27" ht="15.75" customHeight="1">
      <c r="A7" s="243"/>
      <c r="B7" s="244"/>
      <c r="C7" s="244"/>
      <c r="D7" s="244"/>
      <c r="E7" s="245"/>
      <c r="F7" s="110" t="s">
        <v>257</v>
      </c>
      <c r="G7" s="38" t="s">
        <v>2</v>
      </c>
      <c r="H7" s="110" t="s">
        <v>257</v>
      </c>
      <c r="I7" s="38" t="s">
        <v>2</v>
      </c>
      <c r="J7" s="110" t="s">
        <v>257</v>
      </c>
      <c r="K7" s="38" t="s">
        <v>2</v>
      </c>
      <c r="L7" s="110" t="s">
        <v>257</v>
      </c>
      <c r="M7" s="38" t="s">
        <v>2</v>
      </c>
      <c r="N7" s="110" t="s">
        <v>257</v>
      </c>
      <c r="O7" s="220" t="s">
        <v>2</v>
      </c>
      <c r="P7" s="110" t="s">
        <v>257</v>
      </c>
      <c r="Q7" s="220" t="s">
        <v>2</v>
      </c>
      <c r="R7" s="110" t="s">
        <v>257</v>
      </c>
      <c r="S7" s="38" t="s">
        <v>2</v>
      </c>
      <c r="T7" s="110" t="s">
        <v>257</v>
      </c>
      <c r="U7" s="38" t="s">
        <v>2</v>
      </c>
      <c r="V7" s="298" t="s">
        <v>257</v>
      </c>
      <c r="W7" s="299" t="s">
        <v>2</v>
      </c>
      <c r="X7" s="298" t="s">
        <v>257</v>
      </c>
      <c r="Y7" s="300" t="s">
        <v>2</v>
      </c>
      <c r="Z7" s="110" t="s">
        <v>257</v>
      </c>
      <c r="AA7" s="220" t="s">
        <v>2</v>
      </c>
    </row>
    <row r="8" spans="1:27" ht="15.75" customHeight="1">
      <c r="A8" s="232" t="s">
        <v>83</v>
      </c>
      <c r="B8" s="55" t="s">
        <v>50</v>
      </c>
      <c r="C8" s="56"/>
      <c r="D8" s="56"/>
      <c r="E8" s="93" t="s">
        <v>41</v>
      </c>
      <c r="F8" s="264">
        <v>338459</v>
      </c>
      <c r="G8" s="264">
        <v>337830</v>
      </c>
      <c r="H8" s="264">
        <v>1687</v>
      </c>
      <c r="I8" s="264">
        <v>1756</v>
      </c>
      <c r="J8" s="264">
        <v>180069</v>
      </c>
      <c r="K8" s="264">
        <v>176959</v>
      </c>
      <c r="L8" s="264">
        <v>56329</v>
      </c>
      <c r="M8" s="264">
        <v>60205</v>
      </c>
      <c r="N8" s="264">
        <v>1723</v>
      </c>
      <c r="O8" s="265">
        <v>1613</v>
      </c>
      <c r="P8" s="265">
        <v>161412</v>
      </c>
      <c r="Q8" s="301">
        <v>160446</v>
      </c>
      <c r="R8" s="264">
        <v>373239</v>
      </c>
      <c r="S8" s="264">
        <v>466460</v>
      </c>
      <c r="T8" s="264">
        <v>517945</v>
      </c>
      <c r="U8" s="264">
        <v>18061</v>
      </c>
      <c r="V8" s="264">
        <v>48624.2</v>
      </c>
      <c r="W8" s="264">
        <v>16908</v>
      </c>
      <c r="X8" s="264">
        <v>4635</v>
      </c>
      <c r="Y8" s="264">
        <v>4590</v>
      </c>
      <c r="Z8" s="264">
        <v>3</v>
      </c>
      <c r="AA8" s="265">
        <v>3</v>
      </c>
    </row>
    <row r="9" spans="1:27" ht="15.75" customHeight="1">
      <c r="A9" s="252"/>
      <c r="B9" s="8"/>
      <c r="C9" s="30" t="s">
        <v>51</v>
      </c>
      <c r="D9" s="43"/>
      <c r="E9" s="91" t="s">
        <v>42</v>
      </c>
      <c r="F9" s="266">
        <v>338459</v>
      </c>
      <c r="G9" s="267">
        <f>G8-G10</f>
        <v>336829</v>
      </c>
      <c r="H9" s="266">
        <v>1687</v>
      </c>
      <c r="I9" s="267">
        <f>I8-I10</f>
        <v>1756</v>
      </c>
      <c r="J9" s="266">
        <v>178594</v>
      </c>
      <c r="K9" s="266">
        <v>175970</v>
      </c>
      <c r="L9" s="266">
        <v>56309</v>
      </c>
      <c r="M9" s="266">
        <v>59625</v>
      </c>
      <c r="N9" s="266">
        <v>1723</v>
      </c>
      <c r="O9" s="268">
        <v>1608</v>
      </c>
      <c r="P9" s="268">
        <v>161412</v>
      </c>
      <c r="Q9" s="302">
        <v>160446</v>
      </c>
      <c r="R9" s="266">
        <v>373239</v>
      </c>
      <c r="S9" s="266">
        <v>375605</v>
      </c>
      <c r="T9" s="266">
        <v>19005</v>
      </c>
      <c r="U9" s="266">
        <v>18061</v>
      </c>
      <c r="V9" s="266">
        <v>48624.2</v>
      </c>
      <c r="W9" s="266">
        <v>16908</v>
      </c>
      <c r="X9" s="266">
        <v>4635</v>
      </c>
      <c r="Y9" s="266">
        <v>4590</v>
      </c>
      <c r="Z9" s="266">
        <v>3</v>
      </c>
      <c r="AA9" s="268">
        <v>3</v>
      </c>
    </row>
    <row r="10" spans="1:27" ht="15.75" customHeight="1">
      <c r="A10" s="252"/>
      <c r="B10" s="10"/>
      <c r="C10" s="30" t="s">
        <v>52</v>
      </c>
      <c r="D10" s="43"/>
      <c r="E10" s="91" t="s">
        <v>43</v>
      </c>
      <c r="F10" s="266">
        <v>0</v>
      </c>
      <c r="G10" s="266">
        <v>1001</v>
      </c>
      <c r="H10" s="266">
        <v>0</v>
      </c>
      <c r="I10" s="266">
        <v>0</v>
      </c>
      <c r="J10" s="269">
        <v>1474</v>
      </c>
      <c r="K10" s="269">
        <v>988</v>
      </c>
      <c r="L10" s="266">
        <v>19</v>
      </c>
      <c r="M10" s="266">
        <v>580</v>
      </c>
      <c r="N10" s="266">
        <v>0</v>
      </c>
      <c r="O10" s="268">
        <v>5</v>
      </c>
      <c r="P10" s="268">
        <v>0</v>
      </c>
      <c r="Q10" s="302">
        <v>0</v>
      </c>
      <c r="R10" s="266">
        <v>0</v>
      </c>
      <c r="S10" s="266">
        <v>90854</v>
      </c>
      <c r="T10" s="269">
        <v>498940</v>
      </c>
      <c r="U10" s="269">
        <v>0</v>
      </c>
      <c r="V10" s="266">
        <v>0</v>
      </c>
      <c r="W10" s="276">
        <v>0</v>
      </c>
      <c r="X10" s="266">
        <v>0</v>
      </c>
      <c r="Y10" s="266">
        <v>0</v>
      </c>
      <c r="Z10" s="266">
        <v>0</v>
      </c>
      <c r="AA10" s="268">
        <v>0</v>
      </c>
    </row>
    <row r="11" spans="1:27" ht="15.75" customHeight="1">
      <c r="A11" s="252"/>
      <c r="B11" s="50" t="s">
        <v>53</v>
      </c>
      <c r="C11" s="63"/>
      <c r="D11" s="63"/>
      <c r="E11" s="90" t="s">
        <v>44</v>
      </c>
      <c r="F11" s="270">
        <v>305206</v>
      </c>
      <c r="G11" s="270">
        <v>308083</v>
      </c>
      <c r="H11" s="270">
        <v>1687</v>
      </c>
      <c r="I11" s="270">
        <v>1756</v>
      </c>
      <c r="J11" s="270">
        <v>140136</v>
      </c>
      <c r="K11" s="270">
        <v>140819</v>
      </c>
      <c r="L11" s="270">
        <v>55786</v>
      </c>
      <c r="M11" s="270">
        <v>58820</v>
      </c>
      <c r="N11" s="270">
        <v>1015</v>
      </c>
      <c r="O11" s="271">
        <v>1055</v>
      </c>
      <c r="P11" s="271">
        <v>164503</v>
      </c>
      <c r="Q11" s="303">
        <v>162909</v>
      </c>
      <c r="R11" s="270">
        <v>337889</v>
      </c>
      <c r="S11" s="270">
        <v>339242</v>
      </c>
      <c r="T11" s="270">
        <v>55066</v>
      </c>
      <c r="U11" s="270">
        <v>25803</v>
      </c>
      <c r="V11" s="270">
        <v>39782</v>
      </c>
      <c r="W11" s="270">
        <v>14150</v>
      </c>
      <c r="X11" s="270">
        <v>2974.8</v>
      </c>
      <c r="Y11" s="270">
        <v>3552</v>
      </c>
      <c r="Z11" s="270">
        <v>0</v>
      </c>
      <c r="AA11" s="271">
        <v>6</v>
      </c>
    </row>
    <row r="12" spans="1:27" ht="15.75" customHeight="1">
      <c r="A12" s="252"/>
      <c r="B12" s="7"/>
      <c r="C12" s="30" t="s">
        <v>54</v>
      </c>
      <c r="D12" s="43"/>
      <c r="E12" s="91" t="s">
        <v>45</v>
      </c>
      <c r="F12" s="266">
        <v>305206</v>
      </c>
      <c r="G12" s="267">
        <f>G11-G13</f>
        <v>305260</v>
      </c>
      <c r="H12" s="270">
        <v>1687</v>
      </c>
      <c r="I12" s="304">
        <f>I11-I13</f>
        <v>1756</v>
      </c>
      <c r="J12" s="270">
        <v>140136</v>
      </c>
      <c r="K12" s="270">
        <v>139972</v>
      </c>
      <c r="L12" s="266">
        <v>55778</v>
      </c>
      <c r="M12" s="266">
        <v>58812</v>
      </c>
      <c r="N12" s="266">
        <v>1015</v>
      </c>
      <c r="O12" s="268">
        <v>1055</v>
      </c>
      <c r="P12" s="268">
        <v>164435</v>
      </c>
      <c r="Q12" s="302">
        <f>154745+7748</f>
        <v>162493</v>
      </c>
      <c r="R12" s="270">
        <v>337889</v>
      </c>
      <c r="S12" s="270">
        <f>S11-S13</f>
        <v>338246</v>
      </c>
      <c r="T12" s="270">
        <v>31238</v>
      </c>
      <c r="U12" s="270">
        <v>20401</v>
      </c>
      <c r="V12" s="266">
        <v>38398.3</v>
      </c>
      <c r="W12" s="266">
        <v>6519</v>
      </c>
      <c r="X12" s="266">
        <v>2974.8</v>
      </c>
      <c r="Y12" s="266">
        <v>3552</v>
      </c>
      <c r="Z12" s="266">
        <v>0</v>
      </c>
      <c r="AA12" s="268">
        <v>6</v>
      </c>
    </row>
    <row r="13" spans="1:27" ht="15.75" customHeight="1">
      <c r="A13" s="252"/>
      <c r="B13" s="8"/>
      <c r="C13" s="52" t="s">
        <v>55</v>
      </c>
      <c r="D13" s="53"/>
      <c r="E13" s="95" t="s">
        <v>46</v>
      </c>
      <c r="F13" s="273">
        <v>0</v>
      </c>
      <c r="G13" s="273">
        <v>2823</v>
      </c>
      <c r="H13" s="269">
        <v>0</v>
      </c>
      <c r="I13" s="269">
        <v>0</v>
      </c>
      <c r="J13" s="269">
        <v>0</v>
      </c>
      <c r="K13" s="269">
        <v>847</v>
      </c>
      <c r="L13" s="273">
        <v>8</v>
      </c>
      <c r="M13" s="273">
        <v>8</v>
      </c>
      <c r="N13" s="273">
        <v>0</v>
      </c>
      <c r="O13" s="274">
        <v>0</v>
      </c>
      <c r="P13" s="274">
        <v>67</v>
      </c>
      <c r="Q13" s="305">
        <v>416</v>
      </c>
      <c r="R13" s="269">
        <v>0</v>
      </c>
      <c r="S13" s="269">
        <v>996</v>
      </c>
      <c r="T13" s="269">
        <v>23828</v>
      </c>
      <c r="U13" s="269">
        <v>5402</v>
      </c>
      <c r="V13" s="273">
        <v>1383.7</v>
      </c>
      <c r="W13" s="273">
        <v>7631</v>
      </c>
      <c r="X13" s="273">
        <v>0</v>
      </c>
      <c r="Y13" s="273">
        <v>0</v>
      </c>
      <c r="Z13" s="273">
        <v>0</v>
      </c>
      <c r="AA13" s="274">
        <v>0</v>
      </c>
    </row>
    <row r="14" spans="1:27" ht="15.75" customHeight="1">
      <c r="A14" s="252"/>
      <c r="B14" s="44" t="s">
        <v>56</v>
      </c>
      <c r="C14" s="43"/>
      <c r="D14" s="43"/>
      <c r="E14" s="91" t="s">
        <v>97</v>
      </c>
      <c r="F14" s="275">
        <f aca="true" t="shared" si="0" ref="F14:Q15">F9-F12</f>
        <v>33253</v>
      </c>
      <c r="G14" s="275">
        <f t="shared" si="0"/>
        <v>31569</v>
      </c>
      <c r="H14" s="275">
        <f t="shared" si="0"/>
        <v>0</v>
      </c>
      <c r="I14" s="275">
        <f t="shared" si="0"/>
        <v>0</v>
      </c>
      <c r="J14" s="275">
        <f t="shared" si="0"/>
        <v>38458</v>
      </c>
      <c r="K14" s="275">
        <f>K9-K12+1</f>
        <v>35999</v>
      </c>
      <c r="L14" s="275">
        <f t="shared" si="0"/>
        <v>531</v>
      </c>
      <c r="M14" s="275">
        <f>M9-M12+1</f>
        <v>814</v>
      </c>
      <c r="N14" s="275">
        <f t="shared" si="0"/>
        <v>708</v>
      </c>
      <c r="O14" s="268">
        <f t="shared" si="0"/>
        <v>553</v>
      </c>
      <c r="P14" s="268">
        <f t="shared" si="0"/>
        <v>-3023</v>
      </c>
      <c r="Q14" s="306">
        <f t="shared" si="0"/>
        <v>-2047</v>
      </c>
      <c r="R14" s="275">
        <f>R9-R12-1</f>
        <v>35349</v>
      </c>
      <c r="S14" s="275">
        <f>S9-S12</f>
        <v>37359</v>
      </c>
      <c r="T14" s="275">
        <f>T9-T12</f>
        <v>-12233</v>
      </c>
      <c r="U14" s="275">
        <v>-2340</v>
      </c>
      <c r="V14" s="275">
        <f aca="true" t="shared" si="1" ref="V14:Y15">V9-V12</f>
        <v>10225.899999999994</v>
      </c>
      <c r="W14" s="275">
        <f t="shared" si="1"/>
        <v>10389</v>
      </c>
      <c r="X14" s="275">
        <f t="shared" si="1"/>
        <v>1660.1999999999998</v>
      </c>
      <c r="Y14" s="275">
        <f t="shared" si="1"/>
        <v>1038</v>
      </c>
      <c r="Z14" s="275">
        <f>Z9-Z12</f>
        <v>3</v>
      </c>
      <c r="AA14" s="268">
        <f>AA9-AA12</f>
        <v>-3</v>
      </c>
    </row>
    <row r="15" spans="1:27" ht="15.75" customHeight="1">
      <c r="A15" s="252"/>
      <c r="B15" s="44" t="s">
        <v>57</v>
      </c>
      <c r="C15" s="43"/>
      <c r="D15" s="43"/>
      <c r="E15" s="91" t="s">
        <v>98</v>
      </c>
      <c r="F15" s="275">
        <f t="shared" si="0"/>
        <v>0</v>
      </c>
      <c r="G15" s="275">
        <f t="shared" si="0"/>
        <v>-1822</v>
      </c>
      <c r="H15" s="275">
        <f t="shared" si="0"/>
        <v>0</v>
      </c>
      <c r="I15" s="275">
        <f t="shared" si="0"/>
        <v>0</v>
      </c>
      <c r="J15" s="275">
        <f t="shared" si="0"/>
        <v>1474</v>
      </c>
      <c r="K15" s="275">
        <f t="shared" si="0"/>
        <v>141</v>
      </c>
      <c r="L15" s="275">
        <f t="shared" si="0"/>
        <v>11</v>
      </c>
      <c r="M15" s="275">
        <f t="shared" si="0"/>
        <v>572</v>
      </c>
      <c r="N15" s="275">
        <f t="shared" si="0"/>
        <v>0</v>
      </c>
      <c r="O15" s="268">
        <f t="shared" si="0"/>
        <v>5</v>
      </c>
      <c r="P15" s="268">
        <f t="shared" si="0"/>
        <v>-67</v>
      </c>
      <c r="Q15" s="306">
        <f t="shared" si="0"/>
        <v>-416</v>
      </c>
      <c r="R15" s="275">
        <f>R10-R13</f>
        <v>0</v>
      </c>
      <c r="S15" s="275">
        <f>S10-S13</f>
        <v>89858</v>
      </c>
      <c r="T15" s="275">
        <f>T10-T13</f>
        <v>475112</v>
      </c>
      <c r="U15" s="275">
        <v>-5402</v>
      </c>
      <c r="V15" s="275">
        <f t="shared" si="1"/>
        <v>-1383.7</v>
      </c>
      <c r="W15" s="275">
        <f t="shared" si="1"/>
        <v>-7631</v>
      </c>
      <c r="X15" s="275">
        <f t="shared" si="1"/>
        <v>0</v>
      </c>
      <c r="Y15" s="275">
        <f t="shared" si="1"/>
        <v>0</v>
      </c>
      <c r="Z15" s="275">
        <f>Z10-Z13</f>
        <v>0</v>
      </c>
      <c r="AA15" s="268">
        <f>AA10-AA13</f>
        <v>0</v>
      </c>
    </row>
    <row r="16" spans="1:27" ht="15.75" customHeight="1">
      <c r="A16" s="252"/>
      <c r="B16" s="44" t="s">
        <v>58</v>
      </c>
      <c r="C16" s="43"/>
      <c r="D16" s="43"/>
      <c r="E16" s="91" t="s">
        <v>99</v>
      </c>
      <c r="F16" s="275">
        <f>F8-F11</f>
        <v>33253</v>
      </c>
      <c r="G16" s="275">
        <f>G8-G11</f>
        <v>29747</v>
      </c>
      <c r="H16" s="275">
        <f>H8-H11</f>
        <v>0</v>
      </c>
      <c r="I16" s="275">
        <f>I8-I11</f>
        <v>0</v>
      </c>
      <c r="J16" s="275">
        <f>J8-J11-1</f>
        <v>39932</v>
      </c>
      <c r="K16" s="275">
        <f aca="true" t="shared" si="2" ref="K16:Q16">K8-K11</f>
        <v>36140</v>
      </c>
      <c r="L16" s="275">
        <f t="shared" si="2"/>
        <v>543</v>
      </c>
      <c r="M16" s="275">
        <f t="shared" si="2"/>
        <v>1385</v>
      </c>
      <c r="N16" s="275">
        <f t="shared" si="2"/>
        <v>708</v>
      </c>
      <c r="O16" s="268">
        <f t="shared" si="2"/>
        <v>558</v>
      </c>
      <c r="P16" s="268">
        <f t="shared" si="2"/>
        <v>-3091</v>
      </c>
      <c r="Q16" s="306">
        <f t="shared" si="2"/>
        <v>-2463</v>
      </c>
      <c r="R16" s="275">
        <f>R8-R11-1</f>
        <v>35349</v>
      </c>
      <c r="S16" s="275">
        <f>S8-S11</f>
        <v>127218</v>
      </c>
      <c r="T16" s="275">
        <f>T8-T11</f>
        <v>462879</v>
      </c>
      <c r="U16" s="275">
        <v>-7742</v>
      </c>
      <c r="V16" s="275">
        <f aca="true" t="shared" si="3" ref="V16:AA16">V8-V11</f>
        <v>8842.199999999997</v>
      </c>
      <c r="W16" s="275">
        <f t="shared" si="3"/>
        <v>2758</v>
      </c>
      <c r="X16" s="275">
        <f t="shared" si="3"/>
        <v>1660.1999999999998</v>
      </c>
      <c r="Y16" s="275">
        <f t="shared" si="3"/>
        <v>1038</v>
      </c>
      <c r="Z16" s="275">
        <f t="shared" si="3"/>
        <v>3</v>
      </c>
      <c r="AA16" s="268">
        <f t="shared" si="3"/>
        <v>-3</v>
      </c>
    </row>
    <row r="17" spans="1:27" ht="15.75" customHeight="1">
      <c r="A17" s="252"/>
      <c r="B17" s="44" t="s">
        <v>59</v>
      </c>
      <c r="C17" s="43"/>
      <c r="D17" s="43"/>
      <c r="E17" s="34"/>
      <c r="F17" s="307">
        <v>0</v>
      </c>
      <c r="G17" s="277">
        <v>0</v>
      </c>
      <c r="H17" s="269">
        <v>0</v>
      </c>
      <c r="I17" s="269">
        <v>0</v>
      </c>
      <c r="J17" s="266">
        <v>223785</v>
      </c>
      <c r="K17" s="266">
        <v>260434</v>
      </c>
      <c r="L17" s="266">
        <v>10331</v>
      </c>
      <c r="M17" s="266">
        <v>10402</v>
      </c>
      <c r="N17" s="269">
        <v>0</v>
      </c>
      <c r="O17" s="277">
        <v>0</v>
      </c>
      <c r="P17" s="277">
        <v>0</v>
      </c>
      <c r="Q17" s="308">
        <v>0</v>
      </c>
      <c r="R17" s="269">
        <v>0</v>
      </c>
      <c r="S17" s="269">
        <v>0</v>
      </c>
      <c r="T17" s="266">
        <v>0</v>
      </c>
      <c r="U17" s="266">
        <v>12931</v>
      </c>
      <c r="V17" s="266">
        <v>0</v>
      </c>
      <c r="W17" s="266">
        <v>0</v>
      </c>
      <c r="X17" s="269">
        <v>0</v>
      </c>
      <c r="Y17" s="269">
        <v>0</v>
      </c>
      <c r="Z17" s="309">
        <v>0</v>
      </c>
      <c r="AA17" s="277">
        <v>0</v>
      </c>
    </row>
    <row r="18" spans="1:27" ht="15.75" customHeight="1">
      <c r="A18" s="253"/>
      <c r="B18" s="47" t="s">
        <v>60</v>
      </c>
      <c r="C18" s="31"/>
      <c r="D18" s="31"/>
      <c r="E18" s="17"/>
      <c r="F18" s="278">
        <v>0</v>
      </c>
      <c r="G18" s="278">
        <v>0</v>
      </c>
      <c r="H18" s="279">
        <v>0</v>
      </c>
      <c r="I18" s="279">
        <v>0</v>
      </c>
      <c r="J18" s="279">
        <v>0</v>
      </c>
      <c r="K18" s="279">
        <v>0</v>
      </c>
      <c r="L18" s="279">
        <v>0</v>
      </c>
      <c r="M18" s="279">
        <v>0</v>
      </c>
      <c r="N18" s="279">
        <v>0</v>
      </c>
      <c r="O18" s="282">
        <v>0</v>
      </c>
      <c r="P18" s="282">
        <v>0</v>
      </c>
      <c r="Q18" s="310">
        <v>0</v>
      </c>
      <c r="R18" s="279">
        <v>0</v>
      </c>
      <c r="S18" s="279">
        <v>0</v>
      </c>
      <c r="T18" s="279">
        <v>0</v>
      </c>
      <c r="U18" s="279">
        <v>0</v>
      </c>
      <c r="V18" s="279">
        <v>0</v>
      </c>
      <c r="W18" s="279">
        <v>0</v>
      </c>
      <c r="X18" s="279">
        <v>0</v>
      </c>
      <c r="Y18" s="279">
        <v>0</v>
      </c>
      <c r="Z18" s="278">
        <v>0</v>
      </c>
      <c r="AA18" s="282">
        <v>0</v>
      </c>
    </row>
    <row r="19" spans="1:27" ht="15.75" customHeight="1">
      <c r="A19" s="252" t="s">
        <v>84</v>
      </c>
      <c r="B19" s="50" t="s">
        <v>61</v>
      </c>
      <c r="C19" s="51"/>
      <c r="D19" s="51"/>
      <c r="E19" s="96"/>
      <c r="F19" s="283">
        <v>48459</v>
      </c>
      <c r="G19" s="283">
        <v>49499</v>
      </c>
      <c r="H19" s="284">
        <v>238</v>
      </c>
      <c r="I19" s="284">
        <v>287</v>
      </c>
      <c r="J19" s="284">
        <v>16939</v>
      </c>
      <c r="K19" s="284">
        <v>23545</v>
      </c>
      <c r="L19" s="284">
        <v>5938</v>
      </c>
      <c r="M19" s="284">
        <v>7099</v>
      </c>
      <c r="N19" s="284">
        <v>0</v>
      </c>
      <c r="O19" s="285">
        <v>0</v>
      </c>
      <c r="P19" s="285">
        <v>718</v>
      </c>
      <c r="Q19" s="311">
        <v>6846</v>
      </c>
      <c r="R19" s="284">
        <v>183277</v>
      </c>
      <c r="S19" s="284">
        <v>182769</v>
      </c>
      <c r="T19" s="284">
        <v>72253</v>
      </c>
      <c r="U19" s="284">
        <v>2</v>
      </c>
      <c r="V19" s="284">
        <v>386.8</v>
      </c>
      <c r="W19" s="284">
        <v>6210</v>
      </c>
      <c r="X19" s="284">
        <v>0</v>
      </c>
      <c r="Y19" s="284">
        <v>1</v>
      </c>
      <c r="Z19" s="283">
        <v>638</v>
      </c>
      <c r="AA19" s="285">
        <v>865</v>
      </c>
    </row>
    <row r="20" spans="1:27" ht="15.75" customHeight="1">
      <c r="A20" s="252"/>
      <c r="B20" s="19"/>
      <c r="C20" s="30" t="s">
        <v>62</v>
      </c>
      <c r="D20" s="43"/>
      <c r="E20" s="91"/>
      <c r="F20" s="275">
        <v>19982</v>
      </c>
      <c r="G20" s="275">
        <v>40396</v>
      </c>
      <c r="H20" s="266">
        <v>0</v>
      </c>
      <c r="I20" s="266">
        <v>0</v>
      </c>
      <c r="J20" s="266">
        <v>5000</v>
      </c>
      <c r="K20" s="266">
        <v>5000</v>
      </c>
      <c r="L20" s="266">
        <v>5600</v>
      </c>
      <c r="M20" s="266">
        <v>6120</v>
      </c>
      <c r="N20" s="266">
        <v>0</v>
      </c>
      <c r="O20" s="268">
        <v>0</v>
      </c>
      <c r="P20" s="268">
        <v>663</v>
      </c>
      <c r="Q20" s="306">
        <v>828</v>
      </c>
      <c r="R20" s="266">
        <v>77240</v>
      </c>
      <c r="S20" s="266">
        <v>81886</v>
      </c>
      <c r="T20" s="266">
        <v>5975</v>
      </c>
      <c r="U20" s="266">
        <v>0</v>
      </c>
      <c r="V20" s="266">
        <v>0</v>
      </c>
      <c r="W20" s="266">
        <v>0</v>
      </c>
      <c r="X20" s="266">
        <v>0</v>
      </c>
      <c r="Y20" s="266">
        <v>0</v>
      </c>
      <c r="Z20" s="275">
        <v>0</v>
      </c>
      <c r="AA20" s="268">
        <v>0</v>
      </c>
    </row>
    <row r="21" spans="1:27" ht="15.75" customHeight="1">
      <c r="A21" s="252"/>
      <c r="B21" s="9" t="s">
        <v>63</v>
      </c>
      <c r="C21" s="63"/>
      <c r="D21" s="63"/>
      <c r="E21" s="90" t="s">
        <v>100</v>
      </c>
      <c r="F21" s="286">
        <v>48459</v>
      </c>
      <c r="G21" s="286">
        <v>49499</v>
      </c>
      <c r="H21" s="270">
        <v>238</v>
      </c>
      <c r="I21" s="270">
        <v>287</v>
      </c>
      <c r="J21" s="270">
        <v>16939</v>
      </c>
      <c r="K21" s="270">
        <v>23545</v>
      </c>
      <c r="L21" s="270">
        <v>5938</v>
      </c>
      <c r="M21" s="270">
        <v>7099</v>
      </c>
      <c r="N21" s="270">
        <v>0</v>
      </c>
      <c r="O21" s="271">
        <v>0</v>
      </c>
      <c r="P21" s="271">
        <v>718</v>
      </c>
      <c r="Q21" s="312">
        <v>6846</v>
      </c>
      <c r="R21" s="270">
        <v>183277</v>
      </c>
      <c r="S21" s="270">
        <f>S19</f>
        <v>182769</v>
      </c>
      <c r="T21" s="270">
        <v>72253</v>
      </c>
      <c r="U21" s="270">
        <v>2</v>
      </c>
      <c r="V21" s="270">
        <v>386.8</v>
      </c>
      <c r="W21" s="270">
        <v>6210</v>
      </c>
      <c r="X21" s="270">
        <v>0</v>
      </c>
      <c r="Y21" s="270">
        <v>1</v>
      </c>
      <c r="Z21" s="286">
        <v>638</v>
      </c>
      <c r="AA21" s="271">
        <v>865</v>
      </c>
    </row>
    <row r="22" spans="1:27" ht="15.75" customHeight="1">
      <c r="A22" s="252"/>
      <c r="B22" s="50" t="s">
        <v>64</v>
      </c>
      <c r="C22" s="51"/>
      <c r="D22" s="51"/>
      <c r="E22" s="96" t="s">
        <v>101</v>
      </c>
      <c r="F22" s="283">
        <v>133844</v>
      </c>
      <c r="G22" s="283">
        <v>132603</v>
      </c>
      <c r="H22" s="284">
        <v>392</v>
      </c>
      <c r="I22" s="284">
        <v>289</v>
      </c>
      <c r="J22" s="284">
        <v>90339</v>
      </c>
      <c r="K22" s="284">
        <v>89924</v>
      </c>
      <c r="L22" s="284">
        <v>11783</v>
      </c>
      <c r="M22" s="284">
        <v>10520</v>
      </c>
      <c r="N22" s="284">
        <v>197</v>
      </c>
      <c r="O22" s="285">
        <v>371</v>
      </c>
      <c r="P22" s="285">
        <v>36648</v>
      </c>
      <c r="Q22" s="311">
        <v>15756</v>
      </c>
      <c r="R22" s="284">
        <v>356812</v>
      </c>
      <c r="S22" s="284">
        <v>445103</v>
      </c>
      <c r="T22" s="284">
        <v>16277</v>
      </c>
      <c r="U22" s="284">
        <v>7616</v>
      </c>
      <c r="V22" s="284">
        <v>7849.8</v>
      </c>
      <c r="W22" s="284">
        <v>11850</v>
      </c>
      <c r="X22" s="284">
        <v>635.3</v>
      </c>
      <c r="Y22" s="284">
        <v>918</v>
      </c>
      <c r="Z22" s="283">
        <v>608</v>
      </c>
      <c r="AA22" s="285">
        <v>611</v>
      </c>
    </row>
    <row r="23" spans="1:27" ht="15.75" customHeight="1">
      <c r="A23" s="252"/>
      <c r="B23" s="7" t="s">
        <v>65</v>
      </c>
      <c r="C23" s="52" t="s">
        <v>66</v>
      </c>
      <c r="D23" s="53"/>
      <c r="E23" s="95"/>
      <c r="F23" s="272">
        <v>19545</v>
      </c>
      <c r="G23" s="272">
        <v>24354</v>
      </c>
      <c r="H23" s="273">
        <v>0</v>
      </c>
      <c r="I23" s="273">
        <v>0</v>
      </c>
      <c r="J23" s="273">
        <v>31595</v>
      </c>
      <c r="K23" s="273">
        <v>51413</v>
      </c>
      <c r="L23" s="273">
        <v>5380</v>
      </c>
      <c r="M23" s="273">
        <v>2090</v>
      </c>
      <c r="N23" s="273">
        <v>0</v>
      </c>
      <c r="O23" s="274">
        <v>0</v>
      </c>
      <c r="P23" s="274">
        <v>26790</v>
      </c>
      <c r="Q23" s="313">
        <v>6640</v>
      </c>
      <c r="R23" s="273">
        <v>149569</v>
      </c>
      <c r="S23" s="273">
        <v>157426</v>
      </c>
      <c r="T23" s="273">
        <v>3063</v>
      </c>
      <c r="U23" s="273">
        <v>3287</v>
      </c>
      <c r="V23" s="273">
        <v>0</v>
      </c>
      <c r="W23" s="273">
        <v>0</v>
      </c>
      <c r="X23" s="273">
        <v>115.7</v>
      </c>
      <c r="Y23" s="273">
        <v>196</v>
      </c>
      <c r="Z23" s="272">
        <v>0</v>
      </c>
      <c r="AA23" s="274">
        <v>0</v>
      </c>
    </row>
    <row r="24" spans="1:27" ht="15.75" customHeight="1">
      <c r="A24" s="252"/>
      <c r="B24" s="44" t="s">
        <v>102</v>
      </c>
      <c r="C24" s="43"/>
      <c r="D24" s="43"/>
      <c r="E24" s="91" t="s">
        <v>103</v>
      </c>
      <c r="F24" s="275">
        <f>F21-F22</f>
        <v>-85385</v>
      </c>
      <c r="G24" s="275">
        <v>-83105</v>
      </c>
      <c r="H24" s="275">
        <f>H21-H22</f>
        <v>-154</v>
      </c>
      <c r="I24" s="275">
        <f>I21-I22</f>
        <v>-2</v>
      </c>
      <c r="J24" s="275">
        <f aca="true" t="shared" si="4" ref="J24:Q24">J21-J22</f>
        <v>-73400</v>
      </c>
      <c r="K24" s="275">
        <f>K21-K22-1</f>
        <v>-66380</v>
      </c>
      <c r="L24" s="275">
        <f t="shared" si="4"/>
        <v>-5845</v>
      </c>
      <c r="M24" s="275">
        <f t="shared" si="4"/>
        <v>-3421</v>
      </c>
      <c r="N24" s="275">
        <f t="shared" si="4"/>
        <v>-197</v>
      </c>
      <c r="O24" s="268">
        <f t="shared" si="4"/>
        <v>-371</v>
      </c>
      <c r="P24" s="268">
        <f t="shared" si="4"/>
        <v>-35930</v>
      </c>
      <c r="Q24" s="306">
        <f t="shared" si="4"/>
        <v>-8910</v>
      </c>
      <c r="R24" s="275">
        <f>R21-R22</f>
        <v>-173535</v>
      </c>
      <c r="S24" s="275">
        <f>S21-S22</f>
        <v>-262334</v>
      </c>
      <c r="T24" s="275">
        <f>T21-T22</f>
        <v>55976</v>
      </c>
      <c r="U24" s="275">
        <v>-7614</v>
      </c>
      <c r="V24" s="275">
        <f aca="true" t="shared" si="5" ref="V24:AA24">V21-V22</f>
        <v>-7463</v>
      </c>
      <c r="W24" s="275">
        <f t="shared" si="5"/>
        <v>-5640</v>
      </c>
      <c r="X24" s="275">
        <f t="shared" si="5"/>
        <v>-635.3</v>
      </c>
      <c r="Y24" s="275">
        <f t="shared" si="5"/>
        <v>-917</v>
      </c>
      <c r="Z24" s="275">
        <f t="shared" si="5"/>
        <v>30</v>
      </c>
      <c r="AA24" s="268">
        <f t="shared" si="5"/>
        <v>254</v>
      </c>
    </row>
    <row r="25" spans="1:27" ht="15.75" customHeight="1">
      <c r="A25" s="252"/>
      <c r="B25" s="101" t="s">
        <v>67</v>
      </c>
      <c r="C25" s="53"/>
      <c r="D25" s="53"/>
      <c r="E25" s="254" t="s">
        <v>104</v>
      </c>
      <c r="F25" s="287">
        <v>85385</v>
      </c>
      <c r="G25" s="287">
        <v>83105</v>
      </c>
      <c r="H25" s="288">
        <v>154</v>
      </c>
      <c r="I25" s="288">
        <v>2</v>
      </c>
      <c r="J25" s="288">
        <v>73400</v>
      </c>
      <c r="K25" s="288">
        <v>66380</v>
      </c>
      <c r="L25" s="288">
        <v>5845</v>
      </c>
      <c r="M25" s="288">
        <v>3421</v>
      </c>
      <c r="N25" s="288">
        <v>197</v>
      </c>
      <c r="O25" s="289">
        <v>371</v>
      </c>
      <c r="P25" s="289">
        <v>35930</v>
      </c>
      <c r="Q25" s="314">
        <v>8910</v>
      </c>
      <c r="R25" s="288">
        <f>-R24</f>
        <v>173535</v>
      </c>
      <c r="S25" s="288">
        <f>-S24</f>
        <v>262334</v>
      </c>
      <c r="T25" s="288">
        <v>-55976</v>
      </c>
      <c r="U25" s="288">
        <v>7614</v>
      </c>
      <c r="V25" s="288">
        <v>44867.3</v>
      </c>
      <c r="W25" s="288">
        <v>4674</v>
      </c>
      <c r="X25" s="288">
        <v>2239.5</v>
      </c>
      <c r="Y25" s="288">
        <v>2342</v>
      </c>
      <c r="Z25" s="287">
        <v>0</v>
      </c>
      <c r="AA25" s="289">
        <v>0</v>
      </c>
    </row>
    <row r="26" spans="1:27" ht="15.75" customHeight="1">
      <c r="A26" s="252"/>
      <c r="B26" s="9" t="s">
        <v>68</v>
      </c>
      <c r="C26" s="63"/>
      <c r="D26" s="63"/>
      <c r="E26" s="255"/>
      <c r="F26" s="290"/>
      <c r="G26" s="290"/>
      <c r="H26" s="291"/>
      <c r="I26" s="291"/>
      <c r="J26" s="291"/>
      <c r="K26" s="291"/>
      <c r="L26" s="291"/>
      <c r="M26" s="291"/>
      <c r="N26" s="291"/>
      <c r="O26" s="292"/>
      <c r="P26" s="292"/>
      <c r="Q26" s="315"/>
      <c r="R26" s="291"/>
      <c r="S26" s="291"/>
      <c r="T26" s="291"/>
      <c r="U26" s="291"/>
      <c r="V26" s="291"/>
      <c r="W26" s="291"/>
      <c r="X26" s="291"/>
      <c r="Y26" s="291"/>
      <c r="Z26" s="290"/>
      <c r="AA26" s="292"/>
    </row>
    <row r="27" spans="1:27" ht="15.75" customHeight="1">
      <c r="A27" s="253"/>
      <c r="B27" s="47" t="s">
        <v>105</v>
      </c>
      <c r="C27" s="31"/>
      <c r="D27" s="31"/>
      <c r="E27" s="92" t="s">
        <v>106</v>
      </c>
      <c r="F27" s="293">
        <f>F24+F25</f>
        <v>0</v>
      </c>
      <c r="G27" s="293">
        <f>G24+G25</f>
        <v>0</v>
      </c>
      <c r="H27" s="293">
        <f>H24+H25</f>
        <v>0</v>
      </c>
      <c r="I27" s="293">
        <f>I24+I25</f>
        <v>0</v>
      </c>
      <c r="J27" s="316">
        <f aca="true" t="shared" si="6" ref="J27:Q27">J24+J25</f>
        <v>0</v>
      </c>
      <c r="K27" s="317">
        <f t="shared" si="6"/>
        <v>0</v>
      </c>
      <c r="L27" s="293">
        <f t="shared" si="6"/>
        <v>0</v>
      </c>
      <c r="M27" s="293">
        <f t="shared" si="6"/>
        <v>0</v>
      </c>
      <c r="N27" s="316">
        <f t="shared" si="6"/>
        <v>0</v>
      </c>
      <c r="O27" s="317">
        <f t="shared" si="6"/>
        <v>0</v>
      </c>
      <c r="P27" s="280">
        <f t="shared" si="6"/>
        <v>0</v>
      </c>
      <c r="Q27" s="318">
        <f t="shared" si="6"/>
        <v>0</v>
      </c>
      <c r="R27" s="293">
        <f>R24+R25</f>
        <v>0</v>
      </c>
      <c r="S27" s="293">
        <f>S24+S25</f>
        <v>0</v>
      </c>
      <c r="T27" s="293">
        <f>T24+T25</f>
        <v>0</v>
      </c>
      <c r="U27" s="293">
        <v>0</v>
      </c>
      <c r="V27" s="293">
        <f aca="true" t="shared" si="7" ref="V27:AA27">V24+V25</f>
        <v>37404.3</v>
      </c>
      <c r="W27" s="293">
        <f t="shared" si="7"/>
        <v>-966</v>
      </c>
      <c r="X27" s="293">
        <f t="shared" si="7"/>
        <v>1604.2</v>
      </c>
      <c r="Y27" s="293">
        <f t="shared" si="7"/>
        <v>1425</v>
      </c>
      <c r="Z27" s="293">
        <f t="shared" si="7"/>
        <v>30</v>
      </c>
      <c r="AA27" s="280">
        <f t="shared" si="7"/>
        <v>254</v>
      </c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33"/>
      <c r="M28" s="114"/>
      <c r="N28" s="114"/>
      <c r="O28" s="114"/>
      <c r="P28" s="114"/>
      <c r="Q28" s="114"/>
      <c r="R28" s="114"/>
      <c r="S28" s="114"/>
      <c r="T28" s="114"/>
      <c r="U28" s="114"/>
      <c r="V28" s="139"/>
      <c r="W28" s="139"/>
      <c r="X28" s="139"/>
      <c r="Y28" s="139"/>
    </row>
    <row r="29" spans="1:25" ht="15.75" customHeight="1">
      <c r="A29" s="31"/>
      <c r="F29" s="114"/>
      <c r="G29" s="114"/>
      <c r="H29" s="114"/>
      <c r="I29" s="114"/>
      <c r="J29" s="134"/>
      <c r="K29" s="134"/>
      <c r="L29" s="133"/>
      <c r="M29" s="114"/>
      <c r="N29" s="114"/>
      <c r="O29" s="134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34"/>
    </row>
    <row r="30" spans="1:25" ht="15.75" customHeight="1">
      <c r="A30" s="246" t="s">
        <v>69</v>
      </c>
      <c r="B30" s="247"/>
      <c r="C30" s="247"/>
      <c r="D30" s="247"/>
      <c r="E30" s="248"/>
      <c r="F30" s="262" t="s">
        <v>258</v>
      </c>
      <c r="G30" s="263"/>
      <c r="H30" s="230"/>
      <c r="I30" s="231"/>
      <c r="J30" s="230"/>
      <c r="K30" s="231"/>
      <c r="L30" s="230"/>
      <c r="M30" s="231"/>
      <c r="N30" s="230"/>
      <c r="O30" s="231"/>
      <c r="P30" s="135"/>
      <c r="Q30" s="133"/>
      <c r="R30" s="135"/>
      <c r="S30" s="133"/>
      <c r="T30" s="135"/>
      <c r="U30" s="133"/>
      <c r="V30" s="135"/>
      <c r="W30" s="133"/>
      <c r="X30" s="135"/>
      <c r="Y30" s="133"/>
    </row>
    <row r="31" spans="1:25" ht="15.75" customHeight="1">
      <c r="A31" s="249"/>
      <c r="B31" s="250"/>
      <c r="C31" s="250"/>
      <c r="D31" s="250"/>
      <c r="E31" s="251"/>
      <c r="F31" s="110" t="s">
        <v>257</v>
      </c>
      <c r="G31" s="38" t="s">
        <v>2</v>
      </c>
      <c r="H31" s="110" t="s">
        <v>257</v>
      </c>
      <c r="I31" s="38" t="s">
        <v>2</v>
      </c>
      <c r="J31" s="110" t="s">
        <v>257</v>
      </c>
      <c r="K31" s="38" t="s">
        <v>2</v>
      </c>
      <c r="L31" s="110" t="s">
        <v>257</v>
      </c>
      <c r="M31" s="38" t="s">
        <v>2</v>
      </c>
      <c r="N31" s="110" t="s">
        <v>257</v>
      </c>
      <c r="O31" s="203" t="s">
        <v>2</v>
      </c>
      <c r="P31" s="139"/>
      <c r="Q31" s="139"/>
      <c r="R31" s="139"/>
      <c r="S31" s="139"/>
      <c r="T31" s="139"/>
      <c r="U31" s="139"/>
      <c r="V31" s="139"/>
      <c r="W31" s="139"/>
      <c r="X31" s="139"/>
      <c r="Y31" s="139"/>
    </row>
    <row r="32" spans="1:25" ht="15.75" customHeight="1">
      <c r="A32" s="232" t="s">
        <v>85</v>
      </c>
      <c r="B32" s="55" t="s">
        <v>50</v>
      </c>
      <c r="C32" s="56"/>
      <c r="D32" s="56"/>
      <c r="E32" s="15" t="s">
        <v>41</v>
      </c>
      <c r="F32" s="284">
        <v>4654</v>
      </c>
      <c r="G32" s="284">
        <v>4590</v>
      </c>
      <c r="H32" s="111"/>
      <c r="I32" s="112"/>
      <c r="J32" s="111"/>
      <c r="K32" s="113"/>
      <c r="L32" s="66"/>
      <c r="M32" s="140"/>
      <c r="N32" s="111"/>
      <c r="O32" s="141"/>
      <c r="P32" s="140"/>
      <c r="Q32" s="140"/>
      <c r="R32" s="140"/>
      <c r="S32" s="140"/>
      <c r="T32" s="142"/>
      <c r="U32" s="142"/>
      <c r="V32" s="140"/>
      <c r="W32" s="140"/>
      <c r="X32" s="142"/>
      <c r="Y32" s="142"/>
    </row>
    <row r="33" spans="1:25" ht="15.75" customHeight="1">
      <c r="A33" s="233"/>
      <c r="B33" s="8"/>
      <c r="C33" s="52" t="s">
        <v>70</v>
      </c>
      <c r="D33" s="53"/>
      <c r="E33" s="99"/>
      <c r="F33" s="273">
        <v>1323</v>
      </c>
      <c r="G33" s="273">
        <v>1335</v>
      </c>
      <c r="H33" s="68"/>
      <c r="I33" s="122"/>
      <c r="J33" s="68"/>
      <c r="K33" s="123"/>
      <c r="L33" s="68"/>
      <c r="M33" s="143"/>
      <c r="N33" s="68"/>
      <c r="O33" s="121"/>
      <c r="P33" s="140"/>
      <c r="Q33" s="140"/>
      <c r="R33" s="140"/>
      <c r="S33" s="140"/>
      <c r="T33" s="142"/>
      <c r="U33" s="142"/>
      <c r="V33" s="140"/>
      <c r="W33" s="140"/>
      <c r="X33" s="142"/>
      <c r="Y33" s="142"/>
    </row>
    <row r="34" spans="1:25" ht="15.75" customHeight="1">
      <c r="A34" s="233"/>
      <c r="B34" s="8"/>
      <c r="C34" s="24"/>
      <c r="D34" s="30" t="s">
        <v>71</v>
      </c>
      <c r="E34" s="94"/>
      <c r="F34" s="266">
        <v>1323</v>
      </c>
      <c r="G34" s="266">
        <v>1334</v>
      </c>
      <c r="H34" s="70"/>
      <c r="I34" s="116"/>
      <c r="J34" s="70"/>
      <c r="K34" s="117"/>
      <c r="L34" s="70"/>
      <c r="M34" s="115"/>
      <c r="N34" s="70"/>
      <c r="O34" s="124"/>
      <c r="P34" s="140"/>
      <c r="Q34" s="140"/>
      <c r="R34" s="140"/>
      <c r="S34" s="140"/>
      <c r="T34" s="142"/>
      <c r="U34" s="142"/>
      <c r="V34" s="140"/>
      <c r="W34" s="140"/>
      <c r="X34" s="142"/>
      <c r="Y34" s="142"/>
    </row>
    <row r="35" spans="1:25" ht="15.75" customHeight="1">
      <c r="A35" s="233"/>
      <c r="B35" s="10"/>
      <c r="C35" s="62" t="s">
        <v>72</v>
      </c>
      <c r="D35" s="63"/>
      <c r="E35" s="100"/>
      <c r="F35" s="270">
        <v>3331</v>
      </c>
      <c r="G35" s="270">
        <v>3255</v>
      </c>
      <c r="H35" s="118"/>
      <c r="I35" s="120"/>
      <c r="J35" s="144"/>
      <c r="K35" s="145"/>
      <c r="L35" s="118"/>
      <c r="M35" s="119"/>
      <c r="N35" s="118"/>
      <c r="O35" s="131"/>
      <c r="P35" s="140"/>
      <c r="Q35" s="140"/>
      <c r="R35" s="140"/>
      <c r="S35" s="140"/>
      <c r="T35" s="142"/>
      <c r="U35" s="142"/>
      <c r="V35" s="140"/>
      <c r="W35" s="140"/>
      <c r="X35" s="142"/>
      <c r="Y35" s="142"/>
    </row>
    <row r="36" spans="1:25" ht="15.75" customHeight="1">
      <c r="A36" s="233"/>
      <c r="B36" s="50" t="s">
        <v>53</v>
      </c>
      <c r="C36" s="51"/>
      <c r="D36" s="51"/>
      <c r="E36" s="15" t="s">
        <v>42</v>
      </c>
      <c r="F36" s="284">
        <v>4654</v>
      </c>
      <c r="G36" s="284">
        <v>4590</v>
      </c>
      <c r="H36" s="66"/>
      <c r="I36" s="129"/>
      <c r="J36" s="66"/>
      <c r="K36" s="130"/>
      <c r="L36" s="66"/>
      <c r="M36" s="140"/>
      <c r="N36" s="66"/>
      <c r="O36" s="128"/>
      <c r="P36" s="140"/>
      <c r="Q36" s="140"/>
      <c r="R36" s="140"/>
      <c r="S36" s="140"/>
      <c r="T36" s="140"/>
      <c r="U36" s="140"/>
      <c r="V36" s="140"/>
      <c r="W36" s="140"/>
      <c r="X36" s="142"/>
      <c r="Y36" s="142"/>
    </row>
    <row r="37" spans="1:25" ht="15.75" customHeight="1">
      <c r="A37" s="233"/>
      <c r="B37" s="8"/>
      <c r="C37" s="30" t="s">
        <v>73</v>
      </c>
      <c r="D37" s="43"/>
      <c r="E37" s="94"/>
      <c r="F37" s="266">
        <v>4641</v>
      </c>
      <c r="G37" s="266">
        <v>4569</v>
      </c>
      <c r="H37" s="70"/>
      <c r="I37" s="116"/>
      <c r="J37" s="70"/>
      <c r="K37" s="117"/>
      <c r="L37" s="70"/>
      <c r="M37" s="115"/>
      <c r="N37" s="70"/>
      <c r="O37" s="124"/>
      <c r="P37" s="140"/>
      <c r="Q37" s="140"/>
      <c r="R37" s="140"/>
      <c r="S37" s="140"/>
      <c r="T37" s="140"/>
      <c r="U37" s="140"/>
      <c r="V37" s="140"/>
      <c r="W37" s="140"/>
      <c r="X37" s="142"/>
      <c r="Y37" s="142"/>
    </row>
    <row r="38" spans="1:25" ht="15.75" customHeight="1">
      <c r="A38" s="233"/>
      <c r="B38" s="10"/>
      <c r="C38" s="30" t="s">
        <v>74</v>
      </c>
      <c r="D38" s="43"/>
      <c r="E38" s="94"/>
      <c r="F38" s="275">
        <v>13</v>
      </c>
      <c r="G38" s="275">
        <v>21</v>
      </c>
      <c r="H38" s="70"/>
      <c r="I38" s="116"/>
      <c r="J38" s="70"/>
      <c r="K38" s="145"/>
      <c r="L38" s="70"/>
      <c r="M38" s="115"/>
      <c r="N38" s="70"/>
      <c r="O38" s="124"/>
      <c r="P38" s="140"/>
      <c r="Q38" s="140"/>
      <c r="R38" s="142"/>
      <c r="S38" s="142"/>
      <c r="T38" s="140"/>
      <c r="U38" s="140"/>
      <c r="V38" s="140"/>
      <c r="W38" s="140"/>
      <c r="X38" s="142"/>
      <c r="Y38" s="142"/>
    </row>
    <row r="39" spans="1:25" ht="15.75" customHeight="1">
      <c r="A39" s="234"/>
      <c r="B39" s="11" t="s">
        <v>75</v>
      </c>
      <c r="C39" s="12"/>
      <c r="D39" s="12"/>
      <c r="E39" s="98" t="s">
        <v>108</v>
      </c>
      <c r="F39" s="293">
        <f>F32-F36</f>
        <v>0</v>
      </c>
      <c r="G39" s="293">
        <v>0</v>
      </c>
      <c r="H39" s="73">
        <f aca="true" t="shared" si="8" ref="H39:O39">H32-H36</f>
        <v>0</v>
      </c>
      <c r="I39" s="132">
        <f t="shared" si="8"/>
        <v>0</v>
      </c>
      <c r="J39" s="73">
        <f t="shared" si="8"/>
        <v>0</v>
      </c>
      <c r="K39" s="132">
        <f t="shared" si="8"/>
        <v>0</v>
      </c>
      <c r="L39" s="73">
        <f t="shared" si="8"/>
        <v>0</v>
      </c>
      <c r="M39" s="132">
        <f t="shared" si="8"/>
        <v>0</v>
      </c>
      <c r="N39" s="73">
        <f t="shared" si="8"/>
        <v>0</v>
      </c>
      <c r="O39" s="132">
        <f t="shared" si="8"/>
        <v>0</v>
      </c>
      <c r="P39" s="140"/>
      <c r="Q39" s="140"/>
      <c r="R39" s="140"/>
      <c r="S39" s="140"/>
      <c r="T39" s="140"/>
      <c r="U39" s="140"/>
      <c r="V39" s="140"/>
      <c r="W39" s="140"/>
      <c r="X39" s="142"/>
      <c r="Y39" s="142"/>
    </row>
    <row r="40" spans="1:25" ht="15.75" customHeight="1">
      <c r="A40" s="232" t="s">
        <v>86</v>
      </c>
      <c r="B40" s="50" t="s">
        <v>76</v>
      </c>
      <c r="C40" s="51"/>
      <c r="D40" s="51"/>
      <c r="E40" s="15" t="s">
        <v>44</v>
      </c>
      <c r="F40" s="283">
        <v>1183</v>
      </c>
      <c r="G40" s="283">
        <v>1348</v>
      </c>
      <c r="H40" s="66"/>
      <c r="I40" s="129"/>
      <c r="J40" s="66"/>
      <c r="K40" s="130"/>
      <c r="L40" s="66"/>
      <c r="M40" s="140"/>
      <c r="N40" s="66"/>
      <c r="O40" s="128"/>
      <c r="P40" s="140"/>
      <c r="Q40" s="140"/>
      <c r="R40" s="140"/>
      <c r="S40" s="140"/>
      <c r="T40" s="142"/>
      <c r="U40" s="142"/>
      <c r="V40" s="142"/>
      <c r="W40" s="142"/>
      <c r="X40" s="140"/>
      <c r="Y40" s="140"/>
    </row>
    <row r="41" spans="1:25" ht="15.75" customHeight="1">
      <c r="A41" s="235"/>
      <c r="B41" s="10"/>
      <c r="C41" s="30" t="s">
        <v>77</v>
      </c>
      <c r="D41" s="43"/>
      <c r="E41" s="94"/>
      <c r="F41" s="295">
        <v>608</v>
      </c>
      <c r="G41" s="295">
        <v>609</v>
      </c>
      <c r="H41" s="144"/>
      <c r="I41" s="145"/>
      <c r="J41" s="70"/>
      <c r="K41" s="117"/>
      <c r="L41" s="70"/>
      <c r="M41" s="115"/>
      <c r="N41" s="70"/>
      <c r="O41" s="124"/>
      <c r="P41" s="142"/>
      <c r="Q41" s="142"/>
      <c r="R41" s="142"/>
      <c r="S41" s="142"/>
      <c r="T41" s="142"/>
      <c r="U41" s="142"/>
      <c r="V41" s="142"/>
      <c r="W41" s="142"/>
      <c r="X41" s="140"/>
      <c r="Y41" s="140"/>
    </row>
    <row r="42" spans="1:25" ht="15.75" customHeight="1">
      <c r="A42" s="235"/>
      <c r="B42" s="50" t="s">
        <v>64</v>
      </c>
      <c r="C42" s="51"/>
      <c r="D42" s="51"/>
      <c r="E42" s="15" t="s">
        <v>45</v>
      </c>
      <c r="F42" s="283">
        <v>1183</v>
      </c>
      <c r="G42" s="283">
        <v>1348</v>
      </c>
      <c r="H42" s="66"/>
      <c r="I42" s="129"/>
      <c r="J42" s="66"/>
      <c r="K42" s="130"/>
      <c r="L42" s="66"/>
      <c r="M42" s="140"/>
      <c r="N42" s="66"/>
      <c r="O42" s="128"/>
      <c r="P42" s="140"/>
      <c r="Q42" s="140"/>
      <c r="R42" s="140"/>
      <c r="S42" s="140"/>
      <c r="T42" s="142"/>
      <c r="U42" s="142"/>
      <c r="V42" s="140"/>
      <c r="W42" s="140"/>
      <c r="X42" s="140"/>
      <c r="Y42" s="140"/>
    </row>
    <row r="43" spans="1:25" ht="15.75" customHeight="1">
      <c r="A43" s="235"/>
      <c r="B43" s="10"/>
      <c r="C43" s="30" t="s">
        <v>78</v>
      </c>
      <c r="D43" s="43"/>
      <c r="E43" s="94"/>
      <c r="F43" s="275">
        <v>571</v>
      </c>
      <c r="G43" s="275">
        <v>734</v>
      </c>
      <c r="H43" s="70"/>
      <c r="I43" s="116"/>
      <c r="J43" s="144"/>
      <c r="K43" s="145"/>
      <c r="L43" s="70"/>
      <c r="M43" s="115"/>
      <c r="N43" s="70"/>
      <c r="O43" s="124"/>
      <c r="P43" s="140"/>
      <c r="Q43" s="140"/>
      <c r="R43" s="142"/>
      <c r="S43" s="140"/>
      <c r="T43" s="142"/>
      <c r="U43" s="142"/>
      <c r="V43" s="140"/>
      <c r="W43" s="140"/>
      <c r="X43" s="142"/>
      <c r="Y43" s="142"/>
    </row>
    <row r="44" spans="1:25" ht="15.75" customHeight="1">
      <c r="A44" s="236"/>
      <c r="B44" s="47" t="s">
        <v>75</v>
      </c>
      <c r="C44" s="31"/>
      <c r="D44" s="31"/>
      <c r="E44" s="98" t="s">
        <v>109</v>
      </c>
      <c r="F44" s="278">
        <f>F40-F42</f>
        <v>0</v>
      </c>
      <c r="G44" s="278">
        <v>0</v>
      </c>
      <c r="H44" s="126">
        <f aca="true" t="shared" si="9" ref="H44:O44">H40-H42</f>
        <v>0</v>
      </c>
      <c r="I44" s="127">
        <f t="shared" si="9"/>
        <v>0</v>
      </c>
      <c r="J44" s="126">
        <f t="shared" si="9"/>
        <v>0</v>
      </c>
      <c r="K44" s="127">
        <f t="shared" si="9"/>
        <v>0</v>
      </c>
      <c r="L44" s="126">
        <f t="shared" si="9"/>
        <v>0</v>
      </c>
      <c r="M44" s="127">
        <f t="shared" si="9"/>
        <v>0</v>
      </c>
      <c r="N44" s="126">
        <f t="shared" si="9"/>
        <v>0</v>
      </c>
      <c r="O44" s="127">
        <f t="shared" si="9"/>
        <v>0</v>
      </c>
      <c r="P44" s="142"/>
      <c r="Q44" s="142"/>
      <c r="R44" s="140"/>
      <c r="S44" s="140"/>
      <c r="T44" s="142"/>
      <c r="U44" s="142"/>
      <c r="V44" s="140"/>
      <c r="W44" s="140"/>
      <c r="X44" s="140"/>
      <c r="Y44" s="140"/>
    </row>
    <row r="45" spans="1:25" ht="15.75" customHeight="1">
      <c r="A45" s="237" t="s">
        <v>87</v>
      </c>
      <c r="B45" s="25" t="s">
        <v>79</v>
      </c>
      <c r="C45" s="20"/>
      <c r="D45" s="20"/>
      <c r="E45" s="97" t="s">
        <v>110</v>
      </c>
      <c r="F45" s="296">
        <f>F39+F44</f>
        <v>0</v>
      </c>
      <c r="G45" s="296">
        <v>0</v>
      </c>
      <c r="H45" s="146">
        <f aca="true" t="shared" si="10" ref="H45:O45">H39+H44</f>
        <v>0</v>
      </c>
      <c r="I45" s="147">
        <f t="shared" si="10"/>
        <v>0</v>
      </c>
      <c r="J45" s="146">
        <f t="shared" si="10"/>
        <v>0</v>
      </c>
      <c r="K45" s="147">
        <f t="shared" si="10"/>
        <v>0</v>
      </c>
      <c r="L45" s="146">
        <f t="shared" si="10"/>
        <v>0</v>
      </c>
      <c r="M45" s="147">
        <f t="shared" si="10"/>
        <v>0</v>
      </c>
      <c r="N45" s="146">
        <f t="shared" si="10"/>
        <v>0</v>
      </c>
      <c r="O45" s="147">
        <f t="shared" si="10"/>
        <v>0</v>
      </c>
      <c r="P45" s="140"/>
      <c r="Q45" s="140"/>
      <c r="R45" s="140"/>
      <c r="S45" s="140"/>
      <c r="T45" s="140"/>
      <c r="U45" s="140"/>
      <c r="V45" s="140"/>
      <c r="W45" s="140"/>
      <c r="X45" s="140"/>
      <c r="Y45" s="140"/>
    </row>
    <row r="46" spans="1:25" ht="15.75" customHeight="1">
      <c r="A46" s="238"/>
      <c r="B46" s="44" t="s">
        <v>80</v>
      </c>
      <c r="C46" s="43"/>
      <c r="D46" s="43"/>
      <c r="E46" s="43"/>
      <c r="F46" s="295">
        <v>0</v>
      </c>
      <c r="G46" s="295">
        <v>0</v>
      </c>
      <c r="H46" s="144"/>
      <c r="I46" s="145"/>
      <c r="J46" s="144"/>
      <c r="K46" s="145"/>
      <c r="L46" s="70"/>
      <c r="M46" s="115"/>
      <c r="N46" s="144"/>
      <c r="O46" s="125"/>
      <c r="P46" s="142"/>
      <c r="Q46" s="142"/>
      <c r="R46" s="142"/>
      <c r="S46" s="142"/>
      <c r="T46" s="142"/>
      <c r="U46" s="142"/>
      <c r="V46" s="142"/>
      <c r="W46" s="142"/>
      <c r="X46" s="142"/>
      <c r="Y46" s="142"/>
    </row>
    <row r="47" spans="1:25" ht="15.75" customHeight="1">
      <c r="A47" s="238"/>
      <c r="B47" s="44" t="s">
        <v>81</v>
      </c>
      <c r="C47" s="43"/>
      <c r="D47" s="43"/>
      <c r="E47" s="43"/>
      <c r="F47" s="266">
        <v>0</v>
      </c>
      <c r="G47" s="266">
        <v>0</v>
      </c>
      <c r="H47" s="70"/>
      <c r="I47" s="116"/>
      <c r="J47" s="70"/>
      <c r="K47" s="117"/>
      <c r="L47" s="70"/>
      <c r="M47" s="115"/>
      <c r="N47" s="70"/>
      <c r="O47" s="124"/>
      <c r="P47" s="140"/>
      <c r="Q47" s="140"/>
      <c r="R47" s="140"/>
      <c r="S47" s="140"/>
      <c r="T47" s="140"/>
      <c r="U47" s="140"/>
      <c r="V47" s="140"/>
      <c r="W47" s="140"/>
      <c r="X47" s="140"/>
      <c r="Y47" s="140"/>
    </row>
    <row r="48" spans="1:25" ht="15.75" customHeight="1">
      <c r="A48" s="239"/>
      <c r="B48" s="47" t="s">
        <v>82</v>
      </c>
      <c r="C48" s="31"/>
      <c r="D48" s="31"/>
      <c r="E48" s="31"/>
      <c r="F48" s="297">
        <v>0</v>
      </c>
      <c r="G48" s="297">
        <v>0</v>
      </c>
      <c r="H48" s="74"/>
      <c r="I48" s="149"/>
      <c r="J48" s="74"/>
      <c r="K48" s="150"/>
      <c r="L48" s="74"/>
      <c r="M48" s="148"/>
      <c r="N48" s="74"/>
      <c r="O48" s="132"/>
      <c r="P48" s="140"/>
      <c r="Q48" s="140"/>
      <c r="R48" s="140"/>
      <c r="S48" s="140"/>
      <c r="T48" s="140"/>
      <c r="U48" s="140"/>
      <c r="V48" s="140"/>
      <c r="W48" s="140"/>
      <c r="X48" s="140"/>
      <c r="Y48" s="140"/>
    </row>
    <row r="49" spans="1:15" ht="15.75" customHeight="1">
      <c r="A49" s="13" t="s">
        <v>111</v>
      </c>
      <c r="O49" s="6"/>
    </row>
    <row r="50" spans="1:15" ht="15.75" customHeight="1">
      <c r="A50" s="13"/>
      <c r="O50" s="8"/>
    </row>
  </sheetData>
  <sheetProtection/>
  <mergeCells count="46">
    <mergeCell ref="A32:A39"/>
    <mergeCell ref="A40:A44"/>
    <mergeCell ref="A45:A48"/>
    <mergeCell ref="AA25:AA26"/>
    <mergeCell ref="A30:E31"/>
    <mergeCell ref="F30:G30"/>
    <mergeCell ref="H30:I30"/>
    <mergeCell ref="J30:K30"/>
    <mergeCell ref="L30:M30"/>
    <mergeCell ref="N30:O30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P6:Q6"/>
    <mergeCell ref="R6:S6"/>
    <mergeCell ref="T6:U6"/>
    <mergeCell ref="V6:W6"/>
    <mergeCell ref="X6:Y6"/>
    <mergeCell ref="Z6:AA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47"/>
  <sheetViews>
    <sheetView view="pageBreakPreview" zoomScale="85" zoomScaleSheetLayoutView="85" workbookViewId="0" topLeftCell="A1">
      <selection activeCell="G18" sqref="G18"/>
    </sheetView>
  </sheetViews>
  <sheetFormatPr defaultColWidth="9" defaultRowHeight="14.25"/>
  <cols>
    <col min="1" max="2" width="3.69921875" style="2" customWidth="1"/>
    <col min="3" max="3" width="21.296875" style="2" customWidth="1"/>
    <col min="4" max="4" width="20" style="2" customWidth="1"/>
    <col min="5" max="34" width="12.69921875" style="2" customWidth="1"/>
    <col min="35" max="16384" width="9" style="2" customWidth="1"/>
  </cols>
  <sheetData>
    <row r="1" spans="1:4" ht="33.75" customHeight="1">
      <c r="A1" s="153" t="s">
        <v>0</v>
      </c>
      <c r="B1" s="153"/>
      <c r="C1" s="204" t="s">
        <v>244</v>
      </c>
      <c r="D1" s="205"/>
    </row>
    <row r="3" spans="1:10" ht="15" customHeight="1">
      <c r="A3" s="36" t="s">
        <v>154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34" ht="15" customHeight="1">
      <c r="A5" s="206"/>
      <c r="B5" s="206" t="s">
        <v>259</v>
      </c>
      <c r="C5" s="206"/>
      <c r="D5" s="206"/>
      <c r="H5" s="37"/>
      <c r="L5" s="37"/>
      <c r="N5" s="37"/>
      <c r="AE5" s="319"/>
      <c r="AF5" s="319"/>
      <c r="AG5" s="319" t="s">
        <v>260</v>
      </c>
      <c r="AH5" s="319"/>
    </row>
    <row r="6" spans="1:34" ht="15" customHeight="1">
      <c r="A6" s="207"/>
      <c r="B6" s="208"/>
      <c r="C6" s="208"/>
      <c r="D6" s="208"/>
      <c r="E6" s="320" t="s">
        <v>261</v>
      </c>
      <c r="F6" s="321"/>
      <c r="G6" s="320" t="s">
        <v>262</v>
      </c>
      <c r="H6" s="321"/>
      <c r="I6" s="320" t="s">
        <v>263</v>
      </c>
      <c r="J6" s="321"/>
      <c r="K6" s="322" t="s">
        <v>264</v>
      </c>
      <c r="L6" s="323"/>
      <c r="M6" s="320" t="s">
        <v>265</v>
      </c>
      <c r="N6" s="321"/>
      <c r="O6" s="320" t="s">
        <v>266</v>
      </c>
      <c r="P6" s="321"/>
      <c r="Q6" s="324" t="s">
        <v>267</v>
      </c>
      <c r="R6" s="325"/>
      <c r="S6" s="320" t="s">
        <v>268</v>
      </c>
      <c r="T6" s="321"/>
      <c r="U6" s="320" t="s">
        <v>269</v>
      </c>
      <c r="V6" s="321"/>
      <c r="W6" s="320" t="s">
        <v>270</v>
      </c>
      <c r="X6" s="321"/>
      <c r="Y6" s="320" t="s">
        <v>271</v>
      </c>
      <c r="Z6" s="321"/>
      <c r="AA6" s="320" t="s">
        <v>272</v>
      </c>
      <c r="AB6" s="321"/>
      <c r="AC6" s="320" t="s">
        <v>273</v>
      </c>
      <c r="AD6" s="321"/>
      <c r="AE6" s="320" t="s">
        <v>274</v>
      </c>
      <c r="AF6" s="321"/>
      <c r="AG6" s="320" t="s">
        <v>275</v>
      </c>
      <c r="AH6" s="321"/>
    </row>
    <row r="7" spans="1:34" ht="15" customHeight="1">
      <c r="A7" s="59"/>
      <c r="B7" s="60"/>
      <c r="C7" s="60"/>
      <c r="D7" s="60"/>
      <c r="E7" s="209" t="s">
        <v>257</v>
      </c>
      <c r="F7" s="210" t="s">
        <v>2</v>
      </c>
      <c r="G7" s="209" t="s">
        <v>257</v>
      </c>
      <c r="H7" s="210" t="s">
        <v>2</v>
      </c>
      <c r="I7" s="209" t="s">
        <v>257</v>
      </c>
      <c r="J7" s="210" t="s">
        <v>2</v>
      </c>
      <c r="K7" s="209" t="s">
        <v>257</v>
      </c>
      <c r="L7" s="210" t="s">
        <v>2</v>
      </c>
      <c r="M7" s="209" t="s">
        <v>257</v>
      </c>
      <c r="N7" s="221" t="s">
        <v>2</v>
      </c>
      <c r="O7" s="209" t="s">
        <v>257</v>
      </c>
      <c r="P7" s="210" t="s">
        <v>2</v>
      </c>
      <c r="Q7" s="209" t="s">
        <v>257</v>
      </c>
      <c r="R7" s="210" t="s">
        <v>2</v>
      </c>
      <c r="S7" s="209" t="s">
        <v>257</v>
      </c>
      <c r="T7" s="210" t="s">
        <v>2</v>
      </c>
      <c r="U7" s="209" t="s">
        <v>257</v>
      </c>
      <c r="V7" s="210" t="s">
        <v>2</v>
      </c>
      <c r="W7" s="209" t="s">
        <v>257</v>
      </c>
      <c r="X7" s="221" t="s">
        <v>2</v>
      </c>
      <c r="Y7" s="209" t="s">
        <v>257</v>
      </c>
      <c r="Z7" s="210" t="s">
        <v>2</v>
      </c>
      <c r="AA7" s="209" t="s">
        <v>257</v>
      </c>
      <c r="AB7" s="221" t="s">
        <v>2</v>
      </c>
      <c r="AC7" s="209" t="s">
        <v>257</v>
      </c>
      <c r="AD7" s="221" t="s">
        <v>2</v>
      </c>
      <c r="AE7" s="209" t="s">
        <v>257</v>
      </c>
      <c r="AF7" s="326" t="s">
        <v>2</v>
      </c>
      <c r="AG7" s="209" t="s">
        <v>257</v>
      </c>
      <c r="AH7" s="326" t="s">
        <v>2</v>
      </c>
    </row>
    <row r="8" spans="1:34" ht="18" customHeight="1">
      <c r="A8" s="223" t="s">
        <v>155</v>
      </c>
      <c r="B8" s="211" t="s">
        <v>156</v>
      </c>
      <c r="C8" s="212"/>
      <c r="D8" s="212"/>
      <c r="E8" s="327">
        <v>1</v>
      </c>
      <c r="F8" s="327">
        <v>1</v>
      </c>
      <c r="G8" s="327">
        <v>44</v>
      </c>
      <c r="H8" s="327">
        <v>44</v>
      </c>
      <c r="I8" s="327">
        <v>22</v>
      </c>
      <c r="J8" s="327">
        <v>22</v>
      </c>
      <c r="K8" s="327">
        <v>22</v>
      </c>
      <c r="L8" s="327">
        <v>22</v>
      </c>
      <c r="M8" s="327">
        <v>26</v>
      </c>
      <c r="N8" s="328">
        <v>26</v>
      </c>
      <c r="O8" s="327">
        <v>2</v>
      </c>
      <c r="P8" s="327">
        <v>2</v>
      </c>
      <c r="Q8" s="327">
        <v>6</v>
      </c>
      <c r="R8" s="327">
        <v>6</v>
      </c>
      <c r="S8" s="327">
        <v>8</v>
      </c>
      <c r="T8" s="327">
        <v>8</v>
      </c>
      <c r="U8" s="327">
        <v>80</v>
      </c>
      <c r="V8" s="327">
        <v>79</v>
      </c>
      <c r="W8" s="327">
        <v>6</v>
      </c>
      <c r="X8" s="327">
        <v>6</v>
      </c>
      <c r="Y8" s="327">
        <v>4</v>
      </c>
      <c r="Z8" s="327">
        <v>4</v>
      </c>
      <c r="AA8" s="327">
        <v>1</v>
      </c>
      <c r="AB8" s="328">
        <v>1</v>
      </c>
      <c r="AC8" s="327">
        <v>9</v>
      </c>
      <c r="AD8" s="328">
        <v>9</v>
      </c>
      <c r="AE8" s="329">
        <v>8</v>
      </c>
      <c r="AF8" s="329">
        <v>8</v>
      </c>
      <c r="AG8" s="330">
        <v>4</v>
      </c>
      <c r="AH8" s="330">
        <v>4</v>
      </c>
    </row>
    <row r="9" spans="1:34" ht="18" customHeight="1">
      <c r="A9" s="224"/>
      <c r="B9" s="223" t="s">
        <v>157</v>
      </c>
      <c r="C9" s="172" t="s">
        <v>158</v>
      </c>
      <c r="D9" s="173"/>
      <c r="E9" s="331">
        <v>105</v>
      </c>
      <c r="F9" s="331">
        <v>105</v>
      </c>
      <c r="G9" s="331">
        <v>124279</v>
      </c>
      <c r="H9" s="331">
        <v>124279</v>
      </c>
      <c r="I9" s="331">
        <v>26023</v>
      </c>
      <c r="J9" s="331">
        <v>26023</v>
      </c>
      <c r="K9" s="331">
        <v>897</v>
      </c>
      <c r="L9" s="331">
        <v>897</v>
      </c>
      <c r="M9" s="331">
        <v>75921</v>
      </c>
      <c r="N9" s="332">
        <v>75921</v>
      </c>
      <c r="O9" s="331">
        <v>31290.9</v>
      </c>
      <c r="P9" s="331">
        <v>31291</v>
      </c>
      <c r="Q9" s="331">
        <v>300</v>
      </c>
      <c r="R9" s="331">
        <v>300</v>
      </c>
      <c r="S9" s="331">
        <v>490</v>
      </c>
      <c r="T9" s="331">
        <v>490</v>
      </c>
      <c r="U9" s="331">
        <v>600</v>
      </c>
      <c r="V9" s="331">
        <v>600</v>
      </c>
      <c r="W9" s="331">
        <v>3000</v>
      </c>
      <c r="X9" s="331">
        <v>3000</v>
      </c>
      <c r="Y9" s="331">
        <v>441</v>
      </c>
      <c r="Z9" s="331">
        <v>441</v>
      </c>
      <c r="AA9" s="331">
        <v>20</v>
      </c>
      <c r="AB9" s="332">
        <v>20</v>
      </c>
      <c r="AC9" s="331">
        <v>100</v>
      </c>
      <c r="AD9" s="332">
        <v>100</v>
      </c>
      <c r="AE9" s="333">
        <v>100</v>
      </c>
      <c r="AF9" s="333">
        <v>100</v>
      </c>
      <c r="AG9" s="334">
        <v>100</v>
      </c>
      <c r="AH9" s="334">
        <v>100</v>
      </c>
    </row>
    <row r="10" spans="1:34" ht="18" customHeight="1">
      <c r="A10" s="224"/>
      <c r="B10" s="224"/>
      <c r="C10" s="44" t="s">
        <v>159</v>
      </c>
      <c r="D10" s="43"/>
      <c r="E10" s="335">
        <v>105</v>
      </c>
      <c r="F10" s="335">
        <v>105</v>
      </c>
      <c r="G10" s="335">
        <v>113490</v>
      </c>
      <c r="H10" s="335">
        <v>113490</v>
      </c>
      <c r="I10" s="335">
        <v>20784</v>
      </c>
      <c r="J10" s="335">
        <v>20784</v>
      </c>
      <c r="K10" s="335">
        <v>459</v>
      </c>
      <c r="L10" s="335">
        <v>459</v>
      </c>
      <c r="M10" s="335">
        <v>0</v>
      </c>
      <c r="N10" s="336">
        <v>0</v>
      </c>
      <c r="O10" s="335">
        <v>0</v>
      </c>
      <c r="P10" s="335">
        <v>0</v>
      </c>
      <c r="Q10" s="335">
        <v>159</v>
      </c>
      <c r="R10" s="335">
        <v>159</v>
      </c>
      <c r="S10" s="335">
        <v>250</v>
      </c>
      <c r="T10" s="335">
        <v>250</v>
      </c>
      <c r="U10" s="335">
        <v>300</v>
      </c>
      <c r="V10" s="335">
        <v>300</v>
      </c>
      <c r="W10" s="335">
        <v>2000</v>
      </c>
      <c r="X10" s="335">
        <v>2000</v>
      </c>
      <c r="Y10" s="335">
        <v>265</v>
      </c>
      <c r="Z10" s="335">
        <v>265</v>
      </c>
      <c r="AA10" s="335">
        <v>20</v>
      </c>
      <c r="AB10" s="336">
        <v>20</v>
      </c>
      <c r="AC10" s="335">
        <v>50</v>
      </c>
      <c r="AD10" s="336">
        <v>50</v>
      </c>
      <c r="AE10" s="337">
        <v>51</v>
      </c>
      <c r="AF10" s="337">
        <v>51</v>
      </c>
      <c r="AG10" s="338">
        <v>56</v>
      </c>
      <c r="AH10" s="338">
        <v>56</v>
      </c>
    </row>
    <row r="11" spans="1:34" ht="18" customHeight="1">
      <c r="A11" s="224"/>
      <c r="B11" s="224"/>
      <c r="C11" s="44" t="s">
        <v>160</v>
      </c>
      <c r="D11" s="43"/>
      <c r="E11" s="335">
        <v>0</v>
      </c>
      <c r="F11" s="335">
        <v>0</v>
      </c>
      <c r="G11" s="335">
        <v>2200</v>
      </c>
      <c r="H11" s="335">
        <v>2200</v>
      </c>
      <c r="I11" s="335">
        <v>853</v>
      </c>
      <c r="J11" s="335">
        <v>853</v>
      </c>
      <c r="K11" s="335">
        <v>0</v>
      </c>
      <c r="L11" s="335">
        <v>0</v>
      </c>
      <c r="M11" s="335">
        <v>0</v>
      </c>
      <c r="N11" s="336">
        <v>0</v>
      </c>
      <c r="O11" s="335">
        <v>0</v>
      </c>
      <c r="P11" s="335">
        <v>0</v>
      </c>
      <c r="Q11" s="335">
        <v>31</v>
      </c>
      <c r="R11" s="335">
        <v>31</v>
      </c>
      <c r="S11" s="335">
        <v>0</v>
      </c>
      <c r="T11" s="335">
        <v>0</v>
      </c>
      <c r="U11" s="335">
        <v>0</v>
      </c>
      <c r="V11" s="339">
        <v>0</v>
      </c>
      <c r="W11" s="335">
        <v>0</v>
      </c>
      <c r="X11" s="335">
        <v>0</v>
      </c>
      <c r="Y11" s="335">
        <v>0</v>
      </c>
      <c r="Z11" s="335">
        <v>0</v>
      </c>
      <c r="AA11" s="335">
        <v>0</v>
      </c>
      <c r="AB11" s="336">
        <v>0</v>
      </c>
      <c r="AC11" s="340" t="s">
        <v>276</v>
      </c>
      <c r="AD11" s="336">
        <v>0</v>
      </c>
      <c r="AE11" s="337">
        <v>0</v>
      </c>
      <c r="AF11" s="337">
        <v>0</v>
      </c>
      <c r="AG11" s="338">
        <v>0</v>
      </c>
      <c r="AH11" s="338">
        <v>0</v>
      </c>
    </row>
    <row r="12" spans="1:34" ht="18" customHeight="1">
      <c r="A12" s="224"/>
      <c r="B12" s="224"/>
      <c r="C12" s="44" t="s">
        <v>161</v>
      </c>
      <c r="D12" s="43"/>
      <c r="E12" s="335">
        <v>0</v>
      </c>
      <c r="F12" s="335">
        <v>0</v>
      </c>
      <c r="G12" s="335">
        <v>8589</v>
      </c>
      <c r="H12" s="335">
        <v>8589</v>
      </c>
      <c r="I12" s="335">
        <v>4386</v>
      </c>
      <c r="J12" s="335">
        <v>4386</v>
      </c>
      <c r="K12" s="335">
        <v>438</v>
      </c>
      <c r="L12" s="335">
        <v>438</v>
      </c>
      <c r="M12" s="335">
        <v>0</v>
      </c>
      <c r="N12" s="336">
        <v>0</v>
      </c>
      <c r="O12" s="335">
        <v>0</v>
      </c>
      <c r="P12" s="335">
        <v>0</v>
      </c>
      <c r="Q12" s="335">
        <v>105</v>
      </c>
      <c r="R12" s="335">
        <v>105</v>
      </c>
      <c r="S12" s="335">
        <v>240</v>
      </c>
      <c r="T12" s="335">
        <v>240</v>
      </c>
      <c r="U12" s="335">
        <v>300</v>
      </c>
      <c r="V12" s="335">
        <v>300</v>
      </c>
      <c r="W12" s="335">
        <v>600</v>
      </c>
      <c r="X12" s="335">
        <v>600</v>
      </c>
      <c r="Y12" s="335">
        <v>176</v>
      </c>
      <c r="Z12" s="335">
        <v>176</v>
      </c>
      <c r="AA12" s="335">
        <v>0</v>
      </c>
      <c r="AB12" s="341">
        <v>0</v>
      </c>
      <c r="AC12" s="335">
        <v>32</v>
      </c>
      <c r="AD12" s="336">
        <v>32</v>
      </c>
      <c r="AE12" s="337">
        <v>49</v>
      </c>
      <c r="AF12" s="337">
        <v>49</v>
      </c>
      <c r="AG12" s="338">
        <v>44</v>
      </c>
      <c r="AH12" s="338">
        <v>44</v>
      </c>
    </row>
    <row r="13" spans="1:34" ht="18" customHeight="1">
      <c r="A13" s="224"/>
      <c r="B13" s="224"/>
      <c r="C13" s="44" t="s">
        <v>162</v>
      </c>
      <c r="D13" s="43"/>
      <c r="E13" s="335">
        <v>0</v>
      </c>
      <c r="F13" s="335">
        <v>0</v>
      </c>
      <c r="G13" s="335">
        <v>0</v>
      </c>
      <c r="H13" s="335">
        <v>0</v>
      </c>
      <c r="I13" s="335">
        <v>0</v>
      </c>
      <c r="J13" s="335">
        <v>0</v>
      </c>
      <c r="K13" s="335">
        <v>0</v>
      </c>
      <c r="L13" s="335">
        <v>0</v>
      </c>
      <c r="M13" s="335">
        <v>0</v>
      </c>
      <c r="N13" s="336">
        <v>0</v>
      </c>
      <c r="O13" s="335">
        <v>0</v>
      </c>
      <c r="P13" s="335">
        <v>0</v>
      </c>
      <c r="Q13" s="335">
        <v>0</v>
      </c>
      <c r="R13" s="335">
        <v>0</v>
      </c>
      <c r="S13" s="335">
        <v>0</v>
      </c>
      <c r="T13" s="335">
        <v>0</v>
      </c>
      <c r="U13" s="335">
        <v>0</v>
      </c>
      <c r="V13" s="335">
        <v>0</v>
      </c>
      <c r="W13" s="335">
        <v>0</v>
      </c>
      <c r="X13" s="335">
        <v>0</v>
      </c>
      <c r="Y13" s="335">
        <v>0</v>
      </c>
      <c r="Z13" s="335">
        <v>0</v>
      </c>
      <c r="AA13" s="335">
        <v>0</v>
      </c>
      <c r="AB13" s="336">
        <v>0</v>
      </c>
      <c r="AC13" s="340" t="s">
        <v>276</v>
      </c>
      <c r="AD13" s="336">
        <v>0</v>
      </c>
      <c r="AE13" s="337">
        <v>0</v>
      </c>
      <c r="AF13" s="337">
        <v>0</v>
      </c>
      <c r="AG13" s="338">
        <v>0</v>
      </c>
      <c r="AH13" s="338">
        <v>0</v>
      </c>
    </row>
    <row r="14" spans="1:34" ht="18" customHeight="1">
      <c r="A14" s="225"/>
      <c r="B14" s="225"/>
      <c r="C14" s="47" t="s">
        <v>163</v>
      </c>
      <c r="D14" s="31"/>
      <c r="E14" s="342">
        <v>0</v>
      </c>
      <c r="F14" s="342">
        <v>0</v>
      </c>
      <c r="G14" s="342">
        <v>0</v>
      </c>
      <c r="H14" s="342">
        <v>0</v>
      </c>
      <c r="I14" s="342">
        <v>0</v>
      </c>
      <c r="J14" s="342">
        <v>0</v>
      </c>
      <c r="K14" s="342">
        <v>0</v>
      </c>
      <c r="L14" s="342">
        <v>0</v>
      </c>
      <c r="M14" s="342">
        <v>0</v>
      </c>
      <c r="N14" s="343">
        <v>0</v>
      </c>
      <c r="O14" s="342">
        <v>0</v>
      </c>
      <c r="P14" s="342">
        <v>0</v>
      </c>
      <c r="Q14" s="342">
        <v>5</v>
      </c>
      <c r="R14" s="342">
        <v>5</v>
      </c>
      <c r="S14" s="342">
        <v>0</v>
      </c>
      <c r="T14" s="342">
        <v>0</v>
      </c>
      <c r="U14" s="342">
        <v>0</v>
      </c>
      <c r="V14" s="342">
        <v>0</v>
      </c>
      <c r="W14" s="342">
        <v>400</v>
      </c>
      <c r="X14" s="342">
        <v>400</v>
      </c>
      <c r="Y14" s="342">
        <v>0</v>
      </c>
      <c r="Z14" s="342">
        <v>0</v>
      </c>
      <c r="AA14" s="342">
        <v>0</v>
      </c>
      <c r="AB14" s="343">
        <v>0</v>
      </c>
      <c r="AC14" s="342">
        <v>19</v>
      </c>
      <c r="AD14" s="343">
        <v>19</v>
      </c>
      <c r="AE14" s="344">
        <v>0</v>
      </c>
      <c r="AF14" s="344">
        <v>0</v>
      </c>
      <c r="AG14" s="345">
        <v>0</v>
      </c>
      <c r="AH14" s="345">
        <v>0</v>
      </c>
    </row>
    <row r="15" spans="1:34" ht="18" customHeight="1">
      <c r="A15" s="257" t="s">
        <v>164</v>
      </c>
      <c r="B15" s="223" t="s">
        <v>165</v>
      </c>
      <c r="C15" s="172" t="s">
        <v>166</v>
      </c>
      <c r="D15" s="173"/>
      <c r="E15" s="346">
        <v>57318.4</v>
      </c>
      <c r="F15" s="346">
        <v>60969.8</v>
      </c>
      <c r="G15" s="346">
        <v>13331.67</v>
      </c>
      <c r="H15" s="346">
        <v>16090</v>
      </c>
      <c r="I15" s="346">
        <v>11268</v>
      </c>
      <c r="J15" s="346">
        <v>12445</v>
      </c>
      <c r="K15" s="346">
        <v>3016.2</v>
      </c>
      <c r="L15" s="346">
        <v>3037</v>
      </c>
      <c r="M15" s="346">
        <v>20441.5</v>
      </c>
      <c r="N15" s="347">
        <v>16372</v>
      </c>
      <c r="O15" s="346">
        <v>23903.7</v>
      </c>
      <c r="P15" s="346">
        <v>18112</v>
      </c>
      <c r="Q15" s="346">
        <v>766</v>
      </c>
      <c r="R15" s="346">
        <v>726.025</v>
      </c>
      <c r="S15" s="346">
        <v>5677</v>
      </c>
      <c r="T15" s="346">
        <v>5289.4</v>
      </c>
      <c r="U15" s="346">
        <v>9628</v>
      </c>
      <c r="V15" s="346">
        <v>9089</v>
      </c>
      <c r="W15" s="346">
        <v>363.7</v>
      </c>
      <c r="X15" s="346">
        <v>455.3</v>
      </c>
      <c r="Y15" s="346">
        <v>1993</v>
      </c>
      <c r="Z15" s="346">
        <v>1708</v>
      </c>
      <c r="AA15" s="346">
        <v>1863.4</v>
      </c>
      <c r="AB15" s="347">
        <v>1671</v>
      </c>
      <c r="AC15" s="346">
        <v>16175</v>
      </c>
      <c r="AD15" s="347">
        <v>14745</v>
      </c>
      <c r="AE15" s="348">
        <v>4930</v>
      </c>
      <c r="AF15" s="348">
        <v>4811</v>
      </c>
      <c r="AG15" s="349">
        <v>3977.694</v>
      </c>
      <c r="AH15" s="349">
        <v>4685</v>
      </c>
    </row>
    <row r="16" spans="1:34" ht="18" customHeight="1">
      <c r="A16" s="224"/>
      <c r="B16" s="224"/>
      <c r="C16" s="44" t="s">
        <v>167</v>
      </c>
      <c r="D16" s="43"/>
      <c r="E16" s="266">
        <v>1175361.1</v>
      </c>
      <c r="F16" s="266">
        <v>1184874.3</v>
      </c>
      <c r="G16" s="266">
        <v>203943.062</v>
      </c>
      <c r="H16" s="266">
        <v>210131</v>
      </c>
      <c r="I16" s="266">
        <v>62128</v>
      </c>
      <c r="J16" s="266">
        <v>61855</v>
      </c>
      <c r="K16" s="266">
        <v>7388.6</v>
      </c>
      <c r="L16" s="266">
        <v>7510</v>
      </c>
      <c r="M16" s="266">
        <v>81953.2</v>
      </c>
      <c r="N16" s="268">
        <v>84915</v>
      </c>
      <c r="O16" s="266">
        <v>71705.7</v>
      </c>
      <c r="P16" s="266">
        <v>69329</v>
      </c>
      <c r="Q16" s="266">
        <v>369</v>
      </c>
      <c r="R16" s="266">
        <v>378.545</v>
      </c>
      <c r="S16" s="266">
        <v>2175</v>
      </c>
      <c r="T16" s="266">
        <v>2105.1</v>
      </c>
      <c r="U16" s="266">
        <v>981</v>
      </c>
      <c r="V16" s="266">
        <v>930</v>
      </c>
      <c r="W16" s="266">
        <v>202803.6</v>
      </c>
      <c r="X16" s="266">
        <v>202804.4</v>
      </c>
      <c r="Y16" s="266">
        <v>5976</v>
      </c>
      <c r="Z16" s="266">
        <v>5739</v>
      </c>
      <c r="AA16" s="266">
        <v>940.7</v>
      </c>
      <c r="AB16" s="268">
        <v>856</v>
      </c>
      <c r="AC16" s="266">
        <v>2413</v>
      </c>
      <c r="AD16" s="268">
        <v>2029</v>
      </c>
      <c r="AE16" s="337">
        <v>2762</v>
      </c>
      <c r="AF16" s="337">
        <v>2523</v>
      </c>
      <c r="AG16" s="338">
        <v>5000.856</v>
      </c>
      <c r="AH16" s="338">
        <v>3864</v>
      </c>
    </row>
    <row r="17" spans="1:34" ht="18" customHeight="1">
      <c r="A17" s="224"/>
      <c r="B17" s="224"/>
      <c r="C17" s="44" t="s">
        <v>168</v>
      </c>
      <c r="D17" s="43"/>
      <c r="E17" s="266">
        <v>0</v>
      </c>
      <c r="F17" s="266">
        <v>0</v>
      </c>
      <c r="G17" s="266">
        <v>0</v>
      </c>
      <c r="H17" s="276">
        <v>0</v>
      </c>
      <c r="I17" s="266">
        <v>0</v>
      </c>
      <c r="J17" s="266">
        <v>0</v>
      </c>
      <c r="K17" s="266">
        <v>0</v>
      </c>
      <c r="L17" s="266">
        <v>0</v>
      </c>
      <c r="M17" s="266">
        <v>0</v>
      </c>
      <c r="N17" s="268">
        <v>0</v>
      </c>
      <c r="O17" s="266">
        <v>0</v>
      </c>
      <c r="P17" s="266">
        <v>0</v>
      </c>
      <c r="Q17" s="266">
        <v>0</v>
      </c>
      <c r="R17" s="266">
        <v>0</v>
      </c>
      <c r="S17" s="266">
        <v>0</v>
      </c>
      <c r="T17" s="266">
        <v>0</v>
      </c>
      <c r="U17" s="266">
        <v>0</v>
      </c>
      <c r="V17" s="266">
        <v>0</v>
      </c>
      <c r="W17" s="266">
        <v>0</v>
      </c>
      <c r="X17" s="266">
        <v>0</v>
      </c>
      <c r="Y17" s="266">
        <v>0</v>
      </c>
      <c r="Z17" s="266">
        <v>0</v>
      </c>
      <c r="AA17" s="266">
        <v>0</v>
      </c>
      <c r="AB17" s="268">
        <v>0</v>
      </c>
      <c r="AC17" s="340" t="s">
        <v>276</v>
      </c>
      <c r="AD17" s="268">
        <v>0</v>
      </c>
      <c r="AE17" s="337">
        <v>0</v>
      </c>
      <c r="AF17" s="337">
        <v>0</v>
      </c>
      <c r="AG17" s="337">
        <v>0</v>
      </c>
      <c r="AH17" s="338">
        <v>0</v>
      </c>
    </row>
    <row r="18" spans="1:34" ht="18" customHeight="1">
      <c r="A18" s="224"/>
      <c r="B18" s="225"/>
      <c r="C18" s="47" t="s">
        <v>169</v>
      </c>
      <c r="D18" s="31"/>
      <c r="E18" s="293">
        <v>1232679.6</v>
      </c>
      <c r="F18" s="293">
        <v>1245844.1</v>
      </c>
      <c r="G18" s="293">
        <v>217274.732</v>
      </c>
      <c r="H18" s="293">
        <v>226221</v>
      </c>
      <c r="I18" s="293">
        <v>73397</v>
      </c>
      <c r="J18" s="293">
        <v>74300</v>
      </c>
      <c r="K18" s="293">
        <v>10405</v>
      </c>
      <c r="L18" s="293">
        <v>10548</v>
      </c>
      <c r="M18" s="293">
        <v>102394.7</v>
      </c>
      <c r="N18" s="280">
        <v>101287</v>
      </c>
      <c r="O18" s="293">
        <v>95609.5</v>
      </c>
      <c r="P18" s="293">
        <v>87441</v>
      </c>
      <c r="Q18" s="293">
        <v>1136</v>
      </c>
      <c r="R18" s="293">
        <v>1104.571</v>
      </c>
      <c r="S18" s="293">
        <v>7851</v>
      </c>
      <c r="T18" s="293">
        <v>7394.5</v>
      </c>
      <c r="U18" s="293">
        <v>10609</v>
      </c>
      <c r="V18" s="293">
        <v>10018</v>
      </c>
      <c r="W18" s="293">
        <v>203167.3</v>
      </c>
      <c r="X18" s="293">
        <v>203259.7</v>
      </c>
      <c r="Y18" s="293">
        <v>7969</v>
      </c>
      <c r="Z18" s="293">
        <v>7447</v>
      </c>
      <c r="AA18" s="293">
        <v>2804.2</v>
      </c>
      <c r="AB18" s="280">
        <v>2527</v>
      </c>
      <c r="AC18" s="293">
        <v>18588</v>
      </c>
      <c r="AD18" s="280">
        <v>16774</v>
      </c>
      <c r="AE18" s="350">
        <v>7692</v>
      </c>
      <c r="AF18" s="350">
        <v>7334</v>
      </c>
      <c r="AG18" s="345">
        <v>8978.55</v>
      </c>
      <c r="AH18" s="345">
        <v>8549</v>
      </c>
    </row>
    <row r="19" spans="1:34" ht="18" customHeight="1">
      <c r="A19" s="224"/>
      <c r="B19" s="223" t="s">
        <v>170</v>
      </c>
      <c r="C19" s="172" t="s">
        <v>171</v>
      </c>
      <c r="D19" s="173"/>
      <c r="E19" s="296">
        <v>51759.3</v>
      </c>
      <c r="F19" s="296">
        <v>54203.7</v>
      </c>
      <c r="G19" s="296">
        <v>15394.744</v>
      </c>
      <c r="H19" s="296">
        <v>17830</v>
      </c>
      <c r="I19" s="296">
        <v>8628</v>
      </c>
      <c r="J19" s="296">
        <v>7143</v>
      </c>
      <c r="K19" s="296">
        <v>647.1</v>
      </c>
      <c r="L19" s="296">
        <v>667</v>
      </c>
      <c r="M19" s="296">
        <v>20238.4</v>
      </c>
      <c r="N19" s="347">
        <v>19198</v>
      </c>
      <c r="O19" s="296">
        <v>6447.1</v>
      </c>
      <c r="P19" s="296">
        <v>7552</v>
      </c>
      <c r="Q19" s="296">
        <v>86</v>
      </c>
      <c r="R19" s="296">
        <v>80.108</v>
      </c>
      <c r="S19" s="296">
        <v>2474</v>
      </c>
      <c r="T19" s="296">
        <v>2195.5</v>
      </c>
      <c r="U19" s="296">
        <v>1304</v>
      </c>
      <c r="V19" s="296">
        <v>1241</v>
      </c>
      <c r="W19" s="296">
        <v>7.7</v>
      </c>
      <c r="X19" s="296">
        <v>109.5</v>
      </c>
      <c r="Y19" s="296">
        <v>571</v>
      </c>
      <c r="Z19" s="296">
        <v>349</v>
      </c>
      <c r="AA19" s="296">
        <v>899.5</v>
      </c>
      <c r="AB19" s="347">
        <v>864.4</v>
      </c>
      <c r="AC19" s="296">
        <v>6127</v>
      </c>
      <c r="AD19" s="347">
        <v>5875</v>
      </c>
      <c r="AE19" s="351">
        <v>2024</v>
      </c>
      <c r="AF19" s="351">
        <v>1847</v>
      </c>
      <c r="AG19" s="349">
        <v>2173</v>
      </c>
      <c r="AH19" s="349">
        <v>1758</v>
      </c>
    </row>
    <row r="20" spans="1:34" ht="18" customHeight="1">
      <c r="A20" s="224"/>
      <c r="B20" s="224"/>
      <c r="C20" s="44" t="s">
        <v>172</v>
      </c>
      <c r="D20" s="43"/>
      <c r="E20" s="275">
        <v>758443.4</v>
      </c>
      <c r="F20" s="275">
        <v>773774.9</v>
      </c>
      <c r="G20" s="275">
        <v>113847.096</v>
      </c>
      <c r="H20" s="275">
        <v>124153</v>
      </c>
      <c r="I20" s="275">
        <v>30810</v>
      </c>
      <c r="J20" s="275">
        <v>34051</v>
      </c>
      <c r="K20" s="275">
        <v>4871.6</v>
      </c>
      <c r="L20" s="275">
        <v>5271</v>
      </c>
      <c r="M20" s="275">
        <v>5012.5</v>
      </c>
      <c r="N20" s="268">
        <v>5007</v>
      </c>
      <c r="O20" s="275">
        <v>32116</v>
      </c>
      <c r="P20" s="275">
        <v>25436</v>
      </c>
      <c r="Q20" s="275">
        <v>52</v>
      </c>
      <c r="R20" s="275">
        <v>58.88</v>
      </c>
      <c r="S20" s="275">
        <v>699</v>
      </c>
      <c r="T20" s="275">
        <v>739.2</v>
      </c>
      <c r="U20" s="275">
        <v>648</v>
      </c>
      <c r="V20" s="275">
        <v>601</v>
      </c>
      <c r="W20" s="275">
        <v>200011.2</v>
      </c>
      <c r="X20" s="275">
        <v>200011.4</v>
      </c>
      <c r="Y20" s="275">
        <v>3861</v>
      </c>
      <c r="Z20" s="275">
        <v>3892</v>
      </c>
      <c r="AA20" s="275">
        <v>258.8</v>
      </c>
      <c r="AB20" s="268">
        <v>227.9</v>
      </c>
      <c r="AC20" s="275">
        <v>891</v>
      </c>
      <c r="AD20" s="268">
        <v>570</v>
      </c>
      <c r="AE20" s="352">
        <v>1302</v>
      </c>
      <c r="AF20" s="352">
        <v>1223</v>
      </c>
      <c r="AG20" s="338">
        <v>3353</v>
      </c>
      <c r="AH20" s="338">
        <v>3419</v>
      </c>
    </row>
    <row r="21" spans="1:34" s="215" customFormat="1" ht="18" customHeight="1">
      <c r="A21" s="224"/>
      <c r="B21" s="224"/>
      <c r="C21" s="213" t="s">
        <v>173</v>
      </c>
      <c r="D21" s="214"/>
      <c r="E21" s="275">
        <v>0</v>
      </c>
      <c r="F21" s="275">
        <v>0</v>
      </c>
      <c r="G21" s="275">
        <v>0</v>
      </c>
      <c r="H21" s="275">
        <v>0</v>
      </c>
      <c r="I21" s="275">
        <v>0</v>
      </c>
      <c r="J21" s="275">
        <v>0</v>
      </c>
      <c r="K21" s="275">
        <v>0</v>
      </c>
      <c r="L21" s="275">
        <v>0</v>
      </c>
      <c r="M21" s="275">
        <v>0</v>
      </c>
      <c r="N21" s="268">
        <v>0</v>
      </c>
      <c r="O21" s="275">
        <v>0</v>
      </c>
      <c r="P21" s="275">
        <v>0</v>
      </c>
      <c r="Q21" s="275">
        <v>0</v>
      </c>
      <c r="R21" s="275">
        <v>0</v>
      </c>
      <c r="S21" s="275">
        <v>0</v>
      </c>
      <c r="T21" s="353">
        <v>0</v>
      </c>
      <c r="U21" s="275">
        <v>0</v>
      </c>
      <c r="V21" s="275">
        <v>0</v>
      </c>
      <c r="W21" s="275">
        <v>0</v>
      </c>
      <c r="X21" s="275">
        <v>0</v>
      </c>
      <c r="Y21" s="275">
        <v>0</v>
      </c>
      <c r="Z21" s="275">
        <v>0</v>
      </c>
      <c r="AA21" s="275">
        <v>0</v>
      </c>
      <c r="AB21" s="268">
        <v>0</v>
      </c>
      <c r="AC21" s="340" t="s">
        <v>276</v>
      </c>
      <c r="AD21" s="268">
        <v>0</v>
      </c>
      <c r="AE21" s="352">
        <v>0</v>
      </c>
      <c r="AF21" s="352">
        <v>0</v>
      </c>
      <c r="AG21" s="338">
        <v>0</v>
      </c>
      <c r="AH21" s="338">
        <v>0</v>
      </c>
    </row>
    <row r="22" spans="1:34" ht="18" customHeight="1">
      <c r="A22" s="224"/>
      <c r="B22" s="225"/>
      <c r="C22" s="11" t="s">
        <v>174</v>
      </c>
      <c r="D22" s="12"/>
      <c r="E22" s="293">
        <v>810202.7</v>
      </c>
      <c r="F22" s="293">
        <v>827978.6</v>
      </c>
      <c r="G22" s="293">
        <v>129241.841</v>
      </c>
      <c r="H22" s="293">
        <v>141983</v>
      </c>
      <c r="I22" s="293">
        <v>39438</v>
      </c>
      <c r="J22" s="293">
        <v>41194</v>
      </c>
      <c r="K22" s="293">
        <v>5519</v>
      </c>
      <c r="L22" s="293">
        <v>5938</v>
      </c>
      <c r="M22" s="293">
        <v>25250.9</v>
      </c>
      <c r="N22" s="280">
        <v>24204</v>
      </c>
      <c r="O22" s="293">
        <v>38563.1</v>
      </c>
      <c r="P22" s="293">
        <v>32988</v>
      </c>
      <c r="Q22" s="293">
        <v>139</v>
      </c>
      <c r="R22" s="293">
        <v>138.988</v>
      </c>
      <c r="S22" s="293">
        <v>3173</v>
      </c>
      <c r="T22" s="293">
        <v>2934.7</v>
      </c>
      <c r="U22" s="293">
        <v>1952</v>
      </c>
      <c r="V22" s="293">
        <v>1841</v>
      </c>
      <c r="W22" s="293">
        <v>200018.9</v>
      </c>
      <c r="X22" s="293">
        <v>200121</v>
      </c>
      <c r="Y22" s="293">
        <v>4432</v>
      </c>
      <c r="Z22" s="293">
        <v>4241</v>
      </c>
      <c r="AA22" s="293">
        <v>1158.3</v>
      </c>
      <c r="AB22" s="280">
        <v>1092.3</v>
      </c>
      <c r="AC22" s="293">
        <v>7018</v>
      </c>
      <c r="AD22" s="280">
        <v>6445</v>
      </c>
      <c r="AE22" s="350">
        <v>3326</v>
      </c>
      <c r="AF22" s="350">
        <v>3070</v>
      </c>
      <c r="AG22" s="345">
        <v>5526</v>
      </c>
      <c r="AH22" s="345">
        <v>5177</v>
      </c>
    </row>
    <row r="23" spans="1:34" ht="18" customHeight="1">
      <c r="A23" s="224"/>
      <c r="B23" s="223" t="s">
        <v>175</v>
      </c>
      <c r="C23" s="172" t="s">
        <v>176</v>
      </c>
      <c r="D23" s="173"/>
      <c r="E23" s="296">
        <v>105</v>
      </c>
      <c r="F23" s="296">
        <v>105</v>
      </c>
      <c r="G23" s="296">
        <v>124279</v>
      </c>
      <c r="H23" s="296">
        <v>124279</v>
      </c>
      <c r="I23" s="296">
        <v>100</v>
      </c>
      <c r="J23" s="296">
        <v>100</v>
      </c>
      <c r="K23" s="296">
        <v>897</v>
      </c>
      <c r="L23" s="296">
        <v>897</v>
      </c>
      <c r="M23" s="296">
        <v>12000</v>
      </c>
      <c r="N23" s="347">
        <v>12000</v>
      </c>
      <c r="O23" s="296">
        <v>16855</v>
      </c>
      <c r="P23" s="296">
        <v>16855</v>
      </c>
      <c r="Q23" s="296">
        <v>300</v>
      </c>
      <c r="R23" s="296">
        <v>300</v>
      </c>
      <c r="S23" s="296">
        <v>490</v>
      </c>
      <c r="T23" s="296">
        <v>490</v>
      </c>
      <c r="U23" s="296">
        <v>600</v>
      </c>
      <c r="V23" s="296">
        <v>600</v>
      </c>
      <c r="W23" s="296">
        <v>100</v>
      </c>
      <c r="X23" s="296">
        <v>100</v>
      </c>
      <c r="Y23" s="296">
        <v>441</v>
      </c>
      <c r="Z23" s="296">
        <v>441</v>
      </c>
      <c r="AA23" s="296">
        <v>20</v>
      </c>
      <c r="AB23" s="347">
        <v>20</v>
      </c>
      <c r="AC23" s="296">
        <v>100</v>
      </c>
      <c r="AD23" s="347">
        <v>100</v>
      </c>
      <c r="AE23" s="351">
        <v>100</v>
      </c>
      <c r="AF23" s="351">
        <v>100</v>
      </c>
      <c r="AG23" s="349">
        <v>100</v>
      </c>
      <c r="AH23" s="349">
        <v>100</v>
      </c>
    </row>
    <row r="24" spans="1:34" ht="18" customHeight="1">
      <c r="A24" s="224"/>
      <c r="B24" s="224"/>
      <c r="C24" s="44" t="s">
        <v>177</v>
      </c>
      <c r="D24" s="43"/>
      <c r="E24" s="275">
        <v>422371.9</v>
      </c>
      <c r="F24" s="275">
        <v>417760.4</v>
      </c>
      <c r="G24" s="275">
        <v>-36246.108</v>
      </c>
      <c r="H24" s="353">
        <v>-40042</v>
      </c>
      <c r="I24" s="275">
        <v>33859</v>
      </c>
      <c r="J24" s="275">
        <v>33006</v>
      </c>
      <c r="K24" s="275">
        <v>3989</v>
      </c>
      <c r="L24" s="275">
        <v>3713</v>
      </c>
      <c r="M24" s="275">
        <v>1222.8</v>
      </c>
      <c r="N24" s="268">
        <v>1162</v>
      </c>
      <c r="O24" s="275">
        <v>25755.4</v>
      </c>
      <c r="P24" s="275">
        <v>23162</v>
      </c>
      <c r="Q24" s="275">
        <v>697</v>
      </c>
      <c r="R24" s="275">
        <v>665.582</v>
      </c>
      <c r="S24" s="275">
        <v>4164</v>
      </c>
      <c r="T24" s="275">
        <v>3946.3</v>
      </c>
      <c r="U24" s="275">
        <v>7890</v>
      </c>
      <c r="V24" s="275">
        <v>7400</v>
      </c>
      <c r="W24" s="353">
        <f>3048.5-1</f>
        <v>3047.5</v>
      </c>
      <c r="X24" s="275">
        <v>3038.8</v>
      </c>
      <c r="Y24" s="275">
        <v>3096</v>
      </c>
      <c r="Z24" s="275">
        <v>2765</v>
      </c>
      <c r="AA24" s="275">
        <v>1622.1</v>
      </c>
      <c r="AB24" s="268">
        <v>1413.9</v>
      </c>
      <c r="AC24" s="275">
        <v>11453</v>
      </c>
      <c r="AD24" s="268">
        <v>10213</v>
      </c>
      <c r="AE24" s="352">
        <v>4256</v>
      </c>
      <c r="AF24" s="352">
        <v>4153</v>
      </c>
      <c r="AG24" s="338">
        <v>3347</v>
      </c>
      <c r="AH24" s="338">
        <v>3271</v>
      </c>
    </row>
    <row r="25" spans="1:34" ht="18" customHeight="1">
      <c r="A25" s="224"/>
      <c r="B25" s="224"/>
      <c r="C25" s="44" t="s">
        <v>178</v>
      </c>
      <c r="D25" s="43"/>
      <c r="E25" s="275">
        <v>0</v>
      </c>
      <c r="F25" s="275">
        <v>0</v>
      </c>
      <c r="G25" s="275">
        <v>0</v>
      </c>
      <c r="H25" s="275">
        <v>0</v>
      </c>
      <c r="I25" s="275">
        <v>0</v>
      </c>
      <c r="J25" s="275">
        <v>0</v>
      </c>
      <c r="K25" s="275">
        <v>0</v>
      </c>
      <c r="L25" s="275">
        <v>0</v>
      </c>
      <c r="M25" s="275">
        <v>63921</v>
      </c>
      <c r="N25" s="268">
        <v>63921</v>
      </c>
      <c r="O25" s="275">
        <v>14435.9</v>
      </c>
      <c r="P25" s="275">
        <v>14436</v>
      </c>
      <c r="Q25" s="275">
        <v>0</v>
      </c>
      <c r="R25" s="275">
        <v>0</v>
      </c>
      <c r="S25" s="275">
        <v>25</v>
      </c>
      <c r="T25" s="275">
        <v>23.5</v>
      </c>
      <c r="U25" s="275">
        <v>150</v>
      </c>
      <c r="V25" s="275">
        <v>150</v>
      </c>
      <c r="W25" s="275">
        <v>0</v>
      </c>
      <c r="X25" s="275">
        <v>0</v>
      </c>
      <c r="Y25" s="275">
        <v>0</v>
      </c>
      <c r="Z25" s="275">
        <v>0</v>
      </c>
      <c r="AA25" s="275">
        <v>0</v>
      </c>
      <c r="AB25" s="268">
        <v>0</v>
      </c>
      <c r="AC25" s="275">
        <v>17</v>
      </c>
      <c r="AD25" s="268">
        <v>17</v>
      </c>
      <c r="AE25" s="352">
        <v>11</v>
      </c>
      <c r="AF25" s="352">
        <v>11</v>
      </c>
      <c r="AG25" s="338">
        <v>0</v>
      </c>
      <c r="AH25" s="338">
        <v>0.47</v>
      </c>
    </row>
    <row r="26" spans="1:34" ht="18" customHeight="1">
      <c r="A26" s="224"/>
      <c r="B26" s="225"/>
      <c r="C26" s="45" t="s">
        <v>179</v>
      </c>
      <c r="D26" s="46"/>
      <c r="E26" s="354">
        <v>422476.9</v>
      </c>
      <c r="F26" s="355">
        <v>417865.4</v>
      </c>
      <c r="G26" s="354">
        <v>88032.891</v>
      </c>
      <c r="H26" s="316">
        <v>84237</v>
      </c>
      <c r="I26" s="318">
        <v>33959</v>
      </c>
      <c r="J26" s="316">
        <v>33106</v>
      </c>
      <c r="K26" s="354">
        <v>4886</v>
      </c>
      <c r="L26" s="354">
        <v>4610</v>
      </c>
      <c r="M26" s="354">
        <v>77143.8</v>
      </c>
      <c r="N26" s="316">
        <v>77083</v>
      </c>
      <c r="O26" s="354">
        <v>57046</v>
      </c>
      <c r="P26" s="354">
        <v>54453</v>
      </c>
      <c r="Q26" s="354">
        <v>997</v>
      </c>
      <c r="R26" s="316">
        <v>965.582</v>
      </c>
      <c r="S26" s="318">
        <v>4679</v>
      </c>
      <c r="T26" s="316">
        <v>4459.8</v>
      </c>
      <c r="U26" s="354">
        <v>8657</v>
      </c>
      <c r="V26" s="354">
        <v>8177</v>
      </c>
      <c r="W26" s="355">
        <f>3148.5-1</f>
        <v>3147.5</v>
      </c>
      <c r="X26" s="354">
        <v>3138.8</v>
      </c>
      <c r="Y26" s="354">
        <v>3537</v>
      </c>
      <c r="Z26" s="354">
        <v>3206</v>
      </c>
      <c r="AA26" s="316">
        <v>1645.8</v>
      </c>
      <c r="AB26" s="317">
        <v>1434.7</v>
      </c>
      <c r="AC26" s="316">
        <v>11570</v>
      </c>
      <c r="AD26" s="316">
        <v>10330</v>
      </c>
      <c r="AE26" s="356">
        <v>4366</v>
      </c>
      <c r="AF26" s="356">
        <v>4263</v>
      </c>
      <c r="AG26" s="357">
        <v>3453</v>
      </c>
      <c r="AH26" s="357">
        <v>3372</v>
      </c>
    </row>
    <row r="27" spans="1:34" ht="18" customHeight="1">
      <c r="A27" s="225"/>
      <c r="B27" s="47" t="s">
        <v>180</v>
      </c>
      <c r="C27" s="31"/>
      <c r="D27" s="31"/>
      <c r="E27" s="358">
        <v>1232679.6</v>
      </c>
      <c r="F27" s="358">
        <v>1245844.1</v>
      </c>
      <c r="G27" s="293">
        <v>217275</v>
      </c>
      <c r="H27" s="293">
        <v>226221</v>
      </c>
      <c r="I27" s="358">
        <v>73397</v>
      </c>
      <c r="J27" s="358">
        <v>74300</v>
      </c>
      <c r="K27" s="293">
        <v>10405</v>
      </c>
      <c r="L27" s="293">
        <v>10548</v>
      </c>
      <c r="M27" s="293">
        <v>102394.7</v>
      </c>
      <c r="N27" s="280">
        <v>101287</v>
      </c>
      <c r="O27" s="358">
        <v>95609.5</v>
      </c>
      <c r="P27" s="358">
        <v>87441</v>
      </c>
      <c r="Q27" s="293">
        <v>1136</v>
      </c>
      <c r="R27" s="293">
        <v>1104.571</v>
      </c>
      <c r="S27" s="358">
        <v>7851</v>
      </c>
      <c r="T27" s="358">
        <v>7394.6</v>
      </c>
      <c r="U27" s="293">
        <v>10609</v>
      </c>
      <c r="V27" s="293">
        <v>10018</v>
      </c>
      <c r="W27" s="293">
        <v>203167.3</v>
      </c>
      <c r="X27" s="358">
        <v>203259.7</v>
      </c>
      <c r="Y27" s="358">
        <v>7969</v>
      </c>
      <c r="Z27" s="293">
        <v>7447</v>
      </c>
      <c r="AA27" s="293">
        <v>2804.2</v>
      </c>
      <c r="AB27" s="359">
        <v>2527</v>
      </c>
      <c r="AC27" s="358">
        <v>18588</v>
      </c>
      <c r="AD27" s="280">
        <v>16774</v>
      </c>
      <c r="AE27" s="350">
        <v>7692</v>
      </c>
      <c r="AF27" s="350">
        <v>7334</v>
      </c>
      <c r="AG27" s="330">
        <v>8979</v>
      </c>
      <c r="AH27" s="345">
        <v>8549</v>
      </c>
    </row>
    <row r="28" spans="1:34" ht="18" customHeight="1">
      <c r="A28" s="223" t="s">
        <v>181</v>
      </c>
      <c r="B28" s="223" t="s">
        <v>182</v>
      </c>
      <c r="C28" s="172" t="s">
        <v>183</v>
      </c>
      <c r="D28" s="216" t="s">
        <v>41</v>
      </c>
      <c r="E28" s="296">
        <v>128050.8</v>
      </c>
      <c r="F28" s="296">
        <v>134805.6</v>
      </c>
      <c r="G28" s="296">
        <v>21284.138</v>
      </c>
      <c r="H28" s="296">
        <v>20888</v>
      </c>
      <c r="I28" s="296">
        <v>8817</v>
      </c>
      <c r="J28" s="296">
        <v>8705</v>
      </c>
      <c r="K28" s="296">
        <v>1622.7</v>
      </c>
      <c r="L28" s="296">
        <v>1592</v>
      </c>
      <c r="M28" s="296">
        <v>513.9</v>
      </c>
      <c r="N28" s="347">
        <v>517</v>
      </c>
      <c r="O28" s="296">
        <v>17436.6</v>
      </c>
      <c r="P28" s="296">
        <v>18637</v>
      </c>
      <c r="Q28" s="296">
        <v>600</v>
      </c>
      <c r="R28" s="296">
        <v>598.203</v>
      </c>
      <c r="S28" s="296">
        <v>7460</v>
      </c>
      <c r="T28" s="296">
        <v>7237.2</v>
      </c>
      <c r="U28" s="296">
        <v>10936</v>
      </c>
      <c r="V28" s="296">
        <v>11360</v>
      </c>
      <c r="W28" s="275">
        <v>0</v>
      </c>
      <c r="X28" s="296">
        <v>3632.8</v>
      </c>
      <c r="Y28" s="296">
        <v>2971</v>
      </c>
      <c r="Z28" s="296">
        <v>1901</v>
      </c>
      <c r="AA28" s="296">
        <v>7078.1</v>
      </c>
      <c r="AB28" s="347">
        <v>6596.3</v>
      </c>
      <c r="AC28" s="296">
        <v>25213</v>
      </c>
      <c r="AD28" s="347">
        <v>24949</v>
      </c>
      <c r="AE28" s="351">
        <v>15479</v>
      </c>
      <c r="AF28" s="351">
        <v>16134</v>
      </c>
      <c r="AG28" s="349">
        <v>13336</v>
      </c>
      <c r="AH28" s="349">
        <v>12036</v>
      </c>
    </row>
    <row r="29" spans="1:34" ht="18" customHeight="1">
      <c r="A29" s="224"/>
      <c r="B29" s="224"/>
      <c r="C29" s="44" t="s">
        <v>184</v>
      </c>
      <c r="D29" s="217" t="s">
        <v>42</v>
      </c>
      <c r="E29" s="275">
        <v>118266.6</v>
      </c>
      <c r="F29" s="275">
        <v>124403.3</v>
      </c>
      <c r="G29" s="275">
        <v>6416.165</v>
      </c>
      <c r="H29" s="275">
        <v>6140</v>
      </c>
      <c r="I29" s="275">
        <v>7028</v>
      </c>
      <c r="J29" s="275">
        <v>6471</v>
      </c>
      <c r="K29" s="275">
        <v>1075.3</v>
      </c>
      <c r="L29" s="275">
        <v>1041</v>
      </c>
      <c r="M29" s="275">
        <v>217</v>
      </c>
      <c r="N29" s="268">
        <v>217</v>
      </c>
      <c r="O29" s="275">
        <v>12969.4</v>
      </c>
      <c r="P29" s="275">
        <v>13626</v>
      </c>
      <c r="Q29" s="275">
        <v>139</v>
      </c>
      <c r="R29" s="275">
        <v>139.951</v>
      </c>
      <c r="S29" s="275">
        <v>5691</v>
      </c>
      <c r="T29" s="275">
        <v>5698.2</v>
      </c>
      <c r="U29" s="275">
        <v>6586</v>
      </c>
      <c r="V29" s="275">
        <v>7188</v>
      </c>
      <c r="W29" s="275">
        <v>0</v>
      </c>
      <c r="X29" s="275">
        <v>3632.8</v>
      </c>
      <c r="Y29" s="275">
        <v>2108</v>
      </c>
      <c r="Z29" s="275">
        <v>958</v>
      </c>
      <c r="AA29" s="275">
        <v>6414</v>
      </c>
      <c r="AB29" s="268">
        <v>6085.276</v>
      </c>
      <c r="AC29" s="275">
        <v>22255</v>
      </c>
      <c r="AD29" s="268">
        <v>21542</v>
      </c>
      <c r="AE29" s="352">
        <v>14364</v>
      </c>
      <c r="AF29" s="352">
        <v>14946</v>
      </c>
      <c r="AG29" s="338">
        <v>12346</v>
      </c>
      <c r="AH29" s="338">
        <v>11074</v>
      </c>
    </row>
    <row r="30" spans="1:34" ht="18" customHeight="1">
      <c r="A30" s="224"/>
      <c r="B30" s="224"/>
      <c r="C30" s="44" t="s">
        <v>185</v>
      </c>
      <c r="D30" s="217" t="s">
        <v>186</v>
      </c>
      <c r="E30" s="275">
        <v>1440.2</v>
      </c>
      <c r="F30" s="353">
        <v>1456.9</v>
      </c>
      <c r="G30" s="266">
        <v>8606.059</v>
      </c>
      <c r="H30" s="266">
        <v>9015</v>
      </c>
      <c r="I30" s="275">
        <v>319</v>
      </c>
      <c r="J30" s="275">
        <v>299</v>
      </c>
      <c r="K30" s="275">
        <v>150.6</v>
      </c>
      <c r="L30" s="275">
        <v>129</v>
      </c>
      <c r="M30" s="275">
        <v>234.7</v>
      </c>
      <c r="N30" s="268">
        <v>222</v>
      </c>
      <c r="O30" s="275">
        <v>712.7</v>
      </c>
      <c r="P30" s="275">
        <v>761</v>
      </c>
      <c r="Q30" s="266">
        <v>416</v>
      </c>
      <c r="R30" s="266">
        <v>407.622</v>
      </c>
      <c r="S30" s="275">
        <v>1422</v>
      </c>
      <c r="T30" s="275">
        <v>1572.5</v>
      </c>
      <c r="U30" s="275">
        <v>3572</v>
      </c>
      <c r="V30" s="275">
        <v>3420</v>
      </c>
      <c r="W30" s="275">
        <v>6.8</v>
      </c>
      <c r="X30" s="275">
        <v>12.8</v>
      </c>
      <c r="Y30" s="275">
        <v>339</v>
      </c>
      <c r="Z30" s="266">
        <v>520</v>
      </c>
      <c r="AA30" s="266">
        <v>337.3</v>
      </c>
      <c r="AB30" s="268">
        <v>328.4</v>
      </c>
      <c r="AC30" s="275">
        <v>1067</v>
      </c>
      <c r="AD30" s="268">
        <v>1019</v>
      </c>
      <c r="AE30" s="352">
        <v>997</v>
      </c>
      <c r="AF30" s="352">
        <v>1009</v>
      </c>
      <c r="AG30" s="338">
        <v>897</v>
      </c>
      <c r="AH30" s="338">
        <v>876</v>
      </c>
    </row>
    <row r="31" spans="1:34" ht="18" customHeight="1">
      <c r="A31" s="224"/>
      <c r="B31" s="224"/>
      <c r="C31" s="11" t="s">
        <v>187</v>
      </c>
      <c r="D31" s="218" t="s">
        <v>188</v>
      </c>
      <c r="E31" s="293">
        <f>E28-E29-E30</f>
        <v>8343.999999999996</v>
      </c>
      <c r="F31" s="293">
        <f>F28-F29-F30</f>
        <v>8945.400000000003</v>
      </c>
      <c r="G31" s="293">
        <f aca="true" t="shared" si="0" ref="G31:L31">G28-G29-G30</f>
        <v>6261.913999999999</v>
      </c>
      <c r="H31" s="293">
        <f t="shared" si="0"/>
        <v>5733</v>
      </c>
      <c r="I31" s="293">
        <f t="shared" si="0"/>
        <v>1470</v>
      </c>
      <c r="J31" s="293">
        <f>J28-J29-J30</f>
        <v>1935</v>
      </c>
      <c r="K31" s="293">
        <f t="shared" si="0"/>
        <v>396.80000000000007</v>
      </c>
      <c r="L31" s="293">
        <f t="shared" si="0"/>
        <v>422</v>
      </c>
      <c r="M31" s="293">
        <v>62.19999999999999</v>
      </c>
      <c r="N31" s="280">
        <v>78</v>
      </c>
      <c r="O31" s="293">
        <v>3754.499999999999</v>
      </c>
      <c r="P31" s="293">
        <v>4250</v>
      </c>
      <c r="Q31" s="293">
        <v>45</v>
      </c>
      <c r="R31" s="293">
        <v>50.62999999999994</v>
      </c>
      <c r="S31" s="293">
        <v>348</v>
      </c>
      <c r="T31" s="293">
        <f>T28-T29-T30</f>
        <v>-33.5</v>
      </c>
      <c r="U31" s="293">
        <f>U28-U29-U30</f>
        <v>778</v>
      </c>
      <c r="V31" s="293">
        <v>752</v>
      </c>
      <c r="W31" s="293">
        <f aca="true" t="shared" si="1" ref="W31:AB31">W28-W29-W30</f>
        <v>-6.8</v>
      </c>
      <c r="X31" s="293">
        <f t="shared" si="1"/>
        <v>-12.8</v>
      </c>
      <c r="Y31" s="293">
        <f t="shared" si="1"/>
        <v>524</v>
      </c>
      <c r="Z31" s="293">
        <f t="shared" si="1"/>
        <v>423</v>
      </c>
      <c r="AA31" s="293">
        <f t="shared" si="1"/>
        <v>326.80000000000035</v>
      </c>
      <c r="AB31" s="280">
        <f t="shared" si="1"/>
        <v>182.62400000000036</v>
      </c>
      <c r="AC31" s="293">
        <f>AC28-AC29-AC30</f>
        <v>1891</v>
      </c>
      <c r="AD31" s="280">
        <f>AD28-AD29-AD30</f>
        <v>2388</v>
      </c>
      <c r="AE31" s="360">
        <f>AE28-AE29-AE30</f>
        <v>118</v>
      </c>
      <c r="AF31" s="350">
        <f>AF28-AF29-AF30</f>
        <v>179</v>
      </c>
      <c r="AG31" s="361">
        <v>92</v>
      </c>
      <c r="AH31" s="345">
        <f>AH28-AH29-AH30</f>
        <v>86</v>
      </c>
    </row>
    <row r="32" spans="1:34" ht="18" customHeight="1">
      <c r="A32" s="224"/>
      <c r="B32" s="224"/>
      <c r="C32" s="172" t="s">
        <v>189</v>
      </c>
      <c r="D32" s="216" t="s">
        <v>190</v>
      </c>
      <c r="E32" s="296">
        <v>331.6</v>
      </c>
      <c r="F32" s="296">
        <v>312.1</v>
      </c>
      <c r="G32" s="296">
        <v>33.453</v>
      </c>
      <c r="H32" s="296">
        <v>37</v>
      </c>
      <c r="I32" s="296">
        <v>141</v>
      </c>
      <c r="J32" s="296">
        <v>114</v>
      </c>
      <c r="K32" s="296">
        <v>1.6</v>
      </c>
      <c r="L32" s="296">
        <v>1</v>
      </c>
      <c r="M32" s="296">
        <v>0.02</v>
      </c>
      <c r="N32" s="347">
        <v>3</v>
      </c>
      <c r="O32" s="296">
        <v>105.7</v>
      </c>
      <c r="P32" s="296">
        <v>92</v>
      </c>
      <c r="Q32" s="296">
        <v>1</v>
      </c>
      <c r="R32" s="296">
        <v>2</v>
      </c>
      <c r="S32" s="296">
        <v>35</v>
      </c>
      <c r="T32" s="296">
        <v>30.4</v>
      </c>
      <c r="U32" s="296">
        <v>109</v>
      </c>
      <c r="V32" s="296">
        <v>102</v>
      </c>
      <c r="W32" s="296">
        <v>21.4</v>
      </c>
      <c r="X32" s="296">
        <v>38.3</v>
      </c>
      <c r="Y32" s="296">
        <v>1</v>
      </c>
      <c r="Z32" s="296">
        <v>2</v>
      </c>
      <c r="AA32" s="296">
        <v>6.1</v>
      </c>
      <c r="AB32" s="347">
        <v>14.3</v>
      </c>
      <c r="AC32" s="296">
        <v>65</v>
      </c>
      <c r="AD32" s="347">
        <v>40</v>
      </c>
      <c r="AE32" s="351">
        <v>63</v>
      </c>
      <c r="AF32" s="351">
        <v>65</v>
      </c>
      <c r="AG32" s="349">
        <v>49</v>
      </c>
      <c r="AH32" s="349">
        <v>30</v>
      </c>
    </row>
    <row r="33" spans="1:34" ht="18" customHeight="1">
      <c r="A33" s="224"/>
      <c r="B33" s="224"/>
      <c r="C33" s="44" t="s">
        <v>191</v>
      </c>
      <c r="D33" s="217" t="s">
        <v>192</v>
      </c>
      <c r="E33" s="275">
        <v>578.4</v>
      </c>
      <c r="F33" s="275">
        <v>632.3</v>
      </c>
      <c r="G33" s="275">
        <v>1048.282</v>
      </c>
      <c r="H33" s="275">
        <v>1220</v>
      </c>
      <c r="I33" s="275">
        <v>220</v>
      </c>
      <c r="J33" s="275">
        <v>299</v>
      </c>
      <c r="K33" s="275">
        <v>0</v>
      </c>
      <c r="L33" s="275">
        <v>1</v>
      </c>
      <c r="M33" s="275">
        <v>0.04</v>
      </c>
      <c r="N33" s="268">
        <v>0.02</v>
      </c>
      <c r="O33" s="275">
        <v>72.7</v>
      </c>
      <c r="P33" s="275">
        <v>61</v>
      </c>
      <c r="Q33" s="275">
        <v>0</v>
      </c>
      <c r="R33" s="275">
        <v>0</v>
      </c>
      <c r="S33" s="275">
        <v>3</v>
      </c>
      <c r="T33" s="275">
        <v>1.7</v>
      </c>
      <c r="U33" s="275">
        <v>0</v>
      </c>
      <c r="V33" s="275">
        <v>0</v>
      </c>
      <c r="W33" s="275">
        <v>0</v>
      </c>
      <c r="X33" s="275">
        <v>16.9</v>
      </c>
      <c r="Y33" s="275">
        <v>42</v>
      </c>
      <c r="Z33" s="275">
        <v>74</v>
      </c>
      <c r="AA33" s="275">
        <v>0.3</v>
      </c>
      <c r="AB33" s="268">
        <v>0.9</v>
      </c>
      <c r="AC33" s="275">
        <v>30</v>
      </c>
      <c r="AD33" s="268">
        <v>31</v>
      </c>
      <c r="AE33" s="352">
        <v>18</v>
      </c>
      <c r="AF33" s="352">
        <v>38</v>
      </c>
      <c r="AG33" s="338">
        <v>22</v>
      </c>
      <c r="AH33" s="338">
        <v>22</v>
      </c>
    </row>
    <row r="34" spans="1:34" ht="18" customHeight="1">
      <c r="A34" s="224"/>
      <c r="B34" s="225"/>
      <c r="C34" s="11" t="s">
        <v>193</v>
      </c>
      <c r="D34" s="218" t="s">
        <v>194</v>
      </c>
      <c r="E34" s="293">
        <f>E31+E32-E33</f>
        <v>8097.199999999997</v>
      </c>
      <c r="F34" s="293">
        <f>F31+F32-F33</f>
        <v>8625.200000000004</v>
      </c>
      <c r="G34" s="293">
        <f aca="true" t="shared" si="2" ref="G34:L34">G31+G32-G33</f>
        <v>5247.084999999999</v>
      </c>
      <c r="H34" s="293">
        <f t="shared" si="2"/>
        <v>4550</v>
      </c>
      <c r="I34" s="293">
        <f t="shared" si="2"/>
        <v>1391</v>
      </c>
      <c r="J34" s="293">
        <f>J31+J32-J33</f>
        <v>1750</v>
      </c>
      <c r="K34" s="293">
        <f t="shared" si="2"/>
        <v>398.4000000000001</v>
      </c>
      <c r="L34" s="293">
        <f t="shared" si="2"/>
        <v>422</v>
      </c>
      <c r="M34" s="293">
        <v>62.17999999999999</v>
      </c>
      <c r="N34" s="280">
        <v>80.98</v>
      </c>
      <c r="O34" s="293">
        <v>3787.499999999999</v>
      </c>
      <c r="P34" s="293">
        <v>4281</v>
      </c>
      <c r="Q34" s="293">
        <v>46</v>
      </c>
      <c r="R34" s="293">
        <v>52.62999999999994</v>
      </c>
      <c r="S34" s="293">
        <v>380</v>
      </c>
      <c r="T34" s="293">
        <f>T31+T32-T33</f>
        <v>-4.800000000000002</v>
      </c>
      <c r="U34" s="293">
        <f>U31+U32-U33+1</f>
        <v>888</v>
      </c>
      <c r="V34" s="293">
        <v>854</v>
      </c>
      <c r="W34" s="293">
        <f aca="true" t="shared" si="3" ref="W34:AB34">W31+W32-W33</f>
        <v>14.599999999999998</v>
      </c>
      <c r="X34" s="293">
        <f t="shared" si="3"/>
        <v>8.599999999999998</v>
      </c>
      <c r="Y34" s="293">
        <f t="shared" si="3"/>
        <v>483</v>
      </c>
      <c r="Z34" s="293">
        <f t="shared" si="3"/>
        <v>351</v>
      </c>
      <c r="AA34" s="293">
        <f t="shared" si="3"/>
        <v>332.60000000000036</v>
      </c>
      <c r="AB34" s="280">
        <f t="shared" si="3"/>
        <v>196.02400000000037</v>
      </c>
      <c r="AC34" s="293">
        <f>AC31+AC32-AC33</f>
        <v>1926</v>
      </c>
      <c r="AD34" s="280">
        <f>AD31+AD32-AD33</f>
        <v>2397</v>
      </c>
      <c r="AE34" s="360">
        <f>AE31+AE32-AE33</f>
        <v>163</v>
      </c>
      <c r="AF34" s="350">
        <v>205</v>
      </c>
      <c r="AG34" s="361">
        <f>AG31+AG32-AG33</f>
        <v>119</v>
      </c>
      <c r="AH34" s="345">
        <f>AH31+AH32-AH33</f>
        <v>94</v>
      </c>
    </row>
    <row r="35" spans="1:34" ht="18" customHeight="1">
      <c r="A35" s="224"/>
      <c r="B35" s="223" t="s">
        <v>195</v>
      </c>
      <c r="C35" s="172" t="s">
        <v>196</v>
      </c>
      <c r="D35" s="216" t="s">
        <v>197</v>
      </c>
      <c r="E35" s="296">
        <v>8.8</v>
      </c>
      <c r="F35" s="296">
        <v>96.3</v>
      </c>
      <c r="G35" s="296">
        <v>592.793</v>
      </c>
      <c r="H35" s="296">
        <v>92</v>
      </c>
      <c r="I35" s="296">
        <v>0</v>
      </c>
      <c r="J35" s="296">
        <v>0</v>
      </c>
      <c r="K35" s="296">
        <v>0</v>
      </c>
      <c r="L35" s="296">
        <v>0</v>
      </c>
      <c r="M35" s="296">
        <v>0</v>
      </c>
      <c r="N35" s="347">
        <v>0</v>
      </c>
      <c r="O35" s="296">
        <v>155.2</v>
      </c>
      <c r="P35" s="296">
        <v>56</v>
      </c>
      <c r="Q35" s="296">
        <v>0</v>
      </c>
      <c r="R35" s="296">
        <v>0</v>
      </c>
      <c r="S35" s="296">
        <v>0</v>
      </c>
      <c r="T35" s="296">
        <v>11.3</v>
      </c>
      <c r="U35" s="296">
        <v>8</v>
      </c>
      <c r="V35" s="296">
        <v>9</v>
      </c>
      <c r="W35" s="296">
        <v>0</v>
      </c>
      <c r="X35" s="296">
        <v>0</v>
      </c>
      <c r="Y35" s="296">
        <v>0</v>
      </c>
      <c r="Z35" s="296">
        <v>0</v>
      </c>
      <c r="AA35" s="296">
        <v>0</v>
      </c>
      <c r="AB35" s="347">
        <v>0</v>
      </c>
      <c r="AC35" s="296">
        <v>0</v>
      </c>
      <c r="AD35" s="347">
        <v>0</v>
      </c>
      <c r="AE35" s="351">
        <v>0</v>
      </c>
      <c r="AF35" s="351">
        <v>0</v>
      </c>
      <c r="AG35" s="349">
        <v>0</v>
      </c>
      <c r="AH35" s="349">
        <v>0</v>
      </c>
    </row>
    <row r="36" spans="1:34" ht="18" customHeight="1">
      <c r="A36" s="224"/>
      <c r="B36" s="224"/>
      <c r="C36" s="44" t="s">
        <v>198</v>
      </c>
      <c r="D36" s="217" t="s">
        <v>199</v>
      </c>
      <c r="E36" s="275">
        <v>1792.2</v>
      </c>
      <c r="F36" s="275">
        <v>343.8</v>
      </c>
      <c r="G36" s="275">
        <v>623.994</v>
      </c>
      <c r="H36" s="275">
        <v>153</v>
      </c>
      <c r="I36" s="275">
        <v>0</v>
      </c>
      <c r="J36" s="275">
        <v>0</v>
      </c>
      <c r="K36" s="275">
        <v>0.1</v>
      </c>
      <c r="L36" s="275">
        <v>3</v>
      </c>
      <c r="M36" s="275">
        <v>0</v>
      </c>
      <c r="N36" s="268">
        <v>0</v>
      </c>
      <c r="O36" s="275">
        <v>192.6</v>
      </c>
      <c r="P36" s="275">
        <v>2</v>
      </c>
      <c r="Q36" s="275">
        <v>0</v>
      </c>
      <c r="R36" s="275">
        <v>0</v>
      </c>
      <c r="S36" s="275">
        <v>13</v>
      </c>
      <c r="T36" s="275">
        <v>55.1</v>
      </c>
      <c r="U36" s="275">
        <v>1</v>
      </c>
      <c r="V36" s="275">
        <v>20</v>
      </c>
      <c r="W36" s="275">
        <v>0</v>
      </c>
      <c r="X36" s="275">
        <v>0</v>
      </c>
      <c r="Y36" s="275">
        <v>0</v>
      </c>
      <c r="Z36" s="275">
        <v>0</v>
      </c>
      <c r="AA36" s="275">
        <v>0</v>
      </c>
      <c r="AB36" s="268">
        <v>0</v>
      </c>
      <c r="AC36" s="353">
        <v>16</v>
      </c>
      <c r="AD36" s="268">
        <v>13</v>
      </c>
      <c r="AE36" s="352">
        <v>0</v>
      </c>
      <c r="AF36" s="352">
        <v>0</v>
      </c>
      <c r="AG36" s="338">
        <v>2</v>
      </c>
      <c r="AH36" s="338">
        <v>3</v>
      </c>
    </row>
    <row r="37" spans="1:34" ht="18" customHeight="1">
      <c r="A37" s="224"/>
      <c r="B37" s="224"/>
      <c r="C37" s="44" t="s">
        <v>200</v>
      </c>
      <c r="D37" s="217" t="s">
        <v>201</v>
      </c>
      <c r="E37" s="275">
        <f>E34+E35-E36</f>
        <v>6313.799999999997</v>
      </c>
      <c r="F37" s="275">
        <f>F34+F35-F36</f>
        <v>8377.700000000004</v>
      </c>
      <c r="G37" s="275">
        <f aca="true" t="shared" si="4" ref="G37:L37">G34+G35-G36</f>
        <v>5215.883999999999</v>
      </c>
      <c r="H37" s="275">
        <f t="shared" si="4"/>
        <v>4489</v>
      </c>
      <c r="I37" s="275">
        <f t="shared" si="4"/>
        <v>1391</v>
      </c>
      <c r="J37" s="275">
        <f t="shared" si="4"/>
        <v>1750</v>
      </c>
      <c r="K37" s="275">
        <f t="shared" si="4"/>
        <v>398.30000000000007</v>
      </c>
      <c r="L37" s="275">
        <f t="shared" si="4"/>
        <v>419</v>
      </c>
      <c r="M37" s="275">
        <v>62.17999999999999</v>
      </c>
      <c r="N37" s="268">
        <v>80.98</v>
      </c>
      <c r="O37" s="275">
        <v>3750.099999999999</v>
      </c>
      <c r="P37" s="275">
        <v>4335</v>
      </c>
      <c r="Q37" s="275">
        <v>46</v>
      </c>
      <c r="R37" s="275">
        <v>52.62999999999994</v>
      </c>
      <c r="S37" s="275">
        <v>367</v>
      </c>
      <c r="T37" s="275">
        <f>T34+T35-T36</f>
        <v>-48.6</v>
      </c>
      <c r="U37" s="275">
        <f>U34+U35-U36</f>
        <v>895</v>
      </c>
      <c r="V37" s="275">
        <v>843</v>
      </c>
      <c r="W37" s="275">
        <f aca="true" t="shared" si="5" ref="W37:AH37">W34+W35-W36</f>
        <v>14.599999999999998</v>
      </c>
      <c r="X37" s="275">
        <f t="shared" si="5"/>
        <v>8.599999999999998</v>
      </c>
      <c r="Y37" s="275">
        <f t="shared" si="5"/>
        <v>483</v>
      </c>
      <c r="Z37" s="275">
        <f t="shared" si="5"/>
        <v>351</v>
      </c>
      <c r="AA37" s="275">
        <f t="shared" si="5"/>
        <v>332.60000000000036</v>
      </c>
      <c r="AB37" s="268">
        <f t="shared" si="5"/>
        <v>196.02400000000037</v>
      </c>
      <c r="AC37" s="275">
        <f t="shared" si="5"/>
        <v>1910</v>
      </c>
      <c r="AD37" s="268">
        <f t="shared" si="5"/>
        <v>2384</v>
      </c>
      <c r="AE37" s="352">
        <f t="shared" si="5"/>
        <v>163</v>
      </c>
      <c r="AF37" s="352">
        <f t="shared" si="5"/>
        <v>205</v>
      </c>
      <c r="AG37" s="338">
        <f t="shared" si="5"/>
        <v>117</v>
      </c>
      <c r="AH37" s="338">
        <f t="shared" si="5"/>
        <v>91</v>
      </c>
    </row>
    <row r="38" spans="1:34" ht="18" customHeight="1">
      <c r="A38" s="224"/>
      <c r="B38" s="224"/>
      <c r="C38" s="44" t="s">
        <v>202</v>
      </c>
      <c r="D38" s="217" t="s">
        <v>203</v>
      </c>
      <c r="E38" s="275">
        <v>0</v>
      </c>
      <c r="F38" s="275">
        <v>0</v>
      </c>
      <c r="G38" s="275">
        <v>0</v>
      </c>
      <c r="H38" s="275">
        <v>0</v>
      </c>
      <c r="I38" s="275">
        <v>0</v>
      </c>
      <c r="J38" s="353">
        <v>0</v>
      </c>
      <c r="K38" s="275">
        <v>0</v>
      </c>
      <c r="L38" s="275">
        <v>0</v>
      </c>
      <c r="M38" s="275">
        <v>0</v>
      </c>
      <c r="N38" s="268">
        <v>0</v>
      </c>
      <c r="O38" s="275">
        <v>0</v>
      </c>
      <c r="P38" s="275">
        <v>0</v>
      </c>
      <c r="Q38" s="275">
        <v>0</v>
      </c>
      <c r="R38" s="275">
        <v>0</v>
      </c>
      <c r="S38" s="275">
        <v>0</v>
      </c>
      <c r="T38" s="275">
        <v>0</v>
      </c>
      <c r="U38" s="275">
        <v>0</v>
      </c>
      <c r="V38" s="275">
        <v>0</v>
      </c>
      <c r="W38" s="275">
        <v>0</v>
      </c>
      <c r="X38" s="275">
        <v>0</v>
      </c>
      <c r="Y38" s="275">
        <v>0</v>
      </c>
      <c r="Z38" s="275">
        <v>0</v>
      </c>
      <c r="AA38" s="275">
        <v>0</v>
      </c>
      <c r="AB38" s="268">
        <v>0</v>
      </c>
      <c r="AC38" s="362" t="s">
        <v>276</v>
      </c>
      <c r="AD38" s="268">
        <v>0</v>
      </c>
      <c r="AE38" s="352">
        <v>0</v>
      </c>
      <c r="AF38" s="352">
        <v>0</v>
      </c>
      <c r="AG38" s="338">
        <v>0</v>
      </c>
      <c r="AH38" s="338">
        <v>0</v>
      </c>
    </row>
    <row r="39" spans="1:34" ht="18" customHeight="1">
      <c r="A39" s="224"/>
      <c r="B39" s="224"/>
      <c r="C39" s="44" t="s">
        <v>204</v>
      </c>
      <c r="D39" s="217" t="s">
        <v>205</v>
      </c>
      <c r="E39" s="275">
        <v>0</v>
      </c>
      <c r="F39" s="275">
        <v>0</v>
      </c>
      <c r="G39" s="275">
        <v>0</v>
      </c>
      <c r="H39" s="275">
        <v>0</v>
      </c>
      <c r="I39" s="275">
        <v>0</v>
      </c>
      <c r="J39" s="275">
        <v>0</v>
      </c>
      <c r="K39" s="275">
        <v>0</v>
      </c>
      <c r="L39" s="275">
        <v>0</v>
      </c>
      <c r="M39" s="275">
        <v>0</v>
      </c>
      <c r="N39" s="268">
        <v>0</v>
      </c>
      <c r="O39" s="275">
        <v>0</v>
      </c>
      <c r="P39" s="275">
        <v>0</v>
      </c>
      <c r="Q39" s="275">
        <v>0</v>
      </c>
      <c r="R39" s="275">
        <v>0</v>
      </c>
      <c r="S39" s="275">
        <v>0</v>
      </c>
      <c r="T39" s="275">
        <v>0</v>
      </c>
      <c r="U39" s="275">
        <v>0</v>
      </c>
      <c r="V39" s="275">
        <v>0</v>
      </c>
      <c r="W39" s="275">
        <v>0</v>
      </c>
      <c r="X39" s="275">
        <v>0</v>
      </c>
      <c r="Y39" s="275">
        <v>0</v>
      </c>
      <c r="Z39" s="275">
        <v>0</v>
      </c>
      <c r="AA39" s="275">
        <v>0</v>
      </c>
      <c r="AB39" s="268">
        <v>0</v>
      </c>
      <c r="AC39" s="363" t="s">
        <v>277</v>
      </c>
      <c r="AD39" s="268">
        <v>0</v>
      </c>
      <c r="AE39" s="352">
        <v>0</v>
      </c>
      <c r="AF39" s="352">
        <v>0</v>
      </c>
      <c r="AG39" s="338">
        <v>0</v>
      </c>
      <c r="AH39" s="338">
        <v>0</v>
      </c>
    </row>
    <row r="40" spans="1:34" ht="18" customHeight="1">
      <c r="A40" s="224"/>
      <c r="B40" s="224"/>
      <c r="C40" s="44" t="s">
        <v>206</v>
      </c>
      <c r="D40" s="217" t="s">
        <v>207</v>
      </c>
      <c r="E40" s="275">
        <v>0</v>
      </c>
      <c r="F40" s="275">
        <v>0</v>
      </c>
      <c r="G40" s="275">
        <v>1420.467</v>
      </c>
      <c r="H40" s="275">
        <v>1392</v>
      </c>
      <c r="I40" s="275">
        <v>538</v>
      </c>
      <c r="J40" s="275">
        <v>665</v>
      </c>
      <c r="K40" s="275">
        <v>122.3</v>
      </c>
      <c r="L40" s="275">
        <v>130</v>
      </c>
      <c r="M40" s="275">
        <v>1</v>
      </c>
      <c r="N40" s="268">
        <v>6</v>
      </c>
      <c r="O40" s="275">
        <v>1156.3</v>
      </c>
      <c r="P40" s="275">
        <v>1347</v>
      </c>
      <c r="Q40" s="275">
        <v>15</v>
      </c>
      <c r="R40" s="275">
        <v>17</v>
      </c>
      <c r="S40" s="275">
        <v>134</v>
      </c>
      <c r="T40" s="275">
        <v>-25.3</v>
      </c>
      <c r="U40" s="275">
        <v>303</v>
      </c>
      <c r="V40" s="275">
        <v>290</v>
      </c>
      <c r="W40" s="275">
        <v>4.9</v>
      </c>
      <c r="X40" s="275">
        <v>2.9</v>
      </c>
      <c r="Y40" s="275">
        <v>152</v>
      </c>
      <c r="Z40" s="275">
        <v>109</v>
      </c>
      <c r="AA40" s="275">
        <v>114.4</v>
      </c>
      <c r="AB40" s="268">
        <v>63.3</v>
      </c>
      <c r="AC40" s="275">
        <v>665</v>
      </c>
      <c r="AD40" s="268">
        <v>830</v>
      </c>
      <c r="AE40" s="352">
        <v>59</v>
      </c>
      <c r="AF40" s="352">
        <v>85</v>
      </c>
      <c r="AG40" s="338">
        <v>41</v>
      </c>
      <c r="AH40" s="338">
        <v>32</v>
      </c>
    </row>
    <row r="41" spans="1:34" ht="18" customHeight="1">
      <c r="A41" s="224"/>
      <c r="B41" s="224"/>
      <c r="C41" s="184" t="s">
        <v>208</v>
      </c>
      <c r="D41" s="217" t="s">
        <v>209</v>
      </c>
      <c r="E41" s="275">
        <f>E34+E35-E36-E40</f>
        <v>6313.799999999997</v>
      </c>
      <c r="F41" s="275">
        <v>0</v>
      </c>
      <c r="G41" s="275">
        <f aca="true" t="shared" si="6" ref="G41:L41">G34+G35-G36-G40</f>
        <v>3795.416999999999</v>
      </c>
      <c r="H41" s="275">
        <f t="shared" si="6"/>
        <v>3097</v>
      </c>
      <c r="I41" s="275">
        <f t="shared" si="6"/>
        <v>853</v>
      </c>
      <c r="J41" s="275">
        <f t="shared" si="6"/>
        <v>1085</v>
      </c>
      <c r="K41" s="275">
        <f t="shared" si="6"/>
        <v>276.00000000000006</v>
      </c>
      <c r="L41" s="275">
        <f t="shared" si="6"/>
        <v>289</v>
      </c>
      <c r="M41" s="275">
        <v>61.17999999999999</v>
      </c>
      <c r="N41" s="268">
        <v>74.98</v>
      </c>
      <c r="O41" s="275">
        <v>2593.7999999999993</v>
      </c>
      <c r="P41" s="275">
        <v>2988</v>
      </c>
      <c r="Q41" s="275">
        <v>31</v>
      </c>
      <c r="R41" s="275">
        <v>35.62999999999994</v>
      </c>
      <c r="S41" s="275">
        <v>233</v>
      </c>
      <c r="T41" s="275">
        <f>T34+T35-T36-T40</f>
        <v>-23.3</v>
      </c>
      <c r="U41" s="275">
        <f>U34+U35-U36-U40-1</f>
        <v>591</v>
      </c>
      <c r="V41" s="275">
        <v>553</v>
      </c>
      <c r="W41" s="275">
        <f aca="true" t="shared" si="7" ref="W41:AB41">W34+W35-W36-W40</f>
        <v>9.699999999999998</v>
      </c>
      <c r="X41" s="275">
        <f>X34+X35-X36-X40</f>
        <v>5.6999999999999975</v>
      </c>
      <c r="Y41" s="275">
        <f t="shared" si="7"/>
        <v>331</v>
      </c>
      <c r="Z41" s="275">
        <f t="shared" si="7"/>
        <v>242</v>
      </c>
      <c r="AA41" s="275">
        <f>AA34+AA35-AA36-AA40</f>
        <v>218.20000000000036</v>
      </c>
      <c r="AB41" s="268">
        <f t="shared" si="7"/>
        <v>132.7240000000004</v>
      </c>
      <c r="AC41" s="275">
        <f>AC34+AC35-AC36-AC40+1</f>
        <v>1246</v>
      </c>
      <c r="AD41" s="268">
        <f>AD34+AD35-AD36-AD40</f>
        <v>1554</v>
      </c>
      <c r="AE41" s="364">
        <f>AE34+AE35-AE36-AE40</f>
        <v>104</v>
      </c>
      <c r="AF41" s="352">
        <v>120</v>
      </c>
      <c r="AG41" s="338">
        <f>AG34+AG35-AG36-AG40</f>
        <v>76</v>
      </c>
      <c r="AH41" s="338">
        <f>AH34+AH35-AH36-AH40</f>
        <v>59</v>
      </c>
    </row>
    <row r="42" spans="1:34" ht="18" customHeight="1">
      <c r="A42" s="224"/>
      <c r="B42" s="224"/>
      <c r="C42" s="258" t="s">
        <v>210</v>
      </c>
      <c r="D42" s="259"/>
      <c r="E42" s="266">
        <f>E37+E38-E39-E40</f>
        <v>6313.799999999997</v>
      </c>
      <c r="F42" s="266">
        <f>F37+F38-F39-F40</f>
        <v>8377.700000000004</v>
      </c>
      <c r="G42" s="266">
        <v>0</v>
      </c>
      <c r="H42" s="266">
        <v>0</v>
      </c>
      <c r="I42" s="266">
        <v>0</v>
      </c>
      <c r="J42" s="276">
        <v>0</v>
      </c>
      <c r="K42" s="266">
        <v>0</v>
      </c>
      <c r="L42" s="266">
        <v>0</v>
      </c>
      <c r="M42" s="266">
        <v>61.17999999999999</v>
      </c>
      <c r="N42" s="268">
        <v>0</v>
      </c>
      <c r="O42" s="266">
        <v>2593.7999999999993</v>
      </c>
      <c r="P42" s="266">
        <v>0</v>
      </c>
      <c r="Q42" s="266">
        <v>31</v>
      </c>
      <c r="R42" s="266">
        <v>0</v>
      </c>
      <c r="S42" s="266">
        <v>0</v>
      </c>
      <c r="T42" s="266">
        <v>0</v>
      </c>
      <c r="U42" s="266">
        <v>0</v>
      </c>
      <c r="V42" s="266">
        <v>0</v>
      </c>
      <c r="W42" s="275">
        <v>0</v>
      </c>
      <c r="X42" s="266">
        <v>0</v>
      </c>
      <c r="Y42" s="266">
        <v>0</v>
      </c>
      <c r="Z42" s="266">
        <v>0</v>
      </c>
      <c r="AA42" s="266">
        <v>0</v>
      </c>
      <c r="AB42" s="268">
        <v>0</v>
      </c>
      <c r="AC42" s="340" t="s">
        <v>276</v>
      </c>
      <c r="AD42" s="365">
        <v>0</v>
      </c>
      <c r="AE42" s="337">
        <v>0</v>
      </c>
      <c r="AF42" s="337">
        <v>0</v>
      </c>
      <c r="AG42" s="338">
        <v>0</v>
      </c>
      <c r="AH42" s="338">
        <v>0</v>
      </c>
    </row>
    <row r="43" spans="1:34" ht="18" customHeight="1">
      <c r="A43" s="224"/>
      <c r="B43" s="224"/>
      <c r="C43" s="44" t="s">
        <v>211</v>
      </c>
      <c r="D43" s="217" t="s">
        <v>212</v>
      </c>
      <c r="E43" s="275">
        <v>0</v>
      </c>
      <c r="F43" s="275">
        <v>0</v>
      </c>
      <c r="G43" s="275">
        <v>-40041.525</v>
      </c>
      <c r="H43" s="275">
        <v>-43139</v>
      </c>
      <c r="I43" s="275">
        <v>7083</v>
      </c>
      <c r="J43" s="275">
        <v>5999</v>
      </c>
      <c r="K43" s="275">
        <v>2726</v>
      </c>
      <c r="L43" s="275">
        <v>2536</v>
      </c>
      <c r="M43" s="275">
        <v>763</v>
      </c>
      <c r="N43" s="268">
        <v>688</v>
      </c>
      <c r="O43" s="275">
        <v>23162</v>
      </c>
      <c r="P43" s="275">
        <v>20174</v>
      </c>
      <c r="Q43" s="275">
        <v>666</v>
      </c>
      <c r="R43" s="275">
        <v>630</v>
      </c>
      <c r="S43" s="275">
        <v>0</v>
      </c>
      <c r="T43" s="353">
        <v>0</v>
      </c>
      <c r="U43" s="275">
        <v>105</v>
      </c>
      <c r="V43" s="275">
        <v>100</v>
      </c>
      <c r="W43" s="275">
        <v>138.8</v>
      </c>
      <c r="X43" s="275">
        <v>133</v>
      </c>
      <c r="Y43" s="275">
        <v>2108</v>
      </c>
      <c r="Z43" s="275">
        <v>1865.3</v>
      </c>
      <c r="AA43" s="275">
        <v>798.4</v>
      </c>
      <c r="AB43" s="268">
        <v>675.8</v>
      </c>
      <c r="AC43" s="275">
        <v>2568</v>
      </c>
      <c r="AD43" s="268">
        <v>1689</v>
      </c>
      <c r="AE43" s="352">
        <v>2322</v>
      </c>
      <c r="AF43" s="352">
        <v>2253</v>
      </c>
      <c r="AG43" s="338">
        <v>2470</v>
      </c>
      <c r="AH43" s="338">
        <v>2412</v>
      </c>
    </row>
    <row r="44" spans="1:34" ht="18" customHeight="1">
      <c r="A44" s="225"/>
      <c r="B44" s="225"/>
      <c r="C44" s="11" t="s">
        <v>213</v>
      </c>
      <c r="D44" s="98" t="s">
        <v>214</v>
      </c>
      <c r="E44" s="293">
        <f>E41+E43</f>
        <v>6313.799999999997</v>
      </c>
      <c r="F44" s="293">
        <f>F42+F43</f>
        <v>8377.700000000004</v>
      </c>
      <c r="G44" s="293">
        <f>G41+G43</f>
        <v>-36246.108</v>
      </c>
      <c r="H44" s="293">
        <f>H41+H43</f>
        <v>-40042</v>
      </c>
      <c r="I44" s="293">
        <f>I41+I43</f>
        <v>7936</v>
      </c>
      <c r="J44" s="293">
        <f>J41+J43</f>
        <v>7084</v>
      </c>
      <c r="K44" s="293">
        <v>2902</v>
      </c>
      <c r="L44" s="293">
        <v>2726</v>
      </c>
      <c r="M44" s="293">
        <v>824.18</v>
      </c>
      <c r="N44" s="280">
        <v>762.98</v>
      </c>
      <c r="O44" s="293">
        <v>25755.8</v>
      </c>
      <c r="P44" s="293">
        <v>23162</v>
      </c>
      <c r="Q44" s="293">
        <v>697</v>
      </c>
      <c r="R44" s="293">
        <v>665.6299999999999</v>
      </c>
      <c r="S44" s="293">
        <v>233</v>
      </c>
      <c r="T44" s="293">
        <f>T41+T43</f>
        <v>-23.3</v>
      </c>
      <c r="U44" s="293">
        <f>U41+U43</f>
        <v>696</v>
      </c>
      <c r="V44" s="293">
        <v>653</v>
      </c>
      <c r="W44" s="293">
        <f>W41+W43-1</f>
        <v>147.5</v>
      </c>
      <c r="X44" s="293">
        <f>X41+X43</f>
        <v>138.7</v>
      </c>
      <c r="Y44" s="293">
        <f>Y41+Y43</f>
        <v>2439</v>
      </c>
      <c r="Z44" s="293">
        <f>Z41+Z43+1</f>
        <v>2108.3</v>
      </c>
      <c r="AA44" s="293">
        <v>1006.6</v>
      </c>
      <c r="AB44" s="280">
        <v>798.4</v>
      </c>
      <c r="AC44" s="293">
        <f>AC41+AC43-1</f>
        <v>3813</v>
      </c>
      <c r="AD44" s="280">
        <f>AD41+AD43</f>
        <v>3243</v>
      </c>
      <c r="AE44" s="350">
        <f>AE41+AE43</f>
        <v>2426</v>
      </c>
      <c r="AF44" s="350">
        <f>AF41+AF43</f>
        <v>2373</v>
      </c>
      <c r="AG44" s="345">
        <f>AG41+AG43+1</f>
        <v>2547</v>
      </c>
      <c r="AH44" s="345">
        <f>AH41+AH43</f>
        <v>2471</v>
      </c>
    </row>
    <row r="45" ht="13.5" customHeight="1">
      <c r="A45" s="13" t="s">
        <v>215</v>
      </c>
    </row>
    <row r="46" ht="13.5" customHeight="1">
      <c r="A46" s="13" t="s">
        <v>216</v>
      </c>
    </row>
    <row r="47" ht="12.75">
      <c r="A47" s="219"/>
    </row>
  </sheetData>
  <sheetProtection/>
  <mergeCells count="27">
    <mergeCell ref="A28:A44"/>
    <mergeCell ref="B28:B34"/>
    <mergeCell ref="B35:B44"/>
    <mergeCell ref="C42:D42"/>
    <mergeCell ref="AG6:AH6"/>
    <mergeCell ref="A8:A14"/>
    <mergeCell ref="B9:B14"/>
    <mergeCell ref="A15:A27"/>
    <mergeCell ref="B15:B18"/>
    <mergeCell ref="B19:B22"/>
    <mergeCell ref="B23:B26"/>
    <mergeCell ref="U6:V6"/>
    <mergeCell ref="W6:X6"/>
    <mergeCell ref="Y6:Z6"/>
    <mergeCell ref="AA6:AB6"/>
    <mergeCell ref="AC6:AD6"/>
    <mergeCell ref="AE6:AF6"/>
    <mergeCell ref="AE5:AF5"/>
    <mergeCell ref="AG5:AH5"/>
    <mergeCell ref="E6:F6"/>
    <mergeCell ref="G6:H6"/>
    <mergeCell ref="I6:J6"/>
    <mergeCell ref="K6:L6"/>
    <mergeCell ref="M6:N6"/>
    <mergeCell ref="O6:P6"/>
    <mergeCell ref="Q6:R6"/>
    <mergeCell ref="S6:T6"/>
  </mergeCells>
  <printOptions/>
  <pageMargins left="0.7086614173228347" right="0.2362204724409449" top="0.1968503937007874" bottom="0.2362204724409449" header="0.1968503937007874" footer="0.1968503937007874"/>
  <pageSetup fitToWidth="0" horizontalDpi="600" verticalDpi="600" orientation="landscape" paperSize="9" scale="73" r:id="rId1"/>
  <headerFooter alignWithMargins="0">
    <oddHeader>&amp;R&amp;"ｺﾞｼｯｸ,斜体"&amp;9都道府県－5</oddHeader>
  </headerFooter>
  <colBreaks count="2" manualBreakCount="2">
    <brk id="14" max="45" man="1"/>
    <brk id="2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東京都
</cp:lastModifiedBy>
  <cp:lastPrinted>2017-07-03T02:43:00Z</cp:lastPrinted>
  <dcterms:created xsi:type="dcterms:W3CDTF">1999-07-06T05:17:05Z</dcterms:created>
  <dcterms:modified xsi:type="dcterms:W3CDTF">2020-09-24T00:01:07Z</dcterms:modified>
  <cp:category/>
  <cp:version/>
  <cp:contentType/>
  <cp:contentStatus/>
</cp:coreProperties>
</file>