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tabRatio="663" activeTab="3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'2.公営企業会計予算'!$A$1:$S$49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<sst xmlns="http://schemas.openxmlformats.org/spreadsheetml/2006/main" count="452" uniqueCount="276">
  <si>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</si>
  <si>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</si>
  <si>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</si>
  <si>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</si>
  <si>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</si>
  <si>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</si>
  <si>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</si>
  <si>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</si>
  <si>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</si>
  <si>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</si>
  <si>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</si>
  <si>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</si>
  <si>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</si>
  <si>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</si>
  <si>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</si>
  <si>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</si>
  <si>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</si>
  <si>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</si>
  <si>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</si>
  <si>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</si>
  <si>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</si>
  <si>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</si>
  <si>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</si>
  <si>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</si>
  <si>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</si>
  <si>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</si>
  <si>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</si>
  <si>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</si>
  <si>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</si>
  <si>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</si>
  <si>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</si>
  <si>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</si>
  <si>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</si>
  <si>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</si>
  <si>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</si>
  <si>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</si>
  <si>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</si>
  <si>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</si>
  <si>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</si>
  <si>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</si>
  <si>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</si>
  <si>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</si>
  <si>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</si>
  <si>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</si>
  <si>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</si>
  <si>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</si>
  <si>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</si>
  <si>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</si>
  <si>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</si>
  <si>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</si>
  <si>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</si>
  <si>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</si>
  <si>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</si>
  <si>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</si>
  <si>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</si>
  <si>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</si>
  <si>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</si>
  <si>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</si>
  <si>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</si>
  <si>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</si>
  <si>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</si>
  <si>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</si>
  <si>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</si>
  <si>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</si>
  <si>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</si>
  <si>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</si>
  <si>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</si>
  <si>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</si>
  <si>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</si>
  <si>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</si>
  <si>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</si>
  <si>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</si>
  <si>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</si>
  <si>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</si>
  <si>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</si>
  <si>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</si>
  <si>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</si>
  <si>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</si>
  <si>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</si>
  <si>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</si>
  <si>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</si>
  <si>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</si>
  <si>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</si>
  <si>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</si>
  <si>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</si>
  <si>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</si>
  <si>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</si>
  <si>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</si>
  <si>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</si>
  <si>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</si>
  <si>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</si>
  <si>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</si>
  <si>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</si>
  <si>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</si>
  <si>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</si>
  <si>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</si>
  <si>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</si>
  <si>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</si>
  <si>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</si>
  <si>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</si>
  <si>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</si>
  <si>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</si>
  <si>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</si>
  <si>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</si>
  <si>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</si>
  <si>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</si>
  <si>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</si>
  <si>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</si>
  <si>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</si>
  <si>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</si>
  <si>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</si>
  <si>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</si>
  <si>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</si>
  <si>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</si>
  <si>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</si>
  <si>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</si>
  <si>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</si>
  <si>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</si>
  <si>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</si>
  <si>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</si>
  <si>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</si>
  <si>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</si>
  <si>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</si>
  <si>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</si>
  <si>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</si>
  <si>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</si>
  <si>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</si>
  <si>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</si>
  <si>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</si>
  <si>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</si>
  <si>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</si>
  <si>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</si>
  <si>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</si>
  <si>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</si>
  <si>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</si>
  <si>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</si>
  <si>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</si>
  <si>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</si>
  <si>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</si>
  <si>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</si>
  <si>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</si>
  <si>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</si>
  <si>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</si>
  <si>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</si>
  <si>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</si>
  <si>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</si>
  <si>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</si>
  <si>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</si>
  <si>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</si>
  <si>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</si>
  <si>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</si>
  <si>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</si>
  <si>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</si>
  <si>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</si>
  <si>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</si>
  <si>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</si>
  <si>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</si>
  <si>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</si>
  <si>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</si>
  <si>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</si>
  <si>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</si>
  <si>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</si>
  <si>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</si>
  <si>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</si>
  <si>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</si>
  <si>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</si>
  <si>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</si>
  <si>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</si>
  <si>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</si>
  <si>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</si>
  <si>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</si>
  <si>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</si>
  <si>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</si>
  <si>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</si>
  <si>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</si>
  <si>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</si>
  <si>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</si>
  <si>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</si>
  <si>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</si>
  <si>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</si>
  <si>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</si>
  <si>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</si>
  <si>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</si>
  <si>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</si>
  <si>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</si>
  <si>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</si>
  <si>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</si>
  <si>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</si>
  <si>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</si>
  <si>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</si>
  <si>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</si>
  <si>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</si>
  <si>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</si>
  <si>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</si>
  <si>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</si>
  <si>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</si>
  <si>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</si>
  <si>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</si>
  <si>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</si>
  <si>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</si>
  <si>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</si>
  <si>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</si>
  <si>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</si>
  <si>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</si>
  <si>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</si>
  <si>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</si>
  <si>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</si>
  <si>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</si>
  <si>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</si>
  <si>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</si>
  <si>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</si>
  <si>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</si>
  <si>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</si>
  <si>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</si>
  <si>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</si>
  <si>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</si>
  <si>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</si>
  <si>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</si>
  <si>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</si>
  <si>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</si>
  <si>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</si>
  <si>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</si>
  <si>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</si>
  <si>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</si>
  <si>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</si>
  <si>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</si>
  <si>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</si>
  <si>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</si>
  <si>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</si>
  <si>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</si>
  <si>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</si>
  <si>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</si>
  <si>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</si>
  <si>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</si>
  <si>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</si>
  <si>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</si>
  <si>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</si>
  <si>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</si>
  <si>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</si>
  <si>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</si>
  <si>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</si>
  <si>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（1）平成30年度普通会計決算の状況</t>
  </si>
  <si>
    <t>平成30年度</t>
  </si>
  <si>
    <t>30年度</t>
  </si>
  <si>
    <t>（注1）平成25年度～26年度は平成22年国勢調査、平成27年度～平成30年度は平成27年度国勢調査を基に計上している。</t>
  </si>
  <si>
    <t>30年度</t>
  </si>
  <si>
    <t>(平成30年度決算額）</t>
  </si>
  <si>
    <t>(平成30年度決算ﾍﾞｰｽ）</t>
  </si>
  <si>
    <t>-</t>
  </si>
  <si>
    <t>新潟県</t>
  </si>
  <si>
    <t>電気事業</t>
  </si>
  <si>
    <t>工業用水道事業</t>
  </si>
  <si>
    <t>工業用地造成事業</t>
  </si>
  <si>
    <t>新潟東港臨海用地造成事業</t>
  </si>
  <si>
    <t>病院事業</t>
  </si>
  <si>
    <t>基幹病院事業</t>
  </si>
  <si>
    <t>流域下水道事業</t>
  </si>
  <si>
    <t>令和２年度</t>
  </si>
  <si>
    <t>電気事業</t>
  </si>
  <si>
    <t>工業用水道事業</t>
  </si>
  <si>
    <t>工業用地造成事業</t>
  </si>
  <si>
    <t>新潟東港臨海用地造成事業</t>
  </si>
  <si>
    <t>病院事業</t>
  </si>
  <si>
    <t>基幹病院事業</t>
  </si>
  <si>
    <t>流域下水道事業</t>
  </si>
  <si>
    <t>-</t>
  </si>
  <si>
    <t>-</t>
  </si>
  <si>
    <t>港湾整備事業</t>
  </si>
  <si>
    <t>港湾整備事業</t>
  </si>
  <si>
    <t>30年度</t>
  </si>
  <si>
    <t>新潟県住宅供給公社</t>
  </si>
  <si>
    <t>北越急行（株）</t>
  </si>
  <si>
    <t>新潟木材倉庫（株）</t>
  </si>
  <si>
    <t>えちごトキめき鉄道（株）</t>
  </si>
  <si>
    <t>(株)新潟ふるさと村</t>
  </si>
  <si>
    <t>30年度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</si>
</sst>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2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0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43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48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49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4" xfId="0" applyNumberForma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41" fontId="0" fillId="0" borderId="5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8" xfId="0" applyNumberFormat="1" applyBorder="1" applyAlignment="1">
      <alignment horizontal="center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ont="1" applyFill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3" xfId="0" applyNumberFormat="1" applyBorder="1" applyAlignment="1">
      <alignment horizontal="right" vertical="center"/>
    </xf>
    <xf numFmtId="217" fontId="0" fillId="0" borderId="58" xfId="0" applyNumberFormat="1" applyBorder="1" applyAlignment="1">
      <alignment vertical="center"/>
    </xf>
    <xf numFmtId="217" fontId="0" fillId="0" borderId="58" xfId="48" applyNumberFormat="1" applyFont="1" applyBorder="1" applyAlignment="1">
      <alignment horizontal="right" vertical="center"/>
    </xf>
    <xf numFmtId="225" fontId="0" fillId="0" borderId="60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6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217" fontId="0" fillId="0" borderId="59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0" xfId="0" applyNumberFormat="1" applyBorder="1" applyAlignment="1">
      <alignment vertical="center"/>
    </xf>
    <xf numFmtId="226" fontId="0" fillId="0" borderId="60" xfId="48" applyNumberFormat="1" applyFon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63" xfId="0" applyNumberFormat="1" applyBorder="1" applyAlignment="1">
      <alignment vertical="center"/>
    </xf>
    <xf numFmtId="218" fontId="0" fillId="0" borderId="58" xfId="0" applyNumberFormat="1" applyBorder="1" applyAlignment="1">
      <alignment vertical="center"/>
    </xf>
    <xf numFmtId="218" fontId="0" fillId="0" borderId="58" xfId="48" applyNumberFormat="1" applyFont="1" applyBorder="1" applyAlignment="1">
      <alignment vertical="center"/>
    </xf>
    <xf numFmtId="218" fontId="0" fillId="0" borderId="62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4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4" xfId="0" applyNumberFormat="1" applyFont="1" applyBorder="1" applyAlignment="1">
      <alignment vertical="center"/>
    </xf>
    <xf numFmtId="0" fontId="0" fillId="0" borderId="55" xfId="0" applyBorder="1" applyAlignment="1">
      <alignment horizontal="distributed" vertical="center"/>
    </xf>
    <xf numFmtId="217" fontId="0" fillId="0" borderId="65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66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4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41" fontId="0" fillId="0" borderId="48" xfId="0" applyNumberFormat="1" applyBorder="1" applyAlignment="1">
      <alignment horizontal="center" vertical="center"/>
    </xf>
    <xf numFmtId="217" fontId="0" fillId="0" borderId="12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7" fontId="0" fillId="0" borderId="59" xfId="48" applyNumberFormat="1" applyFill="1" applyBorder="1" applyAlignment="1">
      <alignment horizontal="right" vertical="center"/>
    </xf>
    <xf numFmtId="217" fontId="0" fillId="0" borderId="60" xfId="48" applyNumberFormat="1" applyBorder="1" applyAlignment="1">
      <alignment horizontal="right"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48" applyNumberFormat="1" applyBorder="1" applyAlignment="1">
      <alignment horizontal="right" vertical="center"/>
    </xf>
    <xf numFmtId="217" fontId="0" fillId="0" borderId="58" xfId="48" applyNumberFormat="1" applyBorder="1" applyAlignment="1">
      <alignment horizontal="right" vertical="center"/>
    </xf>
    <xf numFmtId="217" fontId="0" fillId="0" borderId="59" xfId="48" applyNumberFormat="1" applyBorder="1" applyAlignment="1">
      <alignment vertical="center"/>
    </xf>
    <xf numFmtId="226" fontId="0" fillId="0" borderId="60" xfId="48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218" fontId="0" fillId="0" borderId="62" xfId="48" applyNumberFormat="1" applyFill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217" fontId="0" fillId="0" borderId="60" xfId="0" applyNumberFormat="1" applyBorder="1" applyAlignment="1" quotePrefix="1">
      <alignment horizontal="right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57" xfId="48" applyNumberFormat="1" applyFont="1" applyBorder="1" applyAlignment="1">
      <alignment horizontal="center" vertical="center"/>
    </xf>
    <xf numFmtId="217" fontId="0" fillId="0" borderId="13" xfId="48" applyNumberFormat="1" applyFont="1" applyBorder="1" applyAlignment="1">
      <alignment horizontal="center" vertical="center"/>
    </xf>
    <xf numFmtId="217" fontId="0" fillId="0" borderId="59" xfId="48" applyNumberFormat="1" applyFont="1" applyBorder="1" applyAlignment="1">
      <alignment horizontal="center" vertical="center"/>
    </xf>
    <xf numFmtId="217" fontId="0" fillId="0" borderId="33" xfId="48" applyNumberFormat="1" applyFont="1" applyBorder="1" applyAlignment="1">
      <alignment horizontal="center" vertical="center"/>
    </xf>
    <xf numFmtId="217" fontId="0" fillId="0" borderId="60" xfId="48" applyNumberFormat="1" applyFont="1" applyBorder="1" applyAlignment="1">
      <alignment horizontal="center" vertical="center"/>
    </xf>
    <xf numFmtId="217" fontId="0" fillId="0" borderId="14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horizontal="center" vertical="center"/>
    </xf>
    <xf numFmtId="217" fontId="0" fillId="0" borderId="58" xfId="48" applyNumberFormat="1" applyFont="1" applyBorder="1" applyAlignment="1">
      <alignment vertical="center"/>
    </xf>
    <xf numFmtId="217" fontId="0" fillId="0" borderId="60" xfId="48" applyNumberFormat="1" applyFont="1" applyBorder="1" applyAlignment="1">
      <alignment vertical="center"/>
    </xf>
    <xf numFmtId="217" fontId="0" fillId="0" borderId="67" xfId="48" applyNumberFormat="1" applyFont="1" applyBorder="1" applyAlignment="1">
      <alignment vertical="center"/>
    </xf>
    <xf numFmtId="217" fontId="0" fillId="0" borderId="60" xfId="48" applyNumberFormat="1" applyFont="1" applyFill="1" applyBorder="1" applyAlignment="1">
      <alignment vertical="center"/>
    </xf>
    <xf numFmtId="217" fontId="0" fillId="0" borderId="62" xfId="48" applyNumberFormat="1" applyFont="1" applyBorder="1" applyAlignment="1">
      <alignment vertical="center"/>
    </xf>
    <xf numFmtId="217" fontId="0" fillId="0" borderId="28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68" xfId="48" applyNumberFormat="1" applyBorder="1" applyAlignment="1">
      <alignment vertical="center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3" xfId="0" applyNumberFormat="1" applyFont="1" applyBorder="1" applyAlignment="1">
      <alignment horizontal="center" vertical="center"/>
    </xf>
    <xf numFmtId="217" fontId="0" fillId="0" borderId="49" xfId="48" applyNumberFormat="1" applyFont="1" applyBorder="1" applyAlignment="1">
      <alignment vertical="center"/>
    </xf>
    <xf numFmtId="217" fontId="0" fillId="0" borderId="52" xfId="0" applyNumberFormat="1" applyBorder="1" applyAlignment="1">
      <alignment vertical="center"/>
    </xf>
    <xf numFmtId="224" fontId="16" fillId="0" borderId="69" xfId="48" applyNumberFormat="1" applyFont="1" applyBorder="1" applyAlignment="1">
      <alignment vertical="center" textRotation="255"/>
    </xf>
    <xf numFmtId="0" fontId="14" fillId="0" borderId="70" xfId="61" applyFont="1" applyBorder="1" applyAlignment="1">
      <alignment vertical="center" textRotation="255"/>
      <protection/>
    </xf>
    <xf numFmtId="0" fontId="14" fillId="0" borderId="67" xfId="61" applyFont="1" applyBorder="1" applyAlignment="1">
      <alignment vertical="center" textRotation="255"/>
      <protection/>
    </xf>
    <xf numFmtId="0" fontId="14" fillId="0" borderId="70" xfId="61" applyFont="1" applyBorder="1" applyAlignment="1">
      <alignment vertical="center"/>
      <protection/>
    </xf>
    <xf numFmtId="0" fontId="14" fillId="0" borderId="67" xfId="61" applyFont="1" applyBorder="1" applyAlignment="1">
      <alignment vertical="center"/>
      <protection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67" xfId="48" applyNumberFormat="1" applyFont="1" applyBorder="1" applyAlignment="1">
      <alignment vertical="center" textRotation="255"/>
    </xf>
    <xf numFmtId="41" fontId="0" fillId="0" borderId="44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69" xfId="0" applyNumberFormat="1" applyBorder="1" applyAlignment="1">
      <alignment horizontal="center" vertical="center" textRotation="255"/>
    </xf>
    <xf numFmtId="0" fontId="0" fillId="0" borderId="63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7" sqref="F27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249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0" t="s">
        <v>88</v>
      </c>
      <c r="B9" s="270" t="s">
        <v>90</v>
      </c>
      <c r="C9" s="55" t="s">
        <v>4</v>
      </c>
      <c r="D9" s="56"/>
      <c r="E9" s="56"/>
      <c r="F9" s="65">
        <v>303431</v>
      </c>
      <c r="G9" s="74">
        <f>F9/$F$27*100</f>
        <v>29.541894285093967</v>
      </c>
      <c r="H9" s="233">
        <v>285181</v>
      </c>
      <c r="I9" s="79">
        <f>(F9/H9-1)*100</f>
        <v>6.399444563277368</v>
      </c>
      <c r="K9" s="105"/>
    </row>
    <row r="10" spans="1:9" ht="18" customHeight="1">
      <c r="A10" s="271"/>
      <c r="B10" s="271"/>
      <c r="C10" s="7"/>
      <c r="D10" s="52" t="s">
        <v>23</v>
      </c>
      <c r="E10" s="53"/>
      <c r="F10" s="67">
        <v>65272</v>
      </c>
      <c r="G10" s="75">
        <f aca="true" t="shared" si="0" ref="G10:G27">F10/$F$27*100</f>
        <v>6.354850110162288</v>
      </c>
      <c r="H10" s="234">
        <v>67776</v>
      </c>
      <c r="I10" s="80">
        <f aca="true" t="shared" si="1" ref="I10:I27">(F10/H10-1)*100</f>
        <v>-3.6945231350330454</v>
      </c>
    </row>
    <row r="11" spans="1:9" ht="18" customHeight="1">
      <c r="A11" s="271"/>
      <c r="B11" s="271"/>
      <c r="C11" s="7"/>
      <c r="D11" s="16"/>
      <c r="E11" s="23" t="s">
        <v>24</v>
      </c>
      <c r="F11" s="69">
        <v>53486</v>
      </c>
      <c r="G11" s="76">
        <f t="shared" si="0"/>
        <v>5.207370893984253</v>
      </c>
      <c r="H11" s="235">
        <v>53503</v>
      </c>
      <c r="I11" s="81">
        <f t="shared" si="1"/>
        <v>-0.03177391921947992</v>
      </c>
    </row>
    <row r="12" spans="1:9" ht="18" customHeight="1">
      <c r="A12" s="271"/>
      <c r="B12" s="271"/>
      <c r="C12" s="7"/>
      <c r="D12" s="16"/>
      <c r="E12" s="23" t="s">
        <v>25</v>
      </c>
      <c r="F12" s="69">
        <v>5031</v>
      </c>
      <c r="G12" s="76">
        <f t="shared" si="0"/>
        <v>0.4898157081784911</v>
      </c>
      <c r="H12" s="235">
        <v>2418</v>
      </c>
      <c r="I12" s="81">
        <f t="shared" si="1"/>
        <v>108.06451612903226</v>
      </c>
    </row>
    <row r="13" spans="1:9" ht="18" customHeight="1">
      <c r="A13" s="271"/>
      <c r="B13" s="271"/>
      <c r="C13" s="7"/>
      <c r="D13" s="33"/>
      <c r="E13" s="23" t="s">
        <v>26</v>
      </c>
      <c r="F13" s="69">
        <v>333</v>
      </c>
      <c r="G13" s="76">
        <f t="shared" si="0"/>
        <v>0.032420717714855406</v>
      </c>
      <c r="H13" s="235">
        <v>784</v>
      </c>
      <c r="I13" s="81">
        <f t="shared" si="1"/>
        <v>-57.525510204081634</v>
      </c>
    </row>
    <row r="14" spans="1:9" ht="18" customHeight="1">
      <c r="A14" s="271"/>
      <c r="B14" s="271"/>
      <c r="C14" s="7"/>
      <c r="D14" s="61" t="s">
        <v>27</v>
      </c>
      <c r="E14" s="51"/>
      <c r="F14" s="65">
        <v>61643</v>
      </c>
      <c r="G14" s="74">
        <f t="shared" si="0"/>
        <v>6.001532438729225</v>
      </c>
      <c r="H14" s="233">
        <v>59221</v>
      </c>
      <c r="I14" s="82">
        <f t="shared" si="1"/>
        <v>4.089765454821759</v>
      </c>
    </row>
    <row r="15" spans="1:9" ht="18" customHeight="1">
      <c r="A15" s="271"/>
      <c r="B15" s="271"/>
      <c r="C15" s="7"/>
      <c r="D15" s="16"/>
      <c r="E15" s="23" t="s">
        <v>28</v>
      </c>
      <c r="F15" s="69">
        <v>2302</v>
      </c>
      <c r="G15" s="76">
        <f t="shared" si="0"/>
        <v>0.22412159813692836</v>
      </c>
      <c r="H15" s="235">
        <v>2186</v>
      </c>
      <c r="I15" s="81">
        <f t="shared" si="1"/>
        <v>5.306495882891116</v>
      </c>
    </row>
    <row r="16" spans="1:11" ht="18" customHeight="1">
      <c r="A16" s="271"/>
      <c r="B16" s="271"/>
      <c r="C16" s="7"/>
      <c r="D16" s="16"/>
      <c r="E16" s="29" t="s">
        <v>29</v>
      </c>
      <c r="F16" s="67">
        <v>59341</v>
      </c>
      <c r="G16" s="75">
        <f t="shared" si="0"/>
        <v>5.777410840592297</v>
      </c>
      <c r="H16" s="234">
        <v>57035</v>
      </c>
      <c r="I16" s="80">
        <f t="shared" si="1"/>
        <v>4.043131410537382</v>
      </c>
      <c r="K16" s="106"/>
    </row>
    <row r="17" spans="1:9" ht="18" customHeight="1">
      <c r="A17" s="271"/>
      <c r="B17" s="271"/>
      <c r="C17" s="7"/>
      <c r="D17" s="273" t="s">
        <v>30</v>
      </c>
      <c r="E17" s="274"/>
      <c r="F17" s="67">
        <v>107485</v>
      </c>
      <c r="G17" s="75">
        <f t="shared" si="0"/>
        <v>10.46468721796166</v>
      </c>
      <c r="H17" s="234">
        <v>88609</v>
      </c>
      <c r="I17" s="80">
        <f t="shared" si="1"/>
        <v>21.302576487715697</v>
      </c>
    </row>
    <row r="18" spans="1:9" ht="18" customHeight="1">
      <c r="A18" s="271"/>
      <c r="B18" s="271"/>
      <c r="C18" s="7"/>
      <c r="D18" s="275" t="s">
        <v>94</v>
      </c>
      <c r="E18" s="276"/>
      <c r="F18" s="69">
        <v>4577</v>
      </c>
      <c r="G18" s="76">
        <f t="shared" si="0"/>
        <v>0.4456144894321117</v>
      </c>
      <c r="H18" s="235">
        <v>4601</v>
      </c>
      <c r="I18" s="81">
        <f t="shared" si="1"/>
        <v>-0.5216257335361907</v>
      </c>
    </row>
    <row r="19" spans="1:26" ht="18" customHeight="1">
      <c r="A19" s="271"/>
      <c r="B19" s="271"/>
      <c r="C19" s="10"/>
      <c r="D19" s="275" t="s">
        <v>95</v>
      </c>
      <c r="E19" s="276"/>
      <c r="F19" s="69">
        <v>0</v>
      </c>
      <c r="G19" s="76">
        <f t="shared" si="0"/>
        <v>0</v>
      </c>
      <c r="H19" s="236">
        <v>0</v>
      </c>
      <c r="I19" s="81" t="e">
        <f t="shared" si="1"/>
        <v>#DIV/0!</v>
      </c>
      <c r="Z19" s="2" t="s">
        <v>96</v>
      </c>
    </row>
    <row r="20" spans="1:9" ht="18" customHeight="1">
      <c r="A20" s="271"/>
      <c r="B20" s="271"/>
      <c r="C20" s="44" t="s">
        <v>5</v>
      </c>
      <c r="D20" s="43"/>
      <c r="E20" s="43"/>
      <c r="F20" s="69">
        <v>44159</v>
      </c>
      <c r="G20" s="76">
        <f t="shared" si="0"/>
        <v>4.29929871943033</v>
      </c>
      <c r="H20" s="235">
        <v>43072</v>
      </c>
      <c r="I20" s="81">
        <f t="shared" si="1"/>
        <v>2.5236812778603346</v>
      </c>
    </row>
    <row r="21" spans="1:9" ht="18" customHeight="1">
      <c r="A21" s="271"/>
      <c r="B21" s="271"/>
      <c r="C21" s="44" t="s">
        <v>6</v>
      </c>
      <c r="D21" s="43"/>
      <c r="E21" s="43"/>
      <c r="F21" s="69">
        <v>241200</v>
      </c>
      <c r="G21" s="76">
        <f t="shared" si="0"/>
        <v>23.483114452922294</v>
      </c>
      <c r="H21" s="235">
        <v>237700</v>
      </c>
      <c r="I21" s="81">
        <f t="shared" si="1"/>
        <v>1.472444257467398</v>
      </c>
    </row>
    <row r="22" spans="1:9" ht="18" customHeight="1">
      <c r="A22" s="271"/>
      <c r="B22" s="271"/>
      <c r="C22" s="44" t="s">
        <v>31</v>
      </c>
      <c r="D22" s="43"/>
      <c r="E22" s="43"/>
      <c r="F22" s="69">
        <v>15119</v>
      </c>
      <c r="G22" s="76">
        <f t="shared" si="0"/>
        <v>1.4719784718645612</v>
      </c>
      <c r="H22" s="235">
        <v>15238</v>
      </c>
      <c r="I22" s="81">
        <f t="shared" si="1"/>
        <v>-0.7809423808898819</v>
      </c>
    </row>
    <row r="23" spans="1:9" ht="18" customHeight="1">
      <c r="A23" s="271"/>
      <c r="B23" s="271"/>
      <c r="C23" s="44" t="s">
        <v>7</v>
      </c>
      <c r="D23" s="43"/>
      <c r="E23" s="43"/>
      <c r="F23" s="69">
        <v>137422</v>
      </c>
      <c r="G23" s="76">
        <f t="shared" si="0"/>
        <v>13.379338948380958</v>
      </c>
      <c r="H23" s="235">
        <v>150433</v>
      </c>
      <c r="I23" s="81">
        <f t="shared" si="1"/>
        <v>-8.649033124380956</v>
      </c>
    </row>
    <row r="24" spans="1:9" ht="18" customHeight="1">
      <c r="A24" s="271"/>
      <c r="B24" s="271"/>
      <c r="C24" s="44" t="s">
        <v>32</v>
      </c>
      <c r="D24" s="43"/>
      <c r="E24" s="43"/>
      <c r="F24" s="69">
        <v>4904</v>
      </c>
      <c r="G24" s="76">
        <f t="shared" si="0"/>
        <v>0.4774510500710238</v>
      </c>
      <c r="H24" s="235">
        <v>4593</v>
      </c>
      <c r="I24" s="81">
        <f t="shared" si="1"/>
        <v>6.7711735249292415</v>
      </c>
    </row>
    <row r="25" spans="1:9" ht="18" customHeight="1">
      <c r="A25" s="271"/>
      <c r="B25" s="271"/>
      <c r="C25" s="44" t="s">
        <v>8</v>
      </c>
      <c r="D25" s="43"/>
      <c r="E25" s="43"/>
      <c r="F25" s="69">
        <v>137472</v>
      </c>
      <c r="G25" s="76">
        <f t="shared" si="0"/>
        <v>13.384206924013823</v>
      </c>
      <c r="H25" s="235">
        <v>151301</v>
      </c>
      <c r="I25" s="81">
        <f t="shared" si="1"/>
        <v>-9.140058558766961</v>
      </c>
    </row>
    <row r="26" spans="1:9" ht="18" customHeight="1">
      <c r="A26" s="271"/>
      <c r="B26" s="271"/>
      <c r="C26" s="45" t="s">
        <v>9</v>
      </c>
      <c r="D26" s="46"/>
      <c r="E26" s="46"/>
      <c r="F26" s="71">
        <v>143414</v>
      </c>
      <c r="G26" s="77">
        <f t="shared" si="0"/>
        <v>13.962717148223042</v>
      </c>
      <c r="H26" s="237">
        <v>188893</v>
      </c>
      <c r="I26" s="83">
        <f t="shared" si="1"/>
        <v>-24.07659362707988</v>
      </c>
    </row>
    <row r="27" spans="1:9" ht="18" customHeight="1">
      <c r="A27" s="271"/>
      <c r="B27" s="272"/>
      <c r="C27" s="47" t="s">
        <v>10</v>
      </c>
      <c r="D27" s="31"/>
      <c r="E27" s="31"/>
      <c r="F27" s="72">
        <f>SUM(F9,F20:F26)</f>
        <v>1027121</v>
      </c>
      <c r="G27" s="78">
        <f t="shared" si="0"/>
        <v>100</v>
      </c>
      <c r="H27" s="238">
        <f>SUM(H9,H20:H26)</f>
        <v>1076411</v>
      </c>
      <c r="I27" s="84">
        <f t="shared" si="1"/>
        <v>-4.5791059363012865</v>
      </c>
    </row>
    <row r="28" spans="1:9" ht="18" customHeight="1">
      <c r="A28" s="271"/>
      <c r="B28" s="270" t="s">
        <v>89</v>
      </c>
      <c r="C28" s="55" t="s">
        <v>11</v>
      </c>
      <c r="D28" s="56"/>
      <c r="E28" s="56"/>
      <c r="F28" s="65">
        <f>F29+F30+F31</f>
        <v>415678</v>
      </c>
      <c r="G28" s="74">
        <f>F28/$F$45*100</f>
        <v>40.47020750232932</v>
      </c>
      <c r="H28" s="233">
        <f>H29+H30+H31</f>
        <v>419468</v>
      </c>
      <c r="I28" s="85">
        <f>(F28/H28-1)*100</f>
        <v>-0.9035254179103003</v>
      </c>
    </row>
    <row r="29" spans="1:9" ht="18" customHeight="1">
      <c r="A29" s="271"/>
      <c r="B29" s="271"/>
      <c r="C29" s="7"/>
      <c r="D29" s="30" t="s">
        <v>12</v>
      </c>
      <c r="E29" s="43"/>
      <c r="F29" s="69">
        <v>235605</v>
      </c>
      <c r="G29" s="76">
        <f aca="true" t="shared" si="2" ref="G29:G45">F29/$F$45*100</f>
        <v>22.938387979605128</v>
      </c>
      <c r="H29" s="235">
        <v>238772</v>
      </c>
      <c r="I29" s="86">
        <f aca="true" t="shared" si="3" ref="I29:I45">(F29/H29-1)*100</f>
        <v>-1.3263699261219952</v>
      </c>
    </row>
    <row r="30" spans="1:9" ht="18" customHeight="1">
      <c r="A30" s="271"/>
      <c r="B30" s="271"/>
      <c r="C30" s="7"/>
      <c r="D30" s="30" t="s">
        <v>33</v>
      </c>
      <c r="E30" s="43"/>
      <c r="F30" s="69">
        <v>9513</v>
      </c>
      <c r="G30" s="76">
        <f t="shared" si="2"/>
        <v>0.9261810439081666</v>
      </c>
      <c r="H30" s="235">
        <v>9397</v>
      </c>
      <c r="I30" s="86">
        <f t="shared" si="3"/>
        <v>1.2344365222943576</v>
      </c>
    </row>
    <row r="31" spans="1:9" ht="18" customHeight="1">
      <c r="A31" s="271"/>
      <c r="B31" s="271"/>
      <c r="C31" s="19"/>
      <c r="D31" s="30" t="s">
        <v>13</v>
      </c>
      <c r="E31" s="43"/>
      <c r="F31" s="69">
        <v>170560</v>
      </c>
      <c r="G31" s="76">
        <f t="shared" si="2"/>
        <v>16.605638478816033</v>
      </c>
      <c r="H31" s="235">
        <v>171299</v>
      </c>
      <c r="I31" s="86">
        <f t="shared" si="3"/>
        <v>-0.4314094069434171</v>
      </c>
    </row>
    <row r="32" spans="1:9" ht="18" customHeight="1">
      <c r="A32" s="271"/>
      <c r="B32" s="271"/>
      <c r="C32" s="50" t="s">
        <v>14</v>
      </c>
      <c r="D32" s="51"/>
      <c r="E32" s="51"/>
      <c r="F32" s="65">
        <f>SUM(F33:F38)+316</f>
        <v>425861</v>
      </c>
      <c r="G32" s="74">
        <f t="shared" si="2"/>
        <v>41.461619419717834</v>
      </c>
      <c r="H32" s="233">
        <f>SUM(H33:H38)+320</f>
        <v>443000</v>
      </c>
      <c r="I32" s="85">
        <f t="shared" si="3"/>
        <v>-3.8688487584650155</v>
      </c>
    </row>
    <row r="33" spans="1:9" ht="18" customHeight="1">
      <c r="A33" s="271"/>
      <c r="B33" s="271"/>
      <c r="C33" s="7"/>
      <c r="D33" s="30" t="s">
        <v>15</v>
      </c>
      <c r="E33" s="43"/>
      <c r="F33" s="69">
        <v>32233</v>
      </c>
      <c r="G33" s="76">
        <f t="shared" si="2"/>
        <v>3.138189171480283</v>
      </c>
      <c r="H33" s="235">
        <v>35265</v>
      </c>
      <c r="I33" s="86">
        <f t="shared" si="3"/>
        <v>-8.597759818516948</v>
      </c>
    </row>
    <row r="34" spans="1:9" ht="18" customHeight="1">
      <c r="A34" s="271"/>
      <c r="B34" s="271"/>
      <c r="C34" s="7"/>
      <c r="D34" s="30" t="s">
        <v>34</v>
      </c>
      <c r="E34" s="43"/>
      <c r="F34" s="69">
        <v>21151</v>
      </c>
      <c r="G34" s="76">
        <f t="shared" si="2"/>
        <v>2.0592510522129333</v>
      </c>
      <c r="H34" s="235">
        <v>19926</v>
      </c>
      <c r="I34" s="86">
        <f t="shared" si="3"/>
        <v>6.14774666265181</v>
      </c>
    </row>
    <row r="35" spans="1:9" ht="18" customHeight="1">
      <c r="A35" s="271"/>
      <c r="B35" s="271"/>
      <c r="C35" s="7"/>
      <c r="D35" s="30" t="s">
        <v>35</v>
      </c>
      <c r="E35" s="43"/>
      <c r="F35" s="69">
        <v>253674</v>
      </c>
      <c r="G35" s="76">
        <f t="shared" si="2"/>
        <v>24.6975770138085</v>
      </c>
      <c r="H35" s="235">
        <v>241463</v>
      </c>
      <c r="I35" s="86">
        <f t="shared" si="3"/>
        <v>5.057089491971856</v>
      </c>
    </row>
    <row r="36" spans="1:9" ht="18" customHeight="1">
      <c r="A36" s="271"/>
      <c r="B36" s="271"/>
      <c r="C36" s="7"/>
      <c r="D36" s="30" t="s">
        <v>36</v>
      </c>
      <c r="E36" s="43"/>
      <c r="F36" s="69">
        <v>8519</v>
      </c>
      <c r="G36" s="76">
        <f t="shared" si="2"/>
        <v>0.8294056883268865</v>
      </c>
      <c r="H36" s="235">
        <v>13537</v>
      </c>
      <c r="I36" s="86">
        <f t="shared" si="3"/>
        <v>-37.06877446997119</v>
      </c>
    </row>
    <row r="37" spans="1:9" ht="18" customHeight="1">
      <c r="A37" s="271"/>
      <c r="B37" s="271"/>
      <c r="C37" s="7"/>
      <c r="D37" s="30" t="s">
        <v>16</v>
      </c>
      <c r="E37" s="43"/>
      <c r="F37" s="69">
        <v>2417</v>
      </c>
      <c r="G37" s="76">
        <f t="shared" si="2"/>
        <v>0.23531794209250909</v>
      </c>
      <c r="H37" s="235">
        <v>5253</v>
      </c>
      <c r="I37" s="86">
        <f t="shared" si="3"/>
        <v>-53.988197220635826</v>
      </c>
    </row>
    <row r="38" spans="1:9" ht="18" customHeight="1">
      <c r="A38" s="271"/>
      <c r="B38" s="271"/>
      <c r="C38" s="19"/>
      <c r="D38" s="30" t="s">
        <v>37</v>
      </c>
      <c r="E38" s="43"/>
      <c r="F38" s="69">
        <v>107551</v>
      </c>
      <c r="G38" s="76">
        <f t="shared" si="2"/>
        <v>10.471112945797039</v>
      </c>
      <c r="H38" s="235">
        <v>127236</v>
      </c>
      <c r="I38" s="86">
        <f t="shared" si="3"/>
        <v>-15.471250275079385</v>
      </c>
    </row>
    <row r="39" spans="1:9" ht="18" customHeight="1">
      <c r="A39" s="271"/>
      <c r="B39" s="271"/>
      <c r="C39" s="50" t="s">
        <v>17</v>
      </c>
      <c r="D39" s="51"/>
      <c r="E39" s="51"/>
      <c r="F39" s="65">
        <f>F40+F43</f>
        <v>185582</v>
      </c>
      <c r="G39" s="74">
        <f t="shared" si="2"/>
        <v>18.06817307795284</v>
      </c>
      <c r="H39" s="233">
        <f>H40+H43</f>
        <v>213943</v>
      </c>
      <c r="I39" s="85">
        <f t="shared" si="3"/>
        <v>-13.256334631186817</v>
      </c>
    </row>
    <row r="40" spans="1:9" ht="18" customHeight="1">
      <c r="A40" s="271"/>
      <c r="B40" s="271"/>
      <c r="C40" s="7"/>
      <c r="D40" s="52" t="s">
        <v>18</v>
      </c>
      <c r="E40" s="53"/>
      <c r="F40" s="67">
        <v>177907</v>
      </c>
      <c r="G40" s="75">
        <f t="shared" si="2"/>
        <v>17.32093881830865</v>
      </c>
      <c r="H40" s="234">
        <f>H41+H42</f>
        <v>205277</v>
      </c>
      <c r="I40" s="87">
        <f t="shared" si="3"/>
        <v>-13.333203427563733</v>
      </c>
    </row>
    <row r="41" spans="1:9" ht="18" customHeight="1">
      <c r="A41" s="271"/>
      <c r="B41" s="271"/>
      <c r="C41" s="7"/>
      <c r="D41" s="16"/>
      <c r="E41" s="102" t="s">
        <v>92</v>
      </c>
      <c r="F41" s="69">
        <v>140594</v>
      </c>
      <c r="G41" s="76">
        <f t="shared" si="2"/>
        <v>13.688163322529673</v>
      </c>
      <c r="H41" s="235">
        <v>162779</v>
      </c>
      <c r="I41" s="88">
        <f t="shared" si="3"/>
        <v>-13.62890790581095</v>
      </c>
    </row>
    <row r="42" spans="1:9" ht="18" customHeight="1">
      <c r="A42" s="271"/>
      <c r="B42" s="271"/>
      <c r="C42" s="7"/>
      <c r="D42" s="33"/>
      <c r="E42" s="32" t="s">
        <v>38</v>
      </c>
      <c r="F42" s="69">
        <v>37313</v>
      </c>
      <c r="G42" s="76">
        <f t="shared" si="2"/>
        <v>3.6327754957789784</v>
      </c>
      <c r="H42" s="235">
        <v>42498</v>
      </c>
      <c r="I42" s="88">
        <f t="shared" si="3"/>
        <v>-12.200574144665632</v>
      </c>
    </row>
    <row r="43" spans="1:9" ht="18" customHeight="1">
      <c r="A43" s="271"/>
      <c r="B43" s="271"/>
      <c r="C43" s="7"/>
      <c r="D43" s="30" t="s">
        <v>39</v>
      </c>
      <c r="E43" s="54"/>
      <c r="F43" s="69">
        <v>7675</v>
      </c>
      <c r="G43" s="76">
        <f t="shared" si="2"/>
        <v>0.7472342596441899</v>
      </c>
      <c r="H43" s="235">
        <v>8666</v>
      </c>
      <c r="I43" s="88">
        <f t="shared" si="3"/>
        <v>-11.435495038079857</v>
      </c>
    </row>
    <row r="44" spans="1:9" ht="18" customHeight="1">
      <c r="A44" s="271"/>
      <c r="B44" s="271"/>
      <c r="C44" s="11"/>
      <c r="D44" s="48" t="s">
        <v>40</v>
      </c>
      <c r="E44" s="49"/>
      <c r="F44" s="72">
        <v>0</v>
      </c>
      <c r="G44" s="78">
        <f t="shared" si="2"/>
        <v>0</v>
      </c>
      <c r="H44" s="238">
        <v>0</v>
      </c>
      <c r="I44" s="83" t="e">
        <f t="shared" si="3"/>
        <v>#DIV/0!</v>
      </c>
    </row>
    <row r="45" spans="1:9" ht="18" customHeight="1">
      <c r="A45" s="272"/>
      <c r="B45" s="272"/>
      <c r="C45" s="11" t="s">
        <v>19</v>
      </c>
      <c r="D45" s="12"/>
      <c r="E45" s="12"/>
      <c r="F45" s="73">
        <f>SUM(F28,F32,F39)</f>
        <v>1027121</v>
      </c>
      <c r="G45" s="84">
        <f t="shared" si="2"/>
        <v>100</v>
      </c>
      <c r="H45" s="239">
        <f>SUM(H28,H32,H39)</f>
        <v>1076411</v>
      </c>
      <c r="I45" s="84">
        <f t="shared" si="3"/>
        <v>-4.5791059363012865</v>
      </c>
    </row>
    <row r="46" ht="13.5">
      <c r="A46" s="103" t="s">
        <v>20</v>
      </c>
    </row>
    <row r="47" ht="13.5">
      <c r="A47" s="104" t="s">
        <v>21</v>
      </c>
    </row>
    <row r="48" ht="13.5">
      <c r="A48" s="104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N30" sqref="N30:O30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1" t="s">
        <v>249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9" ht="15.75" customHeight="1">
      <c r="A5" s="31" t="s">
        <v>239</v>
      </c>
      <c r="B5" s="31"/>
      <c r="C5" s="31"/>
      <c r="D5" s="31"/>
      <c r="K5" s="37"/>
      <c r="S5" s="37" t="s">
        <v>48</v>
      </c>
    </row>
    <row r="6" spans="1:19" ht="15.75" customHeight="1">
      <c r="A6" s="296" t="s">
        <v>49</v>
      </c>
      <c r="B6" s="297"/>
      <c r="C6" s="297"/>
      <c r="D6" s="297"/>
      <c r="E6" s="298"/>
      <c r="F6" s="277" t="s">
        <v>250</v>
      </c>
      <c r="G6" s="278"/>
      <c r="H6" s="277" t="s">
        <v>251</v>
      </c>
      <c r="I6" s="278"/>
      <c r="J6" s="279" t="s">
        <v>252</v>
      </c>
      <c r="K6" s="278"/>
      <c r="L6" s="277" t="s">
        <v>253</v>
      </c>
      <c r="M6" s="278"/>
      <c r="N6" s="277" t="s">
        <v>254</v>
      </c>
      <c r="O6" s="278"/>
      <c r="P6" s="277" t="s">
        <v>255</v>
      </c>
      <c r="Q6" s="278"/>
      <c r="R6" s="279" t="s">
        <v>256</v>
      </c>
      <c r="S6" s="278"/>
    </row>
    <row r="7" spans="1:19" ht="15.75" customHeight="1">
      <c r="A7" s="299"/>
      <c r="B7" s="300"/>
      <c r="C7" s="300"/>
      <c r="D7" s="300"/>
      <c r="E7" s="301"/>
      <c r="F7" s="107" t="s">
        <v>257</v>
      </c>
      <c r="G7" s="250" t="s">
        <v>2</v>
      </c>
      <c r="H7" s="107" t="s">
        <v>257</v>
      </c>
      <c r="I7" s="250" t="s">
        <v>2</v>
      </c>
      <c r="J7" s="107" t="s">
        <v>257</v>
      </c>
      <c r="K7" s="250" t="s">
        <v>2</v>
      </c>
      <c r="L7" s="107" t="s">
        <v>257</v>
      </c>
      <c r="M7" s="250" t="s">
        <v>2</v>
      </c>
      <c r="N7" s="107" t="s">
        <v>257</v>
      </c>
      <c r="O7" s="250" t="s">
        <v>2</v>
      </c>
      <c r="P7" s="107" t="s">
        <v>257</v>
      </c>
      <c r="Q7" s="250" t="s">
        <v>2</v>
      </c>
      <c r="R7" s="107" t="s">
        <v>257</v>
      </c>
      <c r="S7" s="250" t="s">
        <v>2</v>
      </c>
    </row>
    <row r="8" spans="1:25" ht="15.75" customHeight="1">
      <c r="A8" s="286" t="s">
        <v>83</v>
      </c>
      <c r="B8" s="55" t="s">
        <v>50</v>
      </c>
      <c r="C8" s="56"/>
      <c r="D8" s="56"/>
      <c r="E8" s="92" t="s">
        <v>41</v>
      </c>
      <c r="F8" s="108">
        <v>9241</v>
      </c>
      <c r="G8" s="108">
        <v>8639</v>
      </c>
      <c r="H8" s="108">
        <v>2344</v>
      </c>
      <c r="I8" s="108">
        <v>1847</v>
      </c>
      <c r="J8" s="108">
        <v>2349</v>
      </c>
      <c r="K8" s="110">
        <v>2327</v>
      </c>
      <c r="L8" s="108">
        <v>101</v>
      </c>
      <c r="M8" s="109">
        <v>110</v>
      </c>
      <c r="N8" s="108">
        <v>74911</v>
      </c>
      <c r="O8" s="108">
        <v>73352</v>
      </c>
      <c r="P8" s="108">
        <v>4364.9</v>
      </c>
      <c r="Q8" s="108">
        <v>4888</v>
      </c>
      <c r="R8" s="108">
        <v>12077</v>
      </c>
      <c r="S8" s="108"/>
      <c r="T8" s="111"/>
      <c r="U8" s="111"/>
      <c r="V8" s="111"/>
      <c r="W8" s="111"/>
      <c r="X8" s="111"/>
      <c r="Y8" s="111"/>
    </row>
    <row r="9" spans="1:25" ht="15.75" customHeight="1">
      <c r="A9" s="308"/>
      <c r="B9" s="8"/>
      <c r="C9" s="30" t="s">
        <v>51</v>
      </c>
      <c r="D9" s="43"/>
      <c r="E9" s="90" t="s">
        <v>42</v>
      </c>
      <c r="F9" s="70">
        <v>9241</v>
      </c>
      <c r="G9" s="70">
        <v>8639</v>
      </c>
      <c r="H9" s="70">
        <v>1961</v>
      </c>
      <c r="I9" s="70">
        <v>1780</v>
      </c>
      <c r="J9" s="70">
        <v>2349</v>
      </c>
      <c r="K9" s="114">
        <v>2327</v>
      </c>
      <c r="L9" s="70">
        <v>101</v>
      </c>
      <c r="M9" s="113">
        <v>110</v>
      </c>
      <c r="N9" s="70">
        <v>74911</v>
      </c>
      <c r="O9" s="70">
        <v>73352</v>
      </c>
      <c r="P9" s="70">
        <v>4321.6</v>
      </c>
      <c r="Q9" s="70">
        <v>4770</v>
      </c>
      <c r="R9" s="70">
        <v>12077</v>
      </c>
      <c r="S9" s="70"/>
      <c r="T9" s="111"/>
      <c r="U9" s="111"/>
      <c r="V9" s="111"/>
      <c r="W9" s="111"/>
      <c r="X9" s="111"/>
      <c r="Y9" s="111"/>
    </row>
    <row r="10" spans="1:25" ht="15.75" customHeight="1">
      <c r="A10" s="308"/>
      <c r="B10" s="10"/>
      <c r="C10" s="30" t="s">
        <v>52</v>
      </c>
      <c r="D10" s="43"/>
      <c r="E10" s="90" t="s">
        <v>43</v>
      </c>
      <c r="F10" s="70">
        <v>0</v>
      </c>
      <c r="G10" s="70">
        <v>0</v>
      </c>
      <c r="H10" s="70">
        <v>383</v>
      </c>
      <c r="I10" s="70">
        <v>67</v>
      </c>
      <c r="J10" s="115">
        <v>0</v>
      </c>
      <c r="K10" s="116">
        <v>0</v>
      </c>
      <c r="L10" s="70">
        <v>0</v>
      </c>
      <c r="M10" s="113">
        <v>0</v>
      </c>
      <c r="N10" s="70">
        <v>0</v>
      </c>
      <c r="O10" s="70">
        <v>0</v>
      </c>
      <c r="P10" s="70">
        <v>43.3</v>
      </c>
      <c r="Q10" s="70">
        <v>118</v>
      </c>
      <c r="R10" s="70">
        <v>0</v>
      </c>
      <c r="S10" s="70"/>
      <c r="T10" s="111"/>
      <c r="U10" s="111"/>
      <c r="V10" s="111"/>
      <c r="W10" s="111"/>
      <c r="X10" s="111"/>
      <c r="Y10" s="111"/>
    </row>
    <row r="11" spans="1:25" ht="15.75" customHeight="1">
      <c r="A11" s="308"/>
      <c r="B11" s="50" t="s">
        <v>53</v>
      </c>
      <c r="C11" s="63"/>
      <c r="D11" s="63"/>
      <c r="E11" s="89" t="s">
        <v>44</v>
      </c>
      <c r="F11" s="117">
        <v>6314</v>
      </c>
      <c r="G11" s="117">
        <v>6419</v>
      </c>
      <c r="H11" s="117">
        <v>4731</v>
      </c>
      <c r="I11" s="117">
        <v>3889</v>
      </c>
      <c r="J11" s="117">
        <v>1431</v>
      </c>
      <c r="K11" s="120">
        <v>1416</v>
      </c>
      <c r="L11" s="117">
        <v>61</v>
      </c>
      <c r="M11" s="119">
        <v>72</v>
      </c>
      <c r="N11" s="117">
        <v>76166</v>
      </c>
      <c r="O11" s="117">
        <v>74847</v>
      </c>
      <c r="P11" s="117">
        <v>4641.9</v>
      </c>
      <c r="Q11" s="117">
        <v>4770</v>
      </c>
      <c r="R11" s="117">
        <v>11526</v>
      </c>
      <c r="S11" s="117"/>
      <c r="T11" s="111"/>
      <c r="U11" s="111"/>
      <c r="V11" s="111"/>
      <c r="W11" s="111"/>
      <c r="X11" s="111"/>
      <c r="Y11" s="111"/>
    </row>
    <row r="12" spans="1:25" ht="15.75" customHeight="1">
      <c r="A12" s="308"/>
      <c r="B12" s="7"/>
      <c r="C12" s="30" t="s">
        <v>54</v>
      </c>
      <c r="D12" s="43"/>
      <c r="E12" s="90" t="s">
        <v>45</v>
      </c>
      <c r="F12" s="70">
        <v>6314</v>
      </c>
      <c r="G12" s="70">
        <v>6419</v>
      </c>
      <c r="H12" s="117">
        <v>4731</v>
      </c>
      <c r="I12" s="117">
        <v>3889</v>
      </c>
      <c r="J12" s="117">
        <v>1431</v>
      </c>
      <c r="K12" s="114">
        <v>1416</v>
      </c>
      <c r="L12" s="70">
        <v>61</v>
      </c>
      <c r="M12" s="113">
        <v>72</v>
      </c>
      <c r="N12" s="70">
        <v>76166</v>
      </c>
      <c r="O12" s="70">
        <v>74847</v>
      </c>
      <c r="P12" s="70">
        <v>4641.9</v>
      </c>
      <c r="Q12" s="70">
        <v>4770</v>
      </c>
      <c r="R12" s="70">
        <v>11433</v>
      </c>
      <c r="S12" s="70"/>
      <c r="T12" s="111"/>
      <c r="U12" s="111"/>
      <c r="V12" s="111"/>
      <c r="W12" s="111"/>
      <c r="X12" s="111"/>
      <c r="Y12" s="111"/>
    </row>
    <row r="13" spans="1:25" ht="15.75" customHeight="1">
      <c r="A13" s="308"/>
      <c r="B13" s="8"/>
      <c r="C13" s="52" t="s">
        <v>55</v>
      </c>
      <c r="D13" s="53"/>
      <c r="E13" s="94" t="s">
        <v>46</v>
      </c>
      <c r="F13" s="67">
        <v>0</v>
      </c>
      <c r="G13" s="67">
        <v>0</v>
      </c>
      <c r="H13" s="115">
        <v>0</v>
      </c>
      <c r="I13" s="115">
        <v>0</v>
      </c>
      <c r="J13" s="115">
        <v>0</v>
      </c>
      <c r="K13" s="116">
        <v>0</v>
      </c>
      <c r="L13" s="68"/>
      <c r="M13" s="122">
        <v>0</v>
      </c>
      <c r="N13" s="68">
        <v>0</v>
      </c>
      <c r="O13" s="68">
        <v>0</v>
      </c>
      <c r="P13" s="68">
        <v>0</v>
      </c>
      <c r="Q13" s="68">
        <v>0</v>
      </c>
      <c r="R13" s="68">
        <v>93</v>
      </c>
      <c r="S13" s="68"/>
      <c r="T13" s="111"/>
      <c r="U13" s="111"/>
      <c r="V13" s="111"/>
      <c r="W13" s="111"/>
      <c r="X13" s="111"/>
      <c r="Y13" s="111"/>
    </row>
    <row r="14" spans="1:25" ht="15.75" customHeight="1">
      <c r="A14" s="308"/>
      <c r="B14" s="44" t="s">
        <v>56</v>
      </c>
      <c r="C14" s="43"/>
      <c r="D14" s="43"/>
      <c r="E14" s="90" t="s">
        <v>97</v>
      </c>
      <c r="F14" s="69">
        <f aca="true" t="shared" si="0" ref="F14:M15">F9-F12</f>
        <v>2927</v>
      </c>
      <c r="G14" s="69">
        <f t="shared" si="0"/>
        <v>2220</v>
      </c>
      <c r="H14" s="69">
        <f t="shared" si="0"/>
        <v>-2770</v>
      </c>
      <c r="I14" s="69">
        <f t="shared" si="0"/>
        <v>-2109</v>
      </c>
      <c r="J14" s="69">
        <f t="shared" si="0"/>
        <v>918</v>
      </c>
      <c r="K14" s="124">
        <f t="shared" si="0"/>
        <v>911</v>
      </c>
      <c r="L14" s="69">
        <f t="shared" si="0"/>
        <v>40</v>
      </c>
      <c r="M14" s="124">
        <f t="shared" si="0"/>
        <v>38</v>
      </c>
      <c r="N14" s="69">
        <f aca="true" t="shared" si="1" ref="N14:Q15">N9-N12</f>
        <v>-1255</v>
      </c>
      <c r="O14" s="69">
        <f t="shared" si="1"/>
        <v>-1495</v>
      </c>
      <c r="P14" s="69">
        <f t="shared" si="1"/>
        <v>-320.2999999999993</v>
      </c>
      <c r="Q14" s="69">
        <f t="shared" si="1"/>
        <v>0</v>
      </c>
      <c r="R14" s="69">
        <f>R9-R12</f>
        <v>644</v>
      </c>
      <c r="S14" s="69">
        <f>S9-S12</f>
        <v>0</v>
      </c>
      <c r="T14" s="111"/>
      <c r="U14" s="111"/>
      <c r="V14" s="111"/>
      <c r="W14" s="111"/>
      <c r="X14" s="111"/>
      <c r="Y14" s="111"/>
    </row>
    <row r="15" spans="1:25" ht="15.75" customHeight="1">
      <c r="A15" s="308"/>
      <c r="B15" s="44" t="s">
        <v>57</v>
      </c>
      <c r="C15" s="43"/>
      <c r="D15" s="43"/>
      <c r="E15" s="90" t="s">
        <v>98</v>
      </c>
      <c r="F15" s="69">
        <f t="shared" si="0"/>
        <v>0</v>
      </c>
      <c r="G15" s="69">
        <f t="shared" si="0"/>
        <v>0</v>
      </c>
      <c r="H15" s="69">
        <f t="shared" si="0"/>
        <v>383</v>
      </c>
      <c r="I15" s="69">
        <f t="shared" si="0"/>
        <v>67</v>
      </c>
      <c r="J15" s="69">
        <f t="shared" si="0"/>
        <v>0</v>
      </c>
      <c r="K15" s="124">
        <f t="shared" si="0"/>
        <v>0</v>
      </c>
      <c r="L15" s="69">
        <f t="shared" si="0"/>
        <v>0</v>
      </c>
      <c r="M15" s="124">
        <f t="shared" si="0"/>
        <v>0</v>
      </c>
      <c r="N15" s="69">
        <f t="shared" si="1"/>
        <v>0</v>
      </c>
      <c r="O15" s="69">
        <f t="shared" si="1"/>
        <v>0</v>
      </c>
      <c r="P15" s="69">
        <f t="shared" si="1"/>
        <v>43.3</v>
      </c>
      <c r="Q15" s="69">
        <f t="shared" si="1"/>
        <v>118</v>
      </c>
      <c r="R15" s="69">
        <f>R10-R13</f>
        <v>-93</v>
      </c>
      <c r="S15" s="69">
        <f>S10-S13</f>
        <v>0</v>
      </c>
      <c r="T15" s="111"/>
      <c r="U15" s="111"/>
      <c r="V15" s="111"/>
      <c r="W15" s="111"/>
      <c r="X15" s="111"/>
      <c r="Y15" s="111"/>
    </row>
    <row r="16" spans="1:25" ht="15.75" customHeight="1">
      <c r="A16" s="308"/>
      <c r="B16" s="44" t="s">
        <v>58</v>
      </c>
      <c r="C16" s="43"/>
      <c r="D16" s="43"/>
      <c r="E16" s="90" t="s">
        <v>99</v>
      </c>
      <c r="F16" s="67">
        <f aca="true" t="shared" si="2" ref="F16:M16">F8-F11</f>
        <v>2927</v>
      </c>
      <c r="G16" s="67">
        <f t="shared" si="2"/>
        <v>2220</v>
      </c>
      <c r="H16" s="67">
        <f t="shared" si="2"/>
        <v>-2387</v>
      </c>
      <c r="I16" s="67">
        <f t="shared" si="2"/>
        <v>-2042</v>
      </c>
      <c r="J16" s="67">
        <f t="shared" si="2"/>
        <v>918</v>
      </c>
      <c r="K16" s="121">
        <f t="shared" si="2"/>
        <v>911</v>
      </c>
      <c r="L16" s="67">
        <f t="shared" si="2"/>
        <v>40</v>
      </c>
      <c r="M16" s="121">
        <f t="shared" si="2"/>
        <v>38</v>
      </c>
      <c r="N16" s="67">
        <f aca="true" t="shared" si="3" ref="N16:S16">N8-N11</f>
        <v>-1255</v>
      </c>
      <c r="O16" s="67">
        <f t="shared" si="3"/>
        <v>-1495</v>
      </c>
      <c r="P16" s="67">
        <f t="shared" si="3"/>
        <v>-277</v>
      </c>
      <c r="Q16" s="67">
        <f t="shared" si="3"/>
        <v>118</v>
      </c>
      <c r="R16" s="67">
        <f t="shared" si="3"/>
        <v>551</v>
      </c>
      <c r="S16" s="67">
        <f t="shared" si="3"/>
        <v>0</v>
      </c>
      <c r="T16" s="111"/>
      <c r="U16" s="111"/>
      <c r="V16" s="111"/>
      <c r="W16" s="111"/>
      <c r="X16" s="111"/>
      <c r="Y16" s="111"/>
    </row>
    <row r="17" spans="1:25" ht="15.75" customHeight="1">
      <c r="A17" s="308"/>
      <c r="B17" s="44" t="s">
        <v>59</v>
      </c>
      <c r="C17" s="43"/>
      <c r="D17" s="43"/>
      <c r="E17" s="34"/>
      <c r="F17" s="69">
        <v>0</v>
      </c>
      <c r="G17" s="69">
        <v>0</v>
      </c>
      <c r="H17" s="115">
        <v>0</v>
      </c>
      <c r="I17" s="115">
        <v>0</v>
      </c>
      <c r="J17" s="70">
        <v>5556</v>
      </c>
      <c r="K17" s="114">
        <v>6398</v>
      </c>
      <c r="L17" s="70"/>
      <c r="M17" s="113">
        <v>0</v>
      </c>
      <c r="N17" s="115">
        <v>34113</v>
      </c>
      <c r="O17" s="115">
        <v>33013</v>
      </c>
      <c r="P17" s="115">
        <v>895.4</v>
      </c>
      <c r="Q17" s="115">
        <v>607</v>
      </c>
      <c r="R17" s="115">
        <v>0</v>
      </c>
      <c r="S17" s="115"/>
      <c r="T17" s="111"/>
      <c r="U17" s="111"/>
      <c r="V17" s="111"/>
      <c r="W17" s="111"/>
      <c r="X17" s="111"/>
      <c r="Y17" s="111"/>
    </row>
    <row r="18" spans="1:25" ht="15.75" customHeight="1">
      <c r="A18" s="309"/>
      <c r="B18" s="47" t="s">
        <v>60</v>
      </c>
      <c r="C18" s="31"/>
      <c r="D18" s="31"/>
      <c r="E18" s="17"/>
      <c r="F18" s="126">
        <v>0</v>
      </c>
      <c r="G18" s="126">
        <v>0</v>
      </c>
      <c r="H18" s="128">
        <v>0</v>
      </c>
      <c r="I18" s="128">
        <v>0</v>
      </c>
      <c r="J18" s="128">
        <v>9912</v>
      </c>
      <c r="K18" s="129">
        <v>10533</v>
      </c>
      <c r="L18" s="128"/>
      <c r="M18" s="129">
        <v>0</v>
      </c>
      <c r="N18" s="128">
        <v>0</v>
      </c>
      <c r="O18" s="128">
        <v>1930</v>
      </c>
      <c r="P18" s="128">
        <v>0</v>
      </c>
      <c r="Q18" s="128" t="s">
        <v>266</v>
      </c>
      <c r="R18" s="128">
        <v>0</v>
      </c>
      <c r="S18" s="128"/>
      <c r="T18" s="111"/>
      <c r="U18" s="111"/>
      <c r="V18" s="111"/>
      <c r="W18" s="111"/>
      <c r="X18" s="111"/>
      <c r="Y18" s="111"/>
    </row>
    <row r="19" spans="1:25" ht="15.75" customHeight="1">
      <c r="A19" s="308" t="s">
        <v>84</v>
      </c>
      <c r="B19" s="50" t="s">
        <v>61</v>
      </c>
      <c r="C19" s="51"/>
      <c r="D19" s="51"/>
      <c r="E19" s="95"/>
      <c r="F19" s="65">
        <v>490</v>
      </c>
      <c r="G19" s="65">
        <v>553</v>
      </c>
      <c r="H19" s="66">
        <v>551</v>
      </c>
      <c r="I19" s="66">
        <v>129</v>
      </c>
      <c r="J19" s="66">
        <v>0</v>
      </c>
      <c r="K19" s="132">
        <v>0</v>
      </c>
      <c r="L19" s="66">
        <v>0</v>
      </c>
      <c r="M19" s="131">
        <v>0</v>
      </c>
      <c r="N19" s="66">
        <v>10394</v>
      </c>
      <c r="O19" s="66">
        <v>13358</v>
      </c>
      <c r="P19" s="66">
        <v>811.1</v>
      </c>
      <c r="Q19" s="66">
        <v>1843</v>
      </c>
      <c r="R19" s="66">
        <v>5557</v>
      </c>
      <c r="S19" s="66"/>
      <c r="T19" s="111"/>
      <c r="U19" s="111"/>
      <c r="V19" s="111"/>
      <c r="W19" s="111"/>
      <c r="X19" s="111"/>
      <c r="Y19" s="111"/>
    </row>
    <row r="20" spans="1:25" ht="15.75" customHeight="1">
      <c r="A20" s="308"/>
      <c r="B20" s="19"/>
      <c r="C20" s="30" t="s">
        <v>62</v>
      </c>
      <c r="D20" s="43"/>
      <c r="E20" s="90"/>
      <c r="F20" s="69">
        <v>0</v>
      </c>
      <c r="G20" s="69">
        <v>0</v>
      </c>
      <c r="H20" s="70">
        <v>539</v>
      </c>
      <c r="I20" s="70">
        <v>128</v>
      </c>
      <c r="J20" s="70">
        <v>0</v>
      </c>
      <c r="K20" s="116">
        <v>0</v>
      </c>
      <c r="L20" s="70">
        <v>0</v>
      </c>
      <c r="M20" s="113">
        <v>0</v>
      </c>
      <c r="N20" s="70">
        <v>6947</v>
      </c>
      <c r="O20" s="70">
        <v>9903</v>
      </c>
      <c r="P20" s="70">
        <v>72</v>
      </c>
      <c r="Q20" s="70">
        <v>744</v>
      </c>
      <c r="R20" s="70">
        <v>1489</v>
      </c>
      <c r="S20" s="70"/>
      <c r="T20" s="111"/>
      <c r="U20" s="111"/>
      <c r="V20" s="111"/>
      <c r="W20" s="111"/>
      <c r="X20" s="111"/>
      <c r="Y20" s="111"/>
    </row>
    <row r="21" spans="1:25" ht="15.75" customHeight="1">
      <c r="A21" s="308"/>
      <c r="B21" s="9" t="s">
        <v>63</v>
      </c>
      <c r="C21" s="63"/>
      <c r="D21" s="63"/>
      <c r="E21" s="89" t="s">
        <v>100</v>
      </c>
      <c r="F21" s="133">
        <v>490</v>
      </c>
      <c r="G21" s="133">
        <v>553</v>
      </c>
      <c r="H21" s="117">
        <v>551</v>
      </c>
      <c r="I21" s="117">
        <v>129</v>
      </c>
      <c r="J21" s="117">
        <v>0</v>
      </c>
      <c r="K21" s="120">
        <v>0</v>
      </c>
      <c r="L21" s="117">
        <v>0</v>
      </c>
      <c r="M21" s="119">
        <v>0</v>
      </c>
      <c r="N21" s="117">
        <v>10394</v>
      </c>
      <c r="O21" s="117">
        <v>13358</v>
      </c>
      <c r="P21" s="117">
        <v>811.1</v>
      </c>
      <c r="Q21" s="117">
        <f>Q19</f>
        <v>1843</v>
      </c>
      <c r="R21" s="117">
        <v>5557</v>
      </c>
      <c r="S21" s="117"/>
      <c r="T21" s="111"/>
      <c r="U21" s="111"/>
      <c r="V21" s="111"/>
      <c r="W21" s="111"/>
      <c r="X21" s="111"/>
      <c r="Y21" s="111"/>
    </row>
    <row r="22" spans="1:25" ht="15.75" customHeight="1">
      <c r="A22" s="308"/>
      <c r="B22" s="50" t="s">
        <v>64</v>
      </c>
      <c r="C22" s="51"/>
      <c r="D22" s="51"/>
      <c r="E22" s="95" t="s">
        <v>101</v>
      </c>
      <c r="F22" s="65">
        <v>5601</v>
      </c>
      <c r="G22" s="65">
        <v>5852</v>
      </c>
      <c r="H22" s="66">
        <v>887</v>
      </c>
      <c r="I22" s="66">
        <v>342</v>
      </c>
      <c r="J22" s="66">
        <v>750</v>
      </c>
      <c r="K22" s="132">
        <v>750</v>
      </c>
      <c r="L22" s="66">
        <v>0</v>
      </c>
      <c r="M22" s="131">
        <v>0</v>
      </c>
      <c r="N22" s="66">
        <v>12254</v>
      </c>
      <c r="O22" s="66">
        <v>15352</v>
      </c>
      <c r="P22" s="66">
        <v>811.1</v>
      </c>
      <c r="Q22" s="66">
        <v>1843</v>
      </c>
      <c r="R22" s="66">
        <v>7707</v>
      </c>
      <c r="S22" s="66"/>
      <c r="T22" s="111"/>
      <c r="U22" s="111"/>
      <c r="V22" s="111"/>
      <c r="W22" s="111"/>
      <c r="X22" s="111"/>
      <c r="Y22" s="111"/>
    </row>
    <row r="23" spans="1:25" ht="15.75" customHeight="1">
      <c r="A23" s="308"/>
      <c r="B23" s="7" t="s">
        <v>65</v>
      </c>
      <c r="C23" s="52" t="s">
        <v>66</v>
      </c>
      <c r="D23" s="53"/>
      <c r="E23" s="94"/>
      <c r="F23" s="67">
        <v>1830</v>
      </c>
      <c r="G23" s="67">
        <v>1853</v>
      </c>
      <c r="H23" s="68">
        <v>164</v>
      </c>
      <c r="I23" s="68">
        <v>172</v>
      </c>
      <c r="J23" s="68">
        <v>317</v>
      </c>
      <c r="K23" s="123">
        <v>317</v>
      </c>
      <c r="L23" s="68">
        <v>0</v>
      </c>
      <c r="M23" s="122">
        <v>0</v>
      </c>
      <c r="N23" s="68">
        <v>4619</v>
      </c>
      <c r="O23" s="68">
        <v>4765</v>
      </c>
      <c r="P23" s="68">
        <v>653.7</v>
      </c>
      <c r="Q23" s="68">
        <v>1001</v>
      </c>
      <c r="R23" s="68">
        <v>2473</v>
      </c>
      <c r="S23" s="68"/>
      <c r="T23" s="111"/>
      <c r="U23" s="111"/>
      <c r="V23" s="111"/>
      <c r="W23" s="111"/>
      <c r="X23" s="111"/>
      <c r="Y23" s="111"/>
    </row>
    <row r="24" spans="1:25" ht="15.75" customHeight="1">
      <c r="A24" s="308"/>
      <c r="B24" s="44" t="s">
        <v>102</v>
      </c>
      <c r="C24" s="43"/>
      <c r="D24" s="43"/>
      <c r="E24" s="90" t="s">
        <v>103</v>
      </c>
      <c r="F24" s="69">
        <f aca="true" t="shared" si="4" ref="F24:M24">F21-F22</f>
        <v>-5111</v>
      </c>
      <c r="G24" s="69">
        <f t="shared" si="4"/>
        <v>-5299</v>
      </c>
      <c r="H24" s="69">
        <f t="shared" si="4"/>
        <v>-336</v>
      </c>
      <c r="I24" s="69">
        <f t="shared" si="4"/>
        <v>-213</v>
      </c>
      <c r="J24" s="69">
        <f t="shared" si="4"/>
        <v>-750</v>
      </c>
      <c r="K24" s="124">
        <f t="shared" si="4"/>
        <v>-750</v>
      </c>
      <c r="L24" s="69">
        <f t="shared" si="4"/>
        <v>0</v>
      </c>
      <c r="M24" s="124">
        <f t="shared" si="4"/>
        <v>0</v>
      </c>
      <c r="N24" s="69">
        <f aca="true" t="shared" si="5" ref="N24:S24">N21-N22</f>
        <v>-1860</v>
      </c>
      <c r="O24" s="69">
        <f t="shared" si="5"/>
        <v>-1994</v>
      </c>
      <c r="P24" s="69">
        <f t="shared" si="5"/>
        <v>0</v>
      </c>
      <c r="Q24" s="69">
        <f t="shared" si="5"/>
        <v>0</v>
      </c>
      <c r="R24" s="69">
        <f t="shared" si="5"/>
        <v>-2150</v>
      </c>
      <c r="S24" s="69">
        <f t="shared" si="5"/>
        <v>0</v>
      </c>
      <c r="T24" s="111"/>
      <c r="U24" s="111"/>
      <c r="V24" s="111"/>
      <c r="W24" s="111"/>
      <c r="X24" s="111"/>
      <c r="Y24" s="111"/>
    </row>
    <row r="25" spans="1:25" ht="15.75" customHeight="1">
      <c r="A25" s="308"/>
      <c r="B25" s="100" t="s">
        <v>67</v>
      </c>
      <c r="C25" s="53"/>
      <c r="D25" s="53"/>
      <c r="E25" s="310" t="s">
        <v>104</v>
      </c>
      <c r="F25" s="291">
        <v>5111</v>
      </c>
      <c r="G25" s="291">
        <v>5299</v>
      </c>
      <c r="H25" s="280">
        <v>336</v>
      </c>
      <c r="I25" s="280">
        <v>213</v>
      </c>
      <c r="J25" s="280">
        <v>750</v>
      </c>
      <c r="K25" s="284">
        <v>750</v>
      </c>
      <c r="L25" s="280">
        <v>0</v>
      </c>
      <c r="M25" s="284">
        <v>0</v>
      </c>
      <c r="N25" s="280">
        <v>1860</v>
      </c>
      <c r="O25" s="280">
        <v>1994</v>
      </c>
      <c r="P25" s="280">
        <v>0</v>
      </c>
      <c r="Q25" s="280">
        <v>0</v>
      </c>
      <c r="R25" s="280">
        <v>2150</v>
      </c>
      <c r="S25" s="280"/>
      <c r="T25" s="111"/>
      <c r="U25" s="111"/>
      <c r="V25" s="111"/>
      <c r="W25" s="111"/>
      <c r="X25" s="111"/>
      <c r="Y25" s="111"/>
    </row>
    <row r="26" spans="1:25" ht="15.75" customHeight="1">
      <c r="A26" s="308"/>
      <c r="B26" s="9" t="s">
        <v>68</v>
      </c>
      <c r="C26" s="63"/>
      <c r="D26" s="63"/>
      <c r="E26" s="311"/>
      <c r="F26" s="292"/>
      <c r="G26" s="292"/>
      <c r="H26" s="281"/>
      <c r="I26" s="281"/>
      <c r="J26" s="281"/>
      <c r="K26" s="285"/>
      <c r="L26" s="281"/>
      <c r="M26" s="285"/>
      <c r="N26" s="281"/>
      <c r="O26" s="281"/>
      <c r="P26" s="281"/>
      <c r="Q26" s="281"/>
      <c r="R26" s="281"/>
      <c r="S26" s="281"/>
      <c r="T26" s="111"/>
      <c r="U26" s="111"/>
      <c r="V26" s="111"/>
      <c r="W26" s="111"/>
      <c r="X26" s="111"/>
      <c r="Y26" s="111"/>
    </row>
    <row r="27" spans="1:25" ht="15.75" customHeight="1">
      <c r="A27" s="309"/>
      <c r="B27" s="47" t="s">
        <v>105</v>
      </c>
      <c r="C27" s="31"/>
      <c r="D27" s="31"/>
      <c r="E27" s="91" t="s">
        <v>106</v>
      </c>
      <c r="F27" s="72">
        <f aca="true" t="shared" si="6" ref="F27:M27">F24+F25</f>
        <v>0</v>
      </c>
      <c r="G27" s="72">
        <f t="shared" si="6"/>
        <v>0</v>
      </c>
      <c r="H27" s="72">
        <f t="shared" si="6"/>
        <v>0</v>
      </c>
      <c r="I27" s="72">
        <f t="shared" si="6"/>
        <v>0</v>
      </c>
      <c r="J27" s="72">
        <f t="shared" si="6"/>
        <v>0</v>
      </c>
      <c r="K27" s="135">
        <f t="shared" si="6"/>
        <v>0</v>
      </c>
      <c r="L27" s="72">
        <f t="shared" si="6"/>
        <v>0</v>
      </c>
      <c r="M27" s="135">
        <f t="shared" si="6"/>
        <v>0</v>
      </c>
      <c r="N27" s="72">
        <f aca="true" t="shared" si="7" ref="N27:S27">N24+N25</f>
        <v>0</v>
      </c>
      <c r="O27" s="72">
        <f t="shared" si="7"/>
        <v>0</v>
      </c>
      <c r="P27" s="72">
        <f t="shared" si="7"/>
        <v>0</v>
      </c>
      <c r="Q27" s="72">
        <f t="shared" si="7"/>
        <v>0</v>
      </c>
      <c r="R27" s="72">
        <f t="shared" si="7"/>
        <v>0</v>
      </c>
      <c r="S27" s="72">
        <f t="shared" si="7"/>
        <v>0</v>
      </c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36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customHeight="1">
      <c r="A29" s="31"/>
      <c r="F29" s="111"/>
      <c r="G29" s="111"/>
      <c r="H29" s="111"/>
      <c r="I29" s="111"/>
      <c r="J29" s="137"/>
      <c r="K29" s="137"/>
      <c r="L29" s="136"/>
      <c r="M29" s="111"/>
      <c r="N29" s="111"/>
      <c r="O29" s="137" t="s">
        <v>107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37"/>
    </row>
    <row r="30" spans="1:25" ht="15.75" customHeight="1">
      <c r="A30" s="302" t="s">
        <v>69</v>
      </c>
      <c r="B30" s="303"/>
      <c r="C30" s="303"/>
      <c r="D30" s="303"/>
      <c r="E30" s="304"/>
      <c r="F30" s="282" t="s">
        <v>268</v>
      </c>
      <c r="G30" s="283"/>
      <c r="H30" s="282"/>
      <c r="I30" s="283"/>
      <c r="J30" s="282"/>
      <c r="K30" s="283"/>
      <c r="L30" s="282"/>
      <c r="M30" s="283"/>
      <c r="N30" s="282"/>
      <c r="O30" s="283"/>
      <c r="P30" s="138"/>
      <c r="Q30" s="136"/>
      <c r="R30" s="138"/>
      <c r="S30" s="136"/>
      <c r="T30" s="138"/>
      <c r="U30" s="136"/>
      <c r="V30" s="138"/>
      <c r="W30" s="136"/>
      <c r="X30" s="138"/>
      <c r="Y30" s="136"/>
    </row>
    <row r="31" spans="1:25" ht="15.75" customHeight="1">
      <c r="A31" s="305"/>
      <c r="B31" s="306"/>
      <c r="C31" s="306"/>
      <c r="D31" s="306"/>
      <c r="E31" s="307"/>
      <c r="F31" s="107" t="s">
        <v>240</v>
      </c>
      <c r="G31" s="139" t="s">
        <v>2</v>
      </c>
      <c r="H31" s="107" t="s">
        <v>240</v>
      </c>
      <c r="I31" s="139" t="s">
        <v>2</v>
      </c>
      <c r="J31" s="107" t="s">
        <v>240</v>
      </c>
      <c r="K31" s="140" t="s">
        <v>2</v>
      </c>
      <c r="L31" s="107" t="s">
        <v>240</v>
      </c>
      <c r="M31" s="139" t="s">
        <v>2</v>
      </c>
      <c r="N31" s="107" t="s">
        <v>240</v>
      </c>
      <c r="O31" s="141" t="s">
        <v>2</v>
      </c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5.75" customHeight="1">
      <c r="A32" s="286" t="s">
        <v>85</v>
      </c>
      <c r="B32" s="55" t="s">
        <v>50</v>
      </c>
      <c r="C32" s="56"/>
      <c r="D32" s="56"/>
      <c r="E32" s="15" t="s">
        <v>41</v>
      </c>
      <c r="F32" s="66">
        <v>1365</v>
      </c>
      <c r="G32" s="143">
        <v>1364</v>
      </c>
      <c r="H32" s="108"/>
      <c r="I32" s="109"/>
      <c r="J32" s="108"/>
      <c r="K32" s="110"/>
      <c r="L32" s="66"/>
      <c r="M32" s="143"/>
      <c r="N32" s="108"/>
      <c r="O32" s="144"/>
      <c r="P32" s="143"/>
      <c r="Q32" s="143"/>
      <c r="R32" s="143"/>
      <c r="S32" s="143"/>
      <c r="T32" s="145"/>
      <c r="U32" s="145"/>
      <c r="V32" s="143"/>
      <c r="W32" s="143"/>
      <c r="X32" s="145"/>
      <c r="Y32" s="145"/>
    </row>
    <row r="33" spans="1:25" ht="15.75" customHeight="1">
      <c r="A33" s="287"/>
      <c r="B33" s="8"/>
      <c r="C33" s="52" t="s">
        <v>70</v>
      </c>
      <c r="D33" s="53"/>
      <c r="E33" s="98"/>
      <c r="F33" s="68">
        <v>1327</v>
      </c>
      <c r="G33" s="146">
        <v>1334</v>
      </c>
      <c r="H33" s="68"/>
      <c r="I33" s="122"/>
      <c r="J33" s="68"/>
      <c r="K33" s="123"/>
      <c r="L33" s="68"/>
      <c r="M33" s="146"/>
      <c r="N33" s="68"/>
      <c r="O33" s="121"/>
      <c r="P33" s="143"/>
      <c r="Q33" s="143"/>
      <c r="R33" s="143"/>
      <c r="S33" s="143"/>
      <c r="T33" s="145"/>
      <c r="U33" s="145"/>
      <c r="V33" s="143"/>
      <c r="W33" s="143"/>
      <c r="X33" s="145"/>
      <c r="Y33" s="145"/>
    </row>
    <row r="34" spans="1:25" ht="15.75" customHeight="1">
      <c r="A34" s="287"/>
      <c r="B34" s="8"/>
      <c r="C34" s="24"/>
      <c r="D34" s="30" t="s">
        <v>71</v>
      </c>
      <c r="E34" s="93"/>
      <c r="F34" s="70">
        <v>1119</v>
      </c>
      <c r="G34" s="112">
        <v>1122</v>
      </c>
      <c r="H34" s="70"/>
      <c r="I34" s="113"/>
      <c r="J34" s="70"/>
      <c r="K34" s="114"/>
      <c r="L34" s="70"/>
      <c r="M34" s="112"/>
      <c r="N34" s="70"/>
      <c r="O34" s="124"/>
      <c r="P34" s="143"/>
      <c r="Q34" s="143"/>
      <c r="R34" s="143"/>
      <c r="S34" s="143"/>
      <c r="T34" s="145"/>
      <c r="U34" s="145"/>
      <c r="V34" s="143"/>
      <c r="W34" s="143"/>
      <c r="X34" s="145"/>
      <c r="Y34" s="145"/>
    </row>
    <row r="35" spans="1:25" ht="15.75" customHeight="1">
      <c r="A35" s="287"/>
      <c r="B35" s="10"/>
      <c r="C35" s="62" t="s">
        <v>72</v>
      </c>
      <c r="D35" s="63"/>
      <c r="E35" s="99"/>
      <c r="F35" s="117">
        <v>38</v>
      </c>
      <c r="G35" s="118">
        <v>30</v>
      </c>
      <c r="H35" s="117"/>
      <c r="I35" s="119"/>
      <c r="J35" s="147"/>
      <c r="K35" s="148"/>
      <c r="L35" s="117"/>
      <c r="M35" s="118"/>
      <c r="N35" s="117"/>
      <c r="O35" s="134"/>
      <c r="P35" s="143"/>
      <c r="Q35" s="143"/>
      <c r="R35" s="143"/>
      <c r="S35" s="143"/>
      <c r="T35" s="145"/>
      <c r="U35" s="145"/>
      <c r="V35" s="143"/>
      <c r="W35" s="143"/>
      <c r="X35" s="145"/>
      <c r="Y35" s="145"/>
    </row>
    <row r="36" spans="1:25" ht="15.75" customHeight="1">
      <c r="A36" s="287"/>
      <c r="B36" s="50" t="s">
        <v>53</v>
      </c>
      <c r="C36" s="51"/>
      <c r="D36" s="51"/>
      <c r="E36" s="15" t="s">
        <v>42</v>
      </c>
      <c r="F36" s="65">
        <v>701</v>
      </c>
      <c r="G36" s="121">
        <v>707</v>
      </c>
      <c r="H36" s="66"/>
      <c r="I36" s="131"/>
      <c r="J36" s="66"/>
      <c r="K36" s="132"/>
      <c r="L36" s="66"/>
      <c r="M36" s="143"/>
      <c r="N36" s="66"/>
      <c r="O36" s="130"/>
      <c r="P36" s="143"/>
      <c r="Q36" s="143"/>
      <c r="R36" s="143"/>
      <c r="S36" s="143"/>
      <c r="T36" s="143"/>
      <c r="U36" s="143"/>
      <c r="V36" s="143"/>
      <c r="W36" s="143"/>
      <c r="X36" s="145"/>
      <c r="Y36" s="145"/>
    </row>
    <row r="37" spans="1:25" ht="15.75" customHeight="1">
      <c r="A37" s="287"/>
      <c r="B37" s="8"/>
      <c r="C37" s="30" t="s">
        <v>73</v>
      </c>
      <c r="D37" s="43"/>
      <c r="E37" s="93"/>
      <c r="F37" s="69">
        <v>577</v>
      </c>
      <c r="G37" s="124">
        <v>541</v>
      </c>
      <c r="H37" s="70"/>
      <c r="I37" s="113"/>
      <c r="J37" s="70"/>
      <c r="K37" s="114"/>
      <c r="L37" s="70"/>
      <c r="M37" s="112"/>
      <c r="N37" s="70"/>
      <c r="O37" s="124"/>
      <c r="P37" s="143"/>
      <c r="Q37" s="143"/>
      <c r="R37" s="143"/>
      <c r="S37" s="143"/>
      <c r="T37" s="143"/>
      <c r="U37" s="143"/>
      <c r="V37" s="143"/>
      <c r="W37" s="143"/>
      <c r="X37" s="145"/>
      <c r="Y37" s="145"/>
    </row>
    <row r="38" spans="1:25" ht="15.75" customHeight="1">
      <c r="A38" s="287"/>
      <c r="B38" s="10"/>
      <c r="C38" s="30" t="s">
        <v>74</v>
      </c>
      <c r="D38" s="43"/>
      <c r="E38" s="93"/>
      <c r="F38" s="69">
        <v>124</v>
      </c>
      <c r="G38" s="124">
        <v>166</v>
      </c>
      <c r="H38" s="70"/>
      <c r="I38" s="113"/>
      <c r="J38" s="70"/>
      <c r="K38" s="148"/>
      <c r="L38" s="70"/>
      <c r="M38" s="112"/>
      <c r="N38" s="70"/>
      <c r="O38" s="124"/>
      <c r="P38" s="143"/>
      <c r="Q38" s="143"/>
      <c r="R38" s="145"/>
      <c r="S38" s="145"/>
      <c r="T38" s="143"/>
      <c r="U38" s="143"/>
      <c r="V38" s="143"/>
      <c r="W38" s="143"/>
      <c r="X38" s="145"/>
      <c r="Y38" s="145"/>
    </row>
    <row r="39" spans="1:25" ht="15.75" customHeight="1">
      <c r="A39" s="288"/>
      <c r="B39" s="11" t="s">
        <v>75</v>
      </c>
      <c r="C39" s="12"/>
      <c r="D39" s="12"/>
      <c r="E39" s="97" t="s">
        <v>108</v>
      </c>
      <c r="F39" s="72">
        <f aca="true" t="shared" si="8" ref="F39:O39">F32-F36</f>
        <v>664</v>
      </c>
      <c r="G39" s="135">
        <f t="shared" si="8"/>
        <v>657</v>
      </c>
      <c r="H39" s="72">
        <f t="shared" si="8"/>
        <v>0</v>
      </c>
      <c r="I39" s="135">
        <f t="shared" si="8"/>
        <v>0</v>
      </c>
      <c r="J39" s="72">
        <f t="shared" si="8"/>
        <v>0</v>
      </c>
      <c r="K39" s="135">
        <f t="shared" si="8"/>
        <v>0</v>
      </c>
      <c r="L39" s="72">
        <f t="shared" si="8"/>
        <v>0</v>
      </c>
      <c r="M39" s="135">
        <f t="shared" si="8"/>
        <v>0</v>
      </c>
      <c r="N39" s="72">
        <f t="shared" si="8"/>
        <v>0</v>
      </c>
      <c r="O39" s="135">
        <f t="shared" si="8"/>
        <v>0</v>
      </c>
      <c r="P39" s="143"/>
      <c r="Q39" s="143"/>
      <c r="R39" s="143"/>
      <c r="S39" s="143"/>
      <c r="T39" s="143"/>
      <c r="U39" s="143"/>
      <c r="V39" s="143"/>
      <c r="W39" s="143"/>
      <c r="X39" s="145"/>
      <c r="Y39" s="145"/>
    </row>
    <row r="40" spans="1:25" ht="15.75" customHeight="1">
      <c r="A40" s="286" t="s">
        <v>86</v>
      </c>
      <c r="B40" s="50" t="s">
        <v>76</v>
      </c>
      <c r="C40" s="51"/>
      <c r="D40" s="51"/>
      <c r="E40" s="15" t="s">
        <v>44</v>
      </c>
      <c r="F40" s="65">
        <v>2006</v>
      </c>
      <c r="G40" s="130">
        <v>2181</v>
      </c>
      <c r="H40" s="66"/>
      <c r="I40" s="131"/>
      <c r="J40" s="66"/>
      <c r="K40" s="132"/>
      <c r="L40" s="66"/>
      <c r="M40" s="143"/>
      <c r="N40" s="66"/>
      <c r="O40" s="130"/>
      <c r="P40" s="143"/>
      <c r="Q40" s="143"/>
      <c r="R40" s="143"/>
      <c r="S40" s="143"/>
      <c r="T40" s="145"/>
      <c r="U40" s="145"/>
      <c r="V40" s="145"/>
      <c r="W40" s="145"/>
      <c r="X40" s="143"/>
      <c r="Y40" s="143"/>
    </row>
    <row r="41" spans="1:25" ht="15.75" customHeight="1">
      <c r="A41" s="289"/>
      <c r="B41" s="10"/>
      <c r="C41" s="30" t="s">
        <v>77</v>
      </c>
      <c r="D41" s="43"/>
      <c r="E41" s="93"/>
      <c r="F41" s="149">
        <v>1748</v>
      </c>
      <c r="G41" s="150">
        <v>1845</v>
      </c>
      <c r="H41" s="147"/>
      <c r="I41" s="148"/>
      <c r="J41" s="70"/>
      <c r="K41" s="114"/>
      <c r="L41" s="70"/>
      <c r="M41" s="112"/>
      <c r="N41" s="70"/>
      <c r="O41" s="124"/>
      <c r="P41" s="145"/>
      <c r="Q41" s="145"/>
      <c r="R41" s="145"/>
      <c r="S41" s="145"/>
      <c r="T41" s="145"/>
      <c r="U41" s="145"/>
      <c r="V41" s="145"/>
      <c r="W41" s="145"/>
      <c r="X41" s="143"/>
      <c r="Y41" s="143"/>
    </row>
    <row r="42" spans="1:25" ht="15.75" customHeight="1">
      <c r="A42" s="289"/>
      <c r="B42" s="50" t="s">
        <v>64</v>
      </c>
      <c r="C42" s="51"/>
      <c r="D42" s="51"/>
      <c r="E42" s="15" t="s">
        <v>45</v>
      </c>
      <c r="F42" s="65">
        <v>2670</v>
      </c>
      <c r="G42" s="130">
        <v>2838</v>
      </c>
      <c r="H42" s="66"/>
      <c r="I42" s="131"/>
      <c r="J42" s="66"/>
      <c r="K42" s="132"/>
      <c r="L42" s="66"/>
      <c r="M42" s="143"/>
      <c r="N42" s="66"/>
      <c r="O42" s="130"/>
      <c r="P42" s="143"/>
      <c r="Q42" s="143"/>
      <c r="R42" s="143"/>
      <c r="S42" s="143"/>
      <c r="T42" s="145"/>
      <c r="U42" s="145"/>
      <c r="V42" s="143"/>
      <c r="W42" s="143"/>
      <c r="X42" s="143"/>
      <c r="Y42" s="143"/>
    </row>
    <row r="43" spans="1:25" ht="15.75" customHeight="1">
      <c r="A43" s="289"/>
      <c r="B43" s="10"/>
      <c r="C43" s="30" t="s">
        <v>78</v>
      </c>
      <c r="D43" s="43"/>
      <c r="E43" s="93"/>
      <c r="F43" s="69">
        <v>1443</v>
      </c>
      <c r="G43" s="124">
        <v>1478</v>
      </c>
      <c r="H43" s="70"/>
      <c r="I43" s="113"/>
      <c r="J43" s="147"/>
      <c r="K43" s="148"/>
      <c r="L43" s="70"/>
      <c r="M43" s="112"/>
      <c r="N43" s="70"/>
      <c r="O43" s="124"/>
      <c r="P43" s="143"/>
      <c r="Q43" s="143"/>
      <c r="R43" s="145"/>
      <c r="S43" s="143"/>
      <c r="T43" s="145"/>
      <c r="U43" s="145"/>
      <c r="V43" s="143"/>
      <c r="W43" s="143"/>
      <c r="X43" s="145"/>
      <c r="Y43" s="145"/>
    </row>
    <row r="44" spans="1:25" ht="15.75" customHeight="1">
      <c r="A44" s="290"/>
      <c r="B44" s="47" t="s">
        <v>75</v>
      </c>
      <c r="C44" s="31"/>
      <c r="D44" s="31"/>
      <c r="E44" s="97" t="s">
        <v>109</v>
      </c>
      <c r="F44" s="126">
        <f>F40-F42</f>
        <v>-664</v>
      </c>
      <c r="G44" s="127">
        <f>G40-G42</f>
        <v>-657</v>
      </c>
      <c r="H44" s="126">
        <f aca="true" t="shared" si="9" ref="H44:O44">H40-H42</f>
        <v>0</v>
      </c>
      <c r="I44" s="127">
        <f t="shared" si="9"/>
        <v>0</v>
      </c>
      <c r="J44" s="126">
        <f t="shared" si="9"/>
        <v>0</v>
      </c>
      <c r="K44" s="127">
        <f t="shared" si="9"/>
        <v>0</v>
      </c>
      <c r="L44" s="126">
        <f t="shared" si="9"/>
        <v>0</v>
      </c>
      <c r="M44" s="127">
        <f t="shared" si="9"/>
        <v>0</v>
      </c>
      <c r="N44" s="126">
        <f t="shared" si="9"/>
        <v>0</v>
      </c>
      <c r="O44" s="127">
        <f t="shared" si="9"/>
        <v>0</v>
      </c>
      <c r="P44" s="145"/>
      <c r="Q44" s="145"/>
      <c r="R44" s="143"/>
      <c r="S44" s="143"/>
      <c r="T44" s="145"/>
      <c r="U44" s="145"/>
      <c r="V44" s="143"/>
      <c r="W44" s="143"/>
      <c r="X44" s="143"/>
      <c r="Y44" s="143"/>
    </row>
    <row r="45" spans="1:25" ht="15.75" customHeight="1">
      <c r="A45" s="293" t="s">
        <v>87</v>
      </c>
      <c r="B45" s="25" t="s">
        <v>79</v>
      </c>
      <c r="C45" s="20"/>
      <c r="D45" s="20"/>
      <c r="E45" s="96" t="s">
        <v>110</v>
      </c>
      <c r="F45" s="151">
        <f>F39+F44</f>
        <v>0</v>
      </c>
      <c r="G45" s="152">
        <f>G39+G44</f>
        <v>0</v>
      </c>
      <c r="H45" s="151">
        <f aca="true" t="shared" si="10" ref="H45:O45">H39+H44</f>
        <v>0</v>
      </c>
      <c r="I45" s="152">
        <f t="shared" si="10"/>
        <v>0</v>
      </c>
      <c r="J45" s="151">
        <f t="shared" si="10"/>
        <v>0</v>
      </c>
      <c r="K45" s="152">
        <f t="shared" si="10"/>
        <v>0</v>
      </c>
      <c r="L45" s="151">
        <f t="shared" si="10"/>
        <v>0</v>
      </c>
      <c r="M45" s="152">
        <f t="shared" si="10"/>
        <v>0</v>
      </c>
      <c r="N45" s="151">
        <f t="shared" si="10"/>
        <v>0</v>
      </c>
      <c r="O45" s="152">
        <f t="shared" si="10"/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5.75" customHeight="1">
      <c r="A46" s="294"/>
      <c r="B46" s="44" t="s">
        <v>80</v>
      </c>
      <c r="C46" s="43"/>
      <c r="D46" s="43"/>
      <c r="E46" s="43"/>
      <c r="F46" s="149">
        <v>0</v>
      </c>
      <c r="G46" s="150">
        <v>0</v>
      </c>
      <c r="H46" s="147"/>
      <c r="I46" s="148"/>
      <c r="J46" s="147"/>
      <c r="K46" s="148"/>
      <c r="L46" s="70"/>
      <c r="M46" s="112"/>
      <c r="N46" s="147"/>
      <c r="O46" s="125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25" ht="15.75" customHeight="1">
      <c r="A47" s="294"/>
      <c r="B47" s="44" t="s">
        <v>81</v>
      </c>
      <c r="C47" s="43"/>
      <c r="D47" s="43"/>
      <c r="E47" s="43"/>
      <c r="F47" s="69">
        <v>0</v>
      </c>
      <c r="G47" s="124">
        <v>0</v>
      </c>
      <c r="H47" s="70"/>
      <c r="I47" s="113"/>
      <c r="J47" s="70"/>
      <c r="K47" s="114"/>
      <c r="L47" s="70"/>
      <c r="M47" s="112"/>
      <c r="N47" s="70"/>
      <c r="O47" s="124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5.75" customHeight="1">
      <c r="A48" s="295"/>
      <c r="B48" s="47" t="s">
        <v>82</v>
      </c>
      <c r="C48" s="31"/>
      <c r="D48" s="31"/>
      <c r="E48" s="31"/>
      <c r="F48" s="73">
        <v>0</v>
      </c>
      <c r="G48" s="153">
        <v>0</v>
      </c>
      <c r="H48" s="73"/>
      <c r="I48" s="154"/>
      <c r="J48" s="73"/>
      <c r="K48" s="155"/>
      <c r="L48" s="73"/>
      <c r="M48" s="153"/>
      <c r="N48" s="73"/>
      <c r="O48" s="135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34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P6:Q6"/>
    <mergeCell ref="R6:S6"/>
    <mergeCell ref="P25:P26"/>
    <mergeCell ref="Q25:Q26"/>
    <mergeCell ref="R25:R26"/>
    <mergeCell ref="S25:S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56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6" sqref="F36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249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70" t="s">
        <v>88</v>
      </c>
      <c r="B9" s="270" t="s">
        <v>90</v>
      </c>
      <c r="C9" s="55" t="s">
        <v>4</v>
      </c>
      <c r="D9" s="56"/>
      <c r="E9" s="56"/>
      <c r="F9" s="65">
        <v>289914</v>
      </c>
      <c r="G9" s="74">
        <f>F9/$F$27*100</f>
        <v>28.385233341981973</v>
      </c>
      <c r="H9" s="265">
        <v>291298</v>
      </c>
      <c r="I9" s="79">
        <f aca="true" t="shared" si="0" ref="I9:I45">(F9/H9-1)*100</f>
        <v>-0.4751148308604902</v>
      </c>
    </row>
    <row r="10" spans="1:9" ht="18" customHeight="1">
      <c r="A10" s="271"/>
      <c r="B10" s="271"/>
      <c r="C10" s="7"/>
      <c r="D10" s="52" t="s">
        <v>23</v>
      </c>
      <c r="E10" s="53"/>
      <c r="F10" s="67">
        <v>70525</v>
      </c>
      <c r="G10" s="75">
        <f aca="true" t="shared" si="1" ref="G10:G27">F10/$F$27*100</f>
        <v>6.905042810775881</v>
      </c>
      <c r="H10" s="266">
        <v>81990</v>
      </c>
      <c r="I10" s="80">
        <f t="shared" si="0"/>
        <v>-13.983412611294055</v>
      </c>
    </row>
    <row r="11" spans="1:9" ht="18" customHeight="1">
      <c r="A11" s="271"/>
      <c r="B11" s="271"/>
      <c r="C11" s="7"/>
      <c r="D11" s="16"/>
      <c r="E11" s="23" t="s">
        <v>24</v>
      </c>
      <c r="F11" s="69">
        <v>55632</v>
      </c>
      <c r="G11" s="76">
        <f t="shared" si="1"/>
        <v>5.446881838342202</v>
      </c>
      <c r="H11" s="267">
        <v>66618</v>
      </c>
      <c r="I11" s="81">
        <f t="shared" si="0"/>
        <v>-16.491038458074392</v>
      </c>
    </row>
    <row r="12" spans="1:9" ht="18" customHeight="1">
      <c r="A12" s="271"/>
      <c r="B12" s="271"/>
      <c r="C12" s="7"/>
      <c r="D12" s="16"/>
      <c r="E12" s="23" t="s">
        <v>25</v>
      </c>
      <c r="F12" s="69">
        <v>7172</v>
      </c>
      <c r="G12" s="76">
        <f t="shared" si="1"/>
        <v>0.702204424514493</v>
      </c>
      <c r="H12" s="267">
        <v>9047</v>
      </c>
      <c r="I12" s="81">
        <f t="shared" si="0"/>
        <v>-20.725102243837735</v>
      </c>
    </row>
    <row r="13" spans="1:9" ht="18" customHeight="1">
      <c r="A13" s="271"/>
      <c r="B13" s="271"/>
      <c r="C13" s="7"/>
      <c r="D13" s="33"/>
      <c r="E13" s="23" t="s">
        <v>26</v>
      </c>
      <c r="F13" s="69">
        <v>728</v>
      </c>
      <c r="G13" s="76">
        <f t="shared" si="1"/>
        <v>0.07127786127252522</v>
      </c>
      <c r="H13" s="267">
        <v>809</v>
      </c>
      <c r="I13" s="81">
        <f t="shared" si="0"/>
        <v>-10.012360939431398</v>
      </c>
    </row>
    <row r="14" spans="1:9" ht="18" customHeight="1">
      <c r="A14" s="271"/>
      <c r="B14" s="271"/>
      <c r="C14" s="7"/>
      <c r="D14" s="61" t="s">
        <v>27</v>
      </c>
      <c r="E14" s="51"/>
      <c r="F14" s="65">
        <v>60853</v>
      </c>
      <c r="G14" s="74">
        <f t="shared" si="1"/>
        <v>5.9580655110123315</v>
      </c>
      <c r="H14" s="268">
        <v>57128</v>
      </c>
      <c r="I14" s="82">
        <f t="shared" si="0"/>
        <v>6.5204453157821085</v>
      </c>
    </row>
    <row r="15" spans="1:9" ht="18" customHeight="1">
      <c r="A15" s="271"/>
      <c r="B15" s="271"/>
      <c r="C15" s="7"/>
      <c r="D15" s="16"/>
      <c r="E15" s="23" t="s">
        <v>28</v>
      </c>
      <c r="F15" s="69">
        <v>2182</v>
      </c>
      <c r="G15" s="76">
        <f t="shared" si="1"/>
        <v>0.21363776551737643</v>
      </c>
      <c r="H15" s="267">
        <v>2124</v>
      </c>
      <c r="I15" s="81">
        <f t="shared" si="0"/>
        <v>2.730696798493404</v>
      </c>
    </row>
    <row r="16" spans="1:9" ht="18" customHeight="1">
      <c r="A16" s="271"/>
      <c r="B16" s="271"/>
      <c r="C16" s="7"/>
      <c r="D16" s="16"/>
      <c r="E16" s="29" t="s">
        <v>29</v>
      </c>
      <c r="F16" s="67">
        <v>58670</v>
      </c>
      <c r="G16" s="75">
        <f t="shared" si="1"/>
        <v>5.744329836344855</v>
      </c>
      <c r="H16" s="266">
        <v>55004</v>
      </c>
      <c r="I16" s="80">
        <f t="shared" si="0"/>
        <v>6.664969820376698</v>
      </c>
    </row>
    <row r="17" spans="1:9" ht="18" customHeight="1">
      <c r="A17" s="271"/>
      <c r="B17" s="271"/>
      <c r="C17" s="7"/>
      <c r="D17" s="275" t="s">
        <v>30</v>
      </c>
      <c r="E17" s="312"/>
      <c r="F17" s="67">
        <v>59110</v>
      </c>
      <c r="G17" s="75">
        <f t="shared" si="1"/>
        <v>5.78740986238869</v>
      </c>
      <c r="H17" s="266">
        <v>81677</v>
      </c>
      <c r="I17" s="80">
        <f t="shared" si="0"/>
        <v>-27.629565238684084</v>
      </c>
    </row>
    <row r="18" spans="1:9" ht="18" customHeight="1">
      <c r="A18" s="271"/>
      <c r="B18" s="271"/>
      <c r="C18" s="7"/>
      <c r="D18" s="275" t="s">
        <v>94</v>
      </c>
      <c r="E18" s="276"/>
      <c r="F18" s="69">
        <v>4694</v>
      </c>
      <c r="G18" s="76">
        <f t="shared" si="1"/>
        <v>0.45958555056762834</v>
      </c>
      <c r="H18" s="267">
        <v>5330</v>
      </c>
      <c r="I18" s="81">
        <f t="shared" si="0"/>
        <v>-11.932457786116323</v>
      </c>
    </row>
    <row r="19" spans="1:9" ht="18" customHeight="1">
      <c r="A19" s="271"/>
      <c r="B19" s="271"/>
      <c r="C19" s="10"/>
      <c r="D19" s="275" t="s">
        <v>95</v>
      </c>
      <c r="E19" s="276"/>
      <c r="F19" s="69">
        <v>0</v>
      </c>
      <c r="G19" s="76">
        <f t="shared" si="1"/>
        <v>0</v>
      </c>
      <c r="H19" s="267">
        <v>0</v>
      </c>
      <c r="I19" s="81" t="e">
        <f t="shared" si="0"/>
        <v>#DIV/0!</v>
      </c>
    </row>
    <row r="20" spans="1:9" ht="18" customHeight="1">
      <c r="A20" s="271"/>
      <c r="B20" s="271"/>
      <c r="C20" s="44" t="s">
        <v>5</v>
      </c>
      <c r="D20" s="43"/>
      <c r="E20" s="43"/>
      <c r="F20" s="69">
        <v>42449</v>
      </c>
      <c r="G20" s="76">
        <f t="shared" si="1"/>
        <v>4.1561455125788775</v>
      </c>
      <c r="H20" s="267">
        <v>38086</v>
      </c>
      <c r="I20" s="81">
        <f t="shared" si="0"/>
        <v>11.455652995851494</v>
      </c>
    </row>
    <row r="21" spans="1:9" ht="18" customHeight="1">
      <c r="A21" s="271"/>
      <c r="B21" s="271"/>
      <c r="C21" s="44" t="s">
        <v>6</v>
      </c>
      <c r="D21" s="43"/>
      <c r="E21" s="43"/>
      <c r="F21" s="69">
        <v>244097</v>
      </c>
      <c r="G21" s="76">
        <f t="shared" si="1"/>
        <v>23.899329811867567</v>
      </c>
      <c r="H21" s="267">
        <v>251179</v>
      </c>
      <c r="I21" s="81">
        <f t="shared" si="0"/>
        <v>-2.8195032228012673</v>
      </c>
    </row>
    <row r="22" spans="1:9" ht="18" customHeight="1">
      <c r="A22" s="271"/>
      <c r="B22" s="271"/>
      <c r="C22" s="44" t="s">
        <v>31</v>
      </c>
      <c r="D22" s="43"/>
      <c r="E22" s="43"/>
      <c r="F22" s="69">
        <v>14716</v>
      </c>
      <c r="G22" s="76">
        <f t="shared" si="1"/>
        <v>1.4408310528660455</v>
      </c>
      <c r="H22" s="267">
        <v>15186</v>
      </c>
      <c r="I22" s="81">
        <f t="shared" si="0"/>
        <v>-3.0949558804161725</v>
      </c>
    </row>
    <row r="23" spans="1:9" ht="18" customHeight="1">
      <c r="A23" s="271"/>
      <c r="B23" s="271"/>
      <c r="C23" s="44" t="s">
        <v>7</v>
      </c>
      <c r="D23" s="43"/>
      <c r="E23" s="43"/>
      <c r="F23" s="69">
        <v>145641</v>
      </c>
      <c r="G23" s="76">
        <f t="shared" si="1"/>
        <v>14.25958652965913</v>
      </c>
      <c r="H23" s="267">
        <v>142700</v>
      </c>
      <c r="I23" s="81">
        <f t="shared" si="0"/>
        <v>2.060967063770147</v>
      </c>
    </row>
    <row r="24" spans="1:9" ht="18" customHeight="1">
      <c r="A24" s="271"/>
      <c r="B24" s="271"/>
      <c r="C24" s="44" t="s">
        <v>32</v>
      </c>
      <c r="D24" s="43"/>
      <c r="E24" s="43"/>
      <c r="F24" s="69">
        <v>2090</v>
      </c>
      <c r="G24" s="76">
        <f t="shared" si="1"/>
        <v>0.20463012370821118</v>
      </c>
      <c r="H24" s="267">
        <v>2118</v>
      </c>
      <c r="I24" s="81">
        <f t="shared" si="0"/>
        <v>-1.3220018885741314</v>
      </c>
    </row>
    <row r="25" spans="1:9" ht="18" customHeight="1">
      <c r="A25" s="271"/>
      <c r="B25" s="271"/>
      <c r="C25" s="44" t="s">
        <v>8</v>
      </c>
      <c r="D25" s="43"/>
      <c r="E25" s="43"/>
      <c r="F25" s="69">
        <v>145208</v>
      </c>
      <c r="G25" s="76">
        <f t="shared" si="1"/>
        <v>14.217191867665994</v>
      </c>
      <c r="H25" s="267">
        <v>157021</v>
      </c>
      <c r="I25" s="81">
        <f t="shared" si="0"/>
        <v>-7.5231975340877995</v>
      </c>
    </row>
    <row r="26" spans="1:9" ht="18" customHeight="1">
      <c r="A26" s="271"/>
      <c r="B26" s="271"/>
      <c r="C26" s="45" t="s">
        <v>9</v>
      </c>
      <c r="D26" s="46"/>
      <c r="E26" s="46"/>
      <c r="F26" s="71">
        <v>137240</v>
      </c>
      <c r="G26" s="77">
        <f t="shared" si="1"/>
        <v>13.4370517596722</v>
      </c>
      <c r="H26" s="269">
        <v>134913</v>
      </c>
      <c r="I26" s="83">
        <f t="shared" si="0"/>
        <v>1.7248152513100967</v>
      </c>
    </row>
    <row r="27" spans="1:9" ht="18" customHeight="1">
      <c r="A27" s="271"/>
      <c r="B27" s="272"/>
      <c r="C27" s="47" t="s">
        <v>10</v>
      </c>
      <c r="D27" s="31"/>
      <c r="E27" s="31"/>
      <c r="F27" s="72">
        <f>SUM(F9,F20:F26)</f>
        <v>1021355</v>
      </c>
      <c r="G27" s="78">
        <f t="shared" si="1"/>
        <v>100</v>
      </c>
      <c r="H27" s="238">
        <f>SUM(H9,H20:H26)</f>
        <v>1032501</v>
      </c>
      <c r="I27" s="84">
        <f t="shared" si="0"/>
        <v>-1.0795146929639787</v>
      </c>
    </row>
    <row r="28" spans="1:9" ht="18" customHeight="1">
      <c r="A28" s="271"/>
      <c r="B28" s="270" t="s">
        <v>89</v>
      </c>
      <c r="C28" s="55" t="s">
        <v>11</v>
      </c>
      <c r="D28" s="56"/>
      <c r="E28" s="56"/>
      <c r="F28" s="65">
        <f>F29+F30+F31</f>
        <v>417962</v>
      </c>
      <c r="G28" s="74">
        <f aca="true" t="shared" si="2" ref="G28:G45">F28/$F$45*100</f>
        <v>41.90002827005319</v>
      </c>
      <c r="H28" s="233">
        <f>H29+H30+H31</f>
        <v>426802</v>
      </c>
      <c r="I28" s="85">
        <f t="shared" si="0"/>
        <v>-2.071218035529354</v>
      </c>
    </row>
    <row r="29" spans="1:9" ht="18" customHeight="1">
      <c r="A29" s="271"/>
      <c r="B29" s="271"/>
      <c r="C29" s="7"/>
      <c r="D29" s="30" t="s">
        <v>12</v>
      </c>
      <c r="E29" s="43"/>
      <c r="F29" s="69">
        <v>238377</v>
      </c>
      <c r="G29" s="76">
        <f t="shared" si="2"/>
        <v>23.89691655923378</v>
      </c>
      <c r="H29" s="235">
        <v>237141</v>
      </c>
      <c r="I29" s="86">
        <f t="shared" si="0"/>
        <v>0.5212089010335541</v>
      </c>
    </row>
    <row r="30" spans="1:9" ht="18" customHeight="1">
      <c r="A30" s="271"/>
      <c r="B30" s="271"/>
      <c r="C30" s="7"/>
      <c r="D30" s="30" t="s">
        <v>33</v>
      </c>
      <c r="E30" s="43"/>
      <c r="F30" s="69">
        <v>9003</v>
      </c>
      <c r="G30" s="76">
        <f t="shared" si="2"/>
        <v>0.9025364854108481</v>
      </c>
      <c r="H30" s="235">
        <v>9952</v>
      </c>
      <c r="I30" s="86">
        <f t="shared" si="0"/>
        <v>-9.535771704180062</v>
      </c>
    </row>
    <row r="31" spans="1:9" ht="18" customHeight="1">
      <c r="A31" s="271"/>
      <c r="B31" s="271"/>
      <c r="C31" s="19"/>
      <c r="D31" s="30" t="s">
        <v>13</v>
      </c>
      <c r="E31" s="43"/>
      <c r="F31" s="69">
        <v>170582</v>
      </c>
      <c r="G31" s="76">
        <f t="shared" si="2"/>
        <v>17.100575225408562</v>
      </c>
      <c r="H31" s="235">
        <v>179709</v>
      </c>
      <c r="I31" s="86">
        <f t="shared" si="0"/>
        <v>-5.078766227623543</v>
      </c>
    </row>
    <row r="32" spans="1:9" ht="18" customHeight="1">
      <c r="A32" s="271"/>
      <c r="B32" s="271"/>
      <c r="C32" s="50" t="s">
        <v>14</v>
      </c>
      <c r="D32" s="51"/>
      <c r="E32" s="51"/>
      <c r="F32" s="65">
        <f>F33+F34+F35+F36+F37+F38</f>
        <v>367006</v>
      </c>
      <c r="G32" s="74">
        <f t="shared" si="2"/>
        <v>36.791770006075055</v>
      </c>
      <c r="H32" s="233">
        <f>H33+H34+H35+H36+H37+H38</f>
        <v>377336</v>
      </c>
      <c r="I32" s="85">
        <f t="shared" si="0"/>
        <v>-2.7376131617444455</v>
      </c>
    </row>
    <row r="33" spans="1:9" ht="18" customHeight="1">
      <c r="A33" s="271"/>
      <c r="B33" s="271"/>
      <c r="C33" s="7"/>
      <c r="D33" s="30" t="s">
        <v>15</v>
      </c>
      <c r="E33" s="43"/>
      <c r="F33" s="69">
        <v>30630</v>
      </c>
      <c r="G33" s="76">
        <f t="shared" si="2"/>
        <v>3.0706089690252445</v>
      </c>
      <c r="H33" s="235">
        <v>30010</v>
      </c>
      <c r="I33" s="86">
        <f t="shared" si="0"/>
        <v>2.065978007330882</v>
      </c>
    </row>
    <row r="34" spans="1:9" ht="18" customHeight="1">
      <c r="A34" s="271"/>
      <c r="B34" s="271"/>
      <c r="C34" s="7"/>
      <c r="D34" s="30" t="s">
        <v>34</v>
      </c>
      <c r="E34" s="43"/>
      <c r="F34" s="69">
        <v>22569</v>
      </c>
      <c r="G34" s="76">
        <f t="shared" si="2"/>
        <v>2.2625064910849084</v>
      </c>
      <c r="H34" s="235">
        <v>26147</v>
      </c>
      <c r="I34" s="86">
        <f t="shared" si="0"/>
        <v>-13.684170268099594</v>
      </c>
    </row>
    <row r="35" spans="1:9" ht="18" customHeight="1">
      <c r="A35" s="271"/>
      <c r="B35" s="271"/>
      <c r="C35" s="7"/>
      <c r="D35" s="30" t="s">
        <v>35</v>
      </c>
      <c r="E35" s="43"/>
      <c r="F35" s="69">
        <v>233649</v>
      </c>
      <c r="G35" s="76">
        <f t="shared" si="2"/>
        <v>23.422942050400895</v>
      </c>
      <c r="H35" s="235">
        <v>252754</v>
      </c>
      <c r="I35" s="86">
        <f t="shared" si="0"/>
        <v>-7.55873299730172</v>
      </c>
    </row>
    <row r="36" spans="1:9" ht="18" customHeight="1">
      <c r="A36" s="271"/>
      <c r="B36" s="271"/>
      <c r="C36" s="7"/>
      <c r="D36" s="30" t="s">
        <v>36</v>
      </c>
      <c r="E36" s="43"/>
      <c r="F36" s="69">
        <v>14059</v>
      </c>
      <c r="G36" s="76">
        <f t="shared" si="2"/>
        <v>1.4093924745519397</v>
      </c>
      <c r="H36" s="235">
        <v>2503</v>
      </c>
      <c r="I36" s="86">
        <f t="shared" si="0"/>
        <v>461.6859768278066</v>
      </c>
    </row>
    <row r="37" spans="1:9" ht="18" customHeight="1">
      <c r="A37" s="271"/>
      <c r="B37" s="271"/>
      <c r="C37" s="7"/>
      <c r="D37" s="30" t="s">
        <v>16</v>
      </c>
      <c r="E37" s="43"/>
      <c r="F37" s="69">
        <v>15722</v>
      </c>
      <c r="G37" s="76">
        <f t="shared" si="2"/>
        <v>1.5761055896511555</v>
      </c>
      <c r="H37" s="235">
        <v>9938</v>
      </c>
      <c r="I37" s="86">
        <f t="shared" si="0"/>
        <v>58.20084524049105</v>
      </c>
    </row>
    <row r="38" spans="1:9" ht="18" customHeight="1">
      <c r="A38" s="271"/>
      <c r="B38" s="271"/>
      <c r="C38" s="19"/>
      <c r="D38" s="30" t="s">
        <v>37</v>
      </c>
      <c r="E38" s="43"/>
      <c r="F38" s="69">
        <v>50377</v>
      </c>
      <c r="G38" s="76">
        <f t="shared" si="2"/>
        <v>5.050214431360913</v>
      </c>
      <c r="H38" s="235">
        <v>55984</v>
      </c>
      <c r="I38" s="86">
        <f t="shared" si="0"/>
        <v>-10.015361531866251</v>
      </c>
    </row>
    <row r="39" spans="1:9" ht="18" customHeight="1">
      <c r="A39" s="271"/>
      <c r="B39" s="271"/>
      <c r="C39" s="50" t="s">
        <v>17</v>
      </c>
      <c r="D39" s="51"/>
      <c r="E39" s="51"/>
      <c r="F39" s="65">
        <f>F40+F43</f>
        <v>212554</v>
      </c>
      <c r="G39" s="74">
        <f t="shared" si="2"/>
        <v>21.308201723871754</v>
      </c>
      <c r="H39" s="233">
        <f>H40+H43</f>
        <v>191484</v>
      </c>
      <c r="I39" s="85">
        <f t="shared" si="0"/>
        <v>11.00353032107122</v>
      </c>
    </row>
    <row r="40" spans="1:9" ht="18" customHeight="1">
      <c r="A40" s="271"/>
      <c r="B40" s="271"/>
      <c r="C40" s="7"/>
      <c r="D40" s="52" t="s">
        <v>18</v>
      </c>
      <c r="E40" s="53"/>
      <c r="F40" s="67">
        <v>199461</v>
      </c>
      <c r="G40" s="75">
        <f t="shared" si="2"/>
        <v>19.995649218764097</v>
      </c>
      <c r="H40" s="234">
        <f>H41+H42</f>
        <v>184823</v>
      </c>
      <c r="I40" s="87">
        <f t="shared" si="0"/>
        <v>7.920009955470908</v>
      </c>
    </row>
    <row r="41" spans="1:9" ht="18" customHeight="1">
      <c r="A41" s="271"/>
      <c r="B41" s="271"/>
      <c r="C41" s="7"/>
      <c r="D41" s="16"/>
      <c r="E41" s="102" t="s">
        <v>92</v>
      </c>
      <c r="F41" s="69">
        <v>127994</v>
      </c>
      <c r="G41" s="76">
        <f t="shared" si="2"/>
        <v>12.831195702951915</v>
      </c>
      <c r="H41" s="235">
        <v>138237</v>
      </c>
      <c r="I41" s="88">
        <f t="shared" si="0"/>
        <v>-7.4097383479097445</v>
      </c>
    </row>
    <row r="42" spans="1:9" ht="18" customHeight="1">
      <c r="A42" s="271"/>
      <c r="B42" s="271"/>
      <c r="C42" s="7"/>
      <c r="D42" s="33"/>
      <c r="E42" s="32" t="s">
        <v>38</v>
      </c>
      <c r="F42" s="69">
        <v>47471</v>
      </c>
      <c r="G42" s="76">
        <f t="shared" si="2"/>
        <v>4.758892535703473</v>
      </c>
      <c r="H42" s="235">
        <v>46586</v>
      </c>
      <c r="I42" s="88">
        <f t="shared" si="0"/>
        <v>1.8997123599364674</v>
      </c>
    </row>
    <row r="43" spans="1:9" ht="18" customHeight="1">
      <c r="A43" s="271"/>
      <c r="B43" s="271"/>
      <c r="C43" s="7"/>
      <c r="D43" s="30" t="s">
        <v>39</v>
      </c>
      <c r="E43" s="54"/>
      <c r="F43" s="69">
        <v>13093</v>
      </c>
      <c r="G43" s="76">
        <f t="shared" si="2"/>
        <v>1.3125525051076568</v>
      </c>
      <c r="H43" s="235">
        <v>6661</v>
      </c>
      <c r="I43" s="156">
        <f t="shared" si="0"/>
        <v>96.5620777661012</v>
      </c>
    </row>
    <row r="44" spans="1:9" ht="18" customHeight="1">
      <c r="A44" s="271"/>
      <c r="B44" s="271"/>
      <c r="C44" s="11"/>
      <c r="D44" s="48" t="s">
        <v>40</v>
      </c>
      <c r="E44" s="49"/>
      <c r="F44" s="72">
        <v>0</v>
      </c>
      <c r="G44" s="78">
        <f t="shared" si="2"/>
        <v>0</v>
      </c>
      <c r="H44" s="238">
        <v>0</v>
      </c>
      <c r="I44" s="83" t="e">
        <f t="shared" si="0"/>
        <v>#DIV/0!</v>
      </c>
    </row>
    <row r="45" spans="1:9" ht="18" customHeight="1">
      <c r="A45" s="272"/>
      <c r="B45" s="272"/>
      <c r="C45" s="11" t="s">
        <v>19</v>
      </c>
      <c r="D45" s="12"/>
      <c r="E45" s="12"/>
      <c r="F45" s="73">
        <f>SUM(F28,F32,F39)</f>
        <v>997522</v>
      </c>
      <c r="G45" s="78">
        <f t="shared" si="2"/>
        <v>100</v>
      </c>
      <c r="H45" s="239">
        <f>SUM(H28,H32,H39)</f>
        <v>995622</v>
      </c>
      <c r="I45" s="157">
        <f t="shared" si="0"/>
        <v>0.1908354777214738</v>
      </c>
    </row>
    <row r="46" ht="13.5">
      <c r="A46" s="103" t="s">
        <v>20</v>
      </c>
    </row>
    <row r="47" ht="13.5">
      <c r="A47" s="104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5" zoomScaleSheetLayoutView="85" zoomScalePageLayoutView="0" workbookViewId="0" topLeftCell="A1">
      <pane xSplit="4" ySplit="6" topLeftCell="E15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4" sqref="E24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8" t="s">
        <v>0</v>
      </c>
      <c r="B1" s="158"/>
      <c r="C1" s="28" t="s">
        <v>249</v>
      </c>
      <c r="D1" s="159"/>
      <c r="E1" s="159"/>
    </row>
    <row r="4" ht="13.5">
      <c r="A4" s="160" t="s">
        <v>114</v>
      </c>
    </row>
    <row r="5" ht="13.5">
      <c r="I5" s="14" t="s">
        <v>115</v>
      </c>
    </row>
    <row r="6" spans="1:9" s="165" customFormat="1" ht="29.25" customHeight="1">
      <c r="A6" s="161" t="s">
        <v>116</v>
      </c>
      <c r="B6" s="162"/>
      <c r="C6" s="162"/>
      <c r="D6" s="163"/>
      <c r="E6" s="164" t="s">
        <v>233</v>
      </c>
      <c r="F6" s="164" t="s">
        <v>234</v>
      </c>
      <c r="G6" s="164" t="s">
        <v>235</v>
      </c>
      <c r="H6" s="164" t="s">
        <v>236</v>
      </c>
      <c r="I6" s="164" t="s">
        <v>243</v>
      </c>
    </row>
    <row r="7" spans="1:9" ht="27" customHeight="1">
      <c r="A7" s="313" t="s">
        <v>117</v>
      </c>
      <c r="B7" s="55" t="s">
        <v>118</v>
      </c>
      <c r="C7" s="56"/>
      <c r="D7" s="92" t="s">
        <v>119</v>
      </c>
      <c r="E7" s="166">
        <v>1451834</v>
      </c>
      <c r="F7" s="166">
        <v>1093292</v>
      </c>
      <c r="G7" s="166">
        <v>1055947</v>
      </c>
      <c r="H7" s="166">
        <v>1032500</v>
      </c>
      <c r="I7" s="166">
        <v>1021355</v>
      </c>
    </row>
    <row r="8" spans="1:9" ht="27" customHeight="1">
      <c r="A8" s="271"/>
      <c r="B8" s="9"/>
      <c r="C8" s="30" t="s">
        <v>120</v>
      </c>
      <c r="D8" s="90" t="s">
        <v>42</v>
      </c>
      <c r="E8" s="167">
        <v>582989</v>
      </c>
      <c r="F8" s="167">
        <v>610544</v>
      </c>
      <c r="G8" s="167">
        <v>595569</v>
      </c>
      <c r="H8" s="240">
        <v>581263</v>
      </c>
      <c r="I8" s="168">
        <v>577280</v>
      </c>
    </row>
    <row r="9" spans="1:9" ht="27" customHeight="1">
      <c r="A9" s="271"/>
      <c r="B9" s="44" t="s">
        <v>121</v>
      </c>
      <c r="C9" s="43"/>
      <c r="D9" s="93"/>
      <c r="E9" s="169">
        <v>1397104</v>
      </c>
      <c r="F9" s="169">
        <v>1057213</v>
      </c>
      <c r="G9" s="169">
        <v>1019149</v>
      </c>
      <c r="H9" s="241">
        <v>995621</v>
      </c>
      <c r="I9" s="170">
        <v>997522</v>
      </c>
    </row>
    <row r="10" spans="1:9" ht="27" customHeight="1">
      <c r="A10" s="271"/>
      <c r="B10" s="44" t="s">
        <v>122</v>
      </c>
      <c r="C10" s="43"/>
      <c r="D10" s="93"/>
      <c r="E10" s="169">
        <v>54730</v>
      </c>
      <c r="F10" s="169">
        <v>36079</v>
      </c>
      <c r="G10" s="169">
        <v>36798</v>
      </c>
      <c r="H10" s="241">
        <v>36879</v>
      </c>
      <c r="I10" s="170">
        <v>23832</v>
      </c>
    </row>
    <row r="11" spans="1:9" ht="27" customHeight="1">
      <c r="A11" s="271"/>
      <c r="B11" s="44" t="s">
        <v>123</v>
      </c>
      <c r="C11" s="43"/>
      <c r="D11" s="93"/>
      <c r="E11" s="169">
        <v>48398</v>
      </c>
      <c r="F11" s="169">
        <v>29232</v>
      </c>
      <c r="G11" s="169">
        <v>31002</v>
      </c>
      <c r="H11" s="241">
        <v>31227</v>
      </c>
      <c r="I11" s="170">
        <v>17549</v>
      </c>
    </row>
    <row r="12" spans="1:9" ht="27" customHeight="1">
      <c r="A12" s="271"/>
      <c r="B12" s="44" t="s">
        <v>124</v>
      </c>
      <c r="C12" s="43"/>
      <c r="D12" s="93"/>
      <c r="E12" s="169">
        <v>6332</v>
      </c>
      <c r="F12" s="169">
        <v>6847</v>
      </c>
      <c r="G12" s="169">
        <v>5796</v>
      </c>
      <c r="H12" s="241">
        <v>5653</v>
      </c>
      <c r="I12" s="170">
        <v>6283</v>
      </c>
    </row>
    <row r="13" spans="1:9" ht="27" customHeight="1">
      <c r="A13" s="271"/>
      <c r="B13" s="44" t="s">
        <v>125</v>
      </c>
      <c r="C13" s="43"/>
      <c r="D13" s="98"/>
      <c r="E13" s="171">
        <v>29</v>
      </c>
      <c r="F13" s="171">
        <v>515</v>
      </c>
      <c r="G13" s="171">
        <v>-1052</v>
      </c>
      <c r="H13" s="242">
        <v>-143</v>
      </c>
      <c r="I13" s="172">
        <v>630</v>
      </c>
    </row>
    <row r="14" spans="1:9" ht="27" customHeight="1">
      <c r="A14" s="271"/>
      <c r="B14" s="100" t="s">
        <v>126</v>
      </c>
      <c r="C14" s="53"/>
      <c r="D14" s="98"/>
      <c r="E14" s="171">
        <v>0</v>
      </c>
      <c r="F14" s="171">
        <v>0</v>
      </c>
      <c r="G14" s="171">
        <v>0</v>
      </c>
      <c r="H14" s="172" t="s">
        <v>248</v>
      </c>
      <c r="I14" s="172">
        <v>0</v>
      </c>
    </row>
    <row r="15" spans="1:9" ht="27" customHeight="1">
      <c r="A15" s="271"/>
      <c r="B15" s="45" t="s">
        <v>127</v>
      </c>
      <c r="C15" s="46"/>
      <c r="D15" s="173"/>
      <c r="E15" s="174">
        <v>442</v>
      </c>
      <c r="F15" s="174">
        <v>982</v>
      </c>
      <c r="G15" s="174">
        <v>-939</v>
      </c>
      <c r="H15" s="243">
        <v>339</v>
      </c>
      <c r="I15" s="175">
        <v>61</v>
      </c>
    </row>
    <row r="16" spans="1:9" ht="27" customHeight="1">
      <c r="A16" s="271"/>
      <c r="B16" s="176" t="s">
        <v>128</v>
      </c>
      <c r="C16" s="177"/>
      <c r="D16" s="178" t="s">
        <v>43</v>
      </c>
      <c r="E16" s="179">
        <v>105153</v>
      </c>
      <c r="F16" s="179">
        <v>116632</v>
      </c>
      <c r="G16" s="179">
        <v>109381</v>
      </c>
      <c r="H16" s="244">
        <v>104882</v>
      </c>
      <c r="I16" s="180">
        <v>90877</v>
      </c>
    </row>
    <row r="17" spans="1:9" ht="27" customHeight="1">
      <c r="A17" s="271"/>
      <c r="B17" s="44" t="s">
        <v>129</v>
      </c>
      <c r="C17" s="43"/>
      <c r="D17" s="90" t="s">
        <v>44</v>
      </c>
      <c r="E17" s="169">
        <v>77025</v>
      </c>
      <c r="F17" s="169">
        <v>88951</v>
      </c>
      <c r="G17" s="169">
        <v>78426</v>
      </c>
      <c r="H17" s="241">
        <v>72268</v>
      </c>
      <c r="I17" s="170">
        <v>69070</v>
      </c>
    </row>
    <row r="18" spans="1:9" ht="27" customHeight="1">
      <c r="A18" s="271"/>
      <c r="B18" s="44" t="s">
        <v>130</v>
      </c>
      <c r="C18" s="43"/>
      <c r="D18" s="90" t="s">
        <v>45</v>
      </c>
      <c r="E18" s="169">
        <v>2447454</v>
      </c>
      <c r="F18" s="169">
        <v>2446749</v>
      </c>
      <c r="G18" s="169">
        <v>2450514</v>
      </c>
      <c r="H18" s="241">
        <v>2450852</v>
      </c>
      <c r="I18" s="170">
        <v>2446029</v>
      </c>
    </row>
    <row r="19" spans="1:9" ht="27" customHeight="1">
      <c r="A19" s="271"/>
      <c r="B19" s="44" t="s">
        <v>131</v>
      </c>
      <c r="C19" s="43"/>
      <c r="D19" s="90" t="s">
        <v>132</v>
      </c>
      <c r="E19" s="169">
        <f>E17+E18-E16</f>
        <v>2419326</v>
      </c>
      <c r="F19" s="169">
        <f>F17+F18-F16</f>
        <v>2419068</v>
      </c>
      <c r="G19" s="169">
        <f>G17+G18-G16</f>
        <v>2419559</v>
      </c>
      <c r="H19" s="169">
        <f>H17+H18-H16</f>
        <v>2418238</v>
      </c>
      <c r="I19" s="169">
        <f>I17+I18-I16</f>
        <v>2424222</v>
      </c>
    </row>
    <row r="20" spans="1:9" ht="27" customHeight="1">
      <c r="A20" s="271"/>
      <c r="B20" s="44" t="s">
        <v>133</v>
      </c>
      <c r="C20" s="43"/>
      <c r="D20" s="93" t="s">
        <v>134</v>
      </c>
      <c r="E20" s="181">
        <f>E18/E8</f>
        <v>4.198113515006287</v>
      </c>
      <c r="F20" s="181">
        <f>F18/F8</f>
        <v>4.007490041667759</v>
      </c>
      <c r="G20" s="181">
        <f>G18/G8</f>
        <v>4.114576144829567</v>
      </c>
      <c r="H20" s="181">
        <f>H18/H8</f>
        <v>4.216425267047791</v>
      </c>
      <c r="I20" s="181">
        <f>I18/I8</f>
        <v>4.2371622089800445</v>
      </c>
    </row>
    <row r="21" spans="1:9" ht="27" customHeight="1">
      <c r="A21" s="271"/>
      <c r="B21" s="44" t="s">
        <v>135</v>
      </c>
      <c r="C21" s="43"/>
      <c r="D21" s="93" t="s">
        <v>136</v>
      </c>
      <c r="E21" s="181">
        <f>E19/E8</f>
        <v>4.149865606383654</v>
      </c>
      <c r="F21" s="181">
        <f>F19/F8</f>
        <v>3.962151785948269</v>
      </c>
      <c r="G21" s="181">
        <f>G19/G8</f>
        <v>4.062600639052738</v>
      </c>
      <c r="H21" s="181">
        <f>H19/H8</f>
        <v>4.16031641442858</v>
      </c>
      <c r="I21" s="181">
        <f>I19/I8</f>
        <v>4.199386779379157</v>
      </c>
    </row>
    <row r="22" spans="1:9" ht="27" customHeight="1">
      <c r="A22" s="271"/>
      <c r="B22" s="44" t="s">
        <v>137</v>
      </c>
      <c r="C22" s="43"/>
      <c r="D22" s="93" t="s">
        <v>138</v>
      </c>
      <c r="E22" s="169">
        <f>E18/E24*1000000</f>
        <v>1030745.6463602098</v>
      </c>
      <c r="F22" s="169">
        <f>F18/F24*1000000</f>
        <v>1061835.3626147003</v>
      </c>
      <c r="G22" s="169">
        <f>G18/G24*1000000</f>
        <v>1063469.28997719</v>
      </c>
      <c r="H22" s="169">
        <f>H18/H24*1000000</f>
        <v>1063615.9745584708</v>
      </c>
      <c r="I22" s="169">
        <f>I18/I24*1000000</f>
        <v>1061522.8984178896</v>
      </c>
    </row>
    <row r="23" spans="1:9" ht="27" customHeight="1">
      <c r="A23" s="271"/>
      <c r="B23" s="44" t="s">
        <v>139</v>
      </c>
      <c r="C23" s="43"/>
      <c r="D23" s="93" t="s">
        <v>140</v>
      </c>
      <c r="E23" s="169">
        <f>E19/E24*1000000</f>
        <v>1018899.534629072</v>
      </c>
      <c r="F23" s="169">
        <f>F19/F24*1000000</f>
        <v>1049822.4161814793</v>
      </c>
      <c r="G23" s="169">
        <f>G19/G24*1000000</f>
        <v>1050035.4994045822</v>
      </c>
      <c r="H23" s="169">
        <f>H19/H24*1000000</f>
        <v>1049462.2143990446</v>
      </c>
      <c r="I23" s="169">
        <f>I19/I24*1000000</f>
        <v>1052059.1390569832</v>
      </c>
    </row>
    <row r="24" spans="1:9" ht="27" customHeight="1">
      <c r="A24" s="271"/>
      <c r="B24" s="182" t="s">
        <v>141</v>
      </c>
      <c r="C24" s="183"/>
      <c r="D24" s="184" t="s">
        <v>142</v>
      </c>
      <c r="E24" s="174">
        <v>2374450</v>
      </c>
      <c r="F24" s="174">
        <v>2304264</v>
      </c>
      <c r="G24" s="243">
        <f>F24</f>
        <v>2304264</v>
      </c>
      <c r="H24" s="243">
        <f>G24</f>
        <v>2304264</v>
      </c>
      <c r="I24" s="175">
        <f>H24</f>
        <v>2304264</v>
      </c>
    </row>
    <row r="25" spans="1:9" ht="27" customHeight="1">
      <c r="A25" s="271"/>
      <c r="B25" s="10" t="s">
        <v>143</v>
      </c>
      <c r="C25" s="185"/>
      <c r="D25" s="186"/>
      <c r="E25" s="167">
        <v>600543</v>
      </c>
      <c r="F25" s="167">
        <v>609544</v>
      </c>
      <c r="G25" s="167">
        <v>597362</v>
      </c>
      <c r="H25" s="245">
        <v>558840</v>
      </c>
      <c r="I25" s="187">
        <v>552829</v>
      </c>
    </row>
    <row r="26" spans="1:9" ht="27" customHeight="1">
      <c r="A26" s="271"/>
      <c r="B26" s="188" t="s">
        <v>144</v>
      </c>
      <c r="C26" s="189"/>
      <c r="D26" s="190"/>
      <c r="E26" s="191">
        <v>0.413</v>
      </c>
      <c r="F26" s="191">
        <v>0.435</v>
      </c>
      <c r="G26" s="191">
        <v>0.451</v>
      </c>
      <c r="H26" s="246">
        <v>0.461</v>
      </c>
      <c r="I26" s="192">
        <v>0.46277</v>
      </c>
    </row>
    <row r="27" spans="1:9" ht="27" customHeight="1">
      <c r="A27" s="271"/>
      <c r="B27" s="188" t="s">
        <v>145</v>
      </c>
      <c r="C27" s="189"/>
      <c r="D27" s="190"/>
      <c r="E27" s="193">
        <v>1.1</v>
      </c>
      <c r="F27" s="193">
        <v>1.1</v>
      </c>
      <c r="G27" s="193">
        <v>1</v>
      </c>
      <c r="H27" s="247">
        <v>1</v>
      </c>
      <c r="I27" s="194">
        <v>1.14</v>
      </c>
    </row>
    <row r="28" spans="1:9" ht="27" customHeight="1">
      <c r="A28" s="271"/>
      <c r="B28" s="188" t="s">
        <v>146</v>
      </c>
      <c r="C28" s="189"/>
      <c r="D28" s="190"/>
      <c r="E28" s="193">
        <v>94</v>
      </c>
      <c r="F28" s="193">
        <v>92.7</v>
      </c>
      <c r="G28" s="193">
        <v>94.6</v>
      </c>
      <c r="H28" s="247">
        <v>96.4</v>
      </c>
      <c r="I28" s="194">
        <v>96.7</v>
      </c>
    </row>
    <row r="29" spans="1:9" ht="27" customHeight="1">
      <c r="A29" s="271"/>
      <c r="B29" s="195" t="s">
        <v>147</v>
      </c>
      <c r="C29" s="196"/>
      <c r="D29" s="197"/>
      <c r="E29" s="198">
        <v>42.8</v>
      </c>
      <c r="F29" s="198">
        <v>43.5</v>
      </c>
      <c r="G29" s="198">
        <v>42.1</v>
      </c>
      <c r="H29" s="248">
        <v>42.8</v>
      </c>
      <c r="I29" s="199">
        <v>43.3</v>
      </c>
    </row>
    <row r="30" spans="1:9" ht="27" customHeight="1">
      <c r="A30" s="271"/>
      <c r="B30" s="313" t="s">
        <v>148</v>
      </c>
      <c r="C30" s="25" t="s">
        <v>149</v>
      </c>
      <c r="D30" s="200"/>
      <c r="E30" s="201">
        <v>0</v>
      </c>
      <c r="F30" s="201">
        <v>0</v>
      </c>
      <c r="G30" s="201">
        <v>0</v>
      </c>
      <c r="H30" s="202">
        <v>0</v>
      </c>
      <c r="I30" s="202">
        <v>0</v>
      </c>
    </row>
    <row r="31" spans="1:9" ht="27" customHeight="1">
      <c r="A31" s="271"/>
      <c r="B31" s="271"/>
      <c r="C31" s="188" t="s">
        <v>150</v>
      </c>
      <c r="D31" s="190"/>
      <c r="E31" s="193">
        <v>0</v>
      </c>
      <c r="F31" s="193">
        <v>0</v>
      </c>
      <c r="G31" s="193">
        <v>0</v>
      </c>
      <c r="H31" s="247">
        <v>0</v>
      </c>
      <c r="I31" s="194">
        <v>0</v>
      </c>
    </row>
    <row r="32" spans="1:9" ht="27" customHeight="1">
      <c r="A32" s="271"/>
      <c r="B32" s="271"/>
      <c r="C32" s="188" t="s">
        <v>151</v>
      </c>
      <c r="D32" s="190"/>
      <c r="E32" s="193">
        <v>16.8</v>
      </c>
      <c r="F32" s="193">
        <v>15.8</v>
      </c>
      <c r="G32" s="193">
        <v>14.6</v>
      </c>
      <c r="H32" s="247">
        <v>14.9</v>
      </c>
      <c r="I32" s="194">
        <v>15.9</v>
      </c>
    </row>
    <row r="33" spans="1:9" ht="27" customHeight="1">
      <c r="A33" s="272"/>
      <c r="B33" s="272"/>
      <c r="C33" s="195" t="s">
        <v>152</v>
      </c>
      <c r="D33" s="197"/>
      <c r="E33" s="198">
        <v>288.6</v>
      </c>
      <c r="F33" s="198">
        <v>286.5</v>
      </c>
      <c r="G33" s="198">
        <v>298.1</v>
      </c>
      <c r="H33" s="249">
        <v>315</v>
      </c>
      <c r="I33" s="203">
        <v>321.4</v>
      </c>
    </row>
    <row r="34" spans="1:9" ht="27" customHeight="1">
      <c r="A34" s="2" t="s">
        <v>244</v>
      </c>
      <c r="B34" s="8"/>
      <c r="C34" s="8"/>
      <c r="D34" s="8"/>
      <c r="E34" s="204"/>
      <c r="F34" s="204"/>
      <c r="G34" s="204"/>
      <c r="H34" s="204"/>
      <c r="I34" s="205"/>
    </row>
    <row r="35" ht="27" customHeight="1">
      <c r="A35" s="13" t="s">
        <v>111</v>
      </c>
    </row>
    <row r="36" ht="13.5">
      <c r="A36" s="206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K41" sqref="K4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1" t="s">
        <v>249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247</v>
      </c>
      <c r="B5" s="31"/>
      <c r="C5" s="31"/>
      <c r="D5" s="31"/>
      <c r="K5" s="37"/>
      <c r="Q5" s="37" t="s">
        <v>48</v>
      </c>
    </row>
    <row r="6" spans="1:17" ht="15.75" customHeight="1">
      <c r="A6" s="296" t="s">
        <v>49</v>
      </c>
      <c r="B6" s="297"/>
      <c r="C6" s="297"/>
      <c r="D6" s="297"/>
      <c r="E6" s="298"/>
      <c r="F6" s="279" t="s">
        <v>258</v>
      </c>
      <c r="G6" s="314"/>
      <c r="H6" s="279" t="s">
        <v>259</v>
      </c>
      <c r="I6" s="314"/>
      <c r="J6" s="279" t="s">
        <v>260</v>
      </c>
      <c r="K6" s="314"/>
      <c r="L6" s="279" t="s">
        <v>261</v>
      </c>
      <c r="M6" s="314"/>
      <c r="N6" s="279" t="s">
        <v>262</v>
      </c>
      <c r="O6" s="314"/>
      <c r="P6" s="279" t="s">
        <v>263</v>
      </c>
      <c r="Q6" s="314"/>
    </row>
    <row r="7" spans="1:17" ht="15.75" customHeight="1">
      <c r="A7" s="299"/>
      <c r="B7" s="300"/>
      <c r="C7" s="300"/>
      <c r="D7" s="300"/>
      <c r="E7" s="301"/>
      <c r="F7" s="107" t="s">
        <v>243</v>
      </c>
      <c r="G7" s="250" t="s">
        <v>2</v>
      </c>
      <c r="H7" s="107" t="s">
        <v>243</v>
      </c>
      <c r="I7" s="250" t="s">
        <v>2</v>
      </c>
      <c r="J7" s="107" t="s">
        <v>243</v>
      </c>
      <c r="K7" s="250" t="s">
        <v>2</v>
      </c>
      <c r="L7" s="107" t="s">
        <v>243</v>
      </c>
      <c r="M7" s="250" t="s">
        <v>2</v>
      </c>
      <c r="N7" s="107" t="s">
        <v>243</v>
      </c>
      <c r="O7" s="250" t="s">
        <v>2</v>
      </c>
      <c r="P7" s="107" t="s">
        <v>243</v>
      </c>
      <c r="Q7" s="250" t="s">
        <v>2</v>
      </c>
    </row>
    <row r="8" spans="1:25" ht="15.75" customHeight="1">
      <c r="A8" s="286" t="s">
        <v>83</v>
      </c>
      <c r="B8" s="55" t="s">
        <v>50</v>
      </c>
      <c r="C8" s="56"/>
      <c r="D8" s="56"/>
      <c r="E8" s="92" t="s">
        <v>41</v>
      </c>
      <c r="F8" s="108">
        <v>8727</v>
      </c>
      <c r="G8" s="108">
        <v>8226</v>
      </c>
      <c r="H8" s="108">
        <v>1748</v>
      </c>
      <c r="I8" s="108">
        <v>3644</v>
      </c>
      <c r="J8" s="108">
        <v>1318</v>
      </c>
      <c r="K8" s="108">
        <v>1249</v>
      </c>
      <c r="L8" s="108">
        <v>48</v>
      </c>
      <c r="M8" s="109">
        <v>122</v>
      </c>
      <c r="N8" s="108">
        <v>72130</v>
      </c>
      <c r="O8" s="108">
        <v>71497</v>
      </c>
      <c r="P8" s="108">
        <v>6267.5</v>
      </c>
      <c r="Q8" s="108">
        <v>3814</v>
      </c>
      <c r="R8" s="111"/>
      <c r="S8" s="111"/>
      <c r="T8" s="111"/>
      <c r="U8" s="111"/>
      <c r="V8" s="111"/>
      <c r="W8" s="111"/>
      <c r="X8" s="111"/>
      <c r="Y8" s="111"/>
    </row>
    <row r="9" spans="1:25" ht="15.75" customHeight="1">
      <c r="A9" s="308"/>
      <c r="B9" s="8"/>
      <c r="C9" s="30" t="s">
        <v>51</v>
      </c>
      <c r="D9" s="43"/>
      <c r="E9" s="90" t="s">
        <v>42</v>
      </c>
      <c r="F9" s="70">
        <v>7773</v>
      </c>
      <c r="G9" s="70">
        <v>8226</v>
      </c>
      <c r="H9" s="70">
        <v>1620</v>
      </c>
      <c r="I9" s="70">
        <v>1692</v>
      </c>
      <c r="J9" s="70">
        <v>1318</v>
      </c>
      <c r="K9" s="70">
        <v>1249</v>
      </c>
      <c r="L9" s="70">
        <v>48</v>
      </c>
      <c r="M9" s="113">
        <v>122</v>
      </c>
      <c r="N9" s="70">
        <v>72130</v>
      </c>
      <c r="O9" s="70">
        <v>71497</v>
      </c>
      <c r="P9" s="70">
        <v>4334.5</v>
      </c>
      <c r="Q9" s="70">
        <f>Q8</f>
        <v>3814</v>
      </c>
      <c r="R9" s="111"/>
      <c r="S9" s="111"/>
      <c r="T9" s="111"/>
      <c r="U9" s="111"/>
      <c r="V9" s="111"/>
      <c r="W9" s="111"/>
      <c r="X9" s="111"/>
      <c r="Y9" s="111"/>
    </row>
    <row r="10" spans="1:25" ht="15.75" customHeight="1">
      <c r="A10" s="308"/>
      <c r="B10" s="10"/>
      <c r="C10" s="30" t="s">
        <v>52</v>
      </c>
      <c r="D10" s="43"/>
      <c r="E10" s="90" t="s">
        <v>43</v>
      </c>
      <c r="F10" s="70">
        <v>954</v>
      </c>
      <c r="G10" s="70">
        <v>0</v>
      </c>
      <c r="H10" s="70">
        <v>128</v>
      </c>
      <c r="I10" s="70">
        <v>1952</v>
      </c>
      <c r="J10" s="115">
        <v>0</v>
      </c>
      <c r="K10" s="115">
        <v>0</v>
      </c>
      <c r="L10" s="70">
        <v>0</v>
      </c>
      <c r="M10" s="113">
        <v>0</v>
      </c>
      <c r="N10" s="70">
        <v>0</v>
      </c>
      <c r="O10" s="70">
        <v>0</v>
      </c>
      <c r="P10" s="70">
        <v>1932.9</v>
      </c>
      <c r="Q10" s="70">
        <v>0</v>
      </c>
      <c r="R10" s="111"/>
      <c r="S10" s="111"/>
      <c r="T10" s="111"/>
      <c r="U10" s="111"/>
      <c r="V10" s="111"/>
      <c r="W10" s="111"/>
      <c r="X10" s="111"/>
      <c r="Y10" s="111"/>
    </row>
    <row r="11" spans="1:25" ht="15.75" customHeight="1">
      <c r="A11" s="308"/>
      <c r="B11" s="50" t="s">
        <v>53</v>
      </c>
      <c r="C11" s="63"/>
      <c r="D11" s="63"/>
      <c r="E11" s="89" t="s">
        <v>44</v>
      </c>
      <c r="F11" s="117">
        <v>4827</v>
      </c>
      <c r="G11" s="117">
        <v>4995</v>
      </c>
      <c r="H11" s="117">
        <v>1558</v>
      </c>
      <c r="I11" s="117">
        <v>4919</v>
      </c>
      <c r="J11" s="117">
        <v>495</v>
      </c>
      <c r="K11" s="117">
        <v>441</v>
      </c>
      <c r="L11" s="117">
        <v>34</v>
      </c>
      <c r="M11" s="119">
        <v>76</v>
      </c>
      <c r="N11" s="117">
        <v>73931</v>
      </c>
      <c r="O11" s="117">
        <v>72281</v>
      </c>
      <c r="P11" s="117">
        <v>6395.4</v>
      </c>
      <c r="Q11" s="117">
        <v>3936</v>
      </c>
      <c r="R11" s="111"/>
      <c r="S11" s="111"/>
      <c r="T11" s="111"/>
      <c r="U11" s="111"/>
      <c r="V11" s="111"/>
      <c r="W11" s="111"/>
      <c r="X11" s="111"/>
      <c r="Y11" s="111"/>
    </row>
    <row r="12" spans="1:25" ht="15.75" customHeight="1">
      <c r="A12" s="308"/>
      <c r="B12" s="7"/>
      <c r="C12" s="30" t="s">
        <v>54</v>
      </c>
      <c r="D12" s="43"/>
      <c r="E12" s="90" t="s">
        <v>45</v>
      </c>
      <c r="F12" s="70">
        <v>4827</v>
      </c>
      <c r="G12" s="70">
        <v>4995</v>
      </c>
      <c r="H12" s="117">
        <v>1558</v>
      </c>
      <c r="I12" s="117">
        <v>1856</v>
      </c>
      <c r="J12" s="117">
        <v>495</v>
      </c>
      <c r="K12" s="117">
        <v>441</v>
      </c>
      <c r="L12" s="70">
        <v>34</v>
      </c>
      <c r="M12" s="113">
        <v>76</v>
      </c>
      <c r="N12" s="70">
        <f>71362+2167</f>
        <v>73529</v>
      </c>
      <c r="O12" s="70">
        <v>72110</v>
      </c>
      <c r="P12" s="70">
        <v>4462.5</v>
      </c>
      <c r="Q12" s="70">
        <f>Q11</f>
        <v>3936</v>
      </c>
      <c r="R12" s="111"/>
      <c r="S12" s="111"/>
      <c r="T12" s="111"/>
      <c r="U12" s="111"/>
      <c r="V12" s="111"/>
      <c r="W12" s="111"/>
      <c r="X12" s="111"/>
      <c r="Y12" s="111"/>
    </row>
    <row r="13" spans="1:25" ht="15.75" customHeight="1">
      <c r="A13" s="308"/>
      <c r="B13" s="8"/>
      <c r="C13" s="52" t="s">
        <v>55</v>
      </c>
      <c r="D13" s="53"/>
      <c r="E13" s="94" t="s">
        <v>46</v>
      </c>
      <c r="F13" s="68">
        <v>0</v>
      </c>
      <c r="G13" s="68">
        <v>0</v>
      </c>
      <c r="H13" s="115">
        <v>0</v>
      </c>
      <c r="I13" s="115">
        <v>3063</v>
      </c>
      <c r="J13" s="115">
        <v>0</v>
      </c>
      <c r="K13" s="115">
        <v>0</v>
      </c>
      <c r="L13" s="68">
        <v>0</v>
      </c>
      <c r="M13" s="122">
        <v>0</v>
      </c>
      <c r="N13" s="68">
        <v>402</v>
      </c>
      <c r="O13" s="68">
        <v>171</v>
      </c>
      <c r="P13" s="68">
        <v>1932.9</v>
      </c>
      <c r="Q13" s="68">
        <v>0</v>
      </c>
      <c r="R13" s="111"/>
      <c r="S13" s="111"/>
      <c r="T13" s="111"/>
      <c r="U13" s="111"/>
      <c r="V13" s="111"/>
      <c r="W13" s="111"/>
      <c r="X13" s="111"/>
      <c r="Y13" s="111"/>
    </row>
    <row r="14" spans="1:25" ht="15.75" customHeight="1">
      <c r="A14" s="308"/>
      <c r="B14" s="44" t="s">
        <v>56</v>
      </c>
      <c r="C14" s="43"/>
      <c r="D14" s="43"/>
      <c r="E14" s="90" t="s">
        <v>154</v>
      </c>
      <c r="F14" s="69">
        <f aca="true" t="shared" si="0" ref="F14:M15">F9-F12</f>
        <v>2946</v>
      </c>
      <c r="G14" s="69">
        <f t="shared" si="0"/>
        <v>3231</v>
      </c>
      <c r="H14" s="69">
        <f t="shared" si="0"/>
        <v>62</v>
      </c>
      <c r="I14" s="69">
        <f>I9-I12</f>
        <v>-164</v>
      </c>
      <c r="J14" s="69">
        <f t="shared" si="0"/>
        <v>823</v>
      </c>
      <c r="K14" s="69">
        <f t="shared" si="0"/>
        <v>808</v>
      </c>
      <c r="L14" s="69">
        <f t="shared" si="0"/>
        <v>14</v>
      </c>
      <c r="M14" s="124">
        <f t="shared" si="0"/>
        <v>46</v>
      </c>
      <c r="N14" s="69">
        <f aca="true" t="shared" si="1" ref="N14:Q15">N9-N12</f>
        <v>-1399</v>
      </c>
      <c r="O14" s="69">
        <f t="shared" si="1"/>
        <v>-613</v>
      </c>
      <c r="P14" s="69">
        <f t="shared" si="1"/>
        <v>-128</v>
      </c>
      <c r="Q14" s="69">
        <f t="shared" si="1"/>
        <v>-122</v>
      </c>
      <c r="R14" s="111"/>
      <c r="S14" s="111"/>
      <c r="T14" s="111"/>
      <c r="U14" s="111"/>
      <c r="V14" s="111"/>
      <c r="W14" s="111"/>
      <c r="X14" s="111"/>
      <c r="Y14" s="111"/>
    </row>
    <row r="15" spans="1:25" ht="15.75" customHeight="1">
      <c r="A15" s="308"/>
      <c r="B15" s="44" t="s">
        <v>57</v>
      </c>
      <c r="C15" s="43"/>
      <c r="D15" s="43"/>
      <c r="E15" s="90" t="s">
        <v>155</v>
      </c>
      <c r="F15" s="69">
        <f t="shared" si="0"/>
        <v>954</v>
      </c>
      <c r="G15" s="69">
        <f t="shared" si="0"/>
        <v>0</v>
      </c>
      <c r="H15" s="69">
        <f t="shared" si="0"/>
        <v>128</v>
      </c>
      <c r="I15" s="69">
        <f>I10-I13</f>
        <v>-1111</v>
      </c>
      <c r="J15" s="69">
        <f t="shared" si="0"/>
        <v>0</v>
      </c>
      <c r="K15" s="69">
        <f t="shared" si="0"/>
        <v>0</v>
      </c>
      <c r="L15" s="69">
        <f t="shared" si="0"/>
        <v>0</v>
      </c>
      <c r="M15" s="124">
        <f t="shared" si="0"/>
        <v>0</v>
      </c>
      <c r="N15" s="69">
        <f t="shared" si="1"/>
        <v>-402</v>
      </c>
      <c r="O15" s="69">
        <f t="shared" si="1"/>
        <v>-171</v>
      </c>
      <c r="P15" s="69">
        <f t="shared" si="1"/>
        <v>0</v>
      </c>
      <c r="Q15" s="69">
        <f t="shared" si="1"/>
        <v>0</v>
      </c>
      <c r="R15" s="111"/>
      <c r="S15" s="111"/>
      <c r="T15" s="111"/>
      <c r="U15" s="111"/>
      <c r="V15" s="111"/>
      <c r="W15" s="111"/>
      <c r="X15" s="111"/>
      <c r="Y15" s="111"/>
    </row>
    <row r="16" spans="1:25" ht="15.75" customHeight="1">
      <c r="A16" s="308"/>
      <c r="B16" s="44" t="s">
        <v>58</v>
      </c>
      <c r="C16" s="43"/>
      <c r="D16" s="43"/>
      <c r="E16" s="90" t="s">
        <v>156</v>
      </c>
      <c r="F16" s="69">
        <f aca="true" t="shared" si="2" ref="F16:M16">F8-F11</f>
        <v>3900</v>
      </c>
      <c r="G16" s="69">
        <f t="shared" si="2"/>
        <v>3231</v>
      </c>
      <c r="H16" s="69">
        <f t="shared" si="2"/>
        <v>190</v>
      </c>
      <c r="I16" s="69">
        <f>I8-I11</f>
        <v>-1275</v>
      </c>
      <c r="J16" s="69">
        <f t="shared" si="2"/>
        <v>823</v>
      </c>
      <c r="K16" s="69">
        <f t="shared" si="2"/>
        <v>808</v>
      </c>
      <c r="L16" s="69">
        <f t="shared" si="2"/>
        <v>14</v>
      </c>
      <c r="M16" s="124">
        <f t="shared" si="2"/>
        <v>46</v>
      </c>
      <c r="N16" s="69">
        <f>N8-N11</f>
        <v>-1801</v>
      </c>
      <c r="O16" s="69">
        <f>O8-O11</f>
        <v>-784</v>
      </c>
      <c r="P16" s="69">
        <f>P8-P11</f>
        <v>-127.89999999999964</v>
      </c>
      <c r="Q16" s="69">
        <f>Q8-Q11</f>
        <v>-122</v>
      </c>
      <c r="R16" s="111"/>
      <c r="S16" s="111"/>
      <c r="T16" s="111"/>
      <c r="U16" s="111"/>
      <c r="V16" s="111"/>
      <c r="W16" s="111"/>
      <c r="X16" s="111"/>
      <c r="Y16" s="111"/>
    </row>
    <row r="17" spans="1:25" ht="15.75" customHeight="1">
      <c r="A17" s="308"/>
      <c r="B17" s="44" t="s">
        <v>59</v>
      </c>
      <c r="C17" s="43"/>
      <c r="D17" s="43"/>
      <c r="E17" s="34"/>
      <c r="F17" s="208">
        <v>0</v>
      </c>
      <c r="G17" s="251">
        <v>0</v>
      </c>
      <c r="H17" s="115">
        <v>0</v>
      </c>
      <c r="I17" s="115">
        <v>0</v>
      </c>
      <c r="J17" s="70">
        <v>7349</v>
      </c>
      <c r="K17" s="70">
        <v>8172</v>
      </c>
      <c r="L17" s="70">
        <v>0</v>
      </c>
      <c r="M17" s="113">
        <v>0</v>
      </c>
      <c r="N17" s="115">
        <v>31465</v>
      </c>
      <c r="O17" s="115">
        <v>29664</v>
      </c>
      <c r="P17" s="115">
        <v>729.1</v>
      </c>
      <c r="Q17" s="115">
        <v>601</v>
      </c>
      <c r="R17" s="111"/>
      <c r="S17" s="111"/>
      <c r="T17" s="111"/>
      <c r="U17" s="111"/>
      <c r="V17" s="111"/>
      <c r="W17" s="111"/>
      <c r="X17" s="111"/>
      <c r="Y17" s="111"/>
    </row>
    <row r="18" spans="1:25" ht="15.75" customHeight="1">
      <c r="A18" s="309"/>
      <c r="B18" s="47" t="s">
        <v>60</v>
      </c>
      <c r="C18" s="31"/>
      <c r="D18" s="31"/>
      <c r="E18" s="17"/>
      <c r="F18" s="126">
        <v>0</v>
      </c>
      <c r="G18" s="126">
        <v>0</v>
      </c>
      <c r="H18" s="128">
        <v>0</v>
      </c>
      <c r="I18" s="128">
        <v>0</v>
      </c>
      <c r="J18" s="128">
        <v>12513</v>
      </c>
      <c r="K18" s="128">
        <v>12966</v>
      </c>
      <c r="L18" s="128">
        <v>0</v>
      </c>
      <c r="M18" s="129">
        <v>0</v>
      </c>
      <c r="N18" s="128">
        <v>1694</v>
      </c>
      <c r="O18" s="128">
        <v>0</v>
      </c>
      <c r="P18" s="128">
        <v>0</v>
      </c>
      <c r="Q18" s="128" t="s">
        <v>265</v>
      </c>
      <c r="R18" s="111"/>
      <c r="S18" s="111"/>
      <c r="T18" s="111"/>
      <c r="U18" s="111"/>
      <c r="V18" s="111"/>
      <c r="W18" s="111"/>
      <c r="X18" s="111"/>
      <c r="Y18" s="111"/>
    </row>
    <row r="19" spans="1:25" ht="15.75" customHeight="1">
      <c r="A19" s="308" t="s">
        <v>84</v>
      </c>
      <c r="B19" s="50" t="s">
        <v>61</v>
      </c>
      <c r="C19" s="51"/>
      <c r="D19" s="51"/>
      <c r="E19" s="95"/>
      <c r="F19" s="65">
        <v>1419</v>
      </c>
      <c r="G19" s="65">
        <v>1817</v>
      </c>
      <c r="H19" s="66">
        <v>167</v>
      </c>
      <c r="I19" s="66">
        <v>448</v>
      </c>
      <c r="J19" s="66">
        <v>0</v>
      </c>
      <c r="K19" s="66">
        <v>0</v>
      </c>
      <c r="L19" s="66">
        <v>0</v>
      </c>
      <c r="M19" s="131">
        <v>0</v>
      </c>
      <c r="N19" s="66">
        <v>5668</v>
      </c>
      <c r="O19" s="66">
        <v>5745</v>
      </c>
      <c r="P19" s="66">
        <v>3537.4</v>
      </c>
      <c r="Q19" s="66">
        <v>1337</v>
      </c>
      <c r="R19" s="111"/>
      <c r="S19" s="111"/>
      <c r="T19" s="111"/>
      <c r="U19" s="111"/>
      <c r="V19" s="111"/>
      <c r="W19" s="111"/>
      <c r="X19" s="111"/>
      <c r="Y19" s="111"/>
    </row>
    <row r="20" spans="1:25" ht="15.75" customHeight="1">
      <c r="A20" s="308"/>
      <c r="B20" s="19"/>
      <c r="C20" s="30" t="s">
        <v>62</v>
      </c>
      <c r="D20" s="43"/>
      <c r="E20" s="90"/>
      <c r="F20" s="69">
        <v>992</v>
      </c>
      <c r="G20" s="69">
        <v>1356</v>
      </c>
      <c r="H20" s="70">
        <v>162</v>
      </c>
      <c r="I20" s="70">
        <v>334</v>
      </c>
      <c r="J20" s="70">
        <v>0</v>
      </c>
      <c r="K20" s="70">
        <v>0</v>
      </c>
      <c r="L20" s="70">
        <v>0</v>
      </c>
      <c r="M20" s="113">
        <v>0</v>
      </c>
      <c r="N20" s="70">
        <v>3322</v>
      </c>
      <c r="O20" s="70">
        <v>3663</v>
      </c>
      <c r="P20" s="70">
        <v>2613.4</v>
      </c>
      <c r="Q20" s="70">
        <v>643</v>
      </c>
      <c r="R20" s="111"/>
      <c r="S20" s="111"/>
      <c r="T20" s="111"/>
      <c r="U20" s="111"/>
      <c r="V20" s="111"/>
      <c r="W20" s="111"/>
      <c r="X20" s="111"/>
      <c r="Y20" s="111"/>
    </row>
    <row r="21" spans="1:25" ht="15.75" customHeight="1">
      <c r="A21" s="308"/>
      <c r="B21" s="9" t="s">
        <v>63</v>
      </c>
      <c r="C21" s="63"/>
      <c r="D21" s="63"/>
      <c r="E21" s="89" t="s">
        <v>157</v>
      </c>
      <c r="F21" s="133">
        <v>1419</v>
      </c>
      <c r="G21" s="133">
        <v>1817</v>
      </c>
      <c r="H21" s="117">
        <v>167</v>
      </c>
      <c r="I21" s="117">
        <v>448</v>
      </c>
      <c r="J21" s="117">
        <v>0</v>
      </c>
      <c r="K21" s="117">
        <v>0</v>
      </c>
      <c r="L21" s="117">
        <v>0</v>
      </c>
      <c r="M21" s="119">
        <v>0</v>
      </c>
      <c r="N21" s="117">
        <v>5668</v>
      </c>
      <c r="O21" s="117">
        <v>5745</v>
      </c>
      <c r="P21" s="117">
        <v>3535.5</v>
      </c>
      <c r="Q21" s="117">
        <v>1290</v>
      </c>
      <c r="R21" s="111"/>
      <c r="S21" s="111"/>
      <c r="T21" s="111"/>
      <c r="U21" s="111"/>
      <c r="V21" s="111"/>
      <c r="W21" s="111"/>
      <c r="X21" s="111"/>
      <c r="Y21" s="111"/>
    </row>
    <row r="22" spans="1:25" ht="15.75" customHeight="1">
      <c r="A22" s="308"/>
      <c r="B22" s="50" t="s">
        <v>64</v>
      </c>
      <c r="C22" s="51"/>
      <c r="D22" s="51"/>
      <c r="E22" s="95" t="s">
        <v>158</v>
      </c>
      <c r="F22" s="65">
        <v>4870</v>
      </c>
      <c r="G22" s="65">
        <v>4792</v>
      </c>
      <c r="H22" s="66">
        <v>371</v>
      </c>
      <c r="I22" s="66">
        <v>778</v>
      </c>
      <c r="J22" s="66">
        <v>730</v>
      </c>
      <c r="K22" s="66">
        <v>744</v>
      </c>
      <c r="L22" s="66">
        <v>0</v>
      </c>
      <c r="M22" s="131">
        <v>0</v>
      </c>
      <c r="N22" s="66">
        <v>9580</v>
      </c>
      <c r="O22" s="66">
        <v>9782</v>
      </c>
      <c r="P22" s="66">
        <v>3582.6</v>
      </c>
      <c r="Q22" s="66">
        <v>1290</v>
      </c>
      <c r="R22" s="111"/>
      <c r="S22" s="111"/>
      <c r="T22" s="111"/>
      <c r="U22" s="111"/>
      <c r="V22" s="111"/>
      <c r="W22" s="111"/>
      <c r="X22" s="111"/>
      <c r="Y22" s="111"/>
    </row>
    <row r="23" spans="1:25" ht="15.75" customHeight="1">
      <c r="A23" s="308"/>
      <c r="B23" s="7" t="s">
        <v>65</v>
      </c>
      <c r="C23" s="52" t="s">
        <v>66</v>
      </c>
      <c r="D23" s="53"/>
      <c r="E23" s="94"/>
      <c r="F23" s="67">
        <v>1854</v>
      </c>
      <c r="G23" s="67">
        <v>1540</v>
      </c>
      <c r="H23" s="68">
        <v>174</v>
      </c>
      <c r="I23" s="68">
        <v>157</v>
      </c>
      <c r="J23" s="68">
        <v>317</v>
      </c>
      <c r="K23" s="68">
        <v>317</v>
      </c>
      <c r="L23" s="68">
        <v>0</v>
      </c>
      <c r="M23" s="122">
        <v>0</v>
      </c>
      <c r="N23" s="68">
        <v>5869</v>
      </c>
      <c r="O23" s="68">
        <v>5838</v>
      </c>
      <c r="P23" s="68">
        <v>717.5</v>
      </c>
      <c r="Q23" s="68">
        <v>629</v>
      </c>
      <c r="R23" s="111"/>
      <c r="S23" s="111"/>
      <c r="T23" s="111"/>
      <c r="U23" s="111"/>
      <c r="V23" s="111"/>
      <c r="W23" s="111"/>
      <c r="X23" s="111"/>
      <c r="Y23" s="111"/>
    </row>
    <row r="24" spans="1:25" ht="15.75" customHeight="1">
      <c r="A24" s="308"/>
      <c r="B24" s="44" t="s">
        <v>159</v>
      </c>
      <c r="C24" s="43"/>
      <c r="D24" s="43"/>
      <c r="E24" s="90" t="s">
        <v>160</v>
      </c>
      <c r="F24" s="69">
        <f aca="true" t="shared" si="3" ref="F24:M24">F21-F22</f>
        <v>-3451</v>
      </c>
      <c r="G24" s="69">
        <f t="shared" si="3"/>
        <v>-2975</v>
      </c>
      <c r="H24" s="69">
        <f t="shared" si="3"/>
        <v>-204</v>
      </c>
      <c r="I24" s="69">
        <f t="shared" si="3"/>
        <v>-330</v>
      </c>
      <c r="J24" s="69">
        <f t="shared" si="3"/>
        <v>-730</v>
      </c>
      <c r="K24" s="69">
        <f t="shared" si="3"/>
        <v>-744</v>
      </c>
      <c r="L24" s="69">
        <f t="shared" si="3"/>
        <v>0</v>
      </c>
      <c r="M24" s="124">
        <f t="shared" si="3"/>
        <v>0</v>
      </c>
      <c r="N24" s="69">
        <f>N21-N22</f>
        <v>-3912</v>
      </c>
      <c r="O24" s="69">
        <f>O21-O22</f>
        <v>-4037</v>
      </c>
      <c r="P24" s="69">
        <f>P21-P22</f>
        <v>-47.09999999999991</v>
      </c>
      <c r="Q24" s="69">
        <f>Q21-Q22</f>
        <v>0</v>
      </c>
      <c r="R24" s="111"/>
      <c r="S24" s="111"/>
      <c r="T24" s="111"/>
      <c r="U24" s="111"/>
      <c r="V24" s="111"/>
      <c r="W24" s="111"/>
      <c r="X24" s="111"/>
      <c r="Y24" s="111"/>
    </row>
    <row r="25" spans="1:25" ht="15.75" customHeight="1">
      <c r="A25" s="308"/>
      <c r="B25" s="100" t="s">
        <v>67</v>
      </c>
      <c r="C25" s="53"/>
      <c r="D25" s="53"/>
      <c r="E25" s="310" t="s">
        <v>161</v>
      </c>
      <c r="F25" s="291">
        <v>3451</v>
      </c>
      <c r="G25" s="291">
        <v>2975</v>
      </c>
      <c r="H25" s="280">
        <v>204</v>
      </c>
      <c r="I25" s="280">
        <v>330</v>
      </c>
      <c r="J25" s="280">
        <v>730</v>
      </c>
      <c r="K25" s="280">
        <v>744</v>
      </c>
      <c r="L25" s="280"/>
      <c r="M25" s="284">
        <v>0</v>
      </c>
      <c r="N25" s="280">
        <v>3912</v>
      </c>
      <c r="O25" s="280">
        <v>4037</v>
      </c>
      <c r="P25" s="280">
        <v>47.1</v>
      </c>
      <c r="Q25" s="280">
        <v>0</v>
      </c>
      <c r="R25" s="111"/>
      <c r="S25" s="111"/>
      <c r="T25" s="111"/>
      <c r="U25" s="111"/>
      <c r="V25" s="111"/>
      <c r="W25" s="111"/>
      <c r="X25" s="111"/>
      <c r="Y25" s="111"/>
    </row>
    <row r="26" spans="1:25" ht="15.75" customHeight="1">
      <c r="A26" s="308"/>
      <c r="B26" s="9" t="s">
        <v>68</v>
      </c>
      <c r="C26" s="63"/>
      <c r="D26" s="63"/>
      <c r="E26" s="311"/>
      <c r="F26" s="292"/>
      <c r="G26" s="292"/>
      <c r="H26" s="281"/>
      <c r="I26" s="281"/>
      <c r="J26" s="281"/>
      <c r="K26" s="281"/>
      <c r="L26" s="281"/>
      <c r="M26" s="285"/>
      <c r="N26" s="281"/>
      <c r="O26" s="281"/>
      <c r="P26" s="281"/>
      <c r="Q26" s="281"/>
      <c r="R26" s="111"/>
      <c r="S26" s="111"/>
      <c r="T26" s="111"/>
      <c r="U26" s="111"/>
      <c r="V26" s="111"/>
      <c r="W26" s="111"/>
      <c r="X26" s="111"/>
      <c r="Y26" s="111"/>
    </row>
    <row r="27" spans="1:25" ht="15.75" customHeight="1">
      <c r="A27" s="309"/>
      <c r="B27" s="47" t="s">
        <v>162</v>
      </c>
      <c r="C27" s="31"/>
      <c r="D27" s="31"/>
      <c r="E27" s="91" t="s">
        <v>163</v>
      </c>
      <c r="F27" s="72">
        <f aca="true" t="shared" si="4" ref="F27:M27">F24+F25</f>
        <v>0</v>
      </c>
      <c r="G27" s="72">
        <f t="shared" si="4"/>
        <v>0</v>
      </c>
      <c r="H27" s="72">
        <f t="shared" si="4"/>
        <v>0</v>
      </c>
      <c r="I27" s="72">
        <f t="shared" si="4"/>
        <v>0</v>
      </c>
      <c r="J27" s="72">
        <f t="shared" si="4"/>
        <v>0</v>
      </c>
      <c r="K27" s="72">
        <f t="shared" si="4"/>
        <v>0</v>
      </c>
      <c r="L27" s="72">
        <f t="shared" si="4"/>
        <v>0</v>
      </c>
      <c r="M27" s="135">
        <f t="shared" si="4"/>
        <v>0</v>
      </c>
      <c r="N27" s="72">
        <f>N24+N25</f>
        <v>0</v>
      </c>
      <c r="O27" s="72">
        <f>O24+O25</f>
        <v>0</v>
      </c>
      <c r="P27" s="72">
        <f>P24+P25</f>
        <v>9.237055564881302E-14</v>
      </c>
      <c r="Q27" s="72">
        <f>Q24+Q25</f>
        <v>0</v>
      </c>
      <c r="R27" s="111"/>
      <c r="S27" s="111"/>
      <c r="T27" s="111"/>
      <c r="U27" s="111"/>
      <c r="V27" s="111"/>
      <c r="W27" s="111"/>
      <c r="X27" s="111"/>
      <c r="Y27" s="111"/>
    </row>
    <row r="28" spans="1:25" ht="15.75" customHeight="1">
      <c r="A28" s="13"/>
      <c r="F28" s="111"/>
      <c r="G28" s="111"/>
      <c r="H28" s="111"/>
      <c r="I28" s="111"/>
      <c r="J28" s="111"/>
      <c r="K28" s="111"/>
      <c r="L28" s="136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ht="15.75" customHeight="1">
      <c r="A29" s="31"/>
      <c r="F29" s="111"/>
      <c r="G29" s="111"/>
      <c r="H29" s="111"/>
      <c r="I29" s="111"/>
      <c r="J29" s="137"/>
      <c r="K29" s="137"/>
      <c r="L29" s="136"/>
      <c r="M29" s="111"/>
      <c r="N29" s="111"/>
      <c r="O29" s="137" t="s">
        <v>164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37"/>
    </row>
    <row r="30" spans="1:25" ht="15.75" customHeight="1">
      <c r="A30" s="302" t="s">
        <v>69</v>
      </c>
      <c r="B30" s="303"/>
      <c r="C30" s="303"/>
      <c r="D30" s="303"/>
      <c r="E30" s="304"/>
      <c r="F30" s="282" t="s">
        <v>264</v>
      </c>
      <c r="G30" s="283"/>
      <c r="H30" s="282" t="s">
        <v>267</v>
      </c>
      <c r="I30" s="283"/>
      <c r="J30" s="282"/>
      <c r="K30" s="283"/>
      <c r="L30" s="282"/>
      <c r="M30" s="283"/>
      <c r="N30" s="282"/>
      <c r="O30" s="283"/>
      <c r="P30" s="138"/>
      <c r="Q30" s="136"/>
      <c r="R30" s="138"/>
      <c r="S30" s="136"/>
      <c r="T30" s="138"/>
      <c r="U30" s="136"/>
      <c r="V30" s="138"/>
      <c r="W30" s="136"/>
      <c r="X30" s="138"/>
      <c r="Y30" s="136"/>
    </row>
    <row r="31" spans="1:25" ht="15.75" customHeight="1">
      <c r="A31" s="305"/>
      <c r="B31" s="306"/>
      <c r="C31" s="306"/>
      <c r="D31" s="306"/>
      <c r="E31" s="307"/>
      <c r="F31" s="107" t="s">
        <v>243</v>
      </c>
      <c r="G31" s="250" t="s">
        <v>2</v>
      </c>
      <c r="H31" s="107" t="s">
        <v>269</v>
      </c>
      <c r="I31" s="38" t="s">
        <v>2</v>
      </c>
      <c r="J31" s="107" t="s">
        <v>245</v>
      </c>
      <c r="K31" s="38" t="s">
        <v>2</v>
      </c>
      <c r="L31" s="107" t="s">
        <v>245</v>
      </c>
      <c r="M31" s="38" t="s">
        <v>2</v>
      </c>
      <c r="N31" s="107" t="s">
        <v>245</v>
      </c>
      <c r="O31" s="207" t="s">
        <v>2</v>
      </c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5.75" customHeight="1">
      <c r="A32" s="286" t="s">
        <v>85</v>
      </c>
      <c r="B32" s="55" t="s">
        <v>50</v>
      </c>
      <c r="C32" s="56"/>
      <c r="D32" s="56"/>
      <c r="E32" s="15" t="s">
        <v>41</v>
      </c>
      <c r="F32" s="66">
        <v>5272.5</v>
      </c>
      <c r="G32" s="66">
        <v>5322</v>
      </c>
      <c r="H32" s="108">
        <v>1363</v>
      </c>
      <c r="I32" s="109">
        <v>1382</v>
      </c>
      <c r="J32" s="108"/>
      <c r="K32" s="110"/>
      <c r="L32" s="66"/>
      <c r="M32" s="143"/>
      <c r="N32" s="108"/>
      <c r="O32" s="144"/>
      <c r="P32" s="143"/>
      <c r="Q32" s="143"/>
      <c r="R32" s="143"/>
      <c r="S32" s="143"/>
      <c r="T32" s="145"/>
      <c r="U32" s="145"/>
      <c r="V32" s="143"/>
      <c r="W32" s="143"/>
      <c r="X32" s="145"/>
      <c r="Y32" s="145"/>
    </row>
    <row r="33" spans="1:25" ht="15.75" customHeight="1">
      <c r="A33" s="287"/>
      <c r="B33" s="8"/>
      <c r="C33" s="52" t="s">
        <v>70</v>
      </c>
      <c r="D33" s="53"/>
      <c r="E33" s="98"/>
      <c r="F33" s="68">
        <v>3967.7</v>
      </c>
      <c r="G33" s="68">
        <v>4000</v>
      </c>
      <c r="H33" s="68">
        <v>1320</v>
      </c>
      <c r="I33" s="122">
        <v>1327</v>
      </c>
      <c r="J33" s="68"/>
      <c r="K33" s="123"/>
      <c r="L33" s="68"/>
      <c r="M33" s="146"/>
      <c r="N33" s="68"/>
      <c r="O33" s="121"/>
      <c r="P33" s="143"/>
      <c r="Q33" s="143"/>
      <c r="R33" s="143"/>
      <c r="S33" s="143"/>
      <c r="T33" s="145"/>
      <c r="U33" s="145"/>
      <c r="V33" s="143"/>
      <c r="W33" s="143"/>
      <c r="X33" s="145"/>
      <c r="Y33" s="145"/>
    </row>
    <row r="34" spans="1:25" ht="15.75" customHeight="1">
      <c r="A34" s="287"/>
      <c r="B34" s="8"/>
      <c r="C34" s="24"/>
      <c r="D34" s="30" t="s">
        <v>71</v>
      </c>
      <c r="E34" s="93"/>
      <c r="F34" s="70"/>
      <c r="G34" s="70">
        <v>0</v>
      </c>
      <c r="H34" s="70">
        <v>1140</v>
      </c>
      <c r="I34" s="113">
        <v>1154</v>
      </c>
      <c r="J34" s="70"/>
      <c r="K34" s="114"/>
      <c r="L34" s="70"/>
      <c r="M34" s="112"/>
      <c r="N34" s="70"/>
      <c r="O34" s="124"/>
      <c r="P34" s="143"/>
      <c r="Q34" s="143"/>
      <c r="R34" s="143"/>
      <c r="S34" s="143"/>
      <c r="T34" s="145"/>
      <c r="U34" s="145"/>
      <c r="V34" s="143"/>
      <c r="W34" s="143"/>
      <c r="X34" s="145"/>
      <c r="Y34" s="145"/>
    </row>
    <row r="35" spans="1:25" ht="15.75" customHeight="1">
      <c r="A35" s="287"/>
      <c r="B35" s="10"/>
      <c r="C35" s="62" t="s">
        <v>72</v>
      </c>
      <c r="D35" s="63"/>
      <c r="E35" s="99"/>
      <c r="F35" s="117">
        <v>1304.7</v>
      </c>
      <c r="G35" s="117">
        <v>1332</v>
      </c>
      <c r="H35" s="117">
        <v>43</v>
      </c>
      <c r="I35" s="119">
        <v>55</v>
      </c>
      <c r="J35" s="147"/>
      <c r="K35" s="148"/>
      <c r="L35" s="117"/>
      <c r="M35" s="118"/>
      <c r="N35" s="117"/>
      <c r="O35" s="134"/>
      <c r="P35" s="143"/>
      <c r="Q35" s="143"/>
      <c r="R35" s="143"/>
      <c r="S35" s="143"/>
      <c r="T35" s="145"/>
      <c r="U35" s="145"/>
      <c r="V35" s="143"/>
      <c r="W35" s="143"/>
      <c r="X35" s="145"/>
      <c r="Y35" s="145"/>
    </row>
    <row r="36" spans="1:25" ht="15.75" customHeight="1">
      <c r="A36" s="287"/>
      <c r="B36" s="50" t="s">
        <v>53</v>
      </c>
      <c r="C36" s="51"/>
      <c r="D36" s="51"/>
      <c r="E36" s="15" t="s">
        <v>42</v>
      </c>
      <c r="F36" s="66">
        <v>4290.4</v>
      </c>
      <c r="G36" s="66">
        <v>4212</v>
      </c>
      <c r="H36" s="66">
        <v>658</v>
      </c>
      <c r="I36" s="131">
        <v>561</v>
      </c>
      <c r="J36" s="66"/>
      <c r="K36" s="132"/>
      <c r="L36" s="66"/>
      <c r="M36" s="143"/>
      <c r="N36" s="66"/>
      <c r="O36" s="130"/>
      <c r="P36" s="143"/>
      <c r="Q36" s="143"/>
      <c r="R36" s="143"/>
      <c r="S36" s="143"/>
      <c r="T36" s="143"/>
      <c r="U36" s="143"/>
      <c r="V36" s="143"/>
      <c r="W36" s="143"/>
      <c r="X36" s="145"/>
      <c r="Y36" s="145"/>
    </row>
    <row r="37" spans="1:25" ht="15.75" customHeight="1">
      <c r="A37" s="287"/>
      <c r="B37" s="8"/>
      <c r="C37" s="30" t="s">
        <v>73</v>
      </c>
      <c r="D37" s="43"/>
      <c r="E37" s="93"/>
      <c r="F37" s="70">
        <v>3136.7</v>
      </c>
      <c r="G37" s="70">
        <v>3025</v>
      </c>
      <c r="H37" s="70">
        <v>501</v>
      </c>
      <c r="I37" s="113">
        <v>358</v>
      </c>
      <c r="J37" s="70"/>
      <c r="K37" s="114"/>
      <c r="L37" s="70"/>
      <c r="M37" s="112"/>
      <c r="N37" s="70"/>
      <c r="O37" s="124"/>
      <c r="P37" s="143"/>
      <c r="Q37" s="143"/>
      <c r="R37" s="143"/>
      <c r="S37" s="143"/>
      <c r="T37" s="143"/>
      <c r="U37" s="143"/>
      <c r="V37" s="143"/>
      <c r="W37" s="143"/>
      <c r="X37" s="145"/>
      <c r="Y37" s="145"/>
    </row>
    <row r="38" spans="1:25" ht="15.75" customHeight="1">
      <c r="A38" s="287"/>
      <c r="B38" s="10"/>
      <c r="C38" s="30" t="s">
        <v>74</v>
      </c>
      <c r="D38" s="43"/>
      <c r="E38" s="93"/>
      <c r="F38" s="69">
        <v>1153.6</v>
      </c>
      <c r="G38" s="69">
        <v>1187</v>
      </c>
      <c r="H38" s="70">
        <v>157</v>
      </c>
      <c r="I38" s="113">
        <v>203</v>
      </c>
      <c r="J38" s="70"/>
      <c r="K38" s="148"/>
      <c r="L38" s="70"/>
      <c r="M38" s="112"/>
      <c r="N38" s="70"/>
      <c r="O38" s="124"/>
      <c r="P38" s="143"/>
      <c r="Q38" s="143"/>
      <c r="R38" s="145"/>
      <c r="S38" s="145"/>
      <c r="T38" s="143"/>
      <c r="U38" s="143"/>
      <c r="V38" s="143"/>
      <c r="W38" s="143"/>
      <c r="X38" s="145"/>
      <c r="Y38" s="145"/>
    </row>
    <row r="39" spans="1:25" ht="15.75" customHeight="1">
      <c r="A39" s="288"/>
      <c r="B39" s="11" t="s">
        <v>75</v>
      </c>
      <c r="C39" s="12"/>
      <c r="D39" s="12"/>
      <c r="E39" s="97" t="s">
        <v>165</v>
      </c>
      <c r="F39" s="72">
        <f>F32-F36</f>
        <v>982.1000000000004</v>
      </c>
      <c r="G39" s="72">
        <f>G32-G36</f>
        <v>1110</v>
      </c>
      <c r="H39" s="72">
        <f>H32-H36</f>
        <v>705</v>
      </c>
      <c r="I39" s="135">
        <f>I32-I36</f>
        <v>821</v>
      </c>
      <c r="J39" s="72">
        <f aca="true" t="shared" si="5" ref="J39:O39">J32-J36</f>
        <v>0</v>
      </c>
      <c r="K39" s="135">
        <f t="shared" si="5"/>
        <v>0</v>
      </c>
      <c r="L39" s="72">
        <f t="shared" si="5"/>
        <v>0</v>
      </c>
      <c r="M39" s="135">
        <f t="shared" si="5"/>
        <v>0</v>
      </c>
      <c r="N39" s="72">
        <f t="shared" si="5"/>
        <v>0</v>
      </c>
      <c r="O39" s="135">
        <f t="shared" si="5"/>
        <v>0</v>
      </c>
      <c r="P39" s="143"/>
      <c r="Q39" s="143"/>
      <c r="R39" s="143"/>
      <c r="S39" s="143"/>
      <c r="T39" s="143"/>
      <c r="U39" s="143"/>
      <c r="V39" s="143"/>
      <c r="W39" s="143"/>
      <c r="X39" s="145"/>
      <c r="Y39" s="145"/>
    </row>
    <row r="40" spans="1:25" ht="15.75" customHeight="1">
      <c r="A40" s="286" t="s">
        <v>86</v>
      </c>
      <c r="B40" s="50" t="s">
        <v>76</v>
      </c>
      <c r="C40" s="51"/>
      <c r="D40" s="51"/>
      <c r="E40" s="15" t="s">
        <v>44</v>
      </c>
      <c r="F40" s="65">
        <v>6846.5</v>
      </c>
      <c r="G40" s="65">
        <v>5412</v>
      </c>
      <c r="H40" s="66">
        <v>1938</v>
      </c>
      <c r="I40" s="131">
        <v>1376</v>
      </c>
      <c r="J40" s="66"/>
      <c r="K40" s="132"/>
      <c r="L40" s="66"/>
      <c r="M40" s="143"/>
      <c r="N40" s="66"/>
      <c r="O40" s="130"/>
      <c r="P40" s="143"/>
      <c r="Q40" s="143"/>
      <c r="R40" s="143"/>
      <c r="S40" s="143"/>
      <c r="T40" s="145"/>
      <c r="U40" s="145"/>
      <c r="V40" s="145"/>
      <c r="W40" s="145"/>
      <c r="X40" s="143"/>
      <c r="Y40" s="143"/>
    </row>
    <row r="41" spans="1:25" ht="15.75" customHeight="1">
      <c r="A41" s="289"/>
      <c r="B41" s="10"/>
      <c r="C41" s="30" t="s">
        <v>77</v>
      </c>
      <c r="D41" s="43"/>
      <c r="E41" s="93"/>
      <c r="F41" s="149">
        <v>2240</v>
      </c>
      <c r="G41" s="149">
        <v>1840</v>
      </c>
      <c r="H41" s="147">
        <v>1121</v>
      </c>
      <c r="I41" s="148">
        <v>844</v>
      </c>
      <c r="J41" s="70"/>
      <c r="K41" s="114"/>
      <c r="L41" s="70"/>
      <c r="M41" s="112"/>
      <c r="N41" s="70"/>
      <c r="O41" s="124"/>
      <c r="P41" s="145"/>
      <c r="Q41" s="145"/>
      <c r="R41" s="145"/>
      <c r="S41" s="145"/>
      <c r="T41" s="145"/>
      <c r="U41" s="145"/>
      <c r="V41" s="145"/>
      <c r="W41" s="145"/>
      <c r="X41" s="143"/>
      <c r="Y41" s="143"/>
    </row>
    <row r="42" spans="1:25" ht="15.75" customHeight="1">
      <c r="A42" s="289"/>
      <c r="B42" s="50" t="s">
        <v>64</v>
      </c>
      <c r="C42" s="51"/>
      <c r="D42" s="51"/>
      <c r="E42" s="15" t="s">
        <v>45</v>
      </c>
      <c r="F42" s="65">
        <v>7838.5</v>
      </c>
      <c r="G42" s="65">
        <v>6353</v>
      </c>
      <c r="H42" s="66">
        <v>2630</v>
      </c>
      <c r="I42" s="131">
        <v>2262</v>
      </c>
      <c r="J42" s="66"/>
      <c r="K42" s="132"/>
      <c r="L42" s="66"/>
      <c r="M42" s="143"/>
      <c r="N42" s="66"/>
      <c r="O42" s="130"/>
      <c r="P42" s="143"/>
      <c r="Q42" s="143"/>
      <c r="R42" s="143"/>
      <c r="S42" s="143"/>
      <c r="T42" s="145"/>
      <c r="U42" s="145"/>
      <c r="V42" s="143"/>
      <c r="W42" s="143"/>
      <c r="X42" s="143"/>
      <c r="Y42" s="143"/>
    </row>
    <row r="43" spans="1:25" ht="15.75" customHeight="1">
      <c r="A43" s="289"/>
      <c r="B43" s="10"/>
      <c r="C43" s="30" t="s">
        <v>78</v>
      </c>
      <c r="D43" s="43"/>
      <c r="E43" s="93"/>
      <c r="F43" s="69">
        <v>2730.3</v>
      </c>
      <c r="G43" s="69">
        <v>2516</v>
      </c>
      <c r="H43" s="70">
        <v>1752</v>
      </c>
      <c r="I43" s="113">
        <v>1168</v>
      </c>
      <c r="J43" s="147"/>
      <c r="K43" s="148"/>
      <c r="L43" s="70"/>
      <c r="M43" s="112"/>
      <c r="N43" s="70"/>
      <c r="O43" s="124"/>
      <c r="P43" s="143"/>
      <c r="Q43" s="143"/>
      <c r="R43" s="145"/>
      <c r="S43" s="143"/>
      <c r="T43" s="145"/>
      <c r="U43" s="145"/>
      <c r="V43" s="143"/>
      <c r="W43" s="143"/>
      <c r="X43" s="145"/>
      <c r="Y43" s="145"/>
    </row>
    <row r="44" spans="1:25" ht="15.75" customHeight="1">
      <c r="A44" s="290"/>
      <c r="B44" s="47" t="s">
        <v>75</v>
      </c>
      <c r="C44" s="31"/>
      <c r="D44" s="31"/>
      <c r="E44" s="97" t="s">
        <v>166</v>
      </c>
      <c r="F44" s="126">
        <f>F40-F42</f>
        <v>-992</v>
      </c>
      <c r="G44" s="126">
        <f>G40-G42</f>
        <v>-941</v>
      </c>
      <c r="H44" s="126">
        <f>H40-H42</f>
        <v>-692</v>
      </c>
      <c r="I44" s="127">
        <f>I40-I42</f>
        <v>-886</v>
      </c>
      <c r="J44" s="126">
        <f aca="true" t="shared" si="6" ref="J44:O44">J40-J42</f>
        <v>0</v>
      </c>
      <c r="K44" s="127">
        <f t="shared" si="6"/>
        <v>0</v>
      </c>
      <c r="L44" s="126">
        <f t="shared" si="6"/>
        <v>0</v>
      </c>
      <c r="M44" s="127">
        <f t="shared" si="6"/>
        <v>0</v>
      </c>
      <c r="N44" s="126">
        <f t="shared" si="6"/>
        <v>0</v>
      </c>
      <c r="O44" s="127">
        <f t="shared" si="6"/>
        <v>0</v>
      </c>
      <c r="P44" s="145"/>
      <c r="Q44" s="145"/>
      <c r="R44" s="143"/>
      <c r="S44" s="143"/>
      <c r="T44" s="145"/>
      <c r="U44" s="145"/>
      <c r="V44" s="143"/>
      <c r="W44" s="143"/>
      <c r="X44" s="143"/>
      <c r="Y44" s="143"/>
    </row>
    <row r="45" spans="1:25" ht="15.75" customHeight="1">
      <c r="A45" s="293" t="s">
        <v>87</v>
      </c>
      <c r="B45" s="25" t="s">
        <v>79</v>
      </c>
      <c r="C45" s="20"/>
      <c r="D45" s="20"/>
      <c r="E45" s="96" t="s">
        <v>167</v>
      </c>
      <c r="F45" s="151">
        <f>F39+F44</f>
        <v>-9.899999999999636</v>
      </c>
      <c r="G45" s="151">
        <f>G39+G44</f>
        <v>169</v>
      </c>
      <c r="H45" s="151">
        <f>H39+H44</f>
        <v>13</v>
      </c>
      <c r="I45" s="152">
        <f>I39+I44</f>
        <v>-65</v>
      </c>
      <c r="J45" s="151">
        <f aca="true" t="shared" si="7" ref="J45:O45">J39+J44</f>
        <v>0</v>
      </c>
      <c r="K45" s="152">
        <f t="shared" si="7"/>
        <v>0</v>
      </c>
      <c r="L45" s="151">
        <f t="shared" si="7"/>
        <v>0</v>
      </c>
      <c r="M45" s="152">
        <f t="shared" si="7"/>
        <v>0</v>
      </c>
      <c r="N45" s="151">
        <f t="shared" si="7"/>
        <v>0</v>
      </c>
      <c r="O45" s="152">
        <f t="shared" si="7"/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5.75" customHeight="1">
      <c r="A46" s="294"/>
      <c r="B46" s="44" t="s">
        <v>80</v>
      </c>
      <c r="C46" s="43"/>
      <c r="D46" s="43"/>
      <c r="E46" s="43"/>
      <c r="F46" s="149">
        <v>0</v>
      </c>
      <c r="G46" s="149">
        <v>0</v>
      </c>
      <c r="H46" s="147">
        <v>0</v>
      </c>
      <c r="I46" s="148">
        <v>0</v>
      </c>
      <c r="J46" s="147"/>
      <c r="K46" s="148"/>
      <c r="L46" s="70"/>
      <c r="M46" s="112"/>
      <c r="N46" s="147"/>
      <c r="O46" s="125"/>
      <c r="P46" s="145"/>
      <c r="Q46" s="145"/>
      <c r="R46" s="145"/>
      <c r="S46" s="145"/>
      <c r="T46" s="145"/>
      <c r="U46" s="145"/>
      <c r="V46" s="145"/>
      <c r="W46" s="145"/>
      <c r="X46" s="145"/>
      <c r="Y46" s="145"/>
    </row>
    <row r="47" spans="1:25" ht="15.75" customHeight="1">
      <c r="A47" s="294"/>
      <c r="B47" s="44" t="s">
        <v>81</v>
      </c>
      <c r="C47" s="43"/>
      <c r="D47" s="43"/>
      <c r="E47" s="43"/>
      <c r="F47" s="70">
        <v>891.3</v>
      </c>
      <c r="G47" s="70">
        <v>901</v>
      </c>
      <c r="H47" s="70">
        <v>95493</v>
      </c>
      <c r="I47" s="113">
        <v>82</v>
      </c>
      <c r="J47" s="70"/>
      <c r="K47" s="114"/>
      <c r="L47" s="70"/>
      <c r="M47" s="112"/>
      <c r="N47" s="70"/>
      <c r="O47" s="124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5.75" customHeight="1">
      <c r="A48" s="295"/>
      <c r="B48" s="47" t="s">
        <v>82</v>
      </c>
      <c r="C48" s="31"/>
      <c r="D48" s="31"/>
      <c r="E48" s="31"/>
      <c r="F48" s="73">
        <v>428.4</v>
      </c>
      <c r="G48" s="73">
        <v>327</v>
      </c>
      <c r="H48" s="73">
        <v>51752</v>
      </c>
      <c r="I48" s="154">
        <v>28</v>
      </c>
      <c r="J48" s="73"/>
      <c r="K48" s="155"/>
      <c r="L48" s="73"/>
      <c r="M48" s="153"/>
      <c r="N48" s="73"/>
      <c r="O48" s="135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31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P6:Q6"/>
    <mergeCell ref="P25:P26"/>
    <mergeCell ref="Q25:Q26"/>
    <mergeCell ref="A32:A39"/>
    <mergeCell ref="A40:A44"/>
    <mergeCell ref="A45:A48"/>
    <mergeCell ref="O25:O26"/>
    <mergeCell ref="A30:E31"/>
    <mergeCell ref="F30:G30"/>
    <mergeCell ref="H30:I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M15" sqref="M15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8" t="s">
        <v>0</v>
      </c>
      <c r="B1" s="158"/>
      <c r="C1" s="209" t="s">
        <v>249</v>
      </c>
      <c r="D1" s="210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1"/>
      <c r="B5" s="211" t="s">
        <v>246</v>
      </c>
      <c r="C5" s="211"/>
      <c r="D5" s="211"/>
      <c r="H5" s="37"/>
      <c r="L5" s="37"/>
      <c r="N5" s="37" t="s">
        <v>170</v>
      </c>
    </row>
    <row r="6" spans="1:14" ht="15" customHeight="1">
      <c r="A6" s="212"/>
      <c r="B6" s="213"/>
      <c r="C6" s="213"/>
      <c r="D6" s="213"/>
      <c r="E6" s="317" t="s">
        <v>270</v>
      </c>
      <c r="F6" s="318"/>
      <c r="G6" s="317" t="s">
        <v>271</v>
      </c>
      <c r="H6" s="318"/>
      <c r="I6" s="317" t="s">
        <v>272</v>
      </c>
      <c r="J6" s="318"/>
      <c r="K6" s="317" t="s">
        <v>273</v>
      </c>
      <c r="L6" s="318"/>
      <c r="M6" s="317" t="s">
        <v>274</v>
      </c>
      <c r="N6" s="318"/>
    </row>
    <row r="7" spans="1:14" ht="15" customHeight="1">
      <c r="A7" s="59"/>
      <c r="B7" s="60"/>
      <c r="C7" s="60"/>
      <c r="D7" s="60"/>
      <c r="E7" s="214" t="s">
        <v>275</v>
      </c>
      <c r="F7" s="215" t="s">
        <v>2</v>
      </c>
      <c r="G7" s="214" t="s">
        <v>275</v>
      </c>
      <c r="H7" s="215" t="s">
        <v>2</v>
      </c>
      <c r="I7" s="214" t="s">
        <v>275</v>
      </c>
      <c r="J7" s="215" t="s">
        <v>2</v>
      </c>
      <c r="K7" s="214" t="s">
        <v>275</v>
      </c>
      <c r="L7" s="215" t="s">
        <v>2</v>
      </c>
      <c r="M7" s="214" t="s">
        <v>275</v>
      </c>
      <c r="N7" s="232" t="s">
        <v>2</v>
      </c>
    </row>
    <row r="8" spans="1:14" ht="18" customHeight="1">
      <c r="A8" s="270" t="s">
        <v>171</v>
      </c>
      <c r="B8" s="216" t="s">
        <v>172</v>
      </c>
      <c r="C8" s="217"/>
      <c r="D8" s="217"/>
      <c r="E8" s="252">
        <v>7</v>
      </c>
      <c r="F8" s="252">
        <v>7</v>
      </c>
      <c r="G8" s="218">
        <v>6</v>
      </c>
      <c r="H8" s="218">
        <v>6</v>
      </c>
      <c r="I8" s="218">
        <v>1</v>
      </c>
      <c r="J8" s="218">
        <v>1</v>
      </c>
      <c r="K8" s="218">
        <v>4</v>
      </c>
      <c r="L8" s="218">
        <v>4</v>
      </c>
      <c r="M8" s="218">
        <v>31</v>
      </c>
      <c r="N8" s="253">
        <v>31</v>
      </c>
    </row>
    <row r="9" spans="1:14" ht="18" customHeight="1">
      <c r="A9" s="271"/>
      <c r="B9" s="270" t="s">
        <v>173</v>
      </c>
      <c r="C9" s="176" t="s">
        <v>174</v>
      </c>
      <c r="D9" s="177"/>
      <c r="E9" s="254">
        <v>51</v>
      </c>
      <c r="F9" s="254">
        <v>51</v>
      </c>
      <c r="G9" s="219">
        <v>4568</v>
      </c>
      <c r="H9" s="219">
        <v>4568</v>
      </c>
      <c r="I9" s="219">
        <v>20</v>
      </c>
      <c r="J9" s="219">
        <v>20</v>
      </c>
      <c r="K9" s="219">
        <v>13191</v>
      </c>
      <c r="L9" s="219">
        <v>13191</v>
      </c>
      <c r="M9" s="219">
        <v>1021</v>
      </c>
      <c r="N9" s="255">
        <v>1021</v>
      </c>
    </row>
    <row r="10" spans="1:14" ht="18" customHeight="1">
      <c r="A10" s="271"/>
      <c r="B10" s="271"/>
      <c r="C10" s="44" t="s">
        <v>175</v>
      </c>
      <c r="D10" s="43"/>
      <c r="E10" s="256">
        <v>50</v>
      </c>
      <c r="F10" s="256">
        <v>50</v>
      </c>
      <c r="G10" s="220">
        <v>2505</v>
      </c>
      <c r="H10" s="220">
        <v>2505</v>
      </c>
      <c r="I10" s="220">
        <v>10</v>
      </c>
      <c r="J10" s="220">
        <v>10</v>
      </c>
      <c r="K10" s="220">
        <v>12280</v>
      </c>
      <c r="L10" s="220">
        <v>12280</v>
      </c>
      <c r="M10" s="220">
        <v>811</v>
      </c>
      <c r="N10" s="257">
        <v>811</v>
      </c>
    </row>
    <row r="11" spans="1:14" ht="18" customHeight="1">
      <c r="A11" s="271"/>
      <c r="B11" s="271"/>
      <c r="C11" s="44" t="s">
        <v>176</v>
      </c>
      <c r="D11" s="43"/>
      <c r="E11" s="256">
        <v>1</v>
      </c>
      <c r="F11" s="256">
        <v>1</v>
      </c>
      <c r="G11" s="220">
        <v>1299</v>
      </c>
      <c r="H11" s="220">
        <v>1299</v>
      </c>
      <c r="I11" s="220">
        <v>0</v>
      </c>
      <c r="J11" s="220">
        <v>0</v>
      </c>
      <c r="K11" s="220">
        <v>760</v>
      </c>
      <c r="L11" s="220">
        <v>760</v>
      </c>
      <c r="M11" s="220">
        <v>60</v>
      </c>
      <c r="N11" s="257">
        <v>60</v>
      </c>
    </row>
    <row r="12" spans="1:14" ht="18" customHeight="1">
      <c r="A12" s="271"/>
      <c r="B12" s="271"/>
      <c r="C12" s="44" t="s">
        <v>177</v>
      </c>
      <c r="D12" s="43"/>
      <c r="E12" s="256">
        <v>0</v>
      </c>
      <c r="F12" s="256">
        <v>0</v>
      </c>
      <c r="G12" s="220">
        <v>731</v>
      </c>
      <c r="H12" s="220">
        <v>731</v>
      </c>
      <c r="I12" s="220">
        <v>10</v>
      </c>
      <c r="J12" s="220">
        <v>10</v>
      </c>
      <c r="K12" s="220">
        <v>151</v>
      </c>
      <c r="L12" s="220">
        <v>151</v>
      </c>
      <c r="M12" s="220">
        <v>149</v>
      </c>
      <c r="N12" s="257">
        <v>149</v>
      </c>
    </row>
    <row r="13" spans="1:14" ht="18" customHeight="1">
      <c r="A13" s="271"/>
      <c r="B13" s="271"/>
      <c r="C13" s="44" t="s">
        <v>178</v>
      </c>
      <c r="D13" s="43"/>
      <c r="E13" s="256">
        <v>0</v>
      </c>
      <c r="F13" s="256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57">
        <v>0</v>
      </c>
    </row>
    <row r="14" spans="1:14" ht="18" customHeight="1">
      <c r="A14" s="272"/>
      <c r="B14" s="272"/>
      <c r="C14" s="47" t="s">
        <v>179</v>
      </c>
      <c r="D14" s="31"/>
      <c r="E14" s="258">
        <v>0</v>
      </c>
      <c r="F14" s="258">
        <v>0</v>
      </c>
      <c r="G14" s="221">
        <v>34</v>
      </c>
      <c r="H14" s="221">
        <v>34</v>
      </c>
      <c r="I14" s="221">
        <v>0</v>
      </c>
      <c r="J14" s="221">
        <v>0</v>
      </c>
      <c r="K14" s="221">
        <v>0</v>
      </c>
      <c r="L14" s="221">
        <v>0</v>
      </c>
      <c r="M14" s="221">
        <v>1</v>
      </c>
      <c r="N14" s="259">
        <v>1</v>
      </c>
    </row>
    <row r="15" spans="1:14" ht="18" customHeight="1">
      <c r="A15" s="313" t="s">
        <v>180</v>
      </c>
      <c r="B15" s="270" t="s">
        <v>181</v>
      </c>
      <c r="C15" s="176" t="s">
        <v>182</v>
      </c>
      <c r="D15" s="177"/>
      <c r="E15" s="151">
        <v>329</v>
      </c>
      <c r="F15" s="151">
        <v>396</v>
      </c>
      <c r="G15" s="222">
        <v>1710</v>
      </c>
      <c r="H15" s="222">
        <v>1758</v>
      </c>
      <c r="I15" s="222">
        <v>85</v>
      </c>
      <c r="J15" s="222">
        <v>79</v>
      </c>
      <c r="K15" s="222">
        <v>4293</v>
      </c>
      <c r="L15" s="222">
        <v>5275</v>
      </c>
      <c r="M15" s="222">
        <v>298</v>
      </c>
      <c r="N15" s="260">
        <v>298</v>
      </c>
    </row>
    <row r="16" spans="1:14" ht="18" customHeight="1">
      <c r="A16" s="271"/>
      <c r="B16" s="271"/>
      <c r="C16" s="44" t="s">
        <v>183</v>
      </c>
      <c r="D16" s="43"/>
      <c r="E16" s="69">
        <v>3351</v>
      </c>
      <c r="F16" s="69">
        <v>3379</v>
      </c>
      <c r="G16" s="70">
        <v>9670</v>
      </c>
      <c r="H16" s="70">
        <v>9898</v>
      </c>
      <c r="I16" s="70">
        <v>0.4</v>
      </c>
      <c r="J16" s="70">
        <v>1</v>
      </c>
      <c r="K16" s="70">
        <v>5750</v>
      </c>
      <c r="L16" s="70">
        <v>5730</v>
      </c>
      <c r="M16" s="70">
        <v>769</v>
      </c>
      <c r="N16" s="261">
        <v>756</v>
      </c>
    </row>
    <row r="17" spans="1:14" ht="18" customHeight="1">
      <c r="A17" s="271"/>
      <c r="B17" s="271"/>
      <c r="C17" s="44" t="s">
        <v>184</v>
      </c>
      <c r="D17" s="43"/>
      <c r="E17" s="69">
        <v>0</v>
      </c>
      <c r="F17" s="69">
        <v>0</v>
      </c>
      <c r="G17" s="70">
        <v>0</v>
      </c>
      <c r="H17" s="70">
        <v>0</v>
      </c>
      <c r="I17" s="70">
        <v>0</v>
      </c>
      <c r="J17" s="70">
        <v>0</v>
      </c>
      <c r="K17" s="70">
        <v>133</v>
      </c>
      <c r="L17" s="70">
        <v>279</v>
      </c>
      <c r="M17" s="70">
        <v>0</v>
      </c>
      <c r="N17" s="261">
        <v>0</v>
      </c>
    </row>
    <row r="18" spans="1:14" ht="18" customHeight="1">
      <c r="A18" s="271"/>
      <c r="B18" s="272"/>
      <c r="C18" s="47" t="s">
        <v>185</v>
      </c>
      <c r="D18" s="31"/>
      <c r="E18" s="72">
        <v>3680</v>
      </c>
      <c r="F18" s="72">
        <v>3775</v>
      </c>
      <c r="G18" s="72">
        <v>11380</v>
      </c>
      <c r="H18" s="72">
        <v>11656</v>
      </c>
      <c r="I18" s="72">
        <v>86</v>
      </c>
      <c r="J18" s="72">
        <v>80</v>
      </c>
      <c r="K18" s="72">
        <v>10176</v>
      </c>
      <c r="L18" s="72">
        <v>11284</v>
      </c>
      <c r="M18" s="72">
        <v>1067</v>
      </c>
      <c r="N18" s="262">
        <v>1054</v>
      </c>
    </row>
    <row r="19" spans="1:14" ht="18" customHeight="1">
      <c r="A19" s="271"/>
      <c r="B19" s="270" t="s">
        <v>186</v>
      </c>
      <c r="C19" s="176" t="s">
        <v>187</v>
      </c>
      <c r="D19" s="177"/>
      <c r="E19" s="151">
        <v>935</v>
      </c>
      <c r="F19" s="151">
        <v>959</v>
      </c>
      <c r="G19" s="151">
        <v>135</v>
      </c>
      <c r="H19" s="151">
        <v>136</v>
      </c>
      <c r="I19" s="151">
        <v>2</v>
      </c>
      <c r="J19" s="151">
        <v>1</v>
      </c>
      <c r="K19" s="151">
        <v>1698</v>
      </c>
      <c r="L19" s="151">
        <v>1916</v>
      </c>
      <c r="M19" s="151">
        <v>883</v>
      </c>
      <c r="N19" s="260">
        <v>897</v>
      </c>
    </row>
    <row r="20" spans="1:14" ht="18" customHeight="1">
      <c r="A20" s="271"/>
      <c r="B20" s="271"/>
      <c r="C20" s="44" t="s">
        <v>188</v>
      </c>
      <c r="D20" s="43"/>
      <c r="E20" s="69">
        <v>1618</v>
      </c>
      <c r="F20" s="69">
        <v>1708</v>
      </c>
      <c r="G20" s="69">
        <v>10</v>
      </c>
      <c r="H20" s="69">
        <v>8</v>
      </c>
      <c r="I20" s="69">
        <v>2</v>
      </c>
      <c r="J20" s="69">
        <v>1</v>
      </c>
      <c r="K20" s="69">
        <v>20</v>
      </c>
      <c r="L20" s="69">
        <v>210</v>
      </c>
      <c r="M20" s="69">
        <v>61</v>
      </c>
      <c r="N20" s="261">
        <v>58</v>
      </c>
    </row>
    <row r="21" spans="1:14" s="226" customFormat="1" ht="18" customHeight="1">
      <c r="A21" s="271"/>
      <c r="B21" s="271"/>
      <c r="C21" s="223" t="s">
        <v>189</v>
      </c>
      <c r="D21" s="224"/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63">
        <v>0</v>
      </c>
    </row>
    <row r="22" spans="1:14" ht="18" customHeight="1">
      <c r="A22" s="271"/>
      <c r="B22" s="272"/>
      <c r="C22" s="11" t="s">
        <v>190</v>
      </c>
      <c r="D22" s="12"/>
      <c r="E22" s="72">
        <v>2553</v>
      </c>
      <c r="F22" s="72">
        <v>2667</v>
      </c>
      <c r="G22" s="72">
        <v>145</v>
      </c>
      <c r="H22" s="72">
        <v>144</v>
      </c>
      <c r="I22" s="72">
        <v>3</v>
      </c>
      <c r="J22" s="72">
        <v>3</v>
      </c>
      <c r="K22" s="72">
        <v>1718</v>
      </c>
      <c r="L22" s="72">
        <v>2126</v>
      </c>
      <c r="M22" s="72">
        <v>944</v>
      </c>
      <c r="N22" s="262">
        <v>955</v>
      </c>
    </row>
    <row r="23" spans="1:14" ht="18" customHeight="1">
      <c r="A23" s="271"/>
      <c r="B23" s="270" t="s">
        <v>191</v>
      </c>
      <c r="C23" s="176" t="s">
        <v>192</v>
      </c>
      <c r="D23" s="177"/>
      <c r="E23" s="151">
        <v>51</v>
      </c>
      <c r="F23" s="151">
        <v>51</v>
      </c>
      <c r="G23" s="151">
        <v>4568</v>
      </c>
      <c r="H23" s="151">
        <v>4568</v>
      </c>
      <c r="I23" s="151">
        <v>20</v>
      </c>
      <c r="J23" s="151">
        <v>20</v>
      </c>
      <c r="K23" s="151">
        <v>13191</v>
      </c>
      <c r="L23" s="151">
        <v>13191</v>
      </c>
      <c r="M23" s="151">
        <v>1021</v>
      </c>
      <c r="N23" s="260">
        <v>1021</v>
      </c>
    </row>
    <row r="24" spans="1:14" ht="18" customHeight="1">
      <c r="A24" s="271"/>
      <c r="B24" s="271"/>
      <c r="C24" s="44" t="s">
        <v>193</v>
      </c>
      <c r="D24" s="43"/>
      <c r="E24" s="69">
        <v>1077</v>
      </c>
      <c r="F24" s="69">
        <v>1058</v>
      </c>
      <c r="G24" s="69">
        <v>6922</v>
      </c>
      <c r="H24" s="69">
        <v>7467</v>
      </c>
      <c r="I24" s="69">
        <v>66</v>
      </c>
      <c r="J24" s="69">
        <v>60</v>
      </c>
      <c r="K24" s="69">
        <v>-4733</v>
      </c>
      <c r="L24" s="69">
        <v>-4033</v>
      </c>
      <c r="M24" s="69">
        <v>-898</v>
      </c>
      <c r="N24" s="261">
        <v>-922</v>
      </c>
    </row>
    <row r="25" spans="1:14" ht="18" customHeight="1">
      <c r="A25" s="271"/>
      <c r="B25" s="271"/>
      <c r="C25" s="44" t="s">
        <v>194</v>
      </c>
      <c r="D25" s="43"/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261">
        <v>0</v>
      </c>
    </row>
    <row r="26" spans="1:14" ht="18" customHeight="1">
      <c r="A26" s="271"/>
      <c r="B26" s="272"/>
      <c r="C26" s="45" t="s">
        <v>195</v>
      </c>
      <c r="D26" s="46"/>
      <c r="E26" s="71">
        <v>1127</v>
      </c>
      <c r="F26" s="71">
        <v>1109</v>
      </c>
      <c r="G26" s="71">
        <v>11235</v>
      </c>
      <c r="H26" s="71">
        <v>11512</v>
      </c>
      <c r="I26" s="264">
        <v>83</v>
      </c>
      <c r="J26" s="153">
        <v>77</v>
      </c>
      <c r="K26" s="71">
        <v>8458</v>
      </c>
      <c r="L26" s="71">
        <v>9158</v>
      </c>
      <c r="M26" s="71">
        <v>123</v>
      </c>
      <c r="N26" s="264">
        <v>99</v>
      </c>
    </row>
    <row r="27" spans="1:14" ht="18" customHeight="1">
      <c r="A27" s="272"/>
      <c r="B27" s="47" t="s">
        <v>196</v>
      </c>
      <c r="C27" s="31"/>
      <c r="D27" s="31"/>
      <c r="E27" s="227">
        <v>3680</v>
      </c>
      <c r="F27" s="227">
        <v>3775</v>
      </c>
      <c r="G27" s="72">
        <v>11380</v>
      </c>
      <c r="H27" s="72">
        <v>11656</v>
      </c>
      <c r="I27" s="227">
        <v>86</v>
      </c>
      <c r="J27" s="227">
        <v>79</v>
      </c>
      <c r="K27" s="72">
        <v>10176</v>
      </c>
      <c r="L27" s="72">
        <v>11284</v>
      </c>
      <c r="M27" s="72">
        <v>1067</v>
      </c>
      <c r="N27" s="262">
        <v>1054</v>
      </c>
    </row>
    <row r="28" spans="1:14" ht="18" customHeight="1">
      <c r="A28" s="270" t="s">
        <v>197</v>
      </c>
      <c r="B28" s="270" t="s">
        <v>198</v>
      </c>
      <c r="C28" s="176" t="s">
        <v>199</v>
      </c>
      <c r="D28" s="228" t="s">
        <v>41</v>
      </c>
      <c r="E28" s="151">
        <v>314</v>
      </c>
      <c r="F28" s="151">
        <v>420</v>
      </c>
      <c r="G28" s="151">
        <v>546</v>
      </c>
      <c r="H28" s="151">
        <v>522</v>
      </c>
      <c r="I28" s="151">
        <v>35</v>
      </c>
      <c r="J28" s="151">
        <v>26</v>
      </c>
      <c r="K28" s="151">
        <v>3669</v>
      </c>
      <c r="L28" s="151">
        <v>4127</v>
      </c>
      <c r="M28" s="151">
        <v>1085</v>
      </c>
      <c r="N28" s="260">
        <v>1026</v>
      </c>
    </row>
    <row r="29" spans="1:14" ht="18" customHeight="1">
      <c r="A29" s="271"/>
      <c r="B29" s="271"/>
      <c r="C29" s="44" t="s">
        <v>200</v>
      </c>
      <c r="D29" s="229" t="s">
        <v>42</v>
      </c>
      <c r="E29" s="69">
        <v>219</v>
      </c>
      <c r="F29" s="69">
        <v>323</v>
      </c>
      <c r="G29" s="69">
        <v>1175</v>
      </c>
      <c r="H29" s="69">
        <v>1133</v>
      </c>
      <c r="I29" s="69">
        <v>6</v>
      </c>
      <c r="J29" s="69">
        <v>7</v>
      </c>
      <c r="K29" s="69">
        <v>4069</v>
      </c>
      <c r="L29" s="69">
        <v>4464</v>
      </c>
      <c r="M29" s="69">
        <v>615</v>
      </c>
      <c r="N29" s="261">
        <v>586</v>
      </c>
    </row>
    <row r="30" spans="1:14" ht="18" customHeight="1">
      <c r="A30" s="271"/>
      <c r="B30" s="271"/>
      <c r="C30" s="44" t="s">
        <v>201</v>
      </c>
      <c r="D30" s="229" t="s">
        <v>202</v>
      </c>
      <c r="E30" s="69">
        <v>55</v>
      </c>
      <c r="F30" s="69">
        <v>49</v>
      </c>
      <c r="G30" s="70">
        <v>99</v>
      </c>
      <c r="H30" s="70">
        <v>101</v>
      </c>
      <c r="I30" s="69">
        <v>23</v>
      </c>
      <c r="J30" s="69">
        <v>28</v>
      </c>
      <c r="K30" s="69">
        <v>336</v>
      </c>
      <c r="L30" s="69">
        <v>339</v>
      </c>
      <c r="M30" s="69">
        <v>445</v>
      </c>
      <c r="N30" s="261">
        <v>425</v>
      </c>
    </row>
    <row r="31" spans="1:15" ht="18" customHeight="1">
      <c r="A31" s="271"/>
      <c r="B31" s="271"/>
      <c r="C31" s="11" t="s">
        <v>203</v>
      </c>
      <c r="D31" s="230" t="s">
        <v>204</v>
      </c>
      <c r="E31" s="72">
        <f aca="true" t="shared" si="0" ref="E31:N31">E28-E29-E30</f>
        <v>40</v>
      </c>
      <c r="F31" s="72">
        <f t="shared" si="0"/>
        <v>48</v>
      </c>
      <c r="G31" s="72">
        <f t="shared" si="0"/>
        <v>-728</v>
      </c>
      <c r="H31" s="72">
        <f t="shared" si="0"/>
        <v>-712</v>
      </c>
      <c r="I31" s="72">
        <f t="shared" si="0"/>
        <v>6</v>
      </c>
      <c r="J31" s="72">
        <f t="shared" si="0"/>
        <v>-9</v>
      </c>
      <c r="K31" s="72">
        <f t="shared" si="0"/>
        <v>-736</v>
      </c>
      <c r="L31" s="72">
        <f t="shared" si="0"/>
        <v>-676</v>
      </c>
      <c r="M31" s="72">
        <f t="shared" si="0"/>
        <v>25</v>
      </c>
      <c r="N31" s="262">
        <f t="shared" si="0"/>
        <v>15</v>
      </c>
      <c r="O31" s="7"/>
    </row>
    <row r="32" spans="1:14" ht="18" customHeight="1">
      <c r="A32" s="271"/>
      <c r="B32" s="271"/>
      <c r="C32" s="176" t="s">
        <v>205</v>
      </c>
      <c r="D32" s="228" t="s">
        <v>206</v>
      </c>
      <c r="E32" s="151">
        <v>2</v>
      </c>
      <c r="F32" s="151">
        <v>1</v>
      </c>
      <c r="G32" s="151">
        <v>208</v>
      </c>
      <c r="H32" s="151">
        <v>201</v>
      </c>
      <c r="I32" s="151">
        <v>0.02</v>
      </c>
      <c r="J32" s="151">
        <v>0.1</v>
      </c>
      <c r="K32" s="151">
        <v>175</v>
      </c>
      <c r="L32" s="151">
        <v>215</v>
      </c>
      <c r="M32" s="151">
        <v>7</v>
      </c>
      <c r="N32" s="260">
        <v>6</v>
      </c>
    </row>
    <row r="33" spans="1:14" ht="18" customHeight="1">
      <c r="A33" s="271"/>
      <c r="B33" s="271"/>
      <c r="C33" s="44" t="s">
        <v>207</v>
      </c>
      <c r="D33" s="229" t="s">
        <v>208</v>
      </c>
      <c r="E33" s="69">
        <v>24</v>
      </c>
      <c r="F33" s="69">
        <v>26</v>
      </c>
      <c r="G33" s="69">
        <v>3</v>
      </c>
      <c r="H33" s="69">
        <v>41</v>
      </c>
      <c r="I33" s="69">
        <v>0</v>
      </c>
      <c r="J33" s="69">
        <v>0</v>
      </c>
      <c r="K33" s="69">
        <v>145</v>
      </c>
      <c r="L33" s="69">
        <v>145</v>
      </c>
      <c r="M33" s="69">
        <v>1</v>
      </c>
      <c r="N33" s="261">
        <v>2</v>
      </c>
    </row>
    <row r="34" spans="1:14" ht="18" customHeight="1">
      <c r="A34" s="271"/>
      <c r="B34" s="272"/>
      <c r="C34" s="11" t="s">
        <v>209</v>
      </c>
      <c r="D34" s="230" t="s">
        <v>210</v>
      </c>
      <c r="E34" s="72">
        <f aca="true" t="shared" si="1" ref="E34:N34">E31+E32-E33</f>
        <v>18</v>
      </c>
      <c r="F34" s="72">
        <f t="shared" si="1"/>
        <v>23</v>
      </c>
      <c r="G34" s="72">
        <f t="shared" si="1"/>
        <v>-523</v>
      </c>
      <c r="H34" s="72">
        <f t="shared" si="1"/>
        <v>-552</v>
      </c>
      <c r="I34" s="72">
        <f t="shared" si="1"/>
        <v>6.02</v>
      </c>
      <c r="J34" s="72">
        <f t="shared" si="1"/>
        <v>-8.9</v>
      </c>
      <c r="K34" s="72">
        <f t="shared" si="1"/>
        <v>-706</v>
      </c>
      <c r="L34" s="72">
        <f t="shared" si="1"/>
        <v>-606</v>
      </c>
      <c r="M34" s="72">
        <f t="shared" si="1"/>
        <v>31</v>
      </c>
      <c r="N34" s="262">
        <f t="shared" si="1"/>
        <v>19</v>
      </c>
    </row>
    <row r="35" spans="1:14" ht="18" customHeight="1">
      <c r="A35" s="271"/>
      <c r="B35" s="270" t="s">
        <v>211</v>
      </c>
      <c r="C35" s="176" t="s">
        <v>212</v>
      </c>
      <c r="D35" s="228" t="s">
        <v>213</v>
      </c>
      <c r="E35" s="151">
        <v>0</v>
      </c>
      <c r="F35" s="151">
        <v>12</v>
      </c>
      <c r="G35" s="151">
        <v>34</v>
      </c>
      <c r="H35" s="151">
        <v>103</v>
      </c>
      <c r="I35" s="151">
        <v>0</v>
      </c>
      <c r="J35" s="151">
        <v>0</v>
      </c>
      <c r="K35" s="151">
        <v>251</v>
      </c>
      <c r="L35" s="151">
        <v>106</v>
      </c>
      <c r="M35" s="151">
        <v>0</v>
      </c>
      <c r="N35" s="260">
        <v>24</v>
      </c>
    </row>
    <row r="36" spans="1:14" ht="18" customHeight="1">
      <c r="A36" s="271"/>
      <c r="B36" s="271"/>
      <c r="C36" s="44" t="s">
        <v>214</v>
      </c>
      <c r="D36" s="229" t="s">
        <v>215</v>
      </c>
      <c r="E36" s="69">
        <v>1</v>
      </c>
      <c r="F36" s="69">
        <v>0.1</v>
      </c>
      <c r="G36" s="69">
        <v>55</v>
      </c>
      <c r="H36" s="69">
        <v>131</v>
      </c>
      <c r="I36" s="69">
        <v>0.05</v>
      </c>
      <c r="J36" s="69">
        <v>0.1</v>
      </c>
      <c r="K36" s="69">
        <v>240</v>
      </c>
      <c r="L36" s="69">
        <v>78</v>
      </c>
      <c r="M36" s="69">
        <v>3</v>
      </c>
      <c r="N36" s="261">
        <v>22</v>
      </c>
    </row>
    <row r="37" spans="1:14" ht="18" customHeight="1">
      <c r="A37" s="271"/>
      <c r="B37" s="271"/>
      <c r="C37" s="44" t="s">
        <v>216</v>
      </c>
      <c r="D37" s="229" t="s">
        <v>217</v>
      </c>
      <c r="E37" s="69">
        <f aca="true" t="shared" si="2" ref="E37:N37">E34+E35-E36</f>
        <v>17</v>
      </c>
      <c r="F37" s="69">
        <f t="shared" si="2"/>
        <v>34.9</v>
      </c>
      <c r="G37" s="69">
        <f t="shared" si="2"/>
        <v>-544</v>
      </c>
      <c r="H37" s="69">
        <f t="shared" si="2"/>
        <v>-580</v>
      </c>
      <c r="I37" s="69">
        <f t="shared" si="2"/>
        <v>5.97</v>
      </c>
      <c r="J37" s="69">
        <f t="shared" si="2"/>
        <v>-9</v>
      </c>
      <c r="K37" s="69">
        <f t="shared" si="2"/>
        <v>-695</v>
      </c>
      <c r="L37" s="69">
        <f t="shared" si="2"/>
        <v>-578</v>
      </c>
      <c r="M37" s="69">
        <f t="shared" si="2"/>
        <v>28</v>
      </c>
      <c r="N37" s="261">
        <f t="shared" si="2"/>
        <v>21</v>
      </c>
    </row>
    <row r="38" spans="1:14" ht="18" customHeight="1">
      <c r="A38" s="271"/>
      <c r="B38" s="271"/>
      <c r="C38" s="44" t="s">
        <v>218</v>
      </c>
      <c r="D38" s="229" t="s">
        <v>219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261">
        <v>0</v>
      </c>
    </row>
    <row r="39" spans="1:14" ht="18" customHeight="1">
      <c r="A39" s="271"/>
      <c r="B39" s="271"/>
      <c r="C39" s="44" t="s">
        <v>220</v>
      </c>
      <c r="D39" s="229" t="s">
        <v>221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261">
        <v>0</v>
      </c>
    </row>
    <row r="40" spans="1:14" ht="18" customHeight="1">
      <c r="A40" s="271"/>
      <c r="B40" s="271"/>
      <c r="C40" s="44" t="s">
        <v>222</v>
      </c>
      <c r="D40" s="229" t="s">
        <v>223</v>
      </c>
      <c r="E40" s="69">
        <v>0</v>
      </c>
      <c r="F40" s="69">
        <v>0</v>
      </c>
      <c r="G40" s="69">
        <v>1</v>
      </c>
      <c r="H40" s="69">
        <v>1</v>
      </c>
      <c r="I40" s="69">
        <v>0.3</v>
      </c>
      <c r="J40" s="69">
        <v>0.3</v>
      </c>
      <c r="K40" s="69">
        <v>5</v>
      </c>
      <c r="L40" s="69">
        <v>5</v>
      </c>
      <c r="M40" s="69">
        <v>4</v>
      </c>
      <c r="N40" s="261">
        <v>3</v>
      </c>
    </row>
    <row r="41" spans="1:14" ht="18" customHeight="1">
      <c r="A41" s="271"/>
      <c r="B41" s="271"/>
      <c r="C41" s="188" t="s">
        <v>224</v>
      </c>
      <c r="D41" s="229" t="s">
        <v>225</v>
      </c>
      <c r="E41" s="69">
        <f aca="true" t="shared" si="3" ref="E41:N41">E34+E35-E36-E40</f>
        <v>17</v>
      </c>
      <c r="F41" s="69">
        <f t="shared" si="3"/>
        <v>34.9</v>
      </c>
      <c r="G41" s="69">
        <f t="shared" si="3"/>
        <v>-545</v>
      </c>
      <c r="H41" s="69">
        <f t="shared" si="3"/>
        <v>-581</v>
      </c>
      <c r="I41" s="69">
        <f t="shared" si="3"/>
        <v>5.67</v>
      </c>
      <c r="J41" s="69">
        <f t="shared" si="3"/>
        <v>-9.3</v>
      </c>
      <c r="K41" s="69">
        <f t="shared" si="3"/>
        <v>-700</v>
      </c>
      <c r="L41" s="69">
        <f t="shared" si="3"/>
        <v>-583</v>
      </c>
      <c r="M41" s="69">
        <f t="shared" si="3"/>
        <v>24</v>
      </c>
      <c r="N41" s="261">
        <f t="shared" si="3"/>
        <v>18</v>
      </c>
    </row>
    <row r="42" spans="1:14" ht="18" customHeight="1">
      <c r="A42" s="271"/>
      <c r="B42" s="271"/>
      <c r="C42" s="315" t="s">
        <v>226</v>
      </c>
      <c r="D42" s="316"/>
      <c r="E42" s="69">
        <f aca="true" t="shared" si="4" ref="E42:N42">E37+E38-E39-E40</f>
        <v>17</v>
      </c>
      <c r="F42" s="69">
        <f t="shared" si="4"/>
        <v>34.9</v>
      </c>
      <c r="G42" s="70">
        <f t="shared" si="4"/>
        <v>-545</v>
      </c>
      <c r="H42" s="70">
        <f t="shared" si="4"/>
        <v>-581</v>
      </c>
      <c r="I42" s="70">
        <f t="shared" si="4"/>
        <v>5.67</v>
      </c>
      <c r="J42" s="70">
        <f t="shared" si="4"/>
        <v>-9.3</v>
      </c>
      <c r="K42" s="70">
        <f t="shared" si="4"/>
        <v>-700</v>
      </c>
      <c r="L42" s="70">
        <f t="shared" si="4"/>
        <v>-583</v>
      </c>
      <c r="M42" s="70">
        <f t="shared" si="4"/>
        <v>24</v>
      </c>
      <c r="N42" s="261">
        <f t="shared" si="4"/>
        <v>18</v>
      </c>
    </row>
    <row r="43" spans="1:14" ht="18" customHeight="1">
      <c r="A43" s="271"/>
      <c r="B43" s="271"/>
      <c r="C43" s="44" t="s">
        <v>227</v>
      </c>
      <c r="D43" s="229" t="s">
        <v>228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261">
        <v>0</v>
      </c>
    </row>
    <row r="44" spans="1:14" ht="18" customHeight="1">
      <c r="A44" s="272"/>
      <c r="B44" s="272"/>
      <c r="C44" s="11" t="s">
        <v>229</v>
      </c>
      <c r="D44" s="97" t="s">
        <v>230</v>
      </c>
      <c r="E44" s="72">
        <f aca="true" t="shared" si="5" ref="E44:N44">E41+E43</f>
        <v>17</v>
      </c>
      <c r="F44" s="72">
        <f t="shared" si="5"/>
        <v>34.9</v>
      </c>
      <c r="G44" s="72">
        <f t="shared" si="5"/>
        <v>-545</v>
      </c>
      <c r="H44" s="72">
        <f t="shared" si="5"/>
        <v>-581</v>
      </c>
      <c r="I44" s="72">
        <f t="shared" si="5"/>
        <v>5.67</v>
      </c>
      <c r="J44" s="72">
        <f t="shared" si="5"/>
        <v>-9.3</v>
      </c>
      <c r="K44" s="72">
        <f t="shared" si="5"/>
        <v>-700</v>
      </c>
      <c r="L44" s="72">
        <f t="shared" si="5"/>
        <v>-583</v>
      </c>
      <c r="M44" s="72">
        <f t="shared" si="5"/>
        <v>24</v>
      </c>
      <c r="N44" s="262">
        <f t="shared" si="5"/>
        <v>18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31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祐貴</dc:creator>
  <cp:keywords/>
  <dc:description/>
  <cp:lastModifiedBy> </cp:lastModifiedBy>
  <cp:lastPrinted>2020-10-01T09:43:53Z</cp:lastPrinted>
  <dcterms:modified xsi:type="dcterms:W3CDTF">2020-10-01T11:43:14Z</dcterms:modified>
  <cp:category/>
  <cp:version/>
  <cp:contentType/>
  <cp:contentStatus/>
</cp:coreProperties>
</file>