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160_財政課\02\&amp;　資金管理担当専用\○県債\08 調査\06_その他\○R2\09 都道府県及び指定都市の財政状況について（地方債協会）\05 総務省へ回答\"/>
    </mc:Choice>
  </mc:AlternateContent>
  <bookViews>
    <workbookView xWindow="0" yWindow="0" windowWidth="16200" windowHeight="12210" tabRatio="663" activeTab="5"/>
  </bookViews>
  <sheets>
    <sheet name="1.普通会計予算" sheetId="1" r:id="rId1"/>
    <sheet name="2.公営企業会計予算" sheetId="2" r:id="rId2"/>
    <sheet name="3.(1)普通会計決算" sheetId="3" r:id="rId3"/>
    <sheet name="3.(2)財政指標等" sheetId="4" r:id="rId4"/>
    <sheet name="4.公営企業会計決算" sheetId="5" r:id="rId5"/>
    <sheet name="5.三セク決算" sheetId="6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24" i="2" l="1"/>
  <c r="H27" i="2" l="1"/>
  <c r="H24" i="2"/>
  <c r="H16" i="2"/>
  <c r="H15" i="2"/>
  <c r="H14" i="2"/>
  <c r="F39" i="3" l="1"/>
  <c r="F41" i="3"/>
  <c r="F32" i="3"/>
  <c r="F28" i="3"/>
  <c r="I41" i="6"/>
  <c r="I37" i="6"/>
  <c r="E34" i="6"/>
  <c r="E31" i="6"/>
  <c r="F32" i="1" l="1"/>
  <c r="F39" i="1"/>
  <c r="F41" i="1"/>
  <c r="F28" i="1"/>
  <c r="F26" i="1"/>
  <c r="M27" i="2" l="1"/>
  <c r="L27" i="2"/>
  <c r="M24" i="2"/>
  <c r="L24" i="2"/>
  <c r="M16" i="2"/>
  <c r="L16" i="2"/>
  <c r="M15" i="2"/>
  <c r="L15" i="2"/>
  <c r="M14" i="2"/>
  <c r="L14" i="2"/>
  <c r="J24" i="5" l="1"/>
  <c r="J27" i="5" s="1"/>
  <c r="J16" i="5"/>
  <c r="J15" i="5"/>
  <c r="J14" i="5"/>
  <c r="H24" i="5"/>
  <c r="H27" i="5" s="1"/>
  <c r="H16" i="5"/>
  <c r="H15" i="5"/>
  <c r="H14" i="5"/>
  <c r="F24" i="5"/>
  <c r="F27" i="5" s="1"/>
  <c r="F16" i="5"/>
  <c r="F15" i="5"/>
  <c r="F14" i="5"/>
  <c r="J27" i="2"/>
  <c r="J24" i="2"/>
  <c r="J16" i="2"/>
  <c r="J15" i="2"/>
  <c r="J14" i="2"/>
  <c r="F27" i="2"/>
  <c r="F24" i="2"/>
  <c r="F16" i="2"/>
  <c r="F15" i="2"/>
  <c r="F14" i="2"/>
  <c r="J31" i="6" l="1"/>
  <c r="J34" i="6" s="1"/>
  <c r="H31" i="6"/>
  <c r="H34" i="6" s="1"/>
  <c r="F31" i="6"/>
  <c r="F34" i="6" s="1"/>
  <c r="G45" i="5"/>
  <c r="G44" i="5"/>
  <c r="G39" i="5"/>
  <c r="K24" i="5"/>
  <c r="K27" i="5" s="1"/>
  <c r="K16" i="5"/>
  <c r="K15" i="5"/>
  <c r="K14" i="5"/>
  <c r="I24" i="5"/>
  <c r="I27" i="5" s="1"/>
  <c r="I16" i="5"/>
  <c r="I15" i="5"/>
  <c r="I14" i="5"/>
  <c r="G24" i="5"/>
  <c r="G27" i="5" s="1"/>
  <c r="G16" i="5"/>
  <c r="G15" i="5"/>
  <c r="G14" i="5"/>
  <c r="G24" i="4"/>
  <c r="G22" i="4" s="1"/>
  <c r="H21" i="4"/>
  <c r="G21" i="4"/>
  <c r="H20" i="4"/>
  <c r="G20" i="4"/>
  <c r="H19" i="4"/>
  <c r="G19" i="4"/>
  <c r="G23" i="4" s="1"/>
  <c r="H27" i="3"/>
  <c r="K24" i="2"/>
  <c r="K27" i="2" s="1"/>
  <c r="K16" i="2"/>
  <c r="K15" i="2"/>
  <c r="K14" i="2"/>
  <c r="I27" i="2"/>
  <c r="I16" i="2"/>
  <c r="I15" i="2"/>
  <c r="I14" i="2"/>
  <c r="G24" i="2"/>
  <c r="G27" i="2" s="1"/>
  <c r="G16" i="2"/>
  <c r="G15" i="2"/>
  <c r="G14" i="2"/>
  <c r="I44" i="2"/>
  <c r="I45" i="2" s="1"/>
  <c r="I39" i="2"/>
  <c r="G44" i="2"/>
  <c r="G39" i="2"/>
  <c r="G45" i="2" s="1"/>
  <c r="J41" i="6" l="1"/>
  <c r="J44" i="6" s="1"/>
  <c r="J37" i="6"/>
  <c r="J42" i="6" s="1"/>
  <c r="H37" i="6"/>
  <c r="H42" i="6" s="1"/>
  <c r="H41" i="6"/>
  <c r="H44" i="6" s="1"/>
  <c r="F41" i="6"/>
  <c r="F44" i="6" s="1"/>
  <c r="F37" i="6"/>
  <c r="F42" i="6" s="1"/>
  <c r="H24" i="4"/>
  <c r="H22" i="4" s="1"/>
  <c r="H23" i="4" l="1"/>
  <c r="H45" i="1" l="1"/>
  <c r="H27" i="1"/>
  <c r="N31" i="6" l="1"/>
  <c r="N34" i="6" s="1"/>
  <c r="M31" i="6"/>
  <c r="M34" i="6" s="1"/>
  <c r="L31" i="6"/>
  <c r="L34" i="6" s="1"/>
  <c r="K31" i="6"/>
  <c r="K34" i="6" s="1"/>
  <c r="I31" i="6"/>
  <c r="I34" i="6" s="1"/>
  <c r="G31" i="6"/>
  <c r="G34" i="6" s="1"/>
  <c r="G41" i="6" s="1"/>
  <c r="G44" i="6" s="1"/>
  <c r="M45" i="5"/>
  <c r="L45" i="5"/>
  <c r="O44" i="5"/>
  <c r="N44" i="5"/>
  <c r="N45" i="5" s="1"/>
  <c r="M44" i="5"/>
  <c r="L44" i="5"/>
  <c r="K44" i="5"/>
  <c r="J44" i="5"/>
  <c r="O39" i="5"/>
  <c r="O45" i="5" s="1"/>
  <c r="N39" i="5"/>
  <c r="M39" i="5"/>
  <c r="L39" i="5"/>
  <c r="K39" i="5"/>
  <c r="K45" i="5" s="1"/>
  <c r="J39" i="5"/>
  <c r="J45" i="5" s="1"/>
  <c r="O24" i="5"/>
  <c r="O27" i="5" s="1"/>
  <c r="N24" i="5"/>
  <c r="N27" i="5" s="1"/>
  <c r="M24" i="5"/>
  <c r="M27" i="5" s="1"/>
  <c r="L24" i="5"/>
  <c r="L27" i="5" s="1"/>
  <c r="O16" i="5"/>
  <c r="N16" i="5"/>
  <c r="M16" i="5"/>
  <c r="L16" i="5"/>
  <c r="O15" i="5"/>
  <c r="N15" i="5"/>
  <c r="M15" i="5"/>
  <c r="L15" i="5"/>
  <c r="O14" i="5"/>
  <c r="N14" i="5"/>
  <c r="M14" i="5"/>
  <c r="L14" i="5"/>
  <c r="I24" i="4"/>
  <c r="I20" i="4"/>
  <c r="I19" i="4"/>
  <c r="I21" i="4" s="1"/>
  <c r="H45" i="3"/>
  <c r="F45" i="3"/>
  <c r="G45" i="3" s="1"/>
  <c r="I44" i="3"/>
  <c r="I43" i="3"/>
  <c r="I42" i="3"/>
  <c r="I41" i="3"/>
  <c r="I40" i="3"/>
  <c r="I39" i="3"/>
  <c r="I38" i="3"/>
  <c r="I37" i="3"/>
  <c r="I36" i="3"/>
  <c r="G36" i="3"/>
  <c r="I35" i="3"/>
  <c r="I34" i="3"/>
  <c r="I33" i="3"/>
  <c r="I32" i="3"/>
  <c r="I31" i="3"/>
  <c r="I30" i="3"/>
  <c r="I29" i="3"/>
  <c r="I28" i="3"/>
  <c r="F27" i="3"/>
  <c r="G26" i="3" s="1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O45" i="2"/>
  <c r="M45" i="2"/>
  <c r="O44" i="2"/>
  <c r="N44" i="2"/>
  <c r="M44" i="2"/>
  <c r="L44" i="2"/>
  <c r="K44" i="2"/>
  <c r="J44" i="2"/>
  <c r="H44" i="2"/>
  <c r="O39" i="2"/>
  <c r="N39" i="2"/>
  <c r="N45" i="2" s="1"/>
  <c r="M39" i="2"/>
  <c r="L39" i="2"/>
  <c r="L45" i="2" s="1"/>
  <c r="K39" i="2"/>
  <c r="K45" i="2" s="1"/>
  <c r="J39" i="2"/>
  <c r="J45" i="2" s="1"/>
  <c r="H39" i="2"/>
  <c r="H45" i="2" s="1"/>
  <c r="O24" i="2"/>
  <c r="O27" i="2" s="1"/>
  <c r="N24" i="2"/>
  <c r="N27" i="2" s="1"/>
  <c r="O16" i="2"/>
  <c r="N16" i="2"/>
  <c r="O15" i="2"/>
  <c r="N15" i="2"/>
  <c r="O14" i="2"/>
  <c r="N14" i="2"/>
  <c r="F45" i="1"/>
  <c r="G44" i="1" s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F27" i="1"/>
  <c r="G26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42" i="3" l="1"/>
  <c r="G38" i="3"/>
  <c r="G29" i="3"/>
  <c r="G43" i="3"/>
  <c r="G30" i="3"/>
  <c r="G39" i="3"/>
  <c r="G34" i="3"/>
  <c r="G35" i="3"/>
  <c r="G44" i="3"/>
  <c r="I45" i="3"/>
  <c r="G31" i="3"/>
  <c r="G40" i="3"/>
  <c r="G28" i="3"/>
  <c r="G32" i="3"/>
  <c r="G33" i="3"/>
  <c r="G37" i="3"/>
  <c r="G41" i="3"/>
  <c r="G27" i="3"/>
  <c r="G13" i="3"/>
  <c r="G12" i="3"/>
  <c r="I27" i="3"/>
  <c r="G9" i="3"/>
  <c r="G19" i="3"/>
  <c r="G11" i="3"/>
  <c r="G21" i="3"/>
  <c r="G16" i="3"/>
  <c r="G23" i="3"/>
  <c r="G25" i="3"/>
  <c r="G15" i="3"/>
  <c r="G17" i="3"/>
  <c r="G24" i="3"/>
  <c r="G20" i="3"/>
  <c r="G39" i="1"/>
  <c r="G35" i="1"/>
  <c r="G37" i="1"/>
  <c r="G30" i="1"/>
  <c r="G31" i="1"/>
  <c r="G41" i="1"/>
  <c r="G38" i="1"/>
  <c r="G28" i="1"/>
  <c r="G33" i="1"/>
  <c r="G29" i="1"/>
  <c r="G34" i="1"/>
  <c r="G45" i="1"/>
  <c r="I45" i="1"/>
  <c r="G23" i="1"/>
  <c r="G10" i="1"/>
  <c r="G15" i="1"/>
  <c r="G11" i="1"/>
  <c r="G22" i="1"/>
  <c r="G16" i="1"/>
  <c r="G14" i="1"/>
  <c r="G20" i="1"/>
  <c r="G18" i="1"/>
  <c r="G27" i="1"/>
  <c r="G19" i="1"/>
  <c r="G24" i="1"/>
  <c r="G12" i="1"/>
  <c r="K37" i="6"/>
  <c r="K42" i="6" s="1"/>
  <c r="K41" i="6"/>
  <c r="K44" i="6" s="1"/>
  <c r="I22" i="4"/>
  <c r="I23" i="4"/>
  <c r="L37" i="6"/>
  <c r="L42" i="6" s="1"/>
  <c r="L41" i="6"/>
  <c r="L44" i="6" s="1"/>
  <c r="E41" i="6"/>
  <c r="E44" i="6" s="1"/>
  <c r="E37" i="6"/>
  <c r="E42" i="6" s="1"/>
  <c r="M41" i="6"/>
  <c r="M44" i="6" s="1"/>
  <c r="M37" i="6"/>
  <c r="M42" i="6" s="1"/>
  <c r="N37" i="6"/>
  <c r="N42" i="6" s="1"/>
  <c r="N41" i="6"/>
  <c r="N44" i="6" s="1"/>
  <c r="I44" i="6"/>
  <c r="I42" i="6"/>
  <c r="G42" i="1"/>
  <c r="G43" i="1"/>
  <c r="G37" i="6"/>
  <c r="G42" i="6" s="1"/>
  <c r="I27" i="1"/>
  <c r="G9" i="1"/>
  <c r="G13" i="1"/>
  <c r="G17" i="1"/>
  <c r="G21" i="1"/>
  <c r="G25" i="1"/>
  <c r="G32" i="1"/>
  <c r="G36" i="1"/>
  <c r="G40" i="1"/>
  <c r="G10" i="3"/>
  <c r="G14" i="3"/>
  <c r="G18" i="3"/>
  <c r="G22" i="3"/>
</calcChain>
</file>

<file path=xl/comments1.xml><?xml version="1.0" encoding="utf-8"?>
<comments xmlns="http://schemas.openxmlformats.org/spreadsheetml/2006/main">
  <authors>
    <author>山梨県</author>
  </authors>
  <commentLis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▲１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+1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+1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+1</t>
        </r>
      </text>
    </comment>
  </commentList>
</comments>
</file>

<file path=xl/sharedStrings.xml><?xml version="1.0" encoding="utf-8"?>
<sst xmlns="http://schemas.openxmlformats.org/spreadsheetml/2006/main" count="436" uniqueCount="240">
  <si>
    <t>団体名</t>
  </si>
  <si>
    <t>1.普通会計の状況</t>
  </si>
  <si>
    <t>（1）令和２年度普通会計予算の状況</t>
  </si>
  <si>
    <t>（単位：百万円、％）</t>
  </si>
  <si>
    <t>令和２年度</t>
  </si>
  <si>
    <t>前年度</t>
  </si>
  <si>
    <t>対前年度
伸び率</t>
  </si>
  <si>
    <t>予算額</t>
  </si>
  <si>
    <t>構成比</t>
  </si>
  <si>
    <t>普　　　通　　　会　　　計</t>
  </si>
  <si>
    <t>歳　　　入</t>
  </si>
  <si>
    <t>地方税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</si>
  <si>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</si>
  <si>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</si>
  <si>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</si>
  <si>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</si>
  <si>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</si>
  <si>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</si>
  <si>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</si>
  <si>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</si>
  <si>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うち不動産取得税</t>
  </si>
  <si>
    <t>うち固定資産税</t>
  </si>
  <si>
    <t xml:space="preserve"> </t>
  </si>
  <si>
    <t>地方譲与税</t>
  </si>
  <si>
    <t>地方交付税</t>
  </si>
  <si>
    <t>使用料・手数料</t>
  </si>
  <si>
    <t>国庫支出金</t>
  </si>
  <si>
    <t>財産収入</t>
  </si>
  <si>
    <t>地方債</t>
  </si>
  <si>
    <t>その他の収入</t>
  </si>
  <si>
    <t>歳　入　合　計</t>
  </si>
  <si>
    <t>歳　　　出</t>
  </si>
  <si>
    <t>義務的経費</t>
  </si>
  <si>
    <t>うち人件費</t>
  </si>
  <si>
    <t>　　扶助費</t>
  </si>
  <si>
    <t>　　公債費</t>
  </si>
  <si>
    <t>その他の経費</t>
  </si>
  <si>
    <t>うち物件費</t>
  </si>
  <si>
    <t>　　維持補修費</t>
  </si>
  <si>
    <t>　　補助費等</t>
  </si>
  <si>
    <t>　　繰出金</t>
  </si>
  <si>
    <t>　　積立金</t>
  </si>
  <si>
    <t>　　投資・出資・貸付金</t>
  </si>
  <si>
    <t>投資的経費</t>
  </si>
  <si>
    <t>うち普通建設事業費</t>
  </si>
  <si>
    <t>うち補助事業(国直轄事業負担金を含む)</t>
  </si>
  <si>
    <t>　　単独事業</t>
  </si>
  <si>
    <t>うち災害復旧事業費</t>
  </si>
  <si>
    <t>　　失業対策事業費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</si>
  <si>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</si>
  <si>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</si>
  <si>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</si>
  <si>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2.公営企業会計の状況</t>
  </si>
  <si>
    <t>(令和２年度予算ﾍﾞｰｽ）</t>
  </si>
  <si>
    <t>　　　　　　（単位：百万円）</t>
  </si>
  <si>
    <t>法適用企業</t>
  </si>
  <si>
    <t>損益収支</t>
  </si>
  <si>
    <t>総収益</t>
  </si>
  <si>
    <t>(a)</t>
  </si>
  <si>
    <t>うち経常収益</t>
  </si>
  <si>
    <t>(b)</t>
  </si>
  <si>
    <t xml:space="preserve">    特別利益</t>
  </si>
  <si>
    <t>(c)</t>
  </si>
  <si>
    <t>総費用</t>
  </si>
  <si>
    <t>(d)</t>
  </si>
  <si>
    <t>うち経常費用</t>
  </si>
  <si>
    <t>(e)</t>
  </si>
  <si>
    <t xml:space="preserve">    特別損失</t>
  </si>
  <si>
    <t>(f)</t>
  </si>
  <si>
    <t xml:space="preserve">経常損益 </t>
  </si>
  <si>
    <t>(b-e)</t>
  </si>
  <si>
    <t xml:space="preserve">特別損益 </t>
  </si>
  <si>
    <t>(c-f)</t>
  </si>
  <si>
    <t xml:space="preserve">純損益   </t>
  </si>
  <si>
    <t>(a-d)</t>
  </si>
  <si>
    <t>累積欠損金</t>
  </si>
  <si>
    <t>不良債務</t>
  </si>
  <si>
    <t>資本収支</t>
  </si>
  <si>
    <t>資本的収入</t>
  </si>
  <si>
    <t>うち企業債</t>
  </si>
  <si>
    <t>資本的収入（純計） 　</t>
  </si>
  <si>
    <t>(g)</t>
  </si>
  <si>
    <t>資本的支出</t>
  </si>
  <si>
    <t>(h)</t>
  </si>
  <si>
    <t>　</t>
  </si>
  <si>
    <t>うち企業債償還金</t>
  </si>
  <si>
    <t>差引不足額 (▲)</t>
  </si>
  <si>
    <t>(i=g-h)</t>
  </si>
  <si>
    <t>資本的収入が資本的支出に</t>
  </si>
  <si>
    <t>(j)</t>
  </si>
  <si>
    <t xml:space="preserve">不足する額の補てん財源　 </t>
  </si>
  <si>
    <t>補てん財源不足額(▲)</t>
  </si>
  <si>
    <t>(i+j)</t>
  </si>
  <si>
    <t>法非適用企業</t>
  </si>
  <si>
    <t>収益的収支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</si>
  <si>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</si>
  <si>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</si>
  <si>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</si>
  <si>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</si>
  <si>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</si>
  <si>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</si>
  <si>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(c=a-b)</t>
  </si>
  <si>
    <t>資本的収支</t>
  </si>
  <si>
    <t>資本的収入　</t>
  </si>
  <si>
    <t>うち地方債</t>
  </si>
  <si>
    <t>うち地方債償還金</t>
  </si>
  <si>
    <t>(f=d-e)</t>
  </si>
  <si>
    <t>その他</t>
  </si>
  <si>
    <t>収支再差引</t>
  </si>
  <si>
    <t>(g=c+f)</t>
  </si>
  <si>
    <t>積立金</t>
  </si>
  <si>
    <t>形式収支</t>
  </si>
  <si>
    <t>実質収支</t>
  </si>
  <si>
    <t>（注）原則として表示単位未満を四捨五入して端数調整していないため、合計等と一致しない場合がある。</t>
  </si>
  <si>
    <t>３.普通会計の状況</t>
  </si>
  <si>
    <t>（1）平成30年度普通会計決算の状況</t>
  </si>
  <si>
    <t>平成30年度</t>
  </si>
  <si>
    <t>決算額</t>
  </si>
  <si>
    <t>（2）最近の普通会計決算及び財政指標等の状況</t>
  </si>
  <si>
    <t>(単位:百万円、％)</t>
  </si>
  <si>
    <t>区分</t>
  </si>
  <si>
    <t>26年度</t>
  </si>
  <si>
    <t>27年度</t>
  </si>
  <si>
    <t>28年度</t>
  </si>
  <si>
    <t>29年度</t>
  </si>
  <si>
    <t>30年度</t>
  </si>
  <si>
    <t>決　算　規　模　・　財　政　指　標　等</t>
  </si>
  <si>
    <t xml:space="preserve">歳入総額    </t>
  </si>
  <si>
    <t>うち一般財源総額</t>
  </si>
  <si>
    <t>歳出総額</t>
  </si>
  <si>
    <t>歳入歳出差引</t>
  </si>
  <si>
    <t>翌年度への繰越財源</t>
  </si>
  <si>
    <t>単年度収支</t>
  </si>
  <si>
    <t>繰上償還金</t>
  </si>
  <si>
    <t>実質単年度収支</t>
  </si>
  <si>
    <t>積立金現在高</t>
  </si>
  <si>
    <t>債務負担行為（翌年度以降支出予定額）</t>
  </si>
  <si>
    <t>地方債現在高</t>
  </si>
  <si>
    <t>後年度財政負担</t>
  </si>
  <si>
    <t>(f=d+e-c)</t>
  </si>
  <si>
    <t>地方債現在高の一般財源総額比</t>
  </si>
  <si>
    <t>(e/b)</t>
  </si>
  <si>
    <t>後年度財政負担の一般財源総額比</t>
  </si>
  <si>
    <t>(f/b)</t>
  </si>
  <si>
    <t>一人あたり地方債現在高</t>
  </si>
  <si>
    <t>(e/g、円)</t>
  </si>
  <si>
    <t>一人あたり後年度財政負担</t>
  </si>
  <si>
    <t>(f/g、円)</t>
  </si>
  <si>
    <t>人口　（注 1）</t>
  </si>
  <si>
    <t>(g、人)</t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</si>
  <si>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</si>
  <si>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</si>
  <si>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</si>
  <si>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</si>
  <si>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</si>
  <si>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</si>
  <si>
    <t>実質赤字比率</t>
  </si>
  <si>
    <t>連結実質赤字比率</t>
  </si>
  <si>
    <t>実質公債費比率</t>
  </si>
  <si>
    <t>将来負担比率</t>
  </si>
  <si>
    <t>（注1）平成25年度～26年度は平成22年国勢調査、平成27年度～平成30年度は平成27年度国勢調査を基に計上している。</t>
  </si>
  <si>
    <t>４.公営企業会計の状況</t>
  </si>
  <si>
    <t>(平成30年度決算ﾍﾞｰｽ）</t>
  </si>
  <si>
    <t>５.第三セクター(公社・株式会社形態の三セク)の状況</t>
  </si>
  <si>
    <t>(平成30年度決算額）</t>
  </si>
  <si>
    <t>　（単位：百万円）</t>
  </si>
  <si>
    <t>出資状況</t>
  </si>
  <si>
    <t>出資団体数</t>
  </si>
  <si>
    <t>出資金額</t>
  </si>
  <si>
    <t>総額</t>
  </si>
  <si>
    <t>当該団体</t>
  </si>
  <si>
    <t>その他団体</t>
  </si>
  <si>
    <t>民間</t>
  </si>
  <si>
    <t>国</t>
  </si>
  <si>
    <t>貸借対照表</t>
  </si>
  <si>
    <t>資産</t>
  </si>
  <si>
    <t>流動資産</t>
  </si>
  <si>
    <t>固定資産</t>
  </si>
  <si>
    <t>繰延資産</t>
  </si>
  <si>
    <t>資産合計</t>
  </si>
  <si>
    <t>負債</t>
  </si>
  <si>
    <t>流動負債</t>
  </si>
  <si>
    <t>固定負債</t>
  </si>
  <si>
    <t>特別法上の引当金等</t>
  </si>
  <si>
    <t>負債合計</t>
  </si>
  <si>
    <t>資本</t>
  </si>
  <si>
    <t>資本金</t>
  </si>
  <si>
    <t>剰余金</t>
  </si>
  <si>
    <t>法定準備金</t>
  </si>
  <si>
    <t>資本合計</t>
  </si>
  <si>
    <t>負債・資本合計</t>
  </si>
  <si>
    <t>損益計算書</t>
  </si>
  <si>
    <t>事業・経常損益</t>
  </si>
  <si>
    <t>営業収益</t>
  </si>
  <si>
    <t>営業費用</t>
  </si>
  <si>
    <t>一般管理費</t>
  </si>
  <si>
    <t xml:space="preserve">営業利益          </t>
  </si>
  <si>
    <t>(d=a-b-c)</t>
  </si>
  <si>
    <t>営業外収益</t>
  </si>
  <si>
    <t>営業外費用</t>
  </si>
  <si>
    <t xml:space="preserve">経常利益      </t>
  </si>
  <si>
    <t>(g=d+e-f)</t>
  </si>
  <si>
    <t>特別損失</t>
  </si>
  <si>
    <t>特別利益</t>
  </si>
  <si>
    <t>(i)</t>
  </si>
  <si>
    <t>特定準備金計上前利益</t>
  </si>
  <si>
    <t>(j=g+h-i)</t>
  </si>
  <si>
    <t>特定準備金取崩</t>
  </si>
  <si>
    <t>(k)</t>
  </si>
  <si>
    <t>特定準備金繰入</t>
  </si>
  <si>
    <t>(l)</t>
  </si>
  <si>
    <t>法人税等</t>
  </si>
  <si>
    <t>(m)</t>
  </si>
  <si>
    <t xml:space="preserve">当期利益  </t>
  </si>
  <si>
    <t>(ｎ=g+h-i-m)</t>
  </si>
  <si>
    <t>（注１）住宅供給公社については（n=j+k-l-m）</t>
  </si>
  <si>
    <t>前期繰越利益</t>
  </si>
  <si>
    <t>(o)</t>
  </si>
  <si>
    <t xml:space="preserve">当期未処分利益    </t>
  </si>
  <si>
    <t>(p=n+o)</t>
  </si>
  <si>
    <t>（注１）住宅供給公社については14年度から新公社会計基準を適用しているため、一般管理費、特定準備金計上前利益、特定準備金取崩・繰入額を計上している。</t>
  </si>
  <si>
    <t>（注２）原則として表示単位未満を四捨五入して端数調整していないため、合計等と一致しない場合がある。</t>
  </si>
  <si>
    <t>電気事業</t>
    <rPh sb="0" eb="2">
      <t>デンキ</t>
    </rPh>
    <rPh sb="2" eb="4">
      <t>ジギョウ</t>
    </rPh>
    <phoneticPr fontId="2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</si>
  <si>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2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</si>
  <si>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2"/>
  </si>
  <si>
    <t>観光事業（清里）</t>
    <rPh sb="0" eb="2">
      <t>カンコウ</t>
    </rPh>
    <rPh sb="2" eb="4">
      <t>ジギョウ</t>
    </rPh>
    <rPh sb="5" eb="7">
      <t>キヨサト</t>
    </rPh>
    <phoneticPr fontId="7"/>
  </si>
  <si>
    <t>下水道事業</t>
    <rPh sb="0" eb="3">
      <t>ゲスイドウ</t>
    </rPh>
    <rPh sb="3" eb="5">
      <t>ジギョウ</t>
    </rPh>
    <phoneticPr fontId="7"/>
  </si>
  <si>
    <t>電気事業</t>
    <rPh sb="0" eb="2">
      <t>デンキ</t>
    </rPh>
    <rPh sb="2" eb="4">
      <t>ジギョウ</t>
    </rPh>
    <phoneticPr fontId="3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</si>
  <si>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3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</si>
  <si>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3"/>
  </si>
  <si>
    <t>観光事業（清里）</t>
    <rPh sb="0" eb="2">
      <t>カンコウ</t>
    </rPh>
    <rPh sb="2" eb="4">
      <t>ジギョウ</t>
    </rPh>
    <rPh sb="5" eb="7">
      <t>キヨサト</t>
    </rPh>
    <phoneticPr fontId="15"/>
  </si>
  <si>
    <t>下水道事業</t>
    <rPh sb="0" eb="3">
      <t>ゲスイドウ</t>
    </rPh>
    <rPh sb="3" eb="5">
      <t>ジギョウ</t>
    </rPh>
    <phoneticPr fontId="15"/>
  </si>
  <si>
    <t>土地開発公社</t>
    <rPh sb="0" eb="2">
      <t>トチ</t>
    </rPh>
    <rPh sb="2" eb="4">
      <t>カイハツ</t>
    </rPh>
    <rPh sb="4" eb="6">
      <t>コウシャ</t>
    </rPh>
    <phoneticPr fontId="16"/>
  </si>
  <si>
    <t>道路公社</t>
    <rPh sb="0" eb="2">
      <t>ドウロ</t>
    </rPh>
    <rPh sb="2" eb="4">
      <t>コウシャ</t>
    </rPh>
    <phoneticPr fontId="16"/>
  </si>
  <si>
    <t>住宅供給公社</t>
    <rPh sb="0" eb="2">
      <t>ジュウタク</t>
    </rPh>
    <rPh sb="2" eb="4">
      <t>キョウキュウ</t>
    </rPh>
    <rPh sb="4" eb="6">
      <t>コウシャ</t>
    </rPh>
    <phoneticPr fontId="16"/>
  </si>
  <si>
    <t>山梨県</t>
    <rPh sb="0" eb="3">
      <t>ヤマナシケン</t>
    </rPh>
    <phoneticPr fontId="15"/>
  </si>
  <si>
    <t>30年度</t>
    <phoneticPr fontId="14"/>
  </si>
  <si>
    <t>令和２年度</t>
    <phoneticPr fontId="14"/>
  </si>
  <si>
    <t>うち地方消費税</t>
    <phoneticPr fontId="14"/>
  </si>
  <si>
    <t>団体名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</si>
</sst>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_ ;_ * \-#,##0_ ;_ * \-_ ;_ @_ 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\△#,##0"/>
    <numFmt numFmtId="181" formatCode="#,##0;&quot;△ &quot;#,##0"/>
    <numFmt numFmtId="182" formatCode="_ * #,##0.00_ ;_ * &quot;▲ &quot;#,##0.00_ ;_ * &quot;－&quot;_ ;_ @_ "/>
    <numFmt numFmtId="183" formatCode="_ * #,##0.000_ ;_ * &quot;▲ &quot;#,##0.000_ ;_ * &quot;－&quot;_ ;_ @_ "/>
  </numFmts>
  <fonts count="18"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b/>
      <sz val="12"/>
      <name val="ｺﾞｼｯｸ"/>
      <family val="3"/>
      <charset val="128"/>
    </font>
    <font>
      <sz val="11"/>
      <name val="ＭＳ ゴシック"/>
      <family val="3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3" fillId="0" borderId="0" applyBorder="0" applyAlignment="0" applyProtection="0"/>
    <xf numFmtId="0" fontId="13" fillId="0" borderId="0"/>
  </cellStyleXfs>
  <cellXfs count="360">
    <xf numFmtId="0" fontId="0" fillId="0" borderId="0" xfId="0"/>
    <xf numFmtId="176" fontId="0" fillId="0" borderId="0" xfId="0" applyNumberFormat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7" fontId="0" fillId="0" borderId="12" xfId="1" applyNumberFormat="1" applyFont="1" applyBorder="1" applyAlignment="1" applyProtection="1">
      <alignment vertical="center"/>
    </xf>
    <xf numFmtId="178" fontId="0" fillId="0" borderId="13" xfId="1" applyNumberFormat="1" applyFont="1" applyBorder="1" applyAlignment="1" applyProtection="1">
      <alignment vertical="center"/>
    </xf>
    <xf numFmtId="177" fontId="0" fillId="0" borderId="14" xfId="1" applyNumberFormat="1" applyFont="1" applyBorder="1" applyAlignment="1" applyProtection="1">
      <alignment vertical="center"/>
    </xf>
    <xf numFmtId="178" fontId="0" fillId="0" borderId="15" xfId="1" applyNumberFormat="1" applyFont="1" applyBorder="1" applyAlignment="1" applyProtection="1">
      <alignment vertical="center"/>
    </xf>
    <xf numFmtId="179" fontId="0" fillId="0" borderId="0" xfId="0" applyNumberFormat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6" xfId="0" applyNumberFormat="1" applyFon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7" fontId="0" fillId="0" borderId="18" xfId="1" applyNumberFormat="1" applyFont="1" applyBorder="1" applyAlignment="1" applyProtection="1">
      <alignment vertical="center"/>
    </xf>
    <xf numFmtId="178" fontId="0" fillId="0" borderId="16" xfId="1" applyNumberFormat="1" applyFont="1" applyBorder="1" applyAlignment="1" applyProtection="1">
      <alignment vertical="center"/>
    </xf>
    <xf numFmtId="177" fontId="0" fillId="0" borderId="19" xfId="1" applyNumberFormat="1" applyFont="1" applyBorder="1" applyAlignment="1" applyProtection="1">
      <alignment vertical="center"/>
    </xf>
    <xf numFmtId="178" fontId="0" fillId="0" borderId="20" xfId="1" applyNumberFormat="1" applyFont="1" applyBorder="1" applyAlignment="1" applyProtection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7" fontId="0" fillId="0" borderId="22" xfId="1" applyNumberFormat="1" applyFont="1" applyBorder="1" applyAlignment="1" applyProtection="1">
      <alignment vertical="center"/>
    </xf>
    <xf numFmtId="178" fontId="0" fillId="0" borderId="21" xfId="1" applyNumberFormat="1" applyFont="1" applyBorder="1" applyAlignment="1" applyProtection="1">
      <alignment vertical="center"/>
    </xf>
    <xf numFmtId="177" fontId="0" fillId="0" borderId="23" xfId="1" applyNumberFormat="1" applyFont="1" applyBorder="1" applyAlignment="1" applyProtection="1">
      <alignment vertical="center"/>
    </xf>
    <xf numFmtId="178" fontId="0" fillId="0" borderId="24" xfId="1" applyNumberFormat="1" applyFont="1" applyBorder="1" applyAlignment="1" applyProtection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3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8" fontId="0" fillId="0" borderId="26" xfId="1" applyNumberFormat="1" applyFont="1" applyBorder="1" applyAlignment="1" applyProtection="1">
      <alignment vertical="center"/>
    </xf>
    <xf numFmtId="176" fontId="0" fillId="0" borderId="1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2" xfId="0" applyNumberFormat="1" applyFon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176" fontId="0" fillId="0" borderId="31" xfId="0" applyNumberFormat="1" applyFont="1" applyBorder="1" applyAlignment="1">
      <alignment horizontal="left" vertical="center"/>
    </xf>
    <xf numFmtId="176" fontId="0" fillId="0" borderId="32" xfId="0" applyNumberFormat="1" applyBorder="1" applyAlignment="1">
      <alignment horizontal="left" vertical="center"/>
    </xf>
    <xf numFmtId="177" fontId="0" fillId="0" borderId="31" xfId="1" applyNumberFormat="1" applyFont="1" applyBorder="1" applyAlignment="1" applyProtection="1">
      <alignment vertical="center"/>
    </xf>
    <xf numFmtId="178" fontId="0" fillId="0" borderId="33" xfId="1" applyNumberFormat="1" applyFont="1" applyBorder="1" applyAlignment="1" applyProtection="1">
      <alignment vertical="center"/>
    </xf>
    <xf numFmtId="178" fontId="0" fillId="0" borderId="34" xfId="1" applyNumberFormat="1" applyFont="1" applyBorder="1" applyAlignment="1" applyProtection="1">
      <alignment vertical="center"/>
    </xf>
    <xf numFmtId="176" fontId="0" fillId="0" borderId="7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7" fontId="0" fillId="0" borderId="7" xfId="1" applyNumberFormat="1" applyFont="1" applyBorder="1" applyAlignment="1" applyProtection="1">
      <alignment vertical="center"/>
    </xf>
    <xf numFmtId="178" fontId="0" fillId="0" borderId="8" xfId="1" applyNumberFormat="1" applyFont="1" applyBorder="1" applyAlignment="1" applyProtection="1">
      <alignment vertical="center"/>
    </xf>
    <xf numFmtId="178" fontId="0" fillId="0" borderId="35" xfId="1" applyNumberFormat="1" applyFont="1" applyBorder="1" applyAlignment="1" applyProtection="1">
      <alignment vertical="center"/>
    </xf>
    <xf numFmtId="178" fontId="0" fillId="0" borderId="36" xfId="1" applyNumberFormat="1" applyFont="1" applyBorder="1" applyAlignment="1" applyProtection="1">
      <alignment vertical="center"/>
    </xf>
    <xf numFmtId="176" fontId="0" fillId="0" borderId="21" xfId="0" applyNumberFormat="1" applyFont="1" applyBorder="1" applyAlignment="1">
      <alignment horizontal="left" vertical="center"/>
    </xf>
    <xf numFmtId="178" fontId="0" fillId="0" borderId="28" xfId="1" applyNumberFormat="1" applyFont="1" applyBorder="1" applyAlignment="1" applyProtection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12" xfId="0" applyNumberFormat="1" applyFont="1" applyBorder="1" applyAlignment="1">
      <alignment horizontal="left" vertical="center"/>
    </xf>
    <xf numFmtId="178" fontId="0" fillId="0" borderId="27" xfId="1" applyNumberFormat="1" applyFont="1" applyBorder="1" applyAlignment="1" applyProtection="1">
      <alignment vertical="center"/>
    </xf>
    <xf numFmtId="176" fontId="6" fillId="0" borderId="28" xfId="0" applyNumberFormat="1" applyFon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176" fontId="0" fillId="0" borderId="24" xfId="0" applyNumberFormat="1" applyBorder="1" applyAlignment="1">
      <alignment horizontal="left"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Font="1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177" fontId="0" fillId="0" borderId="9" xfId="1" applyNumberFormat="1" applyFont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176" fontId="0" fillId="0" borderId="0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/>
    </xf>
    <xf numFmtId="176" fontId="8" fillId="0" borderId="0" xfId="0" applyNumberFormat="1" applyFont="1" applyBorder="1" applyAlignment="1">
      <alignment horizontal="distributed" vertical="center"/>
    </xf>
    <xf numFmtId="176" fontId="9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7" fontId="0" fillId="0" borderId="5" xfId="1" applyNumberFormat="1" applyFont="1" applyBorder="1" applyAlignment="1" applyProtection="1">
      <alignment vertical="center"/>
    </xf>
    <xf numFmtId="177" fontId="0" fillId="0" borderId="15" xfId="1" applyNumberFormat="1" applyFont="1" applyBorder="1" applyAlignment="1" applyProtection="1">
      <alignment vertical="center"/>
    </xf>
    <xf numFmtId="181" fontId="0" fillId="0" borderId="0" xfId="0" applyNumberFormat="1" applyAlignment="1">
      <alignment vertical="center"/>
    </xf>
    <xf numFmtId="176" fontId="0" fillId="0" borderId="24" xfId="0" applyNumberFormat="1" applyFont="1" applyBorder="1" applyAlignment="1">
      <alignment horizontal="right" vertical="center"/>
    </xf>
    <xf numFmtId="177" fontId="0" fillId="0" borderId="30" xfId="1" applyNumberFormat="1" applyFont="1" applyBorder="1" applyAlignment="1" applyProtection="1">
      <alignment vertical="center"/>
    </xf>
    <xf numFmtId="177" fontId="0" fillId="0" borderId="24" xfId="1" applyNumberFormat="1" applyFont="1" applyBorder="1" applyAlignment="1" applyProtection="1">
      <alignment vertical="center"/>
    </xf>
    <xf numFmtId="177" fontId="0" fillId="0" borderId="23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left" vertical="center"/>
    </xf>
    <xf numFmtId="176" fontId="0" fillId="0" borderId="42" xfId="0" applyNumberFormat="1" applyFont="1" applyBorder="1" applyAlignment="1">
      <alignment horizontal="right" vertical="center"/>
    </xf>
    <xf numFmtId="177" fontId="0" fillId="0" borderId="37" xfId="1" applyNumberFormat="1" applyFont="1" applyBorder="1" applyAlignment="1" applyProtection="1">
      <alignment vertical="center"/>
    </xf>
    <xf numFmtId="177" fontId="0" fillId="0" borderId="41" xfId="1" applyNumberFormat="1" applyFont="1" applyBorder="1" applyAlignment="1" applyProtection="1">
      <alignment vertical="center"/>
    </xf>
    <xf numFmtId="177" fontId="0" fillId="0" borderId="42" xfId="1" applyNumberFormat="1" applyFont="1" applyBorder="1" applyAlignment="1" applyProtection="1">
      <alignment vertical="center"/>
    </xf>
    <xf numFmtId="176" fontId="0" fillId="0" borderId="20" xfId="0" applyNumberFormat="1" applyFont="1" applyBorder="1" applyAlignment="1">
      <alignment horizontal="right" vertical="center"/>
    </xf>
    <xf numFmtId="177" fontId="0" fillId="0" borderId="27" xfId="1" applyNumberFormat="1" applyFont="1" applyBorder="1" applyAlignment="1" applyProtection="1">
      <alignment vertical="center"/>
    </xf>
    <xf numFmtId="177" fontId="0" fillId="0" borderId="20" xfId="1" applyNumberFormat="1" applyFont="1" applyBorder="1" applyAlignment="1" applyProtection="1">
      <alignment vertical="center"/>
    </xf>
    <xf numFmtId="177" fontId="0" fillId="0" borderId="28" xfId="1" applyNumberFormat="1" applyFont="1" applyBorder="1" applyAlignment="1" applyProtection="1">
      <alignment vertical="center"/>
    </xf>
    <xf numFmtId="0" fontId="0" fillId="0" borderId="24" xfId="0" applyBorder="1" applyAlignment="1">
      <alignment horizontal="center" vertical="center"/>
    </xf>
    <xf numFmtId="177" fontId="0" fillId="0" borderId="24" xfId="1" applyNumberFormat="1" applyFont="1" applyBorder="1" applyAlignment="1" applyProtection="1">
      <alignment horizontal="right" vertical="center"/>
    </xf>
    <xf numFmtId="0" fontId="0" fillId="0" borderId="38" xfId="0" applyBorder="1" applyAlignment="1">
      <alignment horizontal="center" vertical="center"/>
    </xf>
    <xf numFmtId="177" fontId="0" fillId="0" borderId="7" xfId="1" applyNumberFormat="1" applyFont="1" applyBorder="1" applyAlignment="1" applyProtection="1">
      <alignment horizontal="right" vertical="center"/>
    </xf>
    <xf numFmtId="177" fontId="0" fillId="0" borderId="10" xfId="1" applyNumberFormat="1" applyFont="1" applyBorder="1" applyAlignment="1" applyProtection="1">
      <alignment horizontal="right" vertical="center"/>
    </xf>
    <xf numFmtId="177" fontId="0" fillId="0" borderId="9" xfId="1" applyNumberFormat="1" applyFont="1" applyBorder="1" applyAlignment="1" applyProtection="1">
      <alignment horizontal="right" vertical="center"/>
    </xf>
    <xf numFmtId="177" fontId="0" fillId="0" borderId="44" xfId="1" applyNumberFormat="1" applyFont="1" applyBorder="1" applyAlignment="1" applyProtection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7" fontId="0" fillId="0" borderId="36" xfId="1" applyNumberFormat="1" applyFont="1" applyBorder="1" applyAlignment="1" applyProtection="1">
      <alignment vertical="center"/>
    </xf>
    <xf numFmtId="177" fontId="0" fillId="0" borderId="26" xfId="1" applyNumberFormat="1" applyFont="1" applyBorder="1" applyAlignment="1" applyProtection="1">
      <alignment vertical="center"/>
    </xf>
    <xf numFmtId="176" fontId="0" fillId="0" borderId="29" xfId="0" applyNumberFormat="1" applyFont="1" applyBorder="1" applyAlignment="1">
      <alignment horizontal="left" vertical="center"/>
    </xf>
    <xf numFmtId="177" fontId="0" fillId="0" borderId="46" xfId="1" applyNumberFormat="1" applyFont="1" applyBorder="1" applyAlignment="1" applyProtection="1">
      <alignment vertical="center"/>
    </xf>
    <xf numFmtId="176" fontId="0" fillId="0" borderId="18" xfId="0" applyNumberFormat="1" applyFont="1" applyBorder="1" applyAlignment="1">
      <alignment horizontal="left" vertical="center"/>
    </xf>
    <xf numFmtId="176" fontId="0" fillId="0" borderId="38" xfId="0" applyNumberFormat="1" applyFont="1" applyBorder="1" applyAlignment="1">
      <alignment horizontal="right" vertical="center"/>
    </xf>
    <xf numFmtId="177" fontId="0" fillId="0" borderId="10" xfId="1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vertical="center"/>
    </xf>
    <xf numFmtId="181" fontId="0" fillId="0" borderId="0" xfId="0" applyNumberFormat="1" applyBorder="1" applyAlignment="1">
      <alignment vertical="center"/>
    </xf>
    <xf numFmtId="181" fontId="0" fillId="0" borderId="0" xfId="0" applyNumberFormat="1" applyAlignment="1">
      <alignment horizontal="right" vertical="center"/>
    </xf>
    <xf numFmtId="181" fontId="0" fillId="0" borderId="0" xfId="0" applyNumberFormat="1" applyFont="1" applyBorder="1" applyAlignment="1">
      <alignment vertical="center"/>
    </xf>
    <xf numFmtId="181" fontId="0" fillId="0" borderId="8" xfId="0" applyNumberFormat="1" applyFont="1" applyBorder="1" applyAlignment="1">
      <alignment horizontal="center" vertical="center"/>
    </xf>
    <xf numFmtId="181" fontId="0" fillId="0" borderId="38" xfId="0" applyNumberFormat="1" applyFont="1" applyBorder="1" applyAlignment="1">
      <alignment horizontal="center" vertical="center"/>
    </xf>
    <xf numFmtId="181" fontId="0" fillId="0" borderId="10" xfId="0" applyNumberFormat="1" applyFont="1" applyBorder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7" fontId="0" fillId="0" borderId="0" xfId="1" applyNumberFormat="1" applyFont="1" applyBorder="1" applyAlignment="1" applyProtection="1">
      <alignment vertical="center"/>
    </xf>
    <xf numFmtId="177" fontId="0" fillId="0" borderId="6" xfId="1" applyNumberFormat="1" applyFont="1" applyBorder="1" applyAlignment="1" applyProtection="1">
      <alignment vertical="center"/>
    </xf>
    <xf numFmtId="177" fontId="0" fillId="0" borderId="0" xfId="1" applyNumberFormat="1" applyFont="1" applyBorder="1" applyAlignment="1" applyProtection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1" applyNumberFormat="1" applyFont="1" applyBorder="1" applyAlignment="1" applyProtection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30" xfId="0" applyNumberFormat="1" applyBorder="1" applyAlignment="1">
      <alignment horizontal="right" vertical="center"/>
    </xf>
    <xf numFmtId="176" fontId="0" fillId="0" borderId="43" xfId="0" applyNumberFormat="1" applyFont="1" applyBorder="1" applyAlignment="1">
      <alignment horizontal="left" vertical="center"/>
    </xf>
    <xf numFmtId="176" fontId="0" fillId="0" borderId="41" xfId="0" applyNumberFormat="1" applyBorder="1" applyAlignment="1">
      <alignment horizontal="right" vertical="center"/>
    </xf>
    <xf numFmtId="177" fontId="0" fillId="0" borderId="23" xfId="1" applyNumberFormat="1" applyFont="1" applyBorder="1" applyAlignment="1" applyProtection="1">
      <alignment horizontal="right" vertical="center"/>
    </xf>
    <xf numFmtId="177" fontId="0" fillId="0" borderId="30" xfId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7" fontId="0" fillId="0" borderId="22" xfId="1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7" xfId="0" applyNumberFormat="1" applyFont="1" applyBorder="1" applyAlignment="1">
      <alignment horizontal="right" vertical="center"/>
    </xf>
    <xf numFmtId="177" fontId="0" fillId="0" borderId="4" xfId="1" applyNumberFormat="1" applyFont="1" applyBorder="1" applyAlignment="1" applyProtection="1">
      <alignment vertical="center"/>
    </xf>
    <xf numFmtId="177" fontId="0" fillId="0" borderId="48" xfId="1" applyNumberFormat="1" applyFont="1" applyBorder="1" applyAlignment="1" applyProtection="1">
      <alignment vertical="center"/>
    </xf>
    <xf numFmtId="177" fontId="0" fillId="0" borderId="1" xfId="1" applyNumberFormat="1" applyFont="1" applyBorder="1" applyAlignment="1" applyProtection="1">
      <alignment vertical="center"/>
    </xf>
    <xf numFmtId="177" fontId="0" fillId="0" borderId="38" xfId="1" applyNumberFormat="1" applyFont="1" applyBorder="1" applyAlignment="1" applyProtection="1">
      <alignment vertical="center"/>
    </xf>
    <xf numFmtId="178" fontId="0" fillId="0" borderId="27" xfId="0" applyNumberFormat="1" applyBorder="1" applyAlignment="1">
      <alignment vertical="center"/>
    </xf>
    <xf numFmtId="178" fontId="0" fillId="0" borderId="10" xfId="1" applyNumberFormat="1" applyFont="1" applyBorder="1" applyAlignment="1" applyProtection="1">
      <alignment vertical="center"/>
    </xf>
    <xf numFmtId="176" fontId="2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7" fontId="0" fillId="0" borderId="49" xfId="0" applyNumberFormat="1" applyBorder="1" applyAlignment="1">
      <alignment vertical="center"/>
    </xf>
    <xf numFmtId="177" fontId="0" fillId="0" borderId="49" xfId="1" applyNumberFormat="1" applyFont="1" applyBorder="1" applyAlignment="1" applyProtection="1">
      <alignment horizontal="right" vertical="center"/>
    </xf>
    <xf numFmtId="177" fontId="0" fillId="0" borderId="50" xfId="0" applyNumberFormat="1" applyBorder="1" applyAlignment="1">
      <alignment vertical="center"/>
    </xf>
    <xf numFmtId="177" fontId="0" fillId="0" borderId="50" xfId="1" applyNumberFormat="1" applyFont="1" applyBorder="1" applyAlignment="1" applyProtection="1">
      <alignment horizontal="right" vertical="center"/>
    </xf>
    <xf numFmtId="177" fontId="0" fillId="0" borderId="51" xfId="0" applyNumberFormat="1" applyBorder="1" applyAlignment="1">
      <alignment vertical="center"/>
    </xf>
    <xf numFmtId="177" fontId="0" fillId="0" borderId="51" xfId="1" applyNumberFormat="1" applyFont="1" applyBorder="1" applyAlignment="1" applyProtection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0" fillId="0" borderId="52" xfId="1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176" fontId="0" fillId="0" borderId="53" xfId="0" applyNumberFormat="1" applyFont="1" applyBorder="1" applyAlignment="1">
      <alignment horizontal="right" vertical="center"/>
    </xf>
    <xf numFmtId="177" fontId="0" fillId="0" borderId="39" xfId="0" applyNumberFormat="1" applyBorder="1" applyAlignment="1">
      <alignment vertical="center"/>
    </xf>
    <xf numFmtId="177" fontId="0" fillId="0" borderId="39" xfId="1" applyNumberFormat="1" applyFont="1" applyBorder="1" applyAlignment="1" applyProtection="1">
      <alignment horizontal="right" vertical="center"/>
    </xf>
    <xf numFmtId="182" fontId="0" fillId="0" borderId="50" xfId="0" applyNumberForma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41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7" fontId="0" fillId="0" borderId="49" xfId="1" applyNumberFormat="1" applyFont="1" applyBorder="1" applyAlignment="1" applyProtection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83" fontId="0" fillId="0" borderId="50" xfId="0" applyNumberFormat="1" applyBorder="1" applyAlignment="1">
      <alignment vertical="center"/>
    </xf>
    <xf numFmtId="183" fontId="0" fillId="0" borderId="50" xfId="1" applyNumberFormat="1" applyFont="1" applyBorder="1" applyAlignment="1" applyProtection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50" xfId="1" applyNumberFormat="1" applyFont="1" applyBorder="1" applyAlignment="1" applyProtection="1">
      <alignment vertical="center"/>
    </xf>
    <xf numFmtId="176" fontId="0" fillId="0" borderId="31" xfId="0" applyNumberFormat="1" applyFon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0" fillId="0" borderId="52" xfId="1" applyNumberFormat="1" applyFont="1" applyBorder="1" applyAlignment="1" applyProtection="1">
      <alignment vertical="center"/>
    </xf>
    <xf numFmtId="176" fontId="0" fillId="0" borderId="53" xfId="0" applyNumberFormat="1" applyBorder="1" applyAlignment="1">
      <alignment vertical="center"/>
    </xf>
    <xf numFmtId="178" fontId="0" fillId="0" borderId="39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0" xfId="1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horizontal="left"/>
    </xf>
    <xf numFmtId="0" fontId="0" fillId="0" borderId="4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6" fontId="5" fillId="0" borderId="1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vertical="center"/>
    </xf>
    <xf numFmtId="0" fontId="0" fillId="0" borderId="55" xfId="0" applyBorder="1" applyAlignment="1">
      <alignment horizontal="distributed" vertical="center"/>
    </xf>
    <xf numFmtId="177" fontId="0" fillId="0" borderId="56" xfId="1" applyNumberFormat="1" applyFont="1" applyBorder="1" applyAlignment="1" applyProtection="1">
      <alignment horizontal="center" vertical="center"/>
    </xf>
    <xf numFmtId="177" fontId="0" fillId="0" borderId="35" xfId="1" applyNumberFormat="1" applyFont="1" applyBorder="1" applyAlignment="1" applyProtection="1">
      <alignment horizontal="center" vertical="center"/>
    </xf>
    <xf numFmtId="177" fontId="0" fillId="0" borderId="37" xfId="1" applyNumberFormat="1" applyFont="1" applyBorder="1" applyAlignment="1" applyProtection="1">
      <alignment horizontal="center" vertical="center"/>
    </xf>
    <xf numFmtId="177" fontId="0" fillId="0" borderId="46" xfId="1" applyNumberFormat="1" applyFont="1" applyBorder="1" applyAlignment="1" applyProtection="1">
      <alignment horizontal="center" vertical="center"/>
    </xf>
    <xf numFmtId="177" fontId="0" fillId="0" borderId="23" xfId="1" applyNumberFormat="1" applyFont="1" applyBorder="1" applyAlignment="1" applyProtection="1">
      <alignment horizontal="center" vertical="center"/>
    </xf>
    <xf numFmtId="177" fontId="0" fillId="0" borderId="28" xfId="1" applyNumberFormat="1" applyFont="1" applyBorder="1" applyAlignment="1" applyProtection="1">
      <alignment horizontal="center" vertical="center"/>
    </xf>
    <xf numFmtId="177" fontId="0" fillId="0" borderId="9" xfId="1" applyNumberFormat="1" applyFont="1" applyBorder="1" applyAlignment="1" applyProtection="1">
      <alignment horizontal="center" vertical="center"/>
    </xf>
    <xf numFmtId="177" fontId="0" fillId="0" borderId="10" xfId="1" applyNumberFormat="1" applyFont="1" applyBorder="1" applyAlignment="1" applyProtection="1">
      <alignment horizontal="center" vertical="center"/>
    </xf>
    <xf numFmtId="177" fontId="0" fillId="0" borderId="57" xfId="1" applyNumberFormat="1" applyFont="1" applyBorder="1" applyAlignment="1" applyProtection="1">
      <alignment vertical="center"/>
    </xf>
    <xf numFmtId="177" fontId="0" fillId="0" borderId="44" xfId="1" applyNumberFormat="1" applyFont="1" applyBorder="1" applyAlignment="1" applyProtection="1">
      <alignment vertical="center"/>
    </xf>
    <xf numFmtId="176" fontId="0" fillId="0" borderId="22" xfId="0" applyNumberFormat="1" applyFon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7" fontId="0" fillId="0" borderId="54" xfId="1" applyNumberFormat="1" applyFont="1" applyBorder="1" applyAlignment="1" applyProtection="1">
      <alignment vertical="center"/>
    </xf>
    <xf numFmtId="177" fontId="0" fillId="0" borderId="33" xfId="1" applyNumberFormat="1" applyFont="1" applyBorder="1" applyAlignment="1" applyProtection="1">
      <alignment vertical="center"/>
    </xf>
    <xf numFmtId="176" fontId="0" fillId="0" borderId="0" xfId="0" applyNumberFormat="1" applyFont="1" applyAlignment="1">
      <alignment horizontal="left" vertical="center"/>
    </xf>
    <xf numFmtId="177" fontId="13" fillId="0" borderId="12" xfId="1" applyNumberFormat="1" applyBorder="1" applyAlignment="1">
      <alignment vertical="center"/>
    </xf>
    <xf numFmtId="177" fontId="13" fillId="0" borderId="18" xfId="1" applyNumberFormat="1" applyBorder="1" applyAlignment="1">
      <alignment vertical="center"/>
    </xf>
    <xf numFmtId="177" fontId="13" fillId="0" borderId="22" xfId="1" applyNumberFormat="1" applyBorder="1" applyAlignment="1">
      <alignment vertical="center"/>
    </xf>
    <xf numFmtId="177" fontId="13" fillId="0" borderId="22" xfId="1" applyNumberFormat="1" applyFont="1" applyBorder="1" applyAlignment="1">
      <alignment vertical="center"/>
    </xf>
    <xf numFmtId="177" fontId="13" fillId="0" borderId="31" xfId="1" applyNumberFormat="1" applyBorder="1" applyAlignment="1">
      <alignment vertical="center"/>
    </xf>
    <xf numFmtId="177" fontId="13" fillId="0" borderId="7" xfId="1" applyNumberFormat="1" applyBorder="1" applyAlignment="1">
      <alignment vertical="center"/>
    </xf>
    <xf numFmtId="177" fontId="13" fillId="0" borderId="9" xfId="1" applyNumberFormat="1" applyBorder="1" applyAlignment="1">
      <alignment vertical="center"/>
    </xf>
    <xf numFmtId="177" fontId="13" fillId="0" borderId="12" xfId="1" applyNumberFormat="1" applyFill="1" applyBorder="1" applyAlignment="1">
      <alignment vertical="center"/>
    </xf>
    <xf numFmtId="177" fontId="13" fillId="0" borderId="18" xfId="1" applyNumberFormat="1" applyFill="1" applyBorder="1" applyAlignment="1">
      <alignment vertical="center"/>
    </xf>
    <xf numFmtId="177" fontId="13" fillId="0" borderId="22" xfId="1" applyNumberFormat="1" applyFill="1" applyBorder="1" applyAlignment="1">
      <alignment vertical="center"/>
    </xf>
    <xf numFmtId="177" fontId="13" fillId="0" borderId="29" xfId="1" applyNumberFormat="1" applyFill="1" applyBorder="1" applyAlignment="1">
      <alignment vertical="center"/>
    </xf>
    <xf numFmtId="177" fontId="13" fillId="0" borderId="7" xfId="1" applyNumberFormat="1" applyFill="1" applyBorder="1" applyAlignment="1">
      <alignment vertical="center"/>
    </xf>
    <xf numFmtId="177" fontId="13" fillId="0" borderId="22" xfId="1" quotePrefix="1" applyNumberFormat="1" applyFont="1" applyFill="1" applyBorder="1" applyAlignment="1">
      <alignment horizontal="right" vertical="center"/>
    </xf>
    <xf numFmtId="177" fontId="13" fillId="0" borderId="7" xfId="1" quotePrefix="1" applyNumberFormat="1" applyFont="1" applyFill="1" applyBorder="1" applyAlignment="1">
      <alignment horizontal="right" vertical="center"/>
    </xf>
    <xf numFmtId="177" fontId="13" fillId="0" borderId="4" xfId="1" applyNumberFormat="1" applyFill="1" applyBorder="1" applyAlignment="1">
      <alignment vertical="center"/>
    </xf>
    <xf numFmtId="177" fontId="13" fillId="0" borderId="2" xfId="1" applyNumberFormat="1" applyFill="1" applyBorder="1" applyAlignment="1">
      <alignment vertical="center"/>
    </xf>
    <xf numFmtId="177" fontId="0" fillId="0" borderId="22" xfId="0" quotePrefix="1" applyNumberFormat="1" applyFill="1" applyBorder="1" applyAlignment="1">
      <alignment horizontal="right" vertical="center"/>
    </xf>
    <xf numFmtId="41" fontId="0" fillId="0" borderId="39" xfId="0" applyNumberFormat="1" applyBorder="1" applyAlignment="1">
      <alignment horizontal="center" vertical="center"/>
    </xf>
    <xf numFmtId="177" fontId="13" fillId="0" borderId="49" xfId="1" applyNumberFormat="1" applyFill="1" applyBorder="1" applyAlignment="1">
      <alignment horizontal="right" vertical="center"/>
    </xf>
    <xf numFmtId="177" fontId="13" fillId="0" borderId="50" xfId="1" applyNumberFormat="1" applyBorder="1" applyAlignment="1">
      <alignment horizontal="right" vertical="center"/>
    </xf>
    <xf numFmtId="177" fontId="13" fillId="0" borderId="51" xfId="1" applyNumberFormat="1" applyBorder="1" applyAlignment="1">
      <alignment horizontal="right" vertical="center"/>
    </xf>
    <xf numFmtId="177" fontId="0" fillId="0" borderId="51" xfId="1" applyNumberFormat="1" applyFont="1" applyBorder="1" applyAlignment="1">
      <alignment horizontal="right" vertical="center"/>
    </xf>
    <xf numFmtId="177" fontId="13" fillId="0" borderId="52" xfId="1" applyNumberFormat="1" applyBorder="1" applyAlignment="1">
      <alignment horizontal="right" vertical="center"/>
    </xf>
    <xf numFmtId="177" fontId="13" fillId="0" borderId="39" xfId="1" applyNumberFormat="1" applyBorder="1" applyAlignment="1">
      <alignment horizontal="right" vertical="center"/>
    </xf>
    <xf numFmtId="177" fontId="13" fillId="0" borderId="49" xfId="1" applyNumberFormat="1" applyBorder="1" applyAlignment="1">
      <alignment vertical="center"/>
    </xf>
    <xf numFmtId="183" fontId="13" fillId="0" borderId="50" xfId="1" applyNumberFormat="1" applyBorder="1" applyAlignment="1">
      <alignment vertical="center"/>
    </xf>
    <xf numFmtId="178" fontId="13" fillId="0" borderId="50" xfId="1" applyNumberFormat="1" applyBorder="1" applyAlignment="1">
      <alignment vertical="center"/>
    </xf>
    <xf numFmtId="178" fontId="13" fillId="0" borderId="52" xfId="1" applyNumberFormat="1" applyBorder="1" applyAlignment="1">
      <alignment vertical="center"/>
    </xf>
    <xf numFmtId="178" fontId="13" fillId="0" borderId="39" xfId="1" applyNumberFormat="1" applyBorder="1" applyAlignment="1">
      <alignment vertical="center"/>
    </xf>
    <xf numFmtId="178" fontId="13" fillId="0" borderId="52" xfId="1" applyNumberFormat="1" applyFill="1" applyBorder="1" applyAlignment="1">
      <alignment vertical="center"/>
    </xf>
    <xf numFmtId="177" fontId="13" fillId="0" borderId="5" xfId="1" applyNumberFormat="1" applyFill="1" applyBorder="1" applyAlignment="1">
      <alignment vertical="center"/>
    </xf>
    <xf numFmtId="177" fontId="13" fillId="0" borderId="23" xfId="1" applyNumberFormat="1" applyFill="1" applyBorder="1" applyAlignment="1">
      <alignment vertical="center"/>
    </xf>
    <xf numFmtId="177" fontId="13" fillId="0" borderId="37" xfId="1" applyNumberFormat="1" applyFill="1" applyBorder="1" applyAlignment="1">
      <alignment vertical="center"/>
    </xf>
    <xf numFmtId="177" fontId="13" fillId="0" borderId="9" xfId="1" quotePrefix="1" applyNumberFormat="1" applyFont="1" applyFill="1" applyBorder="1" applyAlignment="1">
      <alignment horizontal="right" vertical="center"/>
    </xf>
    <xf numFmtId="177" fontId="13" fillId="0" borderId="14" xfId="1" applyNumberFormat="1" applyFill="1" applyBorder="1" applyAlignment="1">
      <alignment vertical="center"/>
    </xf>
    <xf numFmtId="177" fontId="13" fillId="0" borderId="9" xfId="1" applyNumberFormat="1" applyFill="1" applyBorder="1" applyAlignment="1">
      <alignment vertical="center"/>
    </xf>
    <xf numFmtId="177" fontId="13" fillId="0" borderId="23" xfId="1" quotePrefix="1" applyNumberFormat="1" applyFont="1" applyFill="1" applyBorder="1" applyAlignment="1">
      <alignment horizontal="right" vertical="center"/>
    </xf>
    <xf numFmtId="177" fontId="13" fillId="0" borderId="57" xfId="1" applyNumberFormat="1" applyFill="1" applyBorder="1" applyAlignment="1">
      <alignment vertical="center"/>
    </xf>
    <xf numFmtId="177" fontId="13" fillId="0" borderId="54" xfId="1" applyNumberFormat="1" applyBorder="1" applyAlignment="1">
      <alignment horizontal="center" vertical="center"/>
    </xf>
    <xf numFmtId="177" fontId="13" fillId="0" borderId="29" xfId="1" applyNumberFormat="1" applyBorder="1" applyAlignment="1">
      <alignment horizontal="center" vertical="center"/>
    </xf>
    <xf numFmtId="177" fontId="13" fillId="0" borderId="22" xfId="1" applyNumberFormat="1" applyBorder="1" applyAlignment="1">
      <alignment horizontal="center" vertical="center"/>
    </xf>
    <xf numFmtId="177" fontId="13" fillId="0" borderId="7" xfId="1" applyNumberFormat="1" applyBorder="1" applyAlignment="1">
      <alignment horizontal="center" vertical="center"/>
    </xf>
    <xf numFmtId="177" fontId="13" fillId="0" borderId="4" xfId="1" applyNumberFormat="1" applyBorder="1" applyAlignment="1">
      <alignment vertical="center"/>
    </xf>
    <xf numFmtId="177" fontId="13" fillId="0" borderId="54" xfId="1" applyNumberFormat="1" applyBorder="1" applyAlignment="1">
      <alignment vertical="center"/>
    </xf>
    <xf numFmtId="0" fontId="2" fillId="0" borderId="1" xfId="0" applyNumberFormat="1" applyFont="1" applyBorder="1" applyAlignment="1">
      <alignment horizontal="distributed" vertical="center" justifyLastLine="1"/>
    </xf>
    <xf numFmtId="177" fontId="13" fillId="0" borderId="18" xfId="1" applyNumberFormat="1" applyFill="1" applyBorder="1" applyAlignment="1">
      <alignment vertical="center"/>
    </xf>
    <xf numFmtId="177" fontId="13" fillId="0" borderId="19" xfId="1" applyNumberForma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7" fontId="0" fillId="0" borderId="5" xfId="1" applyNumberFormat="1" applyFont="1" applyFill="1" applyBorder="1" applyAlignment="1" applyProtection="1">
      <alignment vertical="center"/>
    </xf>
    <xf numFmtId="177" fontId="0" fillId="0" borderId="40" xfId="1" applyNumberFormat="1" applyFont="1" applyFill="1" applyBorder="1" applyAlignment="1" applyProtection="1">
      <alignment vertical="center"/>
    </xf>
    <xf numFmtId="177" fontId="0" fillId="0" borderId="23" xfId="1" applyNumberFormat="1" applyFont="1" applyFill="1" applyBorder="1" applyAlignment="1" applyProtection="1">
      <alignment vertical="center"/>
    </xf>
    <xf numFmtId="177" fontId="0" fillId="0" borderId="21" xfId="1" applyNumberFormat="1" applyFont="1" applyFill="1" applyBorder="1" applyAlignment="1" applyProtection="1">
      <alignment vertical="center"/>
    </xf>
    <xf numFmtId="177" fontId="0" fillId="0" borderId="23" xfId="0" applyNumberFormat="1" applyFill="1" applyBorder="1" applyAlignment="1">
      <alignment horizontal="right" vertical="center"/>
    </xf>
    <xf numFmtId="177" fontId="0" fillId="0" borderId="37" xfId="1" applyNumberFormat="1" applyFont="1" applyFill="1" applyBorder="1" applyAlignment="1" applyProtection="1">
      <alignment vertical="center"/>
    </xf>
    <xf numFmtId="177" fontId="0" fillId="0" borderId="43" xfId="1" applyNumberFormat="1" applyFont="1" applyFill="1" applyBorder="1" applyAlignment="1" applyProtection="1">
      <alignment vertical="center"/>
    </xf>
    <xf numFmtId="177" fontId="0" fillId="0" borderId="19" xfId="1" applyNumberFormat="1" applyFont="1" applyFill="1" applyBorder="1" applyAlignment="1" applyProtection="1">
      <alignment vertical="center"/>
    </xf>
    <xf numFmtId="177" fontId="0" fillId="0" borderId="16" xfId="1" applyNumberFormat="1" applyFont="1" applyFill="1" applyBorder="1" applyAlignment="1" applyProtection="1">
      <alignment vertical="center"/>
    </xf>
    <xf numFmtId="177" fontId="0" fillId="0" borderId="22" xfId="1" applyNumberFormat="1" applyFont="1" applyFill="1" applyBorder="1" applyAlignment="1" applyProtection="1">
      <alignment vertical="center"/>
    </xf>
    <xf numFmtId="177" fontId="0" fillId="0" borderId="28" xfId="1" applyNumberFormat="1" applyFont="1" applyFill="1" applyBorder="1" applyAlignment="1" applyProtection="1">
      <alignment vertical="center"/>
    </xf>
    <xf numFmtId="177" fontId="0" fillId="0" borderId="21" xfId="0" applyNumberFormat="1" applyFill="1" applyBorder="1" applyAlignment="1">
      <alignment horizontal="right" vertical="center"/>
    </xf>
    <xf numFmtId="177" fontId="0" fillId="0" borderId="7" xfId="1" applyNumberFormat="1" applyFont="1" applyFill="1" applyBorder="1" applyAlignment="1" applyProtection="1">
      <alignment horizontal="right" vertical="center"/>
    </xf>
    <xf numFmtId="177" fontId="0" fillId="0" borderId="9" xfId="1" applyNumberFormat="1" applyFont="1" applyFill="1" applyBorder="1" applyAlignment="1" applyProtection="1">
      <alignment horizontal="right" vertical="center"/>
    </xf>
    <xf numFmtId="177" fontId="0" fillId="0" borderId="1" xfId="1" applyNumberFormat="1" applyFont="1" applyFill="1" applyBorder="1" applyAlignment="1" applyProtection="1">
      <alignment horizontal="right" vertical="center"/>
    </xf>
    <xf numFmtId="177" fontId="0" fillId="0" borderId="12" xfId="1" applyNumberFormat="1" applyFont="1" applyFill="1" applyBorder="1" applyAlignment="1" applyProtection="1">
      <alignment vertical="center"/>
    </xf>
    <xf numFmtId="177" fontId="0" fillId="0" borderId="14" xfId="1" applyNumberFormat="1" applyFont="1" applyFill="1" applyBorder="1" applyAlignment="1" applyProtection="1">
      <alignment vertical="center"/>
    </xf>
    <xf numFmtId="177" fontId="0" fillId="0" borderId="13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18" xfId="1" applyNumberFormat="1" applyFont="1" applyFill="1" applyBorder="1" applyAlignment="1" applyProtection="1">
      <alignment vertical="center"/>
    </xf>
    <xf numFmtId="177" fontId="0" fillId="0" borderId="7" xfId="1" applyNumberFormat="1" applyFont="1" applyFill="1" applyBorder="1" applyAlignment="1" applyProtection="1">
      <alignment vertical="center"/>
    </xf>
    <xf numFmtId="177" fontId="0" fillId="0" borderId="10" xfId="1" applyNumberFormat="1" applyFont="1" applyFill="1" applyBorder="1" applyAlignment="1" applyProtection="1">
      <alignment vertical="center"/>
    </xf>
    <xf numFmtId="181" fontId="0" fillId="0" borderId="0" xfId="0" applyNumberFormat="1" applyFill="1" applyAlignment="1">
      <alignment vertical="center"/>
    </xf>
    <xf numFmtId="181" fontId="0" fillId="0" borderId="0" xfId="0" applyNumberFormat="1" applyFill="1" applyBorder="1" applyAlignment="1">
      <alignment vertical="center"/>
    </xf>
    <xf numFmtId="181" fontId="0" fillId="0" borderId="0" xfId="0" applyNumberFormat="1" applyFill="1" applyAlignment="1">
      <alignment horizontal="right" vertical="center"/>
    </xf>
    <xf numFmtId="177" fontId="0" fillId="0" borderId="15" xfId="1" applyNumberFormat="1" applyFont="1" applyFill="1" applyBorder="1" applyAlignment="1" applyProtection="1">
      <alignment vertical="center"/>
    </xf>
    <xf numFmtId="177" fontId="0" fillId="0" borderId="0" xfId="1" applyNumberFormat="1" applyFont="1" applyFill="1" applyBorder="1" applyAlignment="1" applyProtection="1">
      <alignment vertical="center"/>
    </xf>
    <xf numFmtId="177" fontId="0" fillId="0" borderId="20" xfId="1" applyNumberFormat="1" applyFont="1" applyFill="1" applyBorder="1" applyAlignment="1" applyProtection="1">
      <alignment vertical="center"/>
    </xf>
    <xf numFmtId="177" fontId="0" fillId="0" borderId="17" xfId="1" applyNumberFormat="1" applyFont="1" applyFill="1" applyBorder="1" applyAlignment="1" applyProtection="1">
      <alignment vertical="center"/>
    </xf>
    <xf numFmtId="177" fontId="0" fillId="0" borderId="24" xfId="1" applyNumberFormat="1" applyFont="1" applyFill="1" applyBorder="1" applyAlignment="1" applyProtection="1">
      <alignment vertical="center"/>
    </xf>
    <xf numFmtId="177" fontId="0" fillId="0" borderId="30" xfId="1" applyNumberFormat="1" applyFont="1" applyFill="1" applyBorder="1" applyAlignment="1" applyProtection="1">
      <alignment vertical="center"/>
    </xf>
    <xf numFmtId="177" fontId="0" fillId="0" borderId="23" xfId="1" applyNumberFormat="1" applyFont="1" applyFill="1" applyBorder="1" applyAlignment="1" applyProtection="1">
      <alignment horizontal="right" vertical="center"/>
    </xf>
    <xf numFmtId="177" fontId="0" fillId="0" borderId="30" xfId="1" applyNumberFormat="1" applyFont="1" applyFill="1" applyBorder="1" applyAlignment="1" applyProtection="1">
      <alignment horizontal="right" vertical="center"/>
    </xf>
    <xf numFmtId="177" fontId="0" fillId="0" borderId="41" xfId="1" applyNumberFormat="1" applyFont="1" applyFill="1" applyBorder="1" applyAlignment="1" applyProtection="1">
      <alignment vertical="center"/>
    </xf>
    <xf numFmtId="177" fontId="0" fillId="0" borderId="26" xfId="1" applyNumberFormat="1" applyFont="1" applyFill="1" applyBorder="1" applyAlignment="1" applyProtection="1">
      <alignment vertical="center"/>
    </xf>
    <xf numFmtId="177" fontId="0" fillId="0" borderId="22" xfId="1" applyNumberFormat="1" applyFont="1" applyFill="1" applyBorder="1" applyAlignment="1" applyProtection="1">
      <alignment horizontal="right" vertical="center"/>
    </xf>
    <xf numFmtId="177" fontId="0" fillId="0" borderId="10" xfId="1" applyNumberFormat="1" applyFont="1" applyFill="1" applyBorder="1" applyAlignment="1" applyProtection="1">
      <alignment horizontal="right" vertical="center"/>
    </xf>
    <xf numFmtId="177" fontId="0" fillId="0" borderId="4" xfId="1" applyNumberFormat="1" applyFont="1" applyFill="1" applyBorder="1" applyAlignment="1" applyProtection="1">
      <alignment vertical="center"/>
    </xf>
    <xf numFmtId="177" fontId="0" fillId="0" borderId="48" xfId="1" applyNumberFormat="1" applyFont="1" applyFill="1" applyBorder="1" applyAlignment="1" applyProtection="1">
      <alignment vertical="center"/>
    </xf>
    <xf numFmtId="177" fontId="0" fillId="0" borderId="27" xfId="1" applyNumberFormat="1" applyFont="1" applyFill="1" applyBorder="1" applyAlignment="1" applyProtection="1">
      <alignment vertical="center"/>
    </xf>
    <xf numFmtId="177" fontId="13" fillId="0" borderId="18" xfId="1" applyNumberFormat="1" applyFill="1" applyBorder="1" applyAlignment="1">
      <alignment vertical="center"/>
    </xf>
    <xf numFmtId="177" fontId="0" fillId="0" borderId="23" xfId="1" applyNumberFormat="1" applyFont="1" applyFill="1" applyBorder="1" applyAlignment="1" applyProtection="1">
      <alignment vertical="center"/>
    </xf>
    <xf numFmtId="177" fontId="0" fillId="0" borderId="28" xfId="1" applyNumberFormat="1" applyFont="1" applyFill="1" applyBorder="1" applyAlignment="1" applyProtection="1">
      <alignment vertical="center"/>
    </xf>
    <xf numFmtId="177" fontId="0" fillId="0" borderId="22" xfId="1" applyNumberFormat="1" applyFont="1" applyFill="1" applyBorder="1" applyAlignment="1" applyProtection="1">
      <alignment vertical="center"/>
    </xf>
    <xf numFmtId="177" fontId="13" fillId="0" borderId="19" xfId="1" applyNumberForma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textRotation="255"/>
    </xf>
    <xf numFmtId="176" fontId="0" fillId="0" borderId="27" xfId="0" applyNumberFormat="1" applyFont="1" applyBorder="1" applyAlignment="1">
      <alignment horizontal="left" vertical="center"/>
    </xf>
    <xf numFmtId="176" fontId="0" fillId="0" borderId="28" xfId="0" applyNumberFormat="1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180" fontId="11" fillId="0" borderId="11" xfId="1" applyNumberFormat="1" applyFont="1" applyBorder="1" applyAlignment="1" applyProtection="1">
      <alignment vertical="center" textRotation="255"/>
    </xf>
    <xf numFmtId="177" fontId="13" fillId="0" borderId="18" xfId="1" applyNumberFormat="1" applyFill="1" applyBorder="1" applyAlignment="1">
      <alignment vertical="center"/>
    </xf>
    <xf numFmtId="177" fontId="0" fillId="0" borderId="29" xfId="0" applyNumberFormat="1" applyFill="1" applyBorder="1" applyAlignment="1">
      <alignment vertical="center"/>
    </xf>
    <xf numFmtId="177" fontId="0" fillId="0" borderId="23" xfId="1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77" fontId="0" fillId="0" borderId="23" xfId="1" applyNumberFormat="1" applyFont="1" applyBorder="1" applyAlignment="1" applyProtection="1">
      <alignment vertical="center"/>
    </xf>
    <xf numFmtId="177" fontId="0" fillId="0" borderId="28" xfId="1" applyNumberFormat="1" applyFont="1" applyBorder="1" applyAlignment="1" applyProtection="1">
      <alignment vertical="center"/>
    </xf>
    <xf numFmtId="0" fontId="10" fillId="0" borderId="11" xfId="2" applyFont="1" applyBorder="1" applyAlignment="1">
      <alignment horizontal="distributed" vertical="center"/>
    </xf>
    <xf numFmtId="0" fontId="0" fillId="0" borderId="4" xfId="0" applyNumberFormat="1" applyFont="1" applyFill="1" applyBorder="1" applyAlignment="1">
      <alignment horizontal="center" vertical="center"/>
    </xf>
    <xf numFmtId="181" fontId="0" fillId="0" borderId="39" xfId="0" applyNumberFormat="1" applyFont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181" fontId="13" fillId="0" borderId="53" xfId="0" applyNumberFormat="1" applyFont="1" applyFill="1" applyBorder="1" applyAlignment="1">
      <alignment horizontal="center" vertical="center"/>
    </xf>
    <xf numFmtId="181" fontId="0" fillId="0" borderId="39" xfId="0" applyNumberFormat="1" applyFont="1" applyFill="1" applyBorder="1" applyAlignment="1">
      <alignment horizontal="center" vertical="center"/>
    </xf>
    <xf numFmtId="177" fontId="0" fillId="0" borderId="28" xfId="1" applyNumberFormat="1" applyFont="1" applyFill="1" applyBorder="1" applyAlignment="1" applyProtection="1">
      <alignment vertical="center"/>
    </xf>
    <xf numFmtId="180" fontId="11" fillId="0" borderId="45" xfId="1" applyNumberFormat="1" applyFont="1" applyBorder="1" applyAlignment="1" applyProtection="1">
      <alignment vertical="center" textRotation="255"/>
    </xf>
    <xf numFmtId="176" fontId="0" fillId="0" borderId="24" xfId="0" applyNumberFormat="1" applyFont="1" applyBorder="1" applyAlignment="1">
      <alignment horizontal="right" vertical="center"/>
    </xf>
    <xf numFmtId="177" fontId="0" fillId="0" borderId="22" xfId="1" applyNumberFormat="1" applyFont="1" applyFill="1" applyBorder="1" applyAlignment="1" applyProtection="1">
      <alignment vertical="center"/>
    </xf>
    <xf numFmtId="180" fontId="11" fillId="0" borderId="7" xfId="1" applyNumberFormat="1" applyFont="1" applyBorder="1" applyAlignment="1" applyProtection="1">
      <alignment vertical="center" textRotation="255"/>
    </xf>
    <xf numFmtId="0" fontId="10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7" fontId="13" fillId="0" borderId="19" xfId="1" applyNumberFormat="1" applyFill="1" applyBorder="1" applyAlignment="1">
      <alignment vertical="center"/>
    </xf>
    <xf numFmtId="177" fontId="0" fillId="0" borderId="37" xfId="0" applyNumberFormat="1" applyFill="1" applyBorder="1" applyAlignment="1">
      <alignment vertical="center"/>
    </xf>
    <xf numFmtId="181" fontId="0" fillId="0" borderId="4" xfId="0" applyNumberFormat="1" applyFont="1" applyFill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53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12" fillId="0" borderId="50" xfId="0" applyNumberFormat="1" applyFont="1" applyBorder="1" applyAlignment="1">
      <alignment horizontal="right" vertical="center"/>
    </xf>
    <xf numFmtId="177" fontId="13" fillId="0" borderId="5" xfId="1" applyNumberFormat="1" applyBorder="1" applyAlignment="1">
      <alignment vertical="center"/>
    </xf>
    <xf numFmtId="178" fontId="0" fillId="0" borderId="6" xfId="1" applyNumberFormat="1" applyFont="1" applyBorder="1" applyAlignment="1" applyProtection="1">
      <alignment vertical="center"/>
    </xf>
    <xf numFmtId="177" fontId="13" fillId="0" borderId="19" xfId="1" applyNumberFormat="1" applyBorder="1" applyAlignment="1">
      <alignment vertical="center"/>
    </xf>
    <xf numFmtId="177" fontId="13" fillId="0" borderId="23" xfId="1" applyNumberFormat="1" applyBorder="1" applyAlignment="1">
      <alignment vertical="center"/>
    </xf>
    <xf numFmtId="177" fontId="13" fillId="0" borderId="14" xfId="1" applyNumberFormat="1" applyBorder="1" applyAlignment="1">
      <alignment vertical="center"/>
    </xf>
    <xf numFmtId="177" fontId="13" fillId="0" borderId="23" xfId="1" applyNumberFormat="1" applyFont="1" applyBorder="1" applyAlignment="1">
      <alignment vertical="center"/>
    </xf>
    <xf numFmtId="177" fontId="13" fillId="0" borderId="58" xfId="1" applyNumberFormat="1" applyBorder="1" applyAlignment="1">
      <alignment vertical="center"/>
    </xf>
    <xf numFmtId="178" fontId="0" fillId="0" borderId="44" xfId="1" applyNumberFormat="1" applyFont="1" applyBorder="1" applyAlignment="1" applyProtection="1">
      <alignment vertical="center"/>
    </xf>
    <xf numFmtId="177" fontId="13" fillId="0" borderId="50" xfId="1" applyNumberFormat="1" applyBorder="1" applyAlignment="1">
      <alignment vertical="center"/>
    </xf>
    <xf numFmtId="177" fontId="0" fillId="0" borderId="50" xfId="1" applyNumberFormat="1" applyFont="1" applyBorder="1" applyAlignment="1" applyProtection="1">
      <alignment vertical="center"/>
    </xf>
    <xf numFmtId="177" fontId="13" fillId="0" borderId="52" xfId="1" applyNumberFormat="1" applyBorder="1" applyAlignment="1">
      <alignment vertical="center"/>
    </xf>
    <xf numFmtId="177" fontId="0" fillId="0" borderId="45" xfId="1" applyNumberFormat="1" applyFont="1" applyBorder="1" applyAlignment="1" applyProtection="1">
      <alignment vertical="center"/>
    </xf>
    <xf numFmtId="177" fontId="13" fillId="0" borderId="45" xfId="1" applyNumberFormat="1" applyBorder="1" applyAlignment="1">
      <alignment vertical="center"/>
    </xf>
    <xf numFmtId="177" fontId="0" fillId="0" borderId="11" xfId="1" applyNumberFormat="1" applyFont="1" applyBorder="1" applyAlignment="1" applyProtection="1">
      <alignment vertical="center"/>
    </xf>
    <xf numFmtId="177" fontId="13" fillId="0" borderId="11" xfId="1" applyNumberFormat="1" applyBorder="1" applyAlignment="1">
      <alignment vertical="center"/>
    </xf>
    <xf numFmtId="177" fontId="13" fillId="0" borderId="39" xfId="1" applyNumberFormat="1" applyBorder="1" applyAlignment="1">
      <alignment vertical="center"/>
    </xf>
    <xf numFmtId="177" fontId="0" fillId="0" borderId="39" xfId="1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Ｈ１０決算ベー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45</xdr:row>
      <xdr:rowOff>360</xdr:rowOff>
    </xdr:from>
    <xdr:to>
      <xdr:col>7</xdr:col>
      <xdr:colOff>1080</xdr:colOff>
      <xdr:row>45</xdr:row>
      <xdr:rowOff>360</xdr:rowOff>
    </xdr:to>
    <xdr:sp macro="" textlink="">
      <xdr:nvSpPr>
        <xdr:cNvPr id="2" name="Line 1"/>
        <xdr:cNvSpPr/>
      </xdr:nvSpPr>
      <xdr:spPr>
        <a:xfrm flipH="1">
          <a:off x="5143320" y="10325880"/>
          <a:ext cx="931320" cy="0"/>
        </a:xfrm>
        <a:prstGeom prst="line">
          <a:avLst/>
        </a:prstGeom>
        <a:ln w="9360" cap="sq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45</xdr:row>
      <xdr:rowOff>360</xdr:rowOff>
    </xdr:from>
    <xdr:to>
      <xdr:col>7</xdr:col>
      <xdr:colOff>1080</xdr:colOff>
      <xdr:row>45</xdr:row>
      <xdr:rowOff>360</xdr:rowOff>
    </xdr:to>
    <xdr:sp macro="" textlink="">
      <xdr:nvSpPr>
        <xdr:cNvPr id="2" name="Line 1"/>
        <xdr:cNvSpPr/>
      </xdr:nvSpPr>
      <xdr:spPr>
        <a:xfrm flipH="1">
          <a:off x="5143320" y="10325880"/>
          <a:ext cx="931320" cy="0"/>
        </a:xfrm>
        <a:prstGeom prst="line">
          <a:avLst/>
        </a:prstGeom>
        <a:ln w="9360" cap="sq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view="pageBreakPreview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L14" sqref="L14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/>
    <col min="12" max="12" width="9.875" style="1" customWidth="1"/>
    <col min="13" max="257" width="9" style="1"/>
  </cols>
  <sheetData>
    <row r="1" spans="1:11" ht="33.950000000000003" customHeight="1">
      <c r="A1" s="307" t="s">
        <v>0</v>
      </c>
      <c r="B1" s="307"/>
      <c r="C1" s="307"/>
      <c r="D1" s="307"/>
      <c r="E1" s="257" t="s">
        <v>235</v>
      </c>
      <c r="F1" s="3"/>
    </row>
    <row r="3" spans="1:11" ht="14.25">
      <c r="A3" s="4" t="s">
        <v>1</v>
      </c>
    </row>
    <row r="5" spans="1:11">
      <c r="A5" s="5" t="s">
        <v>2</v>
      </c>
      <c r="B5" s="5"/>
      <c r="C5" s="5"/>
      <c r="D5" s="5"/>
      <c r="E5" s="5"/>
    </row>
    <row r="6" spans="1:11" ht="14.25">
      <c r="A6" s="6"/>
      <c r="I6" s="7" t="s">
        <v>3</v>
      </c>
    </row>
    <row r="7" spans="1:11" ht="27" customHeight="1">
      <c r="A7" s="8"/>
      <c r="B7" s="9"/>
      <c r="C7" s="9"/>
      <c r="D7" s="9"/>
      <c r="E7" s="9"/>
      <c r="F7" s="308" t="s">
        <v>4</v>
      </c>
      <c r="G7" s="308"/>
      <c r="H7" s="10" t="s">
        <v>5</v>
      </c>
      <c r="I7" s="11" t="s">
        <v>6</v>
      </c>
    </row>
    <row r="8" spans="1:11" ht="17.100000000000001" customHeight="1">
      <c r="A8" s="12"/>
      <c r="B8" s="13"/>
      <c r="C8" s="13"/>
      <c r="D8" s="13"/>
      <c r="E8" s="13"/>
      <c r="F8" s="14" t="s">
        <v>7</v>
      </c>
      <c r="G8" s="15" t="s">
        <v>8</v>
      </c>
      <c r="H8" s="16"/>
      <c r="I8" s="17"/>
    </row>
    <row r="9" spans="1:11" ht="18" customHeight="1">
      <c r="A9" s="309" t="s">
        <v>9</v>
      </c>
      <c r="B9" s="309" t="s">
        <v>10</v>
      </c>
      <c r="C9" s="18" t="s">
        <v>11</v>
      </c>
      <c r="D9" s="19"/>
      <c r="E9" s="19"/>
      <c r="F9" s="20">
        <v>115961</v>
      </c>
      <c r="G9" s="21">
        <f t="shared" ref="G9:G27" si="0">F9/$F$27*100</f>
        <v>25.642380767053496</v>
      </c>
      <c r="H9" s="343">
        <v>114868</v>
      </c>
      <c r="I9" s="344">
        <f t="shared" ref="I9:I45" si="1">(F9/H9-1)*100</f>
        <v>0.95152697008740184</v>
      </c>
      <c r="K9" s="24"/>
    </row>
    <row r="10" spans="1:11" ht="18" customHeight="1">
      <c r="A10" s="309"/>
      <c r="B10" s="309"/>
      <c r="C10" s="25"/>
      <c r="D10" s="26" t="s">
        <v>12</v>
      </c>
      <c r="E10" s="27"/>
      <c r="F10" s="28">
        <v>33326</v>
      </c>
      <c r="G10" s="29">
        <f t="shared" si="0"/>
        <v>7.3693567789414089</v>
      </c>
      <c r="H10" s="345">
        <v>35162</v>
      </c>
      <c r="I10" s="62">
        <f t="shared" si="1"/>
        <v>-5.2215459871452152</v>
      </c>
    </row>
    <row r="11" spans="1:11" ht="18" customHeight="1">
      <c r="A11" s="309"/>
      <c r="B11" s="309"/>
      <c r="C11" s="25"/>
      <c r="D11" s="32"/>
      <c r="E11" s="33" t="s">
        <v>13</v>
      </c>
      <c r="F11" s="34">
        <v>27935</v>
      </c>
      <c r="G11" s="35">
        <f t="shared" si="0"/>
        <v>6.1772484432493631</v>
      </c>
      <c r="H11" s="346">
        <v>28243</v>
      </c>
      <c r="I11" s="59">
        <f t="shared" si="1"/>
        <v>-1.0905357079630362</v>
      </c>
    </row>
    <row r="12" spans="1:11" ht="18" customHeight="1">
      <c r="A12" s="309"/>
      <c r="B12" s="309"/>
      <c r="C12" s="25"/>
      <c r="D12" s="32"/>
      <c r="E12" s="33" t="s">
        <v>14</v>
      </c>
      <c r="F12" s="34">
        <v>1782</v>
      </c>
      <c r="G12" s="35">
        <f t="shared" si="0"/>
        <v>0.39405250495329752</v>
      </c>
      <c r="H12" s="346">
        <v>3411</v>
      </c>
      <c r="I12" s="59">
        <f t="shared" si="1"/>
        <v>-47.757255936675456</v>
      </c>
    </row>
    <row r="13" spans="1:11" ht="18" customHeight="1">
      <c r="A13" s="309"/>
      <c r="B13" s="309"/>
      <c r="C13" s="25"/>
      <c r="D13" s="38"/>
      <c r="E13" s="33" t="s">
        <v>15</v>
      </c>
      <c r="F13" s="34">
        <v>104</v>
      </c>
      <c r="G13" s="35">
        <f t="shared" si="0"/>
        <v>2.2997452589866969E-2</v>
      </c>
      <c r="H13" s="346">
        <v>211</v>
      </c>
      <c r="I13" s="59">
        <f t="shared" si="1"/>
        <v>-50.710900473933648</v>
      </c>
    </row>
    <row r="14" spans="1:11" ht="18" customHeight="1">
      <c r="A14" s="309"/>
      <c r="B14" s="309"/>
      <c r="C14" s="25"/>
      <c r="D14" s="39" t="s">
        <v>16</v>
      </c>
      <c r="E14" s="40"/>
      <c r="F14" s="20">
        <v>21785</v>
      </c>
      <c r="G14" s="21">
        <f t="shared" si="0"/>
        <v>4.8173029295216532</v>
      </c>
      <c r="H14" s="347">
        <v>22160</v>
      </c>
      <c r="I14" s="57">
        <f t="shared" si="1"/>
        <v>-1.6922382671480163</v>
      </c>
    </row>
    <row r="15" spans="1:11" ht="18" customHeight="1">
      <c r="A15" s="309"/>
      <c r="B15" s="309"/>
      <c r="C15" s="25"/>
      <c r="D15" s="32"/>
      <c r="E15" s="33" t="s">
        <v>17</v>
      </c>
      <c r="F15" s="34">
        <v>1103</v>
      </c>
      <c r="G15" s="35">
        <f t="shared" si="0"/>
        <v>0.24390567506368524</v>
      </c>
      <c r="H15" s="346">
        <v>993</v>
      </c>
      <c r="I15" s="59">
        <f t="shared" si="1"/>
        <v>11.077542799597184</v>
      </c>
    </row>
    <row r="16" spans="1:11" ht="18" customHeight="1">
      <c r="A16" s="309"/>
      <c r="B16" s="309"/>
      <c r="C16" s="25"/>
      <c r="D16" s="32"/>
      <c r="E16" s="42" t="s">
        <v>18</v>
      </c>
      <c r="F16" s="28">
        <v>20682</v>
      </c>
      <c r="G16" s="29">
        <f t="shared" si="0"/>
        <v>4.5733972544579675</v>
      </c>
      <c r="H16" s="345">
        <v>21167</v>
      </c>
      <c r="I16" s="62">
        <f t="shared" si="1"/>
        <v>-2.2913024991732422</v>
      </c>
      <c r="K16" s="43"/>
    </row>
    <row r="17" spans="1:26" ht="18" customHeight="1">
      <c r="A17" s="309"/>
      <c r="B17" s="309"/>
      <c r="C17" s="25"/>
      <c r="D17" s="310" t="s">
        <v>238</v>
      </c>
      <c r="E17" s="310"/>
      <c r="F17" s="28">
        <v>37711</v>
      </c>
      <c r="G17" s="29">
        <f t="shared" si="0"/>
        <v>8.3390089866968573</v>
      </c>
      <c r="H17" s="345">
        <v>32866</v>
      </c>
      <c r="I17" s="62">
        <f t="shared" si="1"/>
        <v>14.741678330189245</v>
      </c>
    </row>
    <row r="18" spans="1:26" ht="18" customHeight="1">
      <c r="A18" s="309"/>
      <c r="B18" s="309"/>
      <c r="C18" s="25"/>
      <c r="D18" s="311" t="s">
        <v>20</v>
      </c>
      <c r="E18" s="311"/>
      <c r="F18" s="34">
        <v>1857</v>
      </c>
      <c r="G18" s="35">
        <f t="shared" si="0"/>
        <v>0.41063720634022077</v>
      </c>
      <c r="H18" s="346">
        <v>1973</v>
      </c>
      <c r="I18" s="59">
        <f t="shared" si="1"/>
        <v>-5.8793715154586978</v>
      </c>
    </row>
    <row r="19" spans="1:26" ht="18" customHeight="1">
      <c r="A19" s="309"/>
      <c r="B19" s="309"/>
      <c r="C19" s="44"/>
      <c r="D19" s="311" t="s">
        <v>21</v>
      </c>
      <c r="E19" s="311"/>
      <c r="F19" s="216">
        <v>0</v>
      </c>
      <c r="G19" s="35">
        <f t="shared" si="0"/>
        <v>0</v>
      </c>
      <c r="H19" s="348">
        <v>0</v>
      </c>
      <c r="I19" s="59" t="e">
        <f t="shared" si="1"/>
        <v>#DIV/0!</v>
      </c>
      <c r="Z19" s="1" t="s">
        <v>22</v>
      </c>
    </row>
    <row r="20" spans="1:26" ht="18" customHeight="1">
      <c r="A20" s="309"/>
      <c r="B20" s="309"/>
      <c r="C20" s="45" t="s">
        <v>23</v>
      </c>
      <c r="D20" s="46"/>
      <c r="E20" s="46"/>
      <c r="F20" s="34">
        <v>14760</v>
      </c>
      <c r="G20" s="35">
        <f t="shared" si="0"/>
        <v>3.2638692329465044</v>
      </c>
      <c r="H20" s="346">
        <v>15501</v>
      </c>
      <c r="I20" s="59">
        <f t="shared" si="1"/>
        <v>-4.7803367524675844</v>
      </c>
    </row>
    <row r="21" spans="1:26" ht="18" customHeight="1">
      <c r="A21" s="309"/>
      <c r="B21" s="309"/>
      <c r="C21" s="45" t="s">
        <v>24</v>
      </c>
      <c r="D21" s="46"/>
      <c r="E21" s="46"/>
      <c r="F21" s="34">
        <v>131399</v>
      </c>
      <c r="G21" s="35">
        <f t="shared" si="0"/>
        <v>29.056175700537786</v>
      </c>
      <c r="H21" s="346">
        <v>125395</v>
      </c>
      <c r="I21" s="59">
        <f t="shared" si="1"/>
        <v>4.788069699748787</v>
      </c>
    </row>
    <row r="22" spans="1:26" ht="18" customHeight="1">
      <c r="A22" s="309"/>
      <c r="B22" s="309"/>
      <c r="C22" s="45" t="s">
        <v>25</v>
      </c>
      <c r="D22" s="46"/>
      <c r="E22" s="46"/>
      <c r="F22" s="34">
        <v>9578</v>
      </c>
      <c r="G22" s="35">
        <f t="shared" si="0"/>
        <v>2.1179769317860178</v>
      </c>
      <c r="H22" s="346">
        <v>9659</v>
      </c>
      <c r="I22" s="59">
        <f t="shared" si="1"/>
        <v>-0.83859612796355343</v>
      </c>
    </row>
    <row r="23" spans="1:26" ht="18" customHeight="1">
      <c r="A23" s="309"/>
      <c r="B23" s="309"/>
      <c r="C23" s="45" t="s">
        <v>26</v>
      </c>
      <c r="D23" s="46"/>
      <c r="E23" s="46"/>
      <c r="F23" s="34">
        <v>53507</v>
      </c>
      <c r="G23" s="35">
        <f t="shared" si="0"/>
        <v>11.83196822813473</v>
      </c>
      <c r="H23" s="346">
        <v>59182</v>
      </c>
      <c r="I23" s="59">
        <f t="shared" si="1"/>
        <v>-9.5890642425061614</v>
      </c>
    </row>
    <row r="24" spans="1:26" ht="18" customHeight="1">
      <c r="A24" s="309"/>
      <c r="B24" s="309"/>
      <c r="C24" s="45" t="s">
        <v>27</v>
      </c>
      <c r="D24" s="46"/>
      <c r="E24" s="46"/>
      <c r="F24" s="34">
        <v>3283</v>
      </c>
      <c r="G24" s="35">
        <f t="shared" si="0"/>
        <v>0.72596766204358898</v>
      </c>
      <c r="H24" s="346">
        <v>3523</v>
      </c>
      <c r="I24" s="59">
        <f t="shared" si="1"/>
        <v>-6.8123758160658525</v>
      </c>
    </row>
    <row r="25" spans="1:26" ht="18" customHeight="1">
      <c r="A25" s="309"/>
      <c r="B25" s="309"/>
      <c r="C25" s="45" t="s">
        <v>28</v>
      </c>
      <c r="D25" s="46"/>
      <c r="E25" s="46"/>
      <c r="F25" s="34">
        <v>57399</v>
      </c>
      <c r="G25" s="35">
        <f t="shared" si="0"/>
        <v>12.692603665440135</v>
      </c>
      <c r="H25" s="346">
        <v>67556</v>
      </c>
      <c r="I25" s="59">
        <f t="shared" si="1"/>
        <v>-15.034933980697495</v>
      </c>
    </row>
    <row r="26" spans="1:26" ht="18" customHeight="1">
      <c r="A26" s="309"/>
      <c r="B26" s="309"/>
      <c r="C26" s="47" t="s">
        <v>29</v>
      </c>
      <c r="D26" s="48"/>
      <c r="E26" s="48"/>
      <c r="F26" s="49">
        <f>483+271+1910+186+17185+1075+45227</f>
        <v>66337</v>
      </c>
      <c r="G26" s="50">
        <f t="shared" si="0"/>
        <v>14.669057812057742</v>
      </c>
      <c r="H26" s="349">
        <v>75406</v>
      </c>
      <c r="I26" s="350">
        <f t="shared" si="1"/>
        <v>-12.026894411585287</v>
      </c>
    </row>
    <row r="27" spans="1:26" ht="18" customHeight="1">
      <c r="A27" s="309"/>
      <c r="B27" s="309"/>
      <c r="C27" s="52" t="s">
        <v>30</v>
      </c>
      <c r="D27" s="53"/>
      <c r="E27" s="53"/>
      <c r="F27" s="54">
        <f>SUM(F9,F20:F26)</f>
        <v>452224</v>
      </c>
      <c r="G27" s="55">
        <f t="shared" si="0"/>
        <v>100</v>
      </c>
      <c r="H27" s="219">
        <f>SUM(H9,H20:H26)</f>
        <v>471090</v>
      </c>
      <c r="I27" s="56">
        <f t="shared" si="1"/>
        <v>-4.0047549300558316</v>
      </c>
    </row>
    <row r="28" spans="1:26" ht="18" customHeight="1">
      <c r="A28" s="309"/>
      <c r="B28" s="309" t="s">
        <v>31</v>
      </c>
      <c r="C28" s="18" t="s">
        <v>32</v>
      </c>
      <c r="D28" s="19"/>
      <c r="E28" s="19"/>
      <c r="F28" s="20">
        <f>+SUM(F29:F31)</f>
        <v>199860</v>
      </c>
      <c r="G28" s="21">
        <f t="shared" ref="G28:G45" si="2">F28/$F$45*100</f>
        <v>44.194912255873199</v>
      </c>
      <c r="H28" s="347">
        <v>202760</v>
      </c>
      <c r="I28" s="57">
        <f t="shared" si="1"/>
        <v>-1.4302623791674907</v>
      </c>
    </row>
    <row r="29" spans="1:26" ht="18" customHeight="1">
      <c r="A29" s="309"/>
      <c r="B29" s="309"/>
      <c r="C29" s="25"/>
      <c r="D29" s="58" t="s">
        <v>33</v>
      </c>
      <c r="E29" s="46"/>
      <c r="F29" s="34">
        <v>117153</v>
      </c>
      <c r="G29" s="35">
        <f t="shared" si="2"/>
        <v>25.905966954429665</v>
      </c>
      <c r="H29" s="346">
        <v>116941</v>
      </c>
      <c r="I29" s="59">
        <f t="shared" si="1"/>
        <v>0.18128799993157863</v>
      </c>
    </row>
    <row r="30" spans="1:26" ht="18" customHeight="1">
      <c r="A30" s="309"/>
      <c r="B30" s="309"/>
      <c r="C30" s="25"/>
      <c r="D30" s="58" t="s">
        <v>34</v>
      </c>
      <c r="E30" s="46"/>
      <c r="F30" s="34">
        <v>7863</v>
      </c>
      <c r="G30" s="35">
        <f t="shared" si="2"/>
        <v>1.7387400934050383</v>
      </c>
      <c r="H30" s="346">
        <v>7795</v>
      </c>
      <c r="I30" s="59">
        <f t="shared" si="1"/>
        <v>0.87235407312380442</v>
      </c>
    </row>
    <row r="31" spans="1:26" ht="18" customHeight="1">
      <c r="A31" s="309"/>
      <c r="B31" s="309"/>
      <c r="C31" s="60"/>
      <c r="D31" s="58" t="s">
        <v>35</v>
      </c>
      <c r="E31" s="46"/>
      <c r="F31" s="34">
        <v>74844</v>
      </c>
      <c r="G31" s="35">
        <f t="shared" si="2"/>
        <v>16.550205208038491</v>
      </c>
      <c r="H31" s="346">
        <v>78024</v>
      </c>
      <c r="I31" s="59">
        <f t="shared" si="1"/>
        <v>-4.0756690249154071</v>
      </c>
    </row>
    <row r="32" spans="1:26" ht="18" customHeight="1">
      <c r="A32" s="309"/>
      <c r="B32" s="309"/>
      <c r="C32" s="61" t="s">
        <v>36</v>
      </c>
      <c r="D32" s="40"/>
      <c r="E32" s="40"/>
      <c r="F32" s="20">
        <f>+SUM(F33:F38)+41</f>
        <v>162702</v>
      </c>
      <c r="G32" s="21">
        <f t="shared" si="2"/>
        <v>35.978187800735917</v>
      </c>
      <c r="H32" s="347">
        <v>162354</v>
      </c>
      <c r="I32" s="57">
        <f t="shared" si="1"/>
        <v>0.21434642817546035</v>
      </c>
    </row>
    <row r="33" spans="1:9" ht="18" customHeight="1">
      <c r="A33" s="309"/>
      <c r="B33" s="309"/>
      <c r="C33" s="25"/>
      <c r="D33" s="58" t="s">
        <v>37</v>
      </c>
      <c r="E33" s="46"/>
      <c r="F33" s="34">
        <v>20515</v>
      </c>
      <c r="G33" s="35">
        <f t="shared" si="2"/>
        <v>4.5364686527030855</v>
      </c>
      <c r="H33" s="346">
        <v>21701</v>
      </c>
      <c r="I33" s="59">
        <f t="shared" si="1"/>
        <v>-5.4651859361319772</v>
      </c>
    </row>
    <row r="34" spans="1:9" ht="18" customHeight="1">
      <c r="A34" s="309"/>
      <c r="B34" s="309"/>
      <c r="C34" s="25"/>
      <c r="D34" s="58" t="s">
        <v>38</v>
      </c>
      <c r="E34" s="46"/>
      <c r="F34" s="34">
        <v>2188</v>
      </c>
      <c r="G34" s="35">
        <f t="shared" si="2"/>
        <v>0.48383102179450893</v>
      </c>
      <c r="H34" s="346">
        <v>2096</v>
      </c>
      <c r="I34" s="59">
        <f t="shared" si="1"/>
        <v>4.3893129770992356</v>
      </c>
    </row>
    <row r="35" spans="1:9" ht="18" customHeight="1">
      <c r="A35" s="309"/>
      <c r="B35" s="309"/>
      <c r="C35" s="25"/>
      <c r="D35" s="58" t="s">
        <v>39</v>
      </c>
      <c r="E35" s="46"/>
      <c r="F35" s="34">
        <v>89931</v>
      </c>
      <c r="G35" s="35">
        <f t="shared" si="2"/>
        <v>19.886383739031984</v>
      </c>
      <c r="H35" s="346">
        <v>84389</v>
      </c>
      <c r="I35" s="59">
        <f t="shared" si="1"/>
        <v>6.5672066264560458</v>
      </c>
    </row>
    <row r="36" spans="1:9" ht="18" customHeight="1">
      <c r="A36" s="309"/>
      <c r="B36" s="309"/>
      <c r="C36" s="25"/>
      <c r="D36" s="58" t="s">
        <v>40</v>
      </c>
      <c r="E36" s="46"/>
      <c r="F36" s="34">
        <v>6700</v>
      </c>
      <c r="G36" s="35">
        <f t="shared" si="2"/>
        <v>1.4815666572318142</v>
      </c>
      <c r="H36" s="346">
        <v>6734</v>
      </c>
      <c r="I36" s="59">
        <f t="shared" si="1"/>
        <v>-0.50490050490050731</v>
      </c>
    </row>
    <row r="37" spans="1:9" ht="18" customHeight="1">
      <c r="A37" s="309"/>
      <c r="B37" s="309"/>
      <c r="C37" s="25"/>
      <c r="D37" s="58" t="s">
        <v>41</v>
      </c>
      <c r="E37" s="46"/>
      <c r="F37" s="34">
        <v>1403</v>
      </c>
      <c r="G37" s="35">
        <f t="shared" si="2"/>
        <v>0.31024448061137844</v>
      </c>
      <c r="H37" s="346">
        <v>1300</v>
      </c>
      <c r="I37" s="59">
        <f t="shared" si="1"/>
        <v>7.9230769230769216</v>
      </c>
    </row>
    <row r="38" spans="1:9" ht="18" customHeight="1">
      <c r="A38" s="309"/>
      <c r="B38" s="309"/>
      <c r="C38" s="60"/>
      <c r="D38" s="58" t="s">
        <v>42</v>
      </c>
      <c r="E38" s="46"/>
      <c r="F38" s="34">
        <v>41924</v>
      </c>
      <c r="G38" s="35">
        <f t="shared" si="2"/>
        <v>9.2706269459382948</v>
      </c>
      <c r="H38" s="346">
        <v>46093</v>
      </c>
      <c r="I38" s="59">
        <f t="shared" si="1"/>
        <v>-9.0447573384244926</v>
      </c>
    </row>
    <row r="39" spans="1:9" ht="18" customHeight="1">
      <c r="A39" s="309"/>
      <c r="B39" s="309"/>
      <c r="C39" s="61" t="s">
        <v>43</v>
      </c>
      <c r="D39" s="40"/>
      <c r="E39" s="40"/>
      <c r="F39" s="20">
        <f>+F40+F43</f>
        <v>89662</v>
      </c>
      <c r="G39" s="21">
        <f t="shared" si="2"/>
        <v>19.826899943390885</v>
      </c>
      <c r="H39" s="347">
        <v>105976</v>
      </c>
      <c r="I39" s="57">
        <f t="shared" si="1"/>
        <v>-15.394051483354721</v>
      </c>
    </row>
    <row r="40" spans="1:9" ht="18" customHeight="1">
      <c r="A40" s="309"/>
      <c r="B40" s="309"/>
      <c r="C40" s="25"/>
      <c r="D40" s="26" t="s">
        <v>44</v>
      </c>
      <c r="E40" s="27"/>
      <c r="F40" s="28">
        <v>85742</v>
      </c>
      <c r="G40" s="29">
        <f t="shared" si="2"/>
        <v>18.960072884234361</v>
      </c>
      <c r="H40" s="345">
        <v>103091</v>
      </c>
      <c r="I40" s="62">
        <f t="shared" si="1"/>
        <v>-16.828821138605697</v>
      </c>
    </row>
    <row r="41" spans="1:9" ht="18" customHeight="1">
      <c r="A41" s="309"/>
      <c r="B41" s="309"/>
      <c r="C41" s="25"/>
      <c r="D41" s="32"/>
      <c r="E41" s="63" t="s">
        <v>45</v>
      </c>
      <c r="F41" s="34">
        <f>50897+8538</f>
        <v>59435</v>
      </c>
      <c r="G41" s="35">
        <f t="shared" si="2"/>
        <v>13.142823025757147</v>
      </c>
      <c r="H41" s="346">
        <v>74182</v>
      </c>
      <c r="I41" s="64">
        <f t="shared" si="1"/>
        <v>-19.879485589496106</v>
      </c>
    </row>
    <row r="42" spans="1:9" ht="18" customHeight="1">
      <c r="A42" s="309"/>
      <c r="B42" s="309"/>
      <c r="C42" s="25"/>
      <c r="D42" s="38"/>
      <c r="E42" s="65" t="s">
        <v>46</v>
      </c>
      <c r="F42" s="34">
        <v>26307</v>
      </c>
      <c r="G42" s="35">
        <f t="shared" si="2"/>
        <v>5.817249858477215</v>
      </c>
      <c r="H42" s="346">
        <v>28909</v>
      </c>
      <c r="I42" s="64">
        <f t="shared" si="1"/>
        <v>-9.0006572347711806</v>
      </c>
    </row>
    <row r="43" spans="1:9" ht="18" customHeight="1">
      <c r="A43" s="309"/>
      <c r="B43" s="309"/>
      <c r="C43" s="25"/>
      <c r="D43" s="58" t="s">
        <v>47</v>
      </c>
      <c r="E43" s="66"/>
      <c r="F43" s="34">
        <v>3920</v>
      </c>
      <c r="G43" s="35">
        <f t="shared" si="2"/>
        <v>0.86682705915652414</v>
      </c>
      <c r="H43" s="346">
        <v>2885</v>
      </c>
      <c r="I43" s="64">
        <f t="shared" si="1"/>
        <v>35.875216637781634</v>
      </c>
    </row>
    <row r="44" spans="1:9" ht="18" customHeight="1">
      <c r="A44" s="309"/>
      <c r="B44" s="309"/>
      <c r="C44" s="67"/>
      <c r="D44" s="68" t="s">
        <v>48</v>
      </c>
      <c r="E44" s="69"/>
      <c r="F44" s="218">
        <v>0</v>
      </c>
      <c r="G44" s="55">
        <f t="shared" si="2"/>
        <v>0</v>
      </c>
      <c r="H44" s="219">
        <v>0</v>
      </c>
      <c r="I44" s="350" t="e">
        <f t="shared" si="1"/>
        <v>#DIV/0!</v>
      </c>
    </row>
    <row r="45" spans="1:9" ht="18" customHeight="1">
      <c r="A45" s="309"/>
      <c r="B45" s="309"/>
      <c r="C45" s="67" t="s">
        <v>49</v>
      </c>
      <c r="D45" s="70"/>
      <c r="E45" s="70"/>
      <c r="F45" s="71">
        <f>SUM(F28,F32,F39)</f>
        <v>452224</v>
      </c>
      <c r="G45" s="56">
        <f t="shared" si="2"/>
        <v>100</v>
      </c>
      <c r="H45" s="219">
        <f>SUM(H28,H32,H39)</f>
        <v>471090</v>
      </c>
      <c r="I45" s="56">
        <f t="shared" si="1"/>
        <v>-4.0047549300558316</v>
      </c>
    </row>
    <row r="46" spans="1:9">
      <c r="A46" s="72" t="s">
        <v>50</v>
      </c>
    </row>
    <row r="47" spans="1:9">
      <c r="A47" s="73" t="s">
        <v>51</v>
      </c>
    </row>
    <row r="48" spans="1:9">
      <c r="A48" s="73"/>
    </row>
    <row r="57" spans="9:9">
      <c r="I57" s="74"/>
    </row>
    <row r="58" spans="9:9">
      <c r="I58" s="74"/>
    </row>
  </sheetData>
  <mergeCells count="8">
    <mergeCell ref="A1:D1"/>
    <mergeCell ref="F7:G7"/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/>
  <pageMargins left="0" right="0" top="0.2" bottom="0.196527777777778" header="0.2" footer="0.51180555555555496"/>
  <pageSetup paperSize="9" orientation="portrait" useFirstPageNumber="1" horizontalDpi="300" verticalDpi="300" r:id="rId1"/>
  <headerFooter>
    <oddHeader>&amp;R&amp;9都道府県－&amp;P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view="pageBreakPreview" zoomScale="85" zoomScaleNormal="100" zoomScaleSheetLayoutView="85" zoomScalePageLayoutView="94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25" sqref="L25:L26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4" customWidth="1"/>
    <col min="13" max="21" width="13.625" style="1" customWidth="1"/>
    <col min="22" max="25" width="12" style="1" customWidth="1"/>
    <col min="26" max="257" width="9" style="1"/>
  </cols>
  <sheetData>
    <row r="1" spans="1:25" ht="33.950000000000003" customHeight="1">
      <c r="A1" s="75" t="s">
        <v>239</v>
      </c>
      <c r="B1" s="2"/>
      <c r="C1" s="2"/>
      <c r="D1" s="76" t="s">
        <v>235</v>
      </c>
      <c r="E1" s="77"/>
      <c r="F1" s="77"/>
      <c r="G1" s="77"/>
    </row>
    <row r="2" spans="1:25" ht="15" customHeight="1"/>
    <row r="3" spans="1:25" ht="15" customHeight="1">
      <c r="A3" s="78" t="s">
        <v>52</v>
      </c>
      <c r="B3" s="78"/>
      <c r="C3" s="78"/>
      <c r="D3" s="78"/>
    </row>
    <row r="4" spans="1:25" ht="15" customHeight="1">
      <c r="A4" s="78"/>
      <c r="B4" s="78"/>
      <c r="C4" s="78"/>
      <c r="D4" s="78"/>
    </row>
    <row r="5" spans="1:25" ht="15.95" customHeight="1">
      <c r="A5" s="53" t="s">
        <v>53</v>
      </c>
      <c r="B5" s="53"/>
      <c r="C5" s="53"/>
      <c r="D5" s="53"/>
      <c r="K5" s="7"/>
      <c r="O5" s="7" t="s">
        <v>54</v>
      </c>
    </row>
    <row r="6" spans="1:25" ht="15.95" customHeight="1">
      <c r="A6" s="322" t="s">
        <v>55</v>
      </c>
      <c r="B6" s="322"/>
      <c r="C6" s="322"/>
      <c r="D6" s="322"/>
      <c r="E6" s="322"/>
      <c r="F6" s="323" t="s">
        <v>222</v>
      </c>
      <c r="G6" s="318"/>
      <c r="H6" s="317" t="s">
        <v>223</v>
      </c>
      <c r="I6" s="318"/>
      <c r="J6" s="317" t="s">
        <v>224</v>
      </c>
      <c r="K6" s="318"/>
      <c r="L6" s="319" t="s">
        <v>226</v>
      </c>
      <c r="M6" s="319"/>
      <c r="N6" s="312"/>
      <c r="O6" s="312"/>
    </row>
    <row r="7" spans="1:25" ht="15.95" customHeight="1">
      <c r="A7" s="322"/>
      <c r="B7" s="322"/>
      <c r="C7" s="322"/>
      <c r="D7" s="322"/>
      <c r="E7" s="322"/>
      <c r="F7" s="260" t="s">
        <v>237</v>
      </c>
      <c r="G7" s="261" t="s">
        <v>5</v>
      </c>
      <c r="H7" s="260" t="s">
        <v>4</v>
      </c>
      <c r="I7" s="261" t="s">
        <v>5</v>
      </c>
      <c r="J7" s="260" t="s">
        <v>4</v>
      </c>
      <c r="K7" s="261" t="s">
        <v>5</v>
      </c>
      <c r="L7" s="260" t="s">
        <v>4</v>
      </c>
      <c r="M7" s="261" t="s">
        <v>5</v>
      </c>
      <c r="N7" s="79" t="s">
        <v>4</v>
      </c>
      <c r="O7" s="80" t="s">
        <v>5</v>
      </c>
    </row>
    <row r="8" spans="1:25" ht="15.95" customHeight="1">
      <c r="A8" s="313" t="s">
        <v>56</v>
      </c>
      <c r="B8" s="18" t="s">
        <v>57</v>
      </c>
      <c r="C8" s="19"/>
      <c r="D8" s="19"/>
      <c r="E8" s="81" t="s">
        <v>58</v>
      </c>
      <c r="F8" s="262">
        <v>5682</v>
      </c>
      <c r="G8" s="228">
        <v>5713</v>
      </c>
      <c r="H8" s="262">
        <v>130</v>
      </c>
      <c r="I8" s="228">
        <v>132</v>
      </c>
      <c r="J8" s="262">
        <v>130</v>
      </c>
      <c r="K8" s="228">
        <v>127</v>
      </c>
      <c r="L8" s="262">
        <v>8827</v>
      </c>
      <c r="M8" s="263"/>
      <c r="N8" s="82"/>
      <c r="O8" s="83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15.95" customHeight="1">
      <c r="A9" s="313"/>
      <c r="B9" s="74"/>
      <c r="C9" s="58" t="s">
        <v>59</v>
      </c>
      <c r="D9" s="46"/>
      <c r="E9" s="85" t="s">
        <v>60</v>
      </c>
      <c r="F9" s="303">
        <v>5682</v>
      </c>
      <c r="G9" s="222">
        <v>5713</v>
      </c>
      <c r="H9" s="303">
        <v>130</v>
      </c>
      <c r="I9" s="222">
        <v>132</v>
      </c>
      <c r="J9" s="303">
        <v>130</v>
      </c>
      <c r="K9" s="222">
        <v>127</v>
      </c>
      <c r="L9" s="303">
        <v>8827</v>
      </c>
      <c r="M9" s="265"/>
      <c r="N9" s="36"/>
      <c r="O9" s="87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5.95" customHeight="1">
      <c r="A10" s="313"/>
      <c r="B10" s="44"/>
      <c r="C10" s="58" t="s">
        <v>61</v>
      </c>
      <c r="D10" s="46"/>
      <c r="E10" s="85" t="s">
        <v>62</v>
      </c>
      <c r="F10" s="303"/>
      <c r="G10" s="222"/>
      <c r="H10" s="303"/>
      <c r="I10" s="222"/>
      <c r="J10" s="266"/>
      <c r="K10" s="229"/>
      <c r="L10" s="303"/>
      <c r="M10" s="265"/>
      <c r="N10" s="36"/>
      <c r="O10" s="87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5.95" customHeight="1">
      <c r="A11" s="313"/>
      <c r="B11" s="61" t="s">
        <v>63</v>
      </c>
      <c r="C11" s="89"/>
      <c r="D11" s="89"/>
      <c r="E11" s="90" t="s">
        <v>64</v>
      </c>
      <c r="F11" s="267">
        <v>5423</v>
      </c>
      <c r="G11" s="223">
        <v>5116</v>
      </c>
      <c r="H11" s="267">
        <v>129</v>
      </c>
      <c r="I11" s="223">
        <v>129</v>
      </c>
      <c r="J11" s="267">
        <v>136</v>
      </c>
      <c r="K11" s="223">
        <v>144</v>
      </c>
      <c r="L11" s="267">
        <v>8846</v>
      </c>
      <c r="M11" s="268"/>
      <c r="N11" s="91"/>
      <c r="O11" s="93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5.95" customHeight="1">
      <c r="A12" s="313"/>
      <c r="B12" s="25"/>
      <c r="C12" s="58" t="s">
        <v>65</v>
      </c>
      <c r="D12" s="46"/>
      <c r="E12" s="85" t="s">
        <v>66</v>
      </c>
      <c r="F12" s="303">
        <v>5423</v>
      </c>
      <c r="G12" s="222">
        <v>5116</v>
      </c>
      <c r="H12" s="303">
        <v>129</v>
      </c>
      <c r="I12" s="223">
        <v>129</v>
      </c>
      <c r="J12" s="267">
        <v>136</v>
      </c>
      <c r="K12" s="223">
        <v>144</v>
      </c>
      <c r="L12" s="303">
        <v>8846</v>
      </c>
      <c r="M12" s="265"/>
      <c r="N12" s="36"/>
      <c r="O12" s="87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95" customHeight="1">
      <c r="A13" s="313"/>
      <c r="B13" s="74"/>
      <c r="C13" s="26" t="s">
        <v>67</v>
      </c>
      <c r="D13" s="27"/>
      <c r="E13" s="94" t="s">
        <v>68</v>
      </c>
      <c r="F13" s="281"/>
      <c r="G13" s="302"/>
      <c r="H13" s="281"/>
      <c r="I13" s="229"/>
      <c r="J13" s="266"/>
      <c r="K13" s="229"/>
      <c r="L13" s="269"/>
      <c r="M13" s="270"/>
      <c r="N13" s="30"/>
      <c r="O13" s="96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95" customHeight="1">
      <c r="A14" s="313"/>
      <c r="B14" s="45" t="s">
        <v>69</v>
      </c>
      <c r="C14" s="46"/>
      <c r="D14" s="46"/>
      <c r="E14" s="85" t="s">
        <v>70</v>
      </c>
      <c r="F14" s="305">
        <f t="shared" ref="F14:F15" si="0">F9-F12</f>
        <v>259</v>
      </c>
      <c r="G14" s="222">
        <f>G9-G12</f>
        <v>597</v>
      </c>
      <c r="H14" s="305">
        <f t="shared" ref="H14:H15" si="1">H9-H12</f>
        <v>1</v>
      </c>
      <c r="I14" s="222">
        <f t="shared" ref="F14:O15" si="2">I9-I12</f>
        <v>3</v>
      </c>
      <c r="J14" s="305">
        <f t="shared" si="2"/>
        <v>-6</v>
      </c>
      <c r="K14" s="222">
        <f t="shared" si="2"/>
        <v>-17</v>
      </c>
      <c r="L14" s="305">
        <f t="shared" si="2"/>
        <v>-19</v>
      </c>
      <c r="M14" s="304">
        <f t="shared" si="2"/>
        <v>0</v>
      </c>
      <c r="N14" s="34">
        <f t="shared" si="2"/>
        <v>0</v>
      </c>
      <c r="O14" s="97">
        <f t="shared" si="2"/>
        <v>0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95" customHeight="1">
      <c r="A15" s="313"/>
      <c r="B15" s="45" t="s">
        <v>71</v>
      </c>
      <c r="C15" s="46"/>
      <c r="D15" s="46"/>
      <c r="E15" s="85" t="s">
        <v>72</v>
      </c>
      <c r="F15" s="305">
        <f t="shared" si="0"/>
        <v>0</v>
      </c>
      <c r="G15" s="222">
        <f t="shared" ref="F15:O15" si="3">G10-G13</f>
        <v>0</v>
      </c>
      <c r="H15" s="305">
        <f t="shared" si="1"/>
        <v>0</v>
      </c>
      <c r="I15" s="222">
        <f t="shared" si="2"/>
        <v>0</v>
      </c>
      <c r="J15" s="305">
        <f t="shared" si="2"/>
        <v>0</v>
      </c>
      <c r="K15" s="222">
        <f t="shared" si="2"/>
        <v>0</v>
      </c>
      <c r="L15" s="305">
        <f t="shared" si="2"/>
        <v>0</v>
      </c>
      <c r="M15" s="304">
        <f t="shared" si="2"/>
        <v>0</v>
      </c>
      <c r="N15" s="34">
        <f t="shared" si="3"/>
        <v>0</v>
      </c>
      <c r="O15" s="97">
        <f t="shared" si="3"/>
        <v>0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ht="15.95" customHeight="1">
      <c r="A16" s="313"/>
      <c r="B16" s="45" t="s">
        <v>73</v>
      </c>
      <c r="C16" s="46"/>
      <c r="D16" s="46"/>
      <c r="E16" s="85" t="s">
        <v>74</v>
      </c>
      <c r="F16" s="281">
        <f t="shared" ref="F16" si="4">F8-F11</f>
        <v>259</v>
      </c>
      <c r="G16" s="302">
        <f t="shared" ref="F16:O16" si="5">G8-G11</f>
        <v>597</v>
      </c>
      <c r="H16" s="281">
        <f t="shared" si="5"/>
        <v>1</v>
      </c>
      <c r="I16" s="302">
        <f t="shared" si="5"/>
        <v>3</v>
      </c>
      <c r="J16" s="281">
        <f t="shared" si="5"/>
        <v>-6</v>
      </c>
      <c r="K16" s="258">
        <f t="shared" si="5"/>
        <v>-17</v>
      </c>
      <c r="L16" s="281">
        <f t="shared" si="5"/>
        <v>-19</v>
      </c>
      <c r="M16" s="301">
        <f t="shared" si="5"/>
        <v>0</v>
      </c>
      <c r="N16" s="28">
        <f t="shared" si="5"/>
        <v>0</v>
      </c>
      <c r="O16" s="95">
        <f t="shared" si="5"/>
        <v>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15.95" customHeight="1">
      <c r="A17" s="313"/>
      <c r="B17" s="45" t="s">
        <v>75</v>
      </c>
      <c r="C17" s="46"/>
      <c r="D17" s="46"/>
      <c r="E17" s="98"/>
      <c r="F17" s="305"/>
      <c r="G17" s="222"/>
      <c r="H17" s="305">
        <v>3514</v>
      </c>
      <c r="I17" s="229">
        <v>3508</v>
      </c>
      <c r="J17" s="303"/>
      <c r="K17" s="222"/>
      <c r="L17" s="303"/>
      <c r="M17" s="265"/>
      <c r="N17" s="88"/>
      <c r="O17" s="99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15.95" customHeight="1">
      <c r="A18" s="313"/>
      <c r="B18" s="52" t="s">
        <v>76</v>
      </c>
      <c r="C18" s="53"/>
      <c r="D18" s="53"/>
      <c r="E18" s="100"/>
      <c r="F18" s="274"/>
      <c r="G18" s="226"/>
      <c r="H18" s="274"/>
      <c r="I18" s="226"/>
      <c r="J18" s="275"/>
      <c r="K18" s="226"/>
      <c r="L18" s="275"/>
      <c r="M18" s="276"/>
      <c r="N18" s="103"/>
      <c r="O18" s="10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15.95" customHeight="1">
      <c r="A19" s="329" t="s">
        <v>77</v>
      </c>
      <c r="B19" s="61" t="s">
        <v>78</v>
      </c>
      <c r="C19" s="40"/>
      <c r="D19" s="40"/>
      <c r="E19" s="105"/>
      <c r="F19" s="277">
        <v>45</v>
      </c>
      <c r="G19" s="220">
        <v>46</v>
      </c>
      <c r="H19" s="277"/>
      <c r="I19" s="220">
        <v>9</v>
      </c>
      <c r="J19" s="278"/>
      <c r="K19" s="220"/>
      <c r="L19" s="278">
        <v>1574</v>
      </c>
      <c r="M19" s="279"/>
      <c r="N19" s="22"/>
      <c r="O19" s="107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15.95" customHeight="1">
      <c r="A20" s="329"/>
      <c r="B20" s="60"/>
      <c r="C20" s="58" t="s">
        <v>79</v>
      </c>
      <c r="D20" s="46"/>
      <c r="E20" s="85"/>
      <c r="F20" s="305"/>
      <c r="G20" s="222"/>
      <c r="H20" s="305"/>
      <c r="I20" s="222"/>
      <c r="J20" s="303"/>
      <c r="K20" s="222"/>
      <c r="L20" s="303">
        <v>342</v>
      </c>
      <c r="M20" s="265"/>
      <c r="N20" s="36"/>
      <c r="O20" s="87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15.95" customHeight="1">
      <c r="A21" s="329"/>
      <c r="B21" s="108" t="s">
        <v>80</v>
      </c>
      <c r="C21" s="89"/>
      <c r="D21" s="89"/>
      <c r="E21" s="90" t="s">
        <v>81</v>
      </c>
      <c r="F21" s="280">
        <v>45</v>
      </c>
      <c r="G21" s="223">
        <v>46</v>
      </c>
      <c r="H21" s="280"/>
      <c r="I21" s="223">
        <v>9</v>
      </c>
      <c r="J21" s="267"/>
      <c r="K21" s="223"/>
      <c r="L21" s="267">
        <v>1574</v>
      </c>
      <c r="M21" s="268"/>
      <c r="N21" s="91"/>
      <c r="O21" s="93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15.95" customHeight="1">
      <c r="A22" s="329"/>
      <c r="B22" s="61" t="s">
        <v>82</v>
      </c>
      <c r="C22" s="40"/>
      <c r="D22" s="40"/>
      <c r="E22" s="105" t="s">
        <v>83</v>
      </c>
      <c r="F22" s="277">
        <v>5347</v>
      </c>
      <c r="G22" s="220">
        <v>2025</v>
      </c>
      <c r="H22" s="277">
        <v>61</v>
      </c>
      <c r="I22" s="220">
        <v>74</v>
      </c>
      <c r="J22" s="278">
        <v>33</v>
      </c>
      <c r="K22" s="220">
        <v>29</v>
      </c>
      <c r="L22" s="278">
        <v>2835</v>
      </c>
      <c r="M22" s="279"/>
      <c r="N22" s="22"/>
      <c r="O22" s="107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5.95" customHeight="1">
      <c r="A23" s="329"/>
      <c r="B23" s="25" t="s">
        <v>84</v>
      </c>
      <c r="C23" s="26" t="s">
        <v>85</v>
      </c>
      <c r="D23" s="27"/>
      <c r="E23" s="94"/>
      <c r="F23" s="281">
        <v>154</v>
      </c>
      <c r="G23" s="302">
        <v>150</v>
      </c>
      <c r="H23" s="281"/>
      <c r="I23" s="302"/>
      <c r="J23" s="269"/>
      <c r="K23" s="258"/>
      <c r="L23" s="269">
        <v>1286</v>
      </c>
      <c r="M23" s="270"/>
      <c r="N23" s="30"/>
      <c r="O23" s="96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ht="15.95" customHeight="1">
      <c r="A24" s="329"/>
      <c r="B24" s="45" t="s">
        <v>86</v>
      </c>
      <c r="C24" s="46"/>
      <c r="D24" s="46"/>
      <c r="E24" s="85" t="s">
        <v>87</v>
      </c>
      <c r="F24" s="305">
        <f t="shared" ref="F24" si="6">F21-F22</f>
        <v>-5302</v>
      </c>
      <c r="G24" s="222">
        <f t="shared" ref="F24:O24" si="7">G21-G22</f>
        <v>-1979</v>
      </c>
      <c r="H24" s="305">
        <f t="shared" si="7"/>
        <v>-61</v>
      </c>
      <c r="I24" s="222">
        <f>I21-I22</f>
        <v>-65</v>
      </c>
      <c r="J24" s="305">
        <f t="shared" si="7"/>
        <v>-33</v>
      </c>
      <c r="K24" s="222">
        <f t="shared" si="7"/>
        <v>-29</v>
      </c>
      <c r="L24" s="305">
        <f t="shared" si="7"/>
        <v>-1261</v>
      </c>
      <c r="M24" s="304">
        <f t="shared" si="7"/>
        <v>0</v>
      </c>
      <c r="N24" s="34">
        <f t="shared" si="7"/>
        <v>0</v>
      </c>
      <c r="O24" s="97">
        <f t="shared" si="7"/>
        <v>0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15.95" customHeight="1">
      <c r="A25" s="329"/>
      <c r="B25" s="110" t="s">
        <v>88</v>
      </c>
      <c r="C25" s="27"/>
      <c r="D25" s="27"/>
      <c r="E25" s="330" t="s">
        <v>89</v>
      </c>
      <c r="F25" s="331">
        <v>5302</v>
      </c>
      <c r="G25" s="314">
        <v>1979</v>
      </c>
      <c r="H25" s="331">
        <v>61</v>
      </c>
      <c r="I25" s="314">
        <v>65</v>
      </c>
      <c r="J25" s="316">
        <v>33</v>
      </c>
      <c r="K25" s="314">
        <v>29</v>
      </c>
      <c r="L25" s="316">
        <v>1261</v>
      </c>
      <c r="M25" s="328"/>
      <c r="N25" s="320"/>
      <c r="O25" s="321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15.95" customHeight="1">
      <c r="A26" s="329"/>
      <c r="B26" s="108" t="s">
        <v>90</v>
      </c>
      <c r="C26" s="89"/>
      <c r="D26" s="89"/>
      <c r="E26" s="330"/>
      <c r="F26" s="331"/>
      <c r="G26" s="315"/>
      <c r="H26" s="331"/>
      <c r="I26" s="315"/>
      <c r="J26" s="316"/>
      <c r="K26" s="315"/>
      <c r="L26" s="316"/>
      <c r="M26" s="328"/>
      <c r="N26" s="320"/>
      <c r="O26" s="321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15.95" customHeight="1">
      <c r="A27" s="329"/>
      <c r="B27" s="52" t="s">
        <v>91</v>
      </c>
      <c r="C27" s="53"/>
      <c r="D27" s="53"/>
      <c r="E27" s="111" t="s">
        <v>92</v>
      </c>
      <c r="F27" s="282">
        <f t="shared" ref="F27" si="8">F24+F25</f>
        <v>0</v>
      </c>
      <c r="G27" s="224">
        <f t="shared" ref="F27:O27" si="9">G24+G25</f>
        <v>0</v>
      </c>
      <c r="H27" s="282">
        <f t="shared" si="9"/>
        <v>0</v>
      </c>
      <c r="I27" s="224">
        <f t="shared" si="9"/>
        <v>0</v>
      </c>
      <c r="J27" s="282">
        <f t="shared" si="9"/>
        <v>0</v>
      </c>
      <c r="K27" s="224">
        <f t="shared" si="9"/>
        <v>0</v>
      </c>
      <c r="L27" s="282">
        <f t="shared" si="9"/>
        <v>0</v>
      </c>
      <c r="M27" s="283">
        <f t="shared" si="9"/>
        <v>0</v>
      </c>
      <c r="N27" s="54">
        <f t="shared" si="9"/>
        <v>0</v>
      </c>
      <c r="O27" s="112">
        <f t="shared" si="9"/>
        <v>0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15.95" customHeight="1">
      <c r="A28" s="113"/>
      <c r="F28" s="284"/>
      <c r="G28" s="284"/>
      <c r="H28" s="284"/>
      <c r="I28" s="284"/>
      <c r="J28" s="284"/>
      <c r="K28" s="284"/>
      <c r="L28" s="285"/>
      <c r="M28" s="2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ht="15.95" customHeight="1">
      <c r="A29" s="53"/>
      <c r="F29" s="284"/>
      <c r="G29" s="284"/>
      <c r="H29" s="284"/>
      <c r="I29" s="284"/>
      <c r="J29" s="286"/>
      <c r="K29" s="286"/>
      <c r="L29" s="285"/>
      <c r="M29" s="284"/>
      <c r="N29" s="84"/>
      <c r="O29" s="115" t="s">
        <v>54</v>
      </c>
      <c r="P29" s="84"/>
      <c r="Q29" s="84"/>
      <c r="R29" s="84"/>
      <c r="S29" s="84"/>
      <c r="T29" s="84"/>
      <c r="U29" s="84"/>
      <c r="V29" s="84"/>
      <c r="W29" s="84"/>
      <c r="X29" s="84"/>
      <c r="Y29" s="115"/>
    </row>
    <row r="30" spans="1:25" ht="15.95" customHeight="1">
      <c r="A30" s="333" t="s">
        <v>93</v>
      </c>
      <c r="B30" s="333"/>
      <c r="C30" s="333"/>
      <c r="D30" s="333"/>
      <c r="E30" s="333"/>
      <c r="F30" s="325" t="s">
        <v>225</v>
      </c>
      <c r="G30" s="326"/>
      <c r="H30" s="325" t="s">
        <v>226</v>
      </c>
      <c r="I30" s="326"/>
      <c r="J30" s="325"/>
      <c r="K30" s="326"/>
      <c r="L30" s="327"/>
      <c r="M30" s="327"/>
      <c r="N30" s="324"/>
      <c r="O30" s="324"/>
      <c r="P30" s="116"/>
      <c r="Q30" s="114"/>
      <c r="R30" s="116"/>
      <c r="S30" s="114"/>
      <c r="T30" s="116"/>
      <c r="U30" s="114"/>
      <c r="V30" s="116"/>
      <c r="W30" s="114"/>
      <c r="X30" s="116"/>
      <c r="Y30" s="114"/>
    </row>
    <row r="31" spans="1:25" ht="15.95" customHeight="1">
      <c r="A31" s="333"/>
      <c r="B31" s="333"/>
      <c r="C31" s="333"/>
      <c r="D31" s="333"/>
      <c r="E31" s="333"/>
      <c r="F31" s="79" t="s">
        <v>4</v>
      </c>
      <c r="G31" s="117" t="s">
        <v>5</v>
      </c>
      <c r="H31" s="79" t="s">
        <v>4</v>
      </c>
      <c r="I31" s="117" t="s">
        <v>5</v>
      </c>
      <c r="J31" s="79" t="s">
        <v>4</v>
      </c>
      <c r="K31" s="118" t="s">
        <v>5</v>
      </c>
      <c r="L31" s="79" t="s">
        <v>4</v>
      </c>
      <c r="M31" s="117" t="s">
        <v>5</v>
      </c>
      <c r="N31" s="79" t="s">
        <v>4</v>
      </c>
      <c r="O31" s="119" t="s">
        <v>5</v>
      </c>
      <c r="P31" s="120"/>
      <c r="Q31" s="120"/>
      <c r="R31" s="120"/>
      <c r="S31" s="120"/>
      <c r="T31" s="120"/>
      <c r="U31" s="120"/>
      <c r="V31" s="120"/>
      <c r="W31" s="120"/>
      <c r="X31" s="120"/>
      <c r="Y31" s="120"/>
    </row>
    <row r="32" spans="1:25" ht="15.95" customHeight="1">
      <c r="A32" s="313" t="s">
        <v>94</v>
      </c>
      <c r="B32" s="18" t="s">
        <v>57</v>
      </c>
      <c r="C32" s="19"/>
      <c r="D32" s="19"/>
      <c r="E32" s="121" t="s">
        <v>58</v>
      </c>
      <c r="F32" s="22">
        <v>61</v>
      </c>
      <c r="G32" s="220">
        <v>60</v>
      </c>
      <c r="H32" s="82"/>
      <c r="I32" s="228">
        <v>3720</v>
      </c>
      <c r="J32" s="82"/>
      <c r="K32" s="83"/>
      <c r="L32" s="22"/>
      <c r="M32" s="122"/>
      <c r="N32" s="82"/>
      <c r="O32" s="123"/>
      <c r="P32" s="122"/>
      <c r="Q32" s="122"/>
      <c r="R32" s="122"/>
      <c r="S32" s="122"/>
      <c r="T32" s="124"/>
      <c r="U32" s="124"/>
      <c r="V32" s="122"/>
      <c r="W32" s="122"/>
      <c r="X32" s="124"/>
      <c r="Y32" s="124"/>
    </row>
    <row r="33" spans="1:25" ht="15.95" customHeight="1">
      <c r="A33" s="313"/>
      <c r="B33" s="74"/>
      <c r="C33" s="26" t="s">
        <v>95</v>
      </c>
      <c r="D33" s="27"/>
      <c r="E33" s="125"/>
      <c r="F33" s="30">
        <v>61</v>
      </c>
      <c r="G33" s="221">
        <v>60</v>
      </c>
      <c r="H33" s="30"/>
      <c r="I33" s="221">
        <v>3497</v>
      </c>
      <c r="J33" s="30"/>
      <c r="K33" s="96"/>
      <c r="L33" s="30"/>
      <c r="M33" s="126"/>
      <c r="N33" s="30"/>
      <c r="O33" s="95"/>
      <c r="P33" s="122"/>
      <c r="Q33" s="122"/>
      <c r="R33" s="122"/>
      <c r="S33" s="122"/>
      <c r="T33" s="124"/>
      <c r="U33" s="124"/>
      <c r="V33" s="122"/>
      <c r="W33" s="122"/>
      <c r="X33" s="124"/>
      <c r="Y33" s="124"/>
    </row>
    <row r="34" spans="1:25" ht="15.95" customHeight="1">
      <c r="A34" s="313"/>
      <c r="B34" s="74"/>
      <c r="C34" s="127"/>
      <c r="D34" s="58" t="s">
        <v>96</v>
      </c>
      <c r="E34" s="128"/>
      <c r="F34" s="36">
        <v>61</v>
      </c>
      <c r="G34" s="222">
        <v>60</v>
      </c>
      <c r="H34" s="36"/>
      <c r="I34" s="222"/>
      <c r="J34" s="36"/>
      <c r="K34" s="87"/>
      <c r="L34" s="36"/>
      <c r="M34" s="86"/>
      <c r="N34" s="36"/>
      <c r="O34" s="97"/>
      <c r="P34" s="122"/>
      <c r="Q34" s="122"/>
      <c r="R34" s="122"/>
      <c r="S34" s="122"/>
      <c r="T34" s="124"/>
      <c r="U34" s="124"/>
      <c r="V34" s="122"/>
      <c r="W34" s="122"/>
      <c r="X34" s="124"/>
      <c r="Y34" s="124"/>
    </row>
    <row r="35" spans="1:25" ht="15.95" customHeight="1">
      <c r="A35" s="313"/>
      <c r="B35" s="44"/>
      <c r="C35" s="129" t="s">
        <v>97</v>
      </c>
      <c r="D35" s="89"/>
      <c r="E35" s="130"/>
      <c r="F35" s="91">
        <v>0</v>
      </c>
      <c r="G35" s="223">
        <v>0</v>
      </c>
      <c r="H35" s="91"/>
      <c r="I35" s="223">
        <v>223</v>
      </c>
      <c r="J35" s="131"/>
      <c r="K35" s="132"/>
      <c r="L35" s="91"/>
      <c r="M35" s="92"/>
      <c r="N35" s="91"/>
      <c r="O35" s="109"/>
      <c r="P35" s="122"/>
      <c r="Q35" s="122"/>
      <c r="R35" s="122"/>
      <c r="S35" s="122"/>
      <c r="T35" s="124"/>
      <c r="U35" s="124"/>
      <c r="V35" s="122"/>
      <c r="W35" s="122"/>
      <c r="X35" s="124"/>
      <c r="Y35" s="124"/>
    </row>
    <row r="36" spans="1:25" ht="15.95" customHeight="1">
      <c r="A36" s="313"/>
      <c r="B36" s="61" t="s">
        <v>63</v>
      </c>
      <c r="C36" s="40"/>
      <c r="D36" s="40"/>
      <c r="E36" s="121" t="s">
        <v>60</v>
      </c>
      <c r="F36" s="20">
        <v>16</v>
      </c>
      <c r="G36" s="220">
        <v>7</v>
      </c>
      <c r="H36" s="22"/>
      <c r="I36" s="220">
        <v>3720</v>
      </c>
      <c r="J36" s="22"/>
      <c r="K36" s="107"/>
      <c r="L36" s="22"/>
      <c r="M36" s="122"/>
      <c r="N36" s="22"/>
      <c r="O36" s="106"/>
      <c r="P36" s="122"/>
      <c r="Q36" s="122"/>
      <c r="R36" s="122"/>
      <c r="S36" s="122"/>
      <c r="T36" s="122"/>
      <c r="U36" s="122"/>
      <c r="V36" s="122"/>
      <c r="W36" s="122"/>
      <c r="X36" s="124"/>
      <c r="Y36" s="124"/>
    </row>
    <row r="37" spans="1:25" ht="15.95" customHeight="1">
      <c r="A37" s="313"/>
      <c r="B37" s="74"/>
      <c r="C37" s="58" t="s">
        <v>98</v>
      </c>
      <c r="D37" s="46"/>
      <c r="E37" s="128"/>
      <c r="F37" s="34">
        <v>16</v>
      </c>
      <c r="G37" s="222">
        <v>7</v>
      </c>
      <c r="H37" s="36"/>
      <c r="I37" s="222">
        <v>3497</v>
      </c>
      <c r="J37" s="36"/>
      <c r="K37" s="87"/>
      <c r="L37" s="36"/>
      <c r="M37" s="86"/>
      <c r="N37" s="36"/>
      <c r="O37" s="97"/>
      <c r="P37" s="122"/>
      <c r="Q37" s="122"/>
      <c r="R37" s="122"/>
      <c r="S37" s="122"/>
      <c r="T37" s="122"/>
      <c r="U37" s="122"/>
      <c r="V37" s="122"/>
      <c r="W37" s="122"/>
      <c r="X37" s="124"/>
      <c r="Y37" s="124"/>
    </row>
    <row r="38" spans="1:25" ht="15.95" customHeight="1">
      <c r="A38" s="313"/>
      <c r="B38" s="44"/>
      <c r="C38" s="58" t="s">
        <v>99</v>
      </c>
      <c r="D38" s="46"/>
      <c r="E38" s="128"/>
      <c r="F38" s="34">
        <v>0</v>
      </c>
      <c r="G38" s="222">
        <v>0</v>
      </c>
      <c r="H38" s="36"/>
      <c r="I38" s="222">
        <v>223</v>
      </c>
      <c r="J38" s="36"/>
      <c r="K38" s="132"/>
      <c r="L38" s="36"/>
      <c r="M38" s="86"/>
      <c r="N38" s="36"/>
      <c r="O38" s="97"/>
      <c r="P38" s="122"/>
      <c r="Q38" s="122"/>
      <c r="R38" s="124"/>
      <c r="S38" s="124"/>
      <c r="T38" s="122"/>
      <c r="U38" s="122"/>
      <c r="V38" s="122"/>
      <c r="W38" s="122"/>
      <c r="X38" s="124"/>
      <c r="Y38" s="124"/>
    </row>
    <row r="39" spans="1:25" ht="15.95" customHeight="1">
      <c r="A39" s="313"/>
      <c r="B39" s="67" t="s">
        <v>100</v>
      </c>
      <c r="C39" s="70"/>
      <c r="D39" s="70"/>
      <c r="E39" s="133" t="s">
        <v>101</v>
      </c>
      <c r="F39" s="54">
        <v>45</v>
      </c>
      <c r="G39" s="224">
        <f>G32-G36</f>
        <v>53</v>
      </c>
      <c r="H39" s="54">
        <f t="shared" ref="F39:O39" si="10">H32-H36</f>
        <v>0</v>
      </c>
      <c r="I39" s="224">
        <f t="shared" si="10"/>
        <v>0</v>
      </c>
      <c r="J39" s="54">
        <f t="shared" si="10"/>
        <v>0</v>
      </c>
      <c r="K39" s="112">
        <f t="shared" si="10"/>
        <v>0</v>
      </c>
      <c r="L39" s="54">
        <f t="shared" si="10"/>
        <v>0</v>
      </c>
      <c r="M39" s="112">
        <f t="shared" si="10"/>
        <v>0</v>
      </c>
      <c r="N39" s="54">
        <f t="shared" si="10"/>
        <v>0</v>
      </c>
      <c r="O39" s="112">
        <f t="shared" si="10"/>
        <v>0</v>
      </c>
      <c r="P39" s="122"/>
      <c r="Q39" s="122"/>
      <c r="R39" s="122"/>
      <c r="S39" s="122"/>
      <c r="T39" s="122"/>
      <c r="U39" s="122"/>
      <c r="V39" s="122"/>
      <c r="W39" s="122"/>
      <c r="X39" s="124"/>
      <c r="Y39" s="124"/>
    </row>
    <row r="40" spans="1:25" ht="15.95" customHeight="1">
      <c r="A40" s="313" t="s">
        <v>102</v>
      </c>
      <c r="B40" s="61" t="s">
        <v>103</v>
      </c>
      <c r="C40" s="40"/>
      <c r="D40" s="40"/>
      <c r="E40" s="121" t="s">
        <v>64</v>
      </c>
      <c r="F40" s="20">
        <v>1</v>
      </c>
      <c r="G40" s="220">
        <v>1</v>
      </c>
      <c r="H40" s="22"/>
      <c r="I40" s="220">
        <v>2090</v>
      </c>
      <c r="J40" s="22"/>
      <c r="K40" s="107"/>
      <c r="L40" s="22"/>
      <c r="M40" s="122"/>
      <c r="N40" s="22"/>
      <c r="O40" s="106"/>
      <c r="P40" s="122"/>
      <c r="Q40" s="122"/>
      <c r="R40" s="122"/>
      <c r="S40" s="122"/>
      <c r="T40" s="124"/>
      <c r="U40" s="124"/>
      <c r="V40" s="124"/>
      <c r="W40" s="124"/>
      <c r="X40" s="122"/>
      <c r="Y40" s="122"/>
    </row>
    <row r="41" spans="1:25" ht="15.95" customHeight="1">
      <c r="A41" s="313"/>
      <c r="B41" s="44"/>
      <c r="C41" s="58" t="s">
        <v>104</v>
      </c>
      <c r="D41" s="46"/>
      <c r="E41" s="128"/>
      <c r="F41" s="134">
        <v>0</v>
      </c>
      <c r="G41" s="225">
        <v>0</v>
      </c>
      <c r="H41" s="131"/>
      <c r="I41" s="225">
        <v>214</v>
      </c>
      <c r="J41" s="36"/>
      <c r="K41" s="87"/>
      <c r="L41" s="36"/>
      <c r="M41" s="86"/>
      <c r="N41" s="36"/>
      <c r="O41" s="97"/>
      <c r="P41" s="124"/>
      <c r="Q41" s="124"/>
      <c r="R41" s="124"/>
      <c r="S41" s="124"/>
      <c r="T41" s="124"/>
      <c r="U41" s="124"/>
      <c r="V41" s="124"/>
      <c r="W41" s="124"/>
      <c r="X41" s="122"/>
      <c r="Y41" s="122"/>
    </row>
    <row r="42" spans="1:25" ht="15.95" customHeight="1">
      <c r="A42" s="313"/>
      <c r="B42" s="61" t="s">
        <v>82</v>
      </c>
      <c r="C42" s="40"/>
      <c r="D42" s="40"/>
      <c r="E42" s="121" t="s">
        <v>66</v>
      </c>
      <c r="F42" s="20">
        <v>103</v>
      </c>
      <c r="G42" s="220">
        <v>98</v>
      </c>
      <c r="H42" s="22"/>
      <c r="I42" s="220">
        <v>2090</v>
      </c>
      <c r="J42" s="22"/>
      <c r="K42" s="107"/>
      <c r="L42" s="22"/>
      <c r="M42" s="122"/>
      <c r="N42" s="22"/>
      <c r="O42" s="106"/>
      <c r="P42" s="122"/>
      <c r="Q42" s="122"/>
      <c r="R42" s="122"/>
      <c r="S42" s="122"/>
      <c r="T42" s="124"/>
      <c r="U42" s="124"/>
      <c r="V42" s="122"/>
      <c r="W42" s="122"/>
      <c r="X42" s="122"/>
      <c r="Y42" s="122"/>
    </row>
    <row r="43" spans="1:25" ht="15.95" customHeight="1">
      <c r="A43" s="313"/>
      <c r="B43" s="44"/>
      <c r="C43" s="58" t="s">
        <v>105</v>
      </c>
      <c r="D43" s="46"/>
      <c r="E43" s="128"/>
      <c r="F43" s="34">
        <v>0</v>
      </c>
      <c r="G43" s="222">
        <v>0</v>
      </c>
      <c r="H43" s="36"/>
      <c r="I43" s="222">
        <v>1292</v>
      </c>
      <c r="J43" s="131"/>
      <c r="K43" s="132"/>
      <c r="L43" s="36"/>
      <c r="M43" s="86"/>
      <c r="N43" s="36"/>
      <c r="O43" s="97"/>
      <c r="P43" s="122"/>
      <c r="Q43" s="122"/>
      <c r="R43" s="124"/>
      <c r="S43" s="122"/>
      <c r="T43" s="124"/>
      <c r="U43" s="124"/>
      <c r="V43" s="122"/>
      <c r="W43" s="122"/>
      <c r="X43" s="124"/>
      <c r="Y43" s="124"/>
    </row>
    <row r="44" spans="1:25" ht="15.95" customHeight="1">
      <c r="A44" s="313"/>
      <c r="B44" s="52" t="s">
        <v>100</v>
      </c>
      <c r="C44" s="53"/>
      <c r="D44" s="53"/>
      <c r="E44" s="133" t="s">
        <v>106</v>
      </c>
      <c r="F44" s="101">
        <v>-102</v>
      </c>
      <c r="G44" s="226">
        <f>G40-G42</f>
        <v>-97</v>
      </c>
      <c r="H44" s="101">
        <f t="shared" ref="F44:O44" si="11">H40-H42</f>
        <v>0</v>
      </c>
      <c r="I44" s="226">
        <f t="shared" si="11"/>
        <v>0</v>
      </c>
      <c r="J44" s="101">
        <f t="shared" si="11"/>
        <v>0</v>
      </c>
      <c r="K44" s="102">
        <f t="shared" si="11"/>
        <v>0</v>
      </c>
      <c r="L44" s="101">
        <f t="shared" si="11"/>
        <v>0</v>
      </c>
      <c r="M44" s="102">
        <f t="shared" si="11"/>
        <v>0</v>
      </c>
      <c r="N44" s="101">
        <f t="shared" si="11"/>
        <v>0</v>
      </c>
      <c r="O44" s="102">
        <f t="shared" si="11"/>
        <v>0</v>
      </c>
      <c r="P44" s="124"/>
      <c r="Q44" s="124"/>
      <c r="R44" s="122"/>
      <c r="S44" s="122"/>
      <c r="T44" s="124"/>
      <c r="U44" s="124"/>
      <c r="V44" s="122"/>
      <c r="W44" s="122"/>
      <c r="X44" s="122"/>
      <c r="Y44" s="122"/>
    </row>
    <row r="45" spans="1:25" ht="15.95" customHeight="1">
      <c r="A45" s="332" t="s">
        <v>107</v>
      </c>
      <c r="B45" s="135" t="s">
        <v>108</v>
      </c>
      <c r="C45" s="136"/>
      <c r="D45" s="136"/>
      <c r="E45" s="137" t="s">
        <v>109</v>
      </c>
      <c r="F45" s="138">
        <v>-57</v>
      </c>
      <c r="G45" s="227">
        <f>G39+G44</f>
        <v>-44</v>
      </c>
      <c r="H45" s="138">
        <f t="shared" ref="F45:O45" si="12">H39+H44</f>
        <v>0</v>
      </c>
      <c r="I45" s="227">
        <f t="shared" si="12"/>
        <v>0</v>
      </c>
      <c r="J45" s="138">
        <f t="shared" si="12"/>
        <v>0</v>
      </c>
      <c r="K45" s="139">
        <f t="shared" si="12"/>
        <v>0</v>
      </c>
      <c r="L45" s="138">
        <f t="shared" si="12"/>
        <v>0</v>
      </c>
      <c r="M45" s="139">
        <f t="shared" si="12"/>
        <v>0</v>
      </c>
      <c r="N45" s="138">
        <f t="shared" si="12"/>
        <v>0</v>
      </c>
      <c r="O45" s="139">
        <f t="shared" si="12"/>
        <v>0</v>
      </c>
      <c r="P45" s="122"/>
      <c r="Q45" s="122"/>
      <c r="R45" s="122"/>
      <c r="S45" s="122"/>
      <c r="T45" s="122"/>
      <c r="U45" s="122"/>
      <c r="V45" s="122"/>
      <c r="W45" s="122"/>
      <c r="X45" s="122"/>
      <c r="Y45" s="122"/>
    </row>
    <row r="46" spans="1:25" ht="15.95" customHeight="1">
      <c r="A46" s="332"/>
      <c r="B46" s="45" t="s">
        <v>110</v>
      </c>
      <c r="C46" s="46"/>
      <c r="D46" s="46"/>
      <c r="E46" s="46"/>
      <c r="F46" s="134">
        <v>0</v>
      </c>
      <c r="G46" s="225">
        <v>0</v>
      </c>
      <c r="H46" s="131"/>
      <c r="I46" s="225"/>
      <c r="J46" s="131"/>
      <c r="K46" s="132"/>
      <c r="L46" s="36"/>
      <c r="M46" s="86"/>
      <c r="N46" s="131"/>
      <c r="O46" s="99"/>
      <c r="P46" s="124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ht="15.95" customHeight="1">
      <c r="A47" s="332"/>
      <c r="B47" s="45" t="s">
        <v>111</v>
      </c>
      <c r="C47" s="46"/>
      <c r="D47" s="46"/>
      <c r="E47" s="46"/>
      <c r="F47" s="34">
        <v>-58</v>
      </c>
      <c r="G47" s="222">
        <v>-45</v>
      </c>
      <c r="H47" s="36"/>
      <c r="I47" s="222"/>
      <c r="J47" s="36"/>
      <c r="K47" s="87"/>
      <c r="L47" s="36"/>
      <c r="M47" s="86"/>
      <c r="N47" s="36"/>
      <c r="O47" s="97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5" ht="15.95" customHeight="1">
      <c r="A48" s="332"/>
      <c r="B48" s="52" t="s">
        <v>112</v>
      </c>
      <c r="C48" s="53"/>
      <c r="D48" s="53"/>
      <c r="E48" s="53"/>
      <c r="F48" s="71">
        <v>-58</v>
      </c>
      <c r="G48" s="224">
        <v>-45</v>
      </c>
      <c r="H48" s="71"/>
      <c r="I48" s="224"/>
      <c r="J48" s="71"/>
      <c r="K48" s="141"/>
      <c r="L48" s="71"/>
      <c r="M48" s="140"/>
      <c r="N48" s="71"/>
      <c r="O48" s="11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1:16" ht="15.95" customHeight="1">
      <c r="A49" s="113" t="s">
        <v>113</v>
      </c>
      <c r="O49" s="74"/>
      <c r="P49" s="74"/>
    </row>
    <row r="50" spans="1:16" ht="15.95" customHeight="1">
      <c r="A50" s="113"/>
      <c r="O50" s="74"/>
      <c r="P50" s="74"/>
    </row>
  </sheetData>
  <mergeCells count="28">
    <mergeCell ref="A32:A39"/>
    <mergeCell ref="A40:A44"/>
    <mergeCell ref="A45:A48"/>
    <mergeCell ref="A30:E31"/>
    <mergeCell ref="F30:G30"/>
    <mergeCell ref="N30:O30"/>
    <mergeCell ref="H30:I30"/>
    <mergeCell ref="J30:K30"/>
    <mergeCell ref="L30:M30"/>
    <mergeCell ref="I25:I26"/>
    <mergeCell ref="J25:J26"/>
    <mergeCell ref="K25:K26"/>
    <mergeCell ref="L25:L26"/>
    <mergeCell ref="M25:M26"/>
    <mergeCell ref="N6:O6"/>
    <mergeCell ref="A8:A18"/>
    <mergeCell ref="G25:G26"/>
    <mergeCell ref="H25:H26"/>
    <mergeCell ref="H6:I6"/>
    <mergeCell ref="J6:K6"/>
    <mergeCell ref="L6:M6"/>
    <mergeCell ref="N25:N26"/>
    <mergeCell ref="O25:O26"/>
    <mergeCell ref="A6:E7"/>
    <mergeCell ref="F6:G6"/>
    <mergeCell ref="A19:A27"/>
    <mergeCell ref="E25:E26"/>
    <mergeCell ref="F25:F26"/>
  </mergeCells>
  <phoneticPr fontId="14"/>
  <printOptions horizontalCentered="1"/>
  <pageMargins left="0.78749999999999998" right="0.27013888888888898" top="0.37986111111111098" bottom="0.34027777777777801" header="0.196527777777778" footer="0.51180555555555496"/>
  <pageSetup paperSize="9" scale="73" firstPageNumber="0" orientation="landscape" horizontalDpi="300" verticalDpi="300" r:id="rId1"/>
  <headerFooter>
    <oddHeader>&amp;R&amp;9都道府県－2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view="pageBreakPreview" zoomScaleNormal="100" workbookViewId="0">
      <pane xSplit="5" ySplit="8" topLeftCell="F32" activePane="bottomRight" state="frozen"/>
      <selection pane="topRight" activeCell="F1" sqref="F1"/>
      <selection pane="bottomLeft" activeCell="A9" sqref="A9"/>
      <selection pane="bottomRight" activeCell="E59" sqref="E59"/>
    </sheetView>
  </sheetViews>
  <sheetFormatPr defaultColWidth="9"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1" width="9" style="1"/>
    <col min="12" max="12" width="9.875" style="1" customWidth="1"/>
    <col min="13" max="257" width="9" style="1"/>
  </cols>
  <sheetData>
    <row r="1" spans="1:9" ht="33.950000000000003" customHeight="1">
      <c r="A1" s="307" t="s">
        <v>0</v>
      </c>
      <c r="B1" s="307"/>
      <c r="C1" s="307"/>
      <c r="D1" s="307"/>
      <c r="E1" s="2" t="s">
        <v>235</v>
      </c>
      <c r="F1" s="3"/>
    </row>
    <row r="3" spans="1:9" ht="14.25">
      <c r="A3" s="4" t="s">
        <v>114</v>
      </c>
    </row>
    <row r="5" spans="1:9">
      <c r="A5" s="5" t="s">
        <v>115</v>
      </c>
      <c r="B5" s="5"/>
      <c r="C5" s="5"/>
      <c r="D5" s="5"/>
      <c r="E5" s="5"/>
    </row>
    <row r="6" spans="1:9" ht="14.25">
      <c r="A6" s="6"/>
      <c r="I6" s="7" t="s">
        <v>3</v>
      </c>
    </row>
    <row r="7" spans="1:9" ht="27" customHeight="1">
      <c r="A7" s="8"/>
      <c r="B7" s="9"/>
      <c r="C7" s="9"/>
      <c r="D7" s="9"/>
      <c r="E7" s="9"/>
      <c r="F7" s="308" t="s">
        <v>116</v>
      </c>
      <c r="G7" s="308"/>
      <c r="H7" s="10" t="s">
        <v>5</v>
      </c>
      <c r="I7" s="11" t="s">
        <v>6</v>
      </c>
    </row>
    <row r="8" spans="1:9" ht="17.100000000000001" customHeight="1">
      <c r="A8" s="12"/>
      <c r="B8" s="13"/>
      <c r="C8" s="13"/>
      <c r="D8" s="13"/>
      <c r="E8" s="13"/>
      <c r="F8" s="14" t="s">
        <v>117</v>
      </c>
      <c r="G8" s="15" t="s">
        <v>8</v>
      </c>
      <c r="H8" s="16"/>
      <c r="I8" s="17"/>
    </row>
    <row r="9" spans="1:9" ht="18" customHeight="1">
      <c r="A9" s="309" t="s">
        <v>9</v>
      </c>
      <c r="B9" s="309" t="s">
        <v>10</v>
      </c>
      <c r="C9" s="18" t="s">
        <v>11</v>
      </c>
      <c r="D9" s="19"/>
      <c r="E9" s="19"/>
      <c r="F9" s="20">
        <v>117883</v>
      </c>
      <c r="G9" s="21">
        <f t="shared" ref="G9:G27" si="0">F9/$F$27*100</f>
        <v>25.634763926098604</v>
      </c>
      <c r="H9" s="213">
        <v>114451</v>
      </c>
      <c r="I9" s="23">
        <f t="shared" ref="I9:I45" si="1">(F9/H9-1)*100</f>
        <v>2.9986631833710531</v>
      </c>
    </row>
    <row r="10" spans="1:9" ht="18" customHeight="1">
      <c r="A10" s="309"/>
      <c r="B10" s="309"/>
      <c r="C10" s="25"/>
      <c r="D10" s="26" t="s">
        <v>12</v>
      </c>
      <c r="E10" s="27"/>
      <c r="F10" s="28">
        <v>35643</v>
      </c>
      <c r="G10" s="29">
        <f t="shared" si="0"/>
        <v>7.7509046310149268</v>
      </c>
      <c r="H10" s="214">
        <v>34239</v>
      </c>
      <c r="I10" s="31">
        <f t="shared" si="1"/>
        <v>4.1005870498554309</v>
      </c>
    </row>
    <row r="11" spans="1:9" ht="18" customHeight="1">
      <c r="A11" s="309"/>
      <c r="B11" s="309"/>
      <c r="C11" s="25"/>
      <c r="D11" s="32"/>
      <c r="E11" s="33" t="s">
        <v>13</v>
      </c>
      <c r="F11" s="34">
        <v>27801</v>
      </c>
      <c r="G11" s="35">
        <f t="shared" si="0"/>
        <v>6.0455881841272046</v>
      </c>
      <c r="H11" s="215">
        <v>26851</v>
      </c>
      <c r="I11" s="37">
        <f t="shared" si="1"/>
        <v>3.5380432758556513</v>
      </c>
    </row>
    <row r="12" spans="1:9" ht="18" customHeight="1">
      <c r="A12" s="309"/>
      <c r="B12" s="309"/>
      <c r="C12" s="25"/>
      <c r="D12" s="32"/>
      <c r="E12" s="33" t="s">
        <v>14</v>
      </c>
      <c r="F12" s="34">
        <v>4223</v>
      </c>
      <c r="G12" s="35">
        <f t="shared" si="0"/>
        <v>0.91833095577746082</v>
      </c>
      <c r="H12" s="215">
        <v>3343</v>
      </c>
      <c r="I12" s="37">
        <f t="shared" si="1"/>
        <v>26.323661381992224</v>
      </c>
    </row>
    <row r="13" spans="1:9" ht="18" customHeight="1">
      <c r="A13" s="309"/>
      <c r="B13" s="309"/>
      <c r="C13" s="25"/>
      <c r="D13" s="38"/>
      <c r="E13" s="33" t="s">
        <v>15</v>
      </c>
      <c r="F13" s="34">
        <v>288</v>
      </c>
      <c r="G13" s="35">
        <f t="shared" si="0"/>
        <v>6.2628301033366959E-2</v>
      </c>
      <c r="H13" s="215">
        <v>345</v>
      </c>
      <c r="I13" s="37">
        <f t="shared" si="1"/>
        <v>-16.521739130434788</v>
      </c>
    </row>
    <row r="14" spans="1:9" ht="18" customHeight="1">
      <c r="A14" s="309"/>
      <c r="B14" s="309"/>
      <c r="C14" s="25"/>
      <c r="D14" s="39" t="s">
        <v>16</v>
      </c>
      <c r="E14" s="40"/>
      <c r="F14" s="20">
        <v>24509</v>
      </c>
      <c r="G14" s="21">
        <f t="shared" si="0"/>
        <v>5.3297119098152459</v>
      </c>
      <c r="H14" s="213">
        <v>23399</v>
      </c>
      <c r="I14" s="41">
        <f t="shared" si="1"/>
        <v>4.7437924697636635</v>
      </c>
    </row>
    <row r="15" spans="1:9" ht="18" customHeight="1">
      <c r="A15" s="309"/>
      <c r="B15" s="309"/>
      <c r="C15" s="25"/>
      <c r="D15" s="32"/>
      <c r="E15" s="33" t="s">
        <v>17</v>
      </c>
      <c r="F15" s="34">
        <v>996</v>
      </c>
      <c r="G15" s="35">
        <f t="shared" si="0"/>
        <v>0.21658954107372741</v>
      </c>
      <c r="H15" s="215">
        <v>983</v>
      </c>
      <c r="I15" s="37">
        <f t="shared" si="1"/>
        <v>1.322482197355046</v>
      </c>
    </row>
    <row r="16" spans="1:9" ht="18" customHeight="1">
      <c r="A16" s="309"/>
      <c r="B16" s="309"/>
      <c r="C16" s="25"/>
      <c r="D16" s="32"/>
      <c r="E16" s="42" t="s">
        <v>18</v>
      </c>
      <c r="F16" s="28">
        <v>23513</v>
      </c>
      <c r="G16" s="29">
        <f t="shared" si="0"/>
        <v>5.1131223687415188</v>
      </c>
      <c r="H16" s="214">
        <v>22416</v>
      </c>
      <c r="I16" s="31">
        <f t="shared" si="1"/>
        <v>4.8938258386866496</v>
      </c>
    </row>
    <row r="17" spans="1:9" ht="18" customHeight="1">
      <c r="A17" s="309"/>
      <c r="B17" s="309"/>
      <c r="C17" s="25"/>
      <c r="D17" s="311" t="s">
        <v>19</v>
      </c>
      <c r="E17" s="311"/>
      <c r="F17" s="28">
        <v>32615</v>
      </c>
      <c r="G17" s="29">
        <f t="shared" si="0"/>
        <v>7.0924376326502214</v>
      </c>
      <c r="H17" s="214">
        <v>31219</v>
      </c>
      <c r="I17" s="31">
        <f t="shared" si="1"/>
        <v>4.4716358627758801</v>
      </c>
    </row>
    <row r="18" spans="1:9" ht="18" customHeight="1">
      <c r="A18" s="309"/>
      <c r="B18" s="309"/>
      <c r="C18" s="25"/>
      <c r="D18" s="311" t="s">
        <v>20</v>
      </c>
      <c r="E18" s="311"/>
      <c r="F18" s="34">
        <v>1785</v>
      </c>
      <c r="G18" s="35">
        <f t="shared" si="0"/>
        <v>0.38816499077972233</v>
      </c>
      <c r="H18" s="215">
        <v>1972</v>
      </c>
      <c r="I18" s="37">
        <f t="shared" si="1"/>
        <v>-9.4827586206896584</v>
      </c>
    </row>
    <row r="19" spans="1:9" ht="18" customHeight="1">
      <c r="A19" s="309"/>
      <c r="B19" s="309"/>
      <c r="C19" s="44"/>
      <c r="D19" s="311" t="s">
        <v>21</v>
      </c>
      <c r="E19" s="311"/>
      <c r="F19" s="34">
        <v>0</v>
      </c>
      <c r="G19" s="35">
        <f t="shared" si="0"/>
        <v>0</v>
      </c>
      <c r="H19" s="215">
        <v>523</v>
      </c>
      <c r="I19" s="37">
        <f t="shared" si="1"/>
        <v>-100</v>
      </c>
    </row>
    <row r="20" spans="1:9" ht="18" customHeight="1">
      <c r="A20" s="309"/>
      <c r="B20" s="309"/>
      <c r="C20" s="45" t="s">
        <v>23</v>
      </c>
      <c r="D20" s="46"/>
      <c r="E20" s="46"/>
      <c r="F20" s="34">
        <v>15147</v>
      </c>
      <c r="G20" s="35">
        <f t="shared" si="0"/>
        <v>3.2938572074736436</v>
      </c>
      <c r="H20" s="215">
        <v>13580</v>
      </c>
      <c r="I20" s="37">
        <f t="shared" si="1"/>
        <v>11.539027982326955</v>
      </c>
    </row>
    <row r="21" spans="1:9" ht="18" customHeight="1">
      <c r="A21" s="309"/>
      <c r="B21" s="309"/>
      <c r="C21" s="45" t="s">
        <v>24</v>
      </c>
      <c r="D21" s="46"/>
      <c r="E21" s="46"/>
      <c r="F21" s="34">
        <v>128726</v>
      </c>
      <c r="G21" s="35">
        <f t="shared" si="0"/>
        <v>27.992675968129156</v>
      </c>
      <c r="H21" s="215">
        <v>128063</v>
      </c>
      <c r="I21" s="37">
        <f t="shared" si="1"/>
        <v>0.51771393767130469</v>
      </c>
    </row>
    <row r="22" spans="1:9" ht="18" customHeight="1">
      <c r="A22" s="309"/>
      <c r="B22" s="309"/>
      <c r="C22" s="45" t="s">
        <v>25</v>
      </c>
      <c r="D22" s="46"/>
      <c r="E22" s="46"/>
      <c r="F22" s="34">
        <v>9259</v>
      </c>
      <c r="G22" s="35">
        <f t="shared" si="0"/>
        <v>2.0134563863470305</v>
      </c>
      <c r="H22" s="215">
        <v>9415</v>
      </c>
      <c r="I22" s="37">
        <f t="shared" si="1"/>
        <v>-1.656930430164627</v>
      </c>
    </row>
    <row r="23" spans="1:9" ht="18" customHeight="1">
      <c r="A23" s="309"/>
      <c r="B23" s="309"/>
      <c r="C23" s="45" t="s">
        <v>26</v>
      </c>
      <c r="D23" s="46"/>
      <c r="E23" s="46"/>
      <c r="F23" s="34">
        <v>57732</v>
      </c>
      <c r="G23" s="35">
        <f t="shared" si="0"/>
        <v>12.55436484464702</v>
      </c>
      <c r="H23" s="215">
        <v>54682</v>
      </c>
      <c r="I23" s="37">
        <f t="shared" si="1"/>
        <v>5.5777038147836633</v>
      </c>
    </row>
    <row r="24" spans="1:9" ht="18" customHeight="1">
      <c r="A24" s="309"/>
      <c r="B24" s="309"/>
      <c r="C24" s="45" t="s">
        <v>27</v>
      </c>
      <c r="D24" s="46"/>
      <c r="E24" s="46"/>
      <c r="F24" s="34">
        <v>3144</v>
      </c>
      <c r="G24" s="35">
        <f t="shared" si="0"/>
        <v>0.68369228628092271</v>
      </c>
      <c r="H24" s="215">
        <v>3137</v>
      </c>
      <c r="I24" s="37">
        <f t="shared" si="1"/>
        <v>0.22314313037934408</v>
      </c>
    </row>
    <row r="25" spans="1:9" ht="18" customHeight="1">
      <c r="A25" s="309"/>
      <c r="B25" s="309"/>
      <c r="C25" s="45" t="s">
        <v>28</v>
      </c>
      <c r="D25" s="46"/>
      <c r="E25" s="46"/>
      <c r="F25" s="34">
        <v>61015</v>
      </c>
      <c r="G25" s="35">
        <f t="shared" si="0"/>
        <v>13.268283984551685</v>
      </c>
      <c r="H25" s="215">
        <v>65557</v>
      </c>
      <c r="I25" s="37">
        <f t="shared" si="1"/>
        <v>-6.9283219183306155</v>
      </c>
    </row>
    <row r="26" spans="1:9" ht="18" customHeight="1">
      <c r="A26" s="309"/>
      <c r="B26" s="309"/>
      <c r="C26" s="47" t="s">
        <v>29</v>
      </c>
      <c r="D26" s="48"/>
      <c r="E26" s="48"/>
      <c r="F26" s="49">
        <v>66950</v>
      </c>
      <c r="G26" s="50">
        <f t="shared" si="0"/>
        <v>14.558905396471939</v>
      </c>
      <c r="H26" s="217">
        <v>74047</v>
      </c>
      <c r="I26" s="51">
        <f t="shared" si="1"/>
        <v>-9.5844531176144887</v>
      </c>
    </row>
    <row r="27" spans="1:9" ht="18" customHeight="1">
      <c r="A27" s="309"/>
      <c r="B27" s="309"/>
      <c r="C27" s="52" t="s">
        <v>30</v>
      </c>
      <c r="D27" s="53"/>
      <c r="E27" s="53"/>
      <c r="F27" s="54">
        <f>SUM(F9,F20:F26)</f>
        <v>459856</v>
      </c>
      <c r="G27" s="55">
        <f t="shared" si="0"/>
        <v>100</v>
      </c>
      <c r="H27" s="218">
        <f>SUM(H9,H20:H26)</f>
        <v>462932</v>
      </c>
      <c r="I27" s="56">
        <f t="shared" si="1"/>
        <v>-0.6644604391141673</v>
      </c>
    </row>
    <row r="28" spans="1:9" ht="18" customHeight="1">
      <c r="A28" s="309"/>
      <c r="B28" s="309" t="s">
        <v>31</v>
      </c>
      <c r="C28" s="18" t="s">
        <v>32</v>
      </c>
      <c r="D28" s="19"/>
      <c r="E28" s="19"/>
      <c r="F28" s="20">
        <f>+SUM(F29:F31)</f>
        <v>201474</v>
      </c>
      <c r="G28" s="21">
        <f t="shared" ref="G28:G45" si="2">F28/$F$45*100</f>
        <v>45.261121856866538</v>
      </c>
      <c r="H28" s="213">
        <v>204980</v>
      </c>
      <c r="I28" s="57">
        <f t="shared" si="1"/>
        <v>-1.7104107717826111</v>
      </c>
    </row>
    <row r="29" spans="1:9" ht="18" customHeight="1">
      <c r="A29" s="309"/>
      <c r="B29" s="309"/>
      <c r="C29" s="25"/>
      <c r="D29" s="58" t="s">
        <v>33</v>
      </c>
      <c r="E29" s="46"/>
      <c r="F29" s="34">
        <v>114043</v>
      </c>
      <c r="G29" s="35">
        <f t="shared" si="2"/>
        <v>25.619753019856805</v>
      </c>
      <c r="H29" s="215">
        <v>114151</v>
      </c>
      <c r="I29" s="59">
        <f t="shared" si="1"/>
        <v>-9.4611523333132386E-2</v>
      </c>
    </row>
    <row r="30" spans="1:9" ht="18" customHeight="1">
      <c r="A30" s="309"/>
      <c r="B30" s="309"/>
      <c r="C30" s="25"/>
      <c r="D30" s="58" t="s">
        <v>34</v>
      </c>
      <c r="E30" s="46"/>
      <c r="F30" s="34">
        <v>7293</v>
      </c>
      <c r="G30" s="35">
        <f t="shared" si="2"/>
        <v>1.6383720068203722</v>
      </c>
      <c r="H30" s="215">
        <v>7246</v>
      </c>
      <c r="I30" s="59">
        <f t="shared" si="1"/>
        <v>0.64863372895389571</v>
      </c>
    </row>
    <row r="31" spans="1:9" ht="18" customHeight="1">
      <c r="A31" s="309"/>
      <c r="B31" s="309"/>
      <c r="C31" s="60"/>
      <c r="D31" s="58" t="s">
        <v>35</v>
      </c>
      <c r="E31" s="46"/>
      <c r="F31" s="34">
        <v>80138</v>
      </c>
      <c r="G31" s="35">
        <f t="shared" si="2"/>
        <v>18.002996830189357</v>
      </c>
      <c r="H31" s="215">
        <v>83583</v>
      </c>
      <c r="I31" s="59">
        <f t="shared" si="1"/>
        <v>-4.1216515320100955</v>
      </c>
    </row>
    <row r="32" spans="1:9" ht="18" customHeight="1">
      <c r="A32" s="309"/>
      <c r="B32" s="309"/>
      <c r="C32" s="61" t="s">
        <v>36</v>
      </c>
      <c r="D32" s="40"/>
      <c r="E32" s="40"/>
      <c r="F32" s="20">
        <f>+SUM(F33:F38)</f>
        <v>145446</v>
      </c>
      <c r="G32" s="21">
        <f t="shared" si="2"/>
        <v>32.674435061565319</v>
      </c>
      <c r="H32" s="213">
        <v>153158</v>
      </c>
      <c r="I32" s="57">
        <f t="shared" si="1"/>
        <v>-5.0353229997780025</v>
      </c>
    </row>
    <row r="33" spans="1:9" ht="18" customHeight="1">
      <c r="A33" s="309"/>
      <c r="B33" s="309"/>
      <c r="C33" s="25"/>
      <c r="D33" s="58" t="s">
        <v>37</v>
      </c>
      <c r="E33" s="46"/>
      <c r="F33" s="34">
        <v>18143</v>
      </c>
      <c r="G33" s="35">
        <f t="shared" si="2"/>
        <v>4.0758238474896489</v>
      </c>
      <c r="H33" s="215">
        <v>17939</v>
      </c>
      <c r="I33" s="59">
        <f t="shared" si="1"/>
        <v>1.1371871341769424</v>
      </c>
    </row>
    <row r="34" spans="1:9" ht="18" customHeight="1">
      <c r="A34" s="309"/>
      <c r="B34" s="309"/>
      <c r="C34" s="25"/>
      <c r="D34" s="58" t="s">
        <v>38</v>
      </c>
      <c r="E34" s="46"/>
      <c r="F34" s="34">
        <v>3346</v>
      </c>
      <c r="G34" s="35">
        <f t="shared" si="2"/>
        <v>0.75167869667091247</v>
      </c>
      <c r="H34" s="215">
        <v>3700</v>
      </c>
      <c r="I34" s="59">
        <f t="shared" si="1"/>
        <v>-9.5675675675675702</v>
      </c>
    </row>
    <row r="35" spans="1:9" ht="18" customHeight="1">
      <c r="A35" s="309"/>
      <c r="B35" s="309"/>
      <c r="C35" s="25"/>
      <c r="D35" s="58" t="s">
        <v>39</v>
      </c>
      <c r="E35" s="46"/>
      <c r="F35" s="34">
        <v>82513</v>
      </c>
      <c r="G35" s="35">
        <f t="shared" si="2"/>
        <v>18.53654043586581</v>
      </c>
      <c r="H35" s="215">
        <v>87700</v>
      </c>
      <c r="I35" s="59">
        <f t="shared" si="1"/>
        <v>-5.914481185860887</v>
      </c>
    </row>
    <row r="36" spans="1:9" ht="18" customHeight="1">
      <c r="A36" s="309"/>
      <c r="B36" s="309"/>
      <c r="C36" s="25"/>
      <c r="D36" s="58" t="s">
        <v>40</v>
      </c>
      <c r="E36" s="46"/>
      <c r="F36" s="34">
        <v>6759</v>
      </c>
      <c r="G36" s="35">
        <f t="shared" si="2"/>
        <v>1.5184089392703819</v>
      </c>
      <c r="H36" s="215">
        <v>1714</v>
      </c>
      <c r="I36" s="59">
        <f t="shared" si="1"/>
        <v>294.34072345390899</v>
      </c>
    </row>
    <row r="37" spans="1:9" ht="18" customHeight="1">
      <c r="A37" s="309"/>
      <c r="B37" s="309"/>
      <c r="C37" s="25"/>
      <c r="D37" s="58" t="s">
        <v>41</v>
      </c>
      <c r="E37" s="46"/>
      <c r="F37" s="34">
        <v>1429</v>
      </c>
      <c r="G37" s="35">
        <f t="shared" si="2"/>
        <v>0.3210247631628016</v>
      </c>
      <c r="H37" s="215">
        <v>6857</v>
      </c>
      <c r="I37" s="59">
        <f t="shared" si="1"/>
        <v>-79.159982499635404</v>
      </c>
    </row>
    <row r="38" spans="1:9" ht="18" customHeight="1">
      <c r="A38" s="309"/>
      <c r="B38" s="309"/>
      <c r="C38" s="60"/>
      <c r="D38" s="58" t="s">
        <v>42</v>
      </c>
      <c r="E38" s="46"/>
      <c r="F38" s="34">
        <v>33256</v>
      </c>
      <c r="G38" s="35">
        <f t="shared" si="2"/>
        <v>7.4709583791057588</v>
      </c>
      <c r="H38" s="215">
        <v>35248</v>
      </c>
      <c r="I38" s="59">
        <f t="shared" si="1"/>
        <v>-5.6513844757149378</v>
      </c>
    </row>
    <row r="39" spans="1:9" ht="18" customHeight="1">
      <c r="A39" s="309"/>
      <c r="B39" s="309"/>
      <c r="C39" s="61" t="s">
        <v>43</v>
      </c>
      <c r="D39" s="40"/>
      <c r="E39" s="40"/>
      <c r="F39" s="20">
        <f>+F40+F43</f>
        <v>98217</v>
      </c>
      <c r="G39" s="21">
        <f t="shared" si="2"/>
        <v>22.064443081568147</v>
      </c>
      <c r="H39" s="213">
        <v>87929</v>
      </c>
      <c r="I39" s="57">
        <f t="shared" si="1"/>
        <v>11.700349145333178</v>
      </c>
    </row>
    <row r="40" spans="1:9" ht="18" customHeight="1">
      <c r="A40" s="309"/>
      <c r="B40" s="309"/>
      <c r="C40" s="25"/>
      <c r="D40" s="26" t="s">
        <v>44</v>
      </c>
      <c r="E40" s="27"/>
      <c r="F40" s="28">
        <v>95760</v>
      </c>
      <c r="G40" s="29">
        <f t="shared" si="2"/>
        <v>21.512478180874652</v>
      </c>
      <c r="H40" s="214">
        <v>86878</v>
      </c>
      <c r="I40" s="62">
        <f t="shared" si="1"/>
        <v>10.223531849259881</v>
      </c>
    </row>
    <row r="41" spans="1:9" ht="18" customHeight="1">
      <c r="A41" s="309"/>
      <c r="B41" s="309"/>
      <c r="C41" s="25"/>
      <c r="D41" s="32"/>
      <c r="E41" s="63" t="s">
        <v>45</v>
      </c>
      <c r="F41" s="34">
        <f>63208+10908</f>
        <v>74116</v>
      </c>
      <c r="G41" s="35">
        <f t="shared" si="2"/>
        <v>16.650154896133103</v>
      </c>
      <c r="H41" s="215">
        <v>63725</v>
      </c>
      <c r="I41" s="64">
        <f t="shared" si="1"/>
        <v>16.306002353864258</v>
      </c>
    </row>
    <row r="42" spans="1:9" ht="18" customHeight="1">
      <c r="A42" s="309"/>
      <c r="B42" s="309"/>
      <c r="C42" s="25"/>
      <c r="D42" s="38"/>
      <c r="E42" s="65" t="s">
        <v>46</v>
      </c>
      <c r="F42" s="34">
        <v>21644</v>
      </c>
      <c r="G42" s="35">
        <f t="shared" si="2"/>
        <v>4.8623232847415512</v>
      </c>
      <c r="H42" s="215">
        <v>23153</v>
      </c>
      <c r="I42" s="64">
        <f t="shared" si="1"/>
        <v>-6.5175139290804651</v>
      </c>
    </row>
    <row r="43" spans="1:9" ht="18" customHeight="1">
      <c r="A43" s="309"/>
      <c r="B43" s="309"/>
      <c r="C43" s="25"/>
      <c r="D43" s="58" t="s">
        <v>47</v>
      </c>
      <c r="E43" s="66"/>
      <c r="F43" s="34">
        <v>2457</v>
      </c>
      <c r="G43" s="35">
        <f t="shared" si="2"/>
        <v>0.55196490069349435</v>
      </c>
      <c r="H43" s="215">
        <v>1051</v>
      </c>
      <c r="I43" s="142">
        <f t="shared" si="1"/>
        <v>133.77735490009516</v>
      </c>
    </row>
    <row r="44" spans="1:9" ht="18" customHeight="1">
      <c r="A44" s="309"/>
      <c r="B44" s="309"/>
      <c r="C44" s="67"/>
      <c r="D44" s="68" t="s">
        <v>48</v>
      </c>
      <c r="E44" s="69"/>
      <c r="F44" s="54">
        <v>0</v>
      </c>
      <c r="G44" s="55">
        <f t="shared" si="2"/>
        <v>0</v>
      </c>
      <c r="H44" s="218">
        <v>0</v>
      </c>
      <c r="I44" s="51" t="e">
        <f t="shared" si="1"/>
        <v>#DIV/0!</v>
      </c>
    </row>
    <row r="45" spans="1:9" ht="18" customHeight="1">
      <c r="A45" s="309"/>
      <c r="B45" s="309"/>
      <c r="C45" s="67" t="s">
        <v>49</v>
      </c>
      <c r="D45" s="70"/>
      <c r="E45" s="70"/>
      <c r="F45" s="71">
        <f>SUM(F28,F32,F39)</f>
        <v>445137</v>
      </c>
      <c r="G45" s="55">
        <f t="shared" si="2"/>
        <v>100</v>
      </c>
      <c r="H45" s="71">
        <f>SUM(H28,H32,H39)</f>
        <v>446067</v>
      </c>
      <c r="I45" s="143">
        <f t="shared" si="1"/>
        <v>-0.20848885929691807</v>
      </c>
    </row>
    <row r="46" spans="1:9">
      <c r="A46" s="72" t="s">
        <v>50</v>
      </c>
    </row>
    <row r="47" spans="1:9">
      <c r="A47" s="73" t="s">
        <v>51</v>
      </c>
    </row>
    <row r="57" spans="9:9">
      <c r="I57" s="74"/>
    </row>
    <row r="58" spans="9:9">
      <c r="I58" s="74"/>
    </row>
  </sheetData>
  <mergeCells count="8">
    <mergeCell ref="A1:D1"/>
    <mergeCell ref="F7:G7"/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/>
  <pageMargins left="0" right="0" top="0.196527777777778" bottom="0.196527777777778" header="0.196527777777778" footer="0.51180555555555496"/>
  <pageSetup paperSize="9" orientation="portrait" useFirstPageNumber="1" horizontalDpi="300" verticalDpi="300" r:id="rId1"/>
  <headerFooter>
    <oddHeader>&amp;R&amp;9都道府県－3-1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6"/>
  <sheetViews>
    <sheetView view="pageBreakPreview" zoomScale="85" zoomScaleNormal="100" zoomScalePage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0" sqref="J10"/>
    </sheetView>
  </sheetViews>
  <sheetFormatPr defaultColWidth="9"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57" width="9" style="1"/>
  </cols>
  <sheetData>
    <row r="1" spans="1:9" ht="33.950000000000003" customHeight="1">
      <c r="A1" s="334" t="s">
        <v>0</v>
      </c>
      <c r="B1" s="334"/>
      <c r="C1" s="2" t="s">
        <v>235</v>
      </c>
      <c r="D1" s="144"/>
      <c r="E1" s="144"/>
    </row>
    <row r="4" spans="1:9">
      <c r="A4" s="145" t="s">
        <v>118</v>
      </c>
    </row>
    <row r="5" spans="1:9">
      <c r="I5" s="7" t="s">
        <v>119</v>
      </c>
    </row>
    <row r="6" spans="1:9" s="147" customFormat="1" ht="29.25" customHeight="1">
      <c r="A6" s="335" t="s">
        <v>120</v>
      </c>
      <c r="B6" s="335"/>
      <c r="C6" s="335"/>
      <c r="D6" s="335"/>
      <c r="E6" s="146" t="s">
        <v>121</v>
      </c>
      <c r="F6" s="146" t="s">
        <v>122</v>
      </c>
      <c r="G6" s="146" t="s">
        <v>123</v>
      </c>
      <c r="H6" s="146" t="s">
        <v>124</v>
      </c>
      <c r="I6" s="146" t="s">
        <v>125</v>
      </c>
    </row>
    <row r="7" spans="1:9" ht="27" customHeight="1">
      <c r="A7" s="309" t="s">
        <v>126</v>
      </c>
      <c r="B7" s="18" t="s">
        <v>127</v>
      </c>
      <c r="C7" s="19"/>
      <c r="D7" s="81" t="s">
        <v>58</v>
      </c>
      <c r="E7" s="230">
        <v>491689</v>
      </c>
      <c r="F7" s="230">
        <v>477817</v>
      </c>
      <c r="G7" s="230">
        <v>465327</v>
      </c>
      <c r="H7" s="230">
        <v>462932</v>
      </c>
      <c r="I7" s="148">
        <v>459856</v>
      </c>
    </row>
    <row r="8" spans="1:9" ht="27" customHeight="1">
      <c r="A8" s="309"/>
      <c r="B8" s="108"/>
      <c r="C8" s="58" t="s">
        <v>128</v>
      </c>
      <c r="D8" s="85" t="s">
        <v>60</v>
      </c>
      <c r="E8" s="149">
        <v>250430</v>
      </c>
      <c r="F8" s="149">
        <v>268060</v>
      </c>
      <c r="G8" s="231">
        <v>254509</v>
      </c>
      <c r="H8" s="231">
        <v>256393</v>
      </c>
      <c r="I8" s="150">
        <v>262105</v>
      </c>
    </row>
    <row r="9" spans="1:9" ht="27" customHeight="1">
      <c r="A9" s="309"/>
      <c r="B9" s="45" t="s">
        <v>129</v>
      </c>
      <c r="C9" s="46"/>
      <c r="D9" s="128"/>
      <c r="E9" s="151">
        <v>471615</v>
      </c>
      <c r="F9" s="151">
        <v>461461</v>
      </c>
      <c r="G9" s="232">
        <v>450013</v>
      </c>
      <c r="H9" s="232">
        <v>446067</v>
      </c>
      <c r="I9" s="152">
        <v>445137</v>
      </c>
    </row>
    <row r="10" spans="1:9" ht="27" customHeight="1">
      <c r="A10" s="309"/>
      <c r="B10" s="45" t="s">
        <v>130</v>
      </c>
      <c r="C10" s="46"/>
      <c r="D10" s="128"/>
      <c r="E10" s="151">
        <v>20074</v>
      </c>
      <c r="F10" s="151">
        <v>16356</v>
      </c>
      <c r="G10" s="232">
        <v>15314</v>
      </c>
      <c r="H10" s="232">
        <v>16865</v>
      </c>
      <c r="I10" s="152">
        <v>14718</v>
      </c>
    </row>
    <row r="11" spans="1:9" ht="27" customHeight="1">
      <c r="A11" s="309"/>
      <c r="B11" s="45" t="s">
        <v>131</v>
      </c>
      <c r="C11" s="46"/>
      <c r="D11" s="128"/>
      <c r="E11" s="151">
        <v>15026</v>
      </c>
      <c r="F11" s="151">
        <v>10705</v>
      </c>
      <c r="G11" s="232">
        <v>10711</v>
      </c>
      <c r="H11" s="232">
        <v>12055</v>
      </c>
      <c r="I11" s="152">
        <v>10216</v>
      </c>
    </row>
    <row r="12" spans="1:9" ht="27" customHeight="1">
      <c r="A12" s="309"/>
      <c r="B12" s="45" t="s">
        <v>112</v>
      </c>
      <c r="C12" s="46"/>
      <c r="D12" s="128"/>
      <c r="E12" s="151">
        <v>5048</v>
      </c>
      <c r="F12" s="151">
        <v>5651</v>
      </c>
      <c r="G12" s="232">
        <v>4603</v>
      </c>
      <c r="H12" s="232">
        <v>4810</v>
      </c>
      <c r="I12" s="152">
        <v>4502</v>
      </c>
    </row>
    <row r="13" spans="1:9" ht="27" customHeight="1">
      <c r="A13" s="309"/>
      <c r="B13" s="45" t="s">
        <v>132</v>
      </c>
      <c r="C13" s="46"/>
      <c r="D13" s="125"/>
      <c r="E13" s="153">
        <v>832</v>
      </c>
      <c r="F13" s="153">
        <v>603</v>
      </c>
      <c r="G13" s="233">
        <v>-1048</v>
      </c>
      <c r="H13" s="233">
        <v>207</v>
      </c>
      <c r="I13" s="154">
        <v>-308</v>
      </c>
    </row>
    <row r="14" spans="1:9" ht="27" customHeight="1">
      <c r="A14" s="309"/>
      <c r="B14" s="110" t="s">
        <v>133</v>
      </c>
      <c r="C14" s="27"/>
      <c r="D14" s="125"/>
      <c r="E14" s="153">
        <v>0</v>
      </c>
      <c r="F14" s="153">
        <v>0</v>
      </c>
      <c r="G14" s="234">
        <v>0</v>
      </c>
      <c r="H14" s="233">
        <v>0</v>
      </c>
      <c r="I14" s="233">
        <v>0</v>
      </c>
    </row>
    <row r="15" spans="1:9" ht="27" customHeight="1">
      <c r="A15" s="309"/>
      <c r="B15" s="47" t="s">
        <v>134</v>
      </c>
      <c r="C15" s="48"/>
      <c r="D15" s="155"/>
      <c r="E15" s="156">
        <v>847</v>
      </c>
      <c r="F15" s="156">
        <v>631</v>
      </c>
      <c r="G15" s="235">
        <v>-4035</v>
      </c>
      <c r="H15" s="235">
        <v>219</v>
      </c>
      <c r="I15" s="157">
        <v>-2796</v>
      </c>
    </row>
    <row r="16" spans="1:9" ht="27" customHeight="1">
      <c r="A16" s="309"/>
      <c r="B16" s="158" t="s">
        <v>135</v>
      </c>
      <c r="C16" s="159"/>
      <c r="D16" s="160" t="s">
        <v>62</v>
      </c>
      <c r="E16" s="161">
        <v>80133</v>
      </c>
      <c r="F16" s="161">
        <v>87223</v>
      </c>
      <c r="G16" s="236">
        <v>85058</v>
      </c>
      <c r="H16" s="236">
        <v>81009</v>
      </c>
      <c r="I16" s="162">
        <v>74465</v>
      </c>
    </row>
    <row r="17" spans="1:9" ht="27" customHeight="1">
      <c r="A17" s="309"/>
      <c r="B17" s="45" t="s">
        <v>136</v>
      </c>
      <c r="C17" s="46"/>
      <c r="D17" s="85" t="s">
        <v>64</v>
      </c>
      <c r="E17" s="151">
        <v>35694</v>
      </c>
      <c r="F17" s="151">
        <v>30363</v>
      </c>
      <c r="G17" s="232">
        <v>31731</v>
      </c>
      <c r="H17" s="232">
        <v>25031</v>
      </c>
      <c r="I17" s="152">
        <v>29370</v>
      </c>
    </row>
    <row r="18" spans="1:9" ht="27" customHeight="1">
      <c r="A18" s="309"/>
      <c r="B18" s="45" t="s">
        <v>137</v>
      </c>
      <c r="C18" s="46"/>
      <c r="D18" s="85" t="s">
        <v>66</v>
      </c>
      <c r="E18" s="151">
        <v>985390</v>
      </c>
      <c r="F18" s="151">
        <v>970518</v>
      </c>
      <c r="G18" s="232">
        <v>962708</v>
      </c>
      <c r="H18" s="232">
        <v>952296</v>
      </c>
      <c r="I18" s="152">
        <v>939624</v>
      </c>
    </row>
    <row r="19" spans="1:9" ht="27" customHeight="1">
      <c r="A19" s="309"/>
      <c r="B19" s="45" t="s">
        <v>138</v>
      </c>
      <c r="C19" s="46"/>
      <c r="D19" s="85" t="s">
        <v>139</v>
      </c>
      <c r="E19" s="151">
        <v>940951</v>
      </c>
      <c r="F19" s="151">
        <v>913658</v>
      </c>
      <c r="G19" s="151">
        <f>G17+G18-G16</f>
        <v>909381</v>
      </c>
      <c r="H19" s="151">
        <f>H17+H18-H16</f>
        <v>896318</v>
      </c>
      <c r="I19" s="151">
        <f>I17+I18-I16</f>
        <v>894529</v>
      </c>
    </row>
    <row r="20" spans="1:9" ht="27" customHeight="1">
      <c r="A20" s="309"/>
      <c r="B20" s="45" t="s">
        <v>140</v>
      </c>
      <c r="C20" s="46"/>
      <c r="D20" s="128" t="s">
        <v>141</v>
      </c>
      <c r="E20" s="163">
        <v>3.9347921574891189</v>
      </c>
      <c r="F20" s="163">
        <v>3.6205252555398046</v>
      </c>
      <c r="G20" s="163">
        <f>G18/G8</f>
        <v>3.7826088664840931</v>
      </c>
      <c r="H20" s="163">
        <f>H18/H8</f>
        <v>3.7142043659538286</v>
      </c>
      <c r="I20" s="163">
        <f>I18/I8</f>
        <v>3.5849144426851836</v>
      </c>
    </row>
    <row r="21" spans="1:9" ht="27" customHeight="1">
      <c r="A21" s="309"/>
      <c r="B21" s="45" t="s">
        <v>142</v>
      </c>
      <c r="C21" s="46"/>
      <c r="D21" s="128" t="s">
        <v>143</v>
      </c>
      <c r="E21" s="163">
        <v>3.7573413728387175</v>
      </c>
      <c r="F21" s="163">
        <v>3.4084085652465865</v>
      </c>
      <c r="G21" s="163">
        <f>G19/G8</f>
        <v>3.573079930375743</v>
      </c>
      <c r="H21" s="163">
        <f>H19/H8</f>
        <v>3.4958754724192938</v>
      </c>
      <c r="I21" s="163">
        <f>I19/I8</f>
        <v>3.4128650731577039</v>
      </c>
    </row>
    <row r="22" spans="1:9" ht="27" customHeight="1">
      <c r="A22" s="309"/>
      <c r="B22" s="45" t="s">
        <v>144</v>
      </c>
      <c r="C22" s="46"/>
      <c r="D22" s="128" t="s">
        <v>145</v>
      </c>
      <c r="E22" s="151">
        <v>1141720.0127451264</v>
      </c>
      <c r="F22" s="151">
        <v>1124488.6018016976</v>
      </c>
      <c r="G22" s="151">
        <f>G18/G24*1000000</f>
        <v>1153040.3746421856</v>
      </c>
      <c r="H22" s="151">
        <f>H18/H24*1000000</f>
        <v>1140569.8681326578</v>
      </c>
      <c r="I22" s="151">
        <f>I18/I24*1000000</f>
        <v>1125392.5478782651</v>
      </c>
    </row>
    <row r="23" spans="1:9" ht="27" customHeight="1">
      <c r="A23" s="309"/>
      <c r="B23" s="45" t="s">
        <v>146</v>
      </c>
      <c r="C23" s="46"/>
      <c r="D23" s="128" t="s">
        <v>147</v>
      </c>
      <c r="E23" s="151">
        <v>1090230.8605856965</v>
      </c>
      <c r="F23" s="151">
        <v>1058607.8845986733</v>
      </c>
      <c r="G23" s="151">
        <f>G19/G24*1000000</f>
        <v>1089170.3496101471</v>
      </c>
      <c r="H23" s="151">
        <f>H19/H24*1000000</f>
        <v>1073524.7266237889</v>
      </c>
      <c r="I23" s="151">
        <f>I19/I24*1000000</f>
        <v>1071382.0320266369</v>
      </c>
    </row>
    <row r="24" spans="1:9" ht="27" customHeight="1">
      <c r="A24" s="309"/>
      <c r="B24" s="47" t="s">
        <v>148</v>
      </c>
      <c r="C24" s="164"/>
      <c r="D24" s="165" t="s">
        <v>149</v>
      </c>
      <c r="E24" s="156">
        <v>863075</v>
      </c>
      <c r="F24" s="235">
        <v>834930</v>
      </c>
      <c r="G24" s="235">
        <f>F24</f>
        <v>834930</v>
      </c>
      <c r="H24" s="235">
        <f>G24</f>
        <v>834930</v>
      </c>
      <c r="I24" s="157">
        <f>H24</f>
        <v>834930</v>
      </c>
    </row>
    <row r="25" spans="1:9" ht="27" customHeight="1">
      <c r="A25" s="309"/>
      <c r="B25" s="44" t="s">
        <v>150</v>
      </c>
      <c r="C25" s="166"/>
      <c r="D25" s="167"/>
      <c r="E25" s="149">
        <v>260067</v>
      </c>
      <c r="F25" s="149">
        <v>264906</v>
      </c>
      <c r="G25" s="237">
        <v>263483</v>
      </c>
      <c r="H25" s="237">
        <v>261115</v>
      </c>
      <c r="I25" s="168">
        <v>258035</v>
      </c>
    </row>
    <row r="26" spans="1:9" ht="27" customHeight="1">
      <c r="A26" s="309"/>
      <c r="B26" s="169" t="s">
        <v>151</v>
      </c>
      <c r="C26" s="170"/>
      <c r="D26" s="171"/>
      <c r="E26" s="172">
        <v>0.372</v>
      </c>
      <c r="F26" s="172">
        <v>0.379</v>
      </c>
      <c r="G26" s="238">
        <v>0.39600000000000002</v>
      </c>
      <c r="H26" s="238">
        <v>0.41399999999999998</v>
      </c>
      <c r="I26" s="173">
        <v>0.41799999999999998</v>
      </c>
    </row>
    <row r="27" spans="1:9" ht="27" customHeight="1">
      <c r="A27" s="309"/>
      <c r="B27" s="169" t="s">
        <v>152</v>
      </c>
      <c r="C27" s="170"/>
      <c r="D27" s="171"/>
      <c r="E27" s="174">
        <v>1.9</v>
      </c>
      <c r="F27" s="174">
        <v>2.1</v>
      </c>
      <c r="G27" s="239">
        <v>1.7</v>
      </c>
      <c r="H27" s="239">
        <v>1.8</v>
      </c>
      <c r="I27" s="175">
        <v>1.7</v>
      </c>
    </row>
    <row r="28" spans="1:9" ht="27" customHeight="1">
      <c r="A28" s="309"/>
      <c r="B28" s="169" t="s">
        <v>153</v>
      </c>
      <c r="C28" s="170"/>
      <c r="D28" s="171"/>
      <c r="E28" s="174">
        <v>93.4</v>
      </c>
      <c r="F28" s="174">
        <v>92.3</v>
      </c>
      <c r="G28" s="239">
        <v>96.7</v>
      </c>
      <c r="H28" s="239">
        <v>96.5</v>
      </c>
      <c r="I28" s="175">
        <v>94.9</v>
      </c>
    </row>
    <row r="29" spans="1:9" ht="27" customHeight="1">
      <c r="A29" s="309"/>
      <c r="B29" s="176" t="s">
        <v>154</v>
      </c>
      <c r="C29" s="177"/>
      <c r="D29" s="178"/>
      <c r="E29" s="179">
        <v>42</v>
      </c>
      <c r="F29" s="179">
        <v>43.9</v>
      </c>
      <c r="G29" s="240">
        <v>42.9</v>
      </c>
      <c r="H29" s="240">
        <v>43.3</v>
      </c>
      <c r="I29" s="180">
        <v>42.8</v>
      </c>
    </row>
    <row r="30" spans="1:9" ht="27" customHeight="1">
      <c r="A30" s="309"/>
      <c r="B30" s="309" t="s">
        <v>155</v>
      </c>
      <c r="C30" s="135" t="s">
        <v>156</v>
      </c>
      <c r="D30" s="181"/>
      <c r="E30" s="182">
        <v>0</v>
      </c>
      <c r="F30" s="182">
        <v>0</v>
      </c>
      <c r="G30" s="241">
        <v>0</v>
      </c>
      <c r="H30" s="241">
        <v>0</v>
      </c>
      <c r="I30" s="241">
        <v>0</v>
      </c>
    </row>
    <row r="31" spans="1:9" ht="27" customHeight="1">
      <c r="A31" s="309"/>
      <c r="B31" s="309"/>
      <c r="C31" s="169" t="s">
        <v>157</v>
      </c>
      <c r="D31" s="171"/>
      <c r="E31" s="174">
        <v>0</v>
      </c>
      <c r="F31" s="174">
        <v>0</v>
      </c>
      <c r="G31" s="239">
        <v>0</v>
      </c>
      <c r="H31" s="239">
        <v>0</v>
      </c>
      <c r="I31" s="239">
        <v>0</v>
      </c>
    </row>
    <row r="32" spans="1:9" ht="27" customHeight="1">
      <c r="A32" s="309"/>
      <c r="B32" s="309"/>
      <c r="C32" s="169" t="s">
        <v>158</v>
      </c>
      <c r="D32" s="171"/>
      <c r="E32" s="174">
        <v>16.2</v>
      </c>
      <c r="F32" s="174">
        <v>15.9</v>
      </c>
      <c r="G32" s="239">
        <v>15.5</v>
      </c>
      <c r="H32" s="239">
        <v>15.2</v>
      </c>
      <c r="I32" s="175">
        <v>14.8</v>
      </c>
    </row>
    <row r="33" spans="1:9" ht="27" customHeight="1">
      <c r="A33" s="309"/>
      <c r="B33" s="309"/>
      <c r="C33" s="176" t="s">
        <v>159</v>
      </c>
      <c r="D33" s="178"/>
      <c r="E33" s="179">
        <v>213.2</v>
      </c>
      <c r="F33" s="179">
        <v>202.4</v>
      </c>
      <c r="G33" s="242">
        <v>202.6</v>
      </c>
      <c r="H33" s="242">
        <v>203.6</v>
      </c>
      <c r="I33" s="180">
        <v>206</v>
      </c>
    </row>
    <row r="34" spans="1:9" ht="27" customHeight="1">
      <c r="A34" s="1" t="s">
        <v>160</v>
      </c>
      <c r="B34" s="74"/>
      <c r="C34" s="74"/>
      <c r="D34" s="74"/>
      <c r="E34" s="183"/>
      <c r="F34" s="183"/>
      <c r="G34" s="183"/>
      <c r="H34" s="183"/>
      <c r="I34" s="184"/>
    </row>
    <row r="35" spans="1:9" ht="27" customHeight="1">
      <c r="A35" s="113" t="s">
        <v>113</v>
      </c>
    </row>
    <row r="36" spans="1:9">
      <c r="A36" s="185"/>
    </row>
  </sheetData>
  <mergeCells count="4">
    <mergeCell ref="A1:B1"/>
    <mergeCell ref="A6:D6"/>
    <mergeCell ref="A7:A33"/>
    <mergeCell ref="B30:B33"/>
  </mergeCells>
  <phoneticPr fontId="14"/>
  <pageMargins left="0.31527777777777799" right="0.196527777777778" top="0.98402777777777795" bottom="0.98402777777777795" header="0.51180555555555496" footer="0.51180555555555496"/>
  <pageSetup paperSize="9" scale="84" firstPageNumber="2" orientation="portrait" useFirstPageNumber="1" horizontalDpi="300" verticalDpi="300" r:id="rId1"/>
  <headerFooter>
    <oddHeader>&amp;R&amp;9都道府県－3-2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view="pageBreakPreview" zoomScale="85" zoomScaleNormal="100" zoomScalePageLayoutView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9"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74" customWidth="1"/>
    <col min="13" max="21" width="13.625" style="1" customWidth="1"/>
    <col min="22" max="25" width="12" style="1" customWidth="1"/>
    <col min="26" max="257" width="9" style="1"/>
  </cols>
  <sheetData>
    <row r="1" spans="1:25" ht="33.950000000000003" customHeight="1">
      <c r="A1" s="75" t="s">
        <v>0</v>
      </c>
      <c r="B1" s="2"/>
      <c r="C1" s="2"/>
      <c r="D1" s="76" t="s">
        <v>235</v>
      </c>
      <c r="E1" s="77"/>
      <c r="F1" s="77"/>
      <c r="G1" s="77"/>
    </row>
    <row r="2" spans="1:25" ht="15" customHeight="1"/>
    <row r="3" spans="1:25" ht="15" customHeight="1">
      <c r="A3" s="78" t="s">
        <v>161</v>
      </c>
      <c r="B3" s="78"/>
      <c r="C3" s="78"/>
      <c r="D3" s="78"/>
    </row>
    <row r="4" spans="1:25" ht="15" customHeight="1">
      <c r="A4" s="78"/>
      <c r="B4" s="78"/>
      <c r="C4" s="78"/>
      <c r="D4" s="78"/>
    </row>
    <row r="5" spans="1:25" ht="15.95" customHeight="1">
      <c r="A5" s="53" t="s">
        <v>162</v>
      </c>
      <c r="B5" s="53"/>
      <c r="C5" s="53"/>
      <c r="D5" s="53"/>
      <c r="K5" s="7"/>
      <c r="O5" s="7" t="s">
        <v>54</v>
      </c>
    </row>
    <row r="6" spans="1:25" ht="15.95" customHeight="1">
      <c r="A6" s="322" t="s">
        <v>55</v>
      </c>
      <c r="B6" s="322"/>
      <c r="C6" s="322"/>
      <c r="D6" s="322"/>
      <c r="E6" s="322"/>
      <c r="F6" s="317" t="s">
        <v>227</v>
      </c>
      <c r="G6" s="318"/>
      <c r="H6" s="317" t="s">
        <v>228</v>
      </c>
      <c r="I6" s="318"/>
      <c r="J6" s="317" t="s">
        <v>229</v>
      </c>
      <c r="K6" s="318"/>
      <c r="L6" s="319"/>
      <c r="M6" s="319"/>
      <c r="N6" s="312"/>
      <c r="O6" s="312"/>
    </row>
    <row r="7" spans="1:25" ht="15.95" customHeight="1">
      <c r="A7" s="322"/>
      <c r="B7" s="322"/>
      <c r="C7" s="322"/>
      <c r="D7" s="322"/>
      <c r="E7" s="322"/>
      <c r="F7" s="260" t="s">
        <v>125</v>
      </c>
      <c r="G7" s="261" t="s">
        <v>5</v>
      </c>
      <c r="H7" s="260" t="s">
        <v>236</v>
      </c>
      <c r="I7" s="261" t="s">
        <v>5</v>
      </c>
      <c r="J7" s="260" t="s">
        <v>125</v>
      </c>
      <c r="K7" s="261" t="s">
        <v>5</v>
      </c>
      <c r="L7" s="260" t="s">
        <v>125</v>
      </c>
      <c r="M7" s="261" t="s">
        <v>5</v>
      </c>
      <c r="N7" s="79" t="s">
        <v>125</v>
      </c>
      <c r="O7" s="80" t="s">
        <v>5</v>
      </c>
    </row>
    <row r="8" spans="1:25" ht="15.95" customHeight="1">
      <c r="A8" s="313" t="s">
        <v>56</v>
      </c>
      <c r="B8" s="18" t="s">
        <v>57</v>
      </c>
      <c r="C8" s="19"/>
      <c r="D8" s="19"/>
      <c r="E8" s="81" t="s">
        <v>58</v>
      </c>
      <c r="F8" s="262">
        <v>4775</v>
      </c>
      <c r="G8" s="243">
        <v>4477</v>
      </c>
      <c r="H8" s="262">
        <v>150</v>
      </c>
      <c r="I8" s="243">
        <v>150</v>
      </c>
      <c r="J8" s="262">
        <v>134</v>
      </c>
      <c r="K8" s="243">
        <v>135</v>
      </c>
      <c r="L8" s="262"/>
      <c r="M8" s="263"/>
      <c r="N8" s="82"/>
      <c r="O8" s="83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15.95" customHeight="1">
      <c r="A9" s="313"/>
      <c r="B9" s="74"/>
      <c r="C9" s="58" t="s">
        <v>59</v>
      </c>
      <c r="D9" s="46"/>
      <c r="E9" s="85" t="s">
        <v>60</v>
      </c>
      <c r="F9" s="303">
        <v>4775</v>
      </c>
      <c r="G9" s="244">
        <v>4464</v>
      </c>
      <c r="H9" s="303">
        <v>150</v>
      </c>
      <c r="I9" s="244">
        <v>150</v>
      </c>
      <c r="J9" s="303">
        <v>131</v>
      </c>
      <c r="K9" s="244">
        <v>135</v>
      </c>
      <c r="L9" s="264"/>
      <c r="M9" s="265"/>
      <c r="N9" s="36"/>
      <c r="O9" s="87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5.95" customHeight="1">
      <c r="A10" s="313"/>
      <c r="B10" s="44"/>
      <c r="C10" s="58" t="s">
        <v>61</v>
      </c>
      <c r="D10" s="46"/>
      <c r="E10" s="85" t="s">
        <v>62</v>
      </c>
      <c r="F10" s="303">
        <v>0</v>
      </c>
      <c r="G10" s="244">
        <v>13</v>
      </c>
      <c r="H10" s="303"/>
      <c r="I10" s="244"/>
      <c r="J10" s="266">
        <v>3</v>
      </c>
      <c r="K10" s="244"/>
      <c r="L10" s="264"/>
      <c r="M10" s="265"/>
      <c r="N10" s="36"/>
      <c r="O10" s="87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5.95" customHeight="1">
      <c r="A11" s="313"/>
      <c r="B11" s="61" t="s">
        <v>63</v>
      </c>
      <c r="C11" s="89"/>
      <c r="D11" s="89"/>
      <c r="E11" s="90" t="s">
        <v>64</v>
      </c>
      <c r="F11" s="267">
        <v>3718</v>
      </c>
      <c r="G11" s="245">
        <v>3812</v>
      </c>
      <c r="H11" s="267">
        <v>149</v>
      </c>
      <c r="I11" s="245">
        <v>144</v>
      </c>
      <c r="J11" s="267">
        <v>158</v>
      </c>
      <c r="K11" s="245">
        <v>135</v>
      </c>
      <c r="L11" s="267"/>
      <c r="M11" s="268"/>
      <c r="N11" s="91"/>
      <c r="O11" s="93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5.95" customHeight="1">
      <c r="A12" s="313"/>
      <c r="B12" s="25"/>
      <c r="C12" s="58" t="s">
        <v>65</v>
      </c>
      <c r="D12" s="46"/>
      <c r="E12" s="85" t="s">
        <v>66</v>
      </c>
      <c r="F12" s="303">
        <v>3717</v>
      </c>
      <c r="G12" s="244">
        <v>3811</v>
      </c>
      <c r="H12" s="267">
        <v>149</v>
      </c>
      <c r="I12" s="244">
        <v>144</v>
      </c>
      <c r="J12" s="267">
        <v>137</v>
      </c>
      <c r="K12" s="244">
        <v>135</v>
      </c>
      <c r="L12" s="264"/>
      <c r="M12" s="265"/>
      <c r="N12" s="36"/>
      <c r="O12" s="87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5.95" customHeight="1">
      <c r="A13" s="313"/>
      <c r="B13" s="74"/>
      <c r="C13" s="26" t="s">
        <v>67</v>
      </c>
      <c r="D13" s="27"/>
      <c r="E13" s="94" t="s">
        <v>68</v>
      </c>
      <c r="F13" s="269">
        <v>1</v>
      </c>
      <c r="G13" s="306">
        <v>1</v>
      </c>
      <c r="H13" s="266"/>
      <c r="I13" s="306"/>
      <c r="J13" s="266">
        <v>21</v>
      </c>
      <c r="K13" s="306"/>
      <c r="L13" s="269"/>
      <c r="M13" s="270"/>
      <c r="N13" s="30"/>
      <c r="O13" s="96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5.95" customHeight="1">
      <c r="A14" s="313"/>
      <c r="B14" s="45" t="s">
        <v>69</v>
      </c>
      <c r="C14" s="46"/>
      <c r="D14" s="46"/>
      <c r="E14" s="85" t="s">
        <v>70</v>
      </c>
      <c r="F14" s="305">
        <f t="shared" ref="F14:F15" si="0">F9-F12</f>
        <v>1058</v>
      </c>
      <c r="G14" s="244">
        <f t="shared" ref="F14:O15" si="1">G9-G12</f>
        <v>653</v>
      </c>
      <c r="H14" s="305">
        <f>H9-H12</f>
        <v>1</v>
      </c>
      <c r="I14" s="244">
        <f t="shared" si="1"/>
        <v>6</v>
      </c>
      <c r="J14" s="305">
        <f t="shared" si="1"/>
        <v>-6</v>
      </c>
      <c r="K14" s="244">
        <f t="shared" si="1"/>
        <v>0</v>
      </c>
      <c r="L14" s="271">
        <f t="shared" si="1"/>
        <v>0</v>
      </c>
      <c r="M14" s="272">
        <f t="shared" si="1"/>
        <v>0</v>
      </c>
      <c r="N14" s="34">
        <f t="shared" si="1"/>
        <v>0</v>
      </c>
      <c r="O14" s="97">
        <f t="shared" si="1"/>
        <v>0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5.95" customHeight="1">
      <c r="A15" s="313"/>
      <c r="B15" s="45" t="s">
        <v>71</v>
      </c>
      <c r="C15" s="46"/>
      <c r="D15" s="46"/>
      <c r="E15" s="85" t="s">
        <v>72</v>
      </c>
      <c r="F15" s="305">
        <f t="shared" si="0"/>
        <v>-1</v>
      </c>
      <c r="G15" s="244">
        <f t="shared" si="1"/>
        <v>12</v>
      </c>
      <c r="H15" s="305">
        <f t="shared" si="1"/>
        <v>0</v>
      </c>
      <c r="I15" s="244">
        <f t="shared" si="1"/>
        <v>0</v>
      </c>
      <c r="J15" s="305">
        <f t="shared" si="1"/>
        <v>-18</v>
      </c>
      <c r="K15" s="244">
        <f t="shared" si="1"/>
        <v>0</v>
      </c>
      <c r="L15" s="271">
        <f t="shared" ref="F15:O15" si="2">L10-L13</f>
        <v>0</v>
      </c>
      <c r="M15" s="272">
        <f t="shared" si="2"/>
        <v>0</v>
      </c>
      <c r="N15" s="34">
        <f t="shared" si="2"/>
        <v>0</v>
      </c>
      <c r="O15" s="97">
        <f t="shared" si="2"/>
        <v>0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ht="15.95" customHeight="1">
      <c r="A16" s="313"/>
      <c r="B16" s="45" t="s">
        <v>73</v>
      </c>
      <c r="C16" s="46"/>
      <c r="D16" s="46"/>
      <c r="E16" s="85" t="s">
        <v>74</v>
      </c>
      <c r="F16" s="305">
        <f t="shared" ref="F16" si="3">F8-F11</f>
        <v>1057</v>
      </c>
      <c r="G16" s="244">
        <f t="shared" ref="F16:O16" si="4">G8-G11</f>
        <v>665</v>
      </c>
      <c r="H16" s="305">
        <f>H8-H11</f>
        <v>1</v>
      </c>
      <c r="I16" s="244">
        <f t="shared" si="4"/>
        <v>6</v>
      </c>
      <c r="J16" s="305">
        <f t="shared" si="4"/>
        <v>-24</v>
      </c>
      <c r="K16" s="244">
        <f t="shared" si="4"/>
        <v>0</v>
      </c>
      <c r="L16" s="271">
        <f t="shared" si="4"/>
        <v>0</v>
      </c>
      <c r="M16" s="272">
        <f t="shared" si="4"/>
        <v>0</v>
      </c>
      <c r="N16" s="34">
        <f t="shared" si="4"/>
        <v>0</v>
      </c>
      <c r="O16" s="97">
        <f t="shared" si="4"/>
        <v>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15.95" customHeight="1">
      <c r="A17" s="313"/>
      <c r="B17" s="45" t="s">
        <v>75</v>
      </c>
      <c r="C17" s="46"/>
      <c r="D17" s="46"/>
      <c r="E17" s="98"/>
      <c r="F17" s="273"/>
      <c r="G17" s="244"/>
      <c r="H17" s="266">
        <v>3510</v>
      </c>
      <c r="I17" s="244">
        <v>3515</v>
      </c>
      <c r="J17" s="303"/>
      <c r="K17" s="244"/>
      <c r="L17" s="264"/>
      <c r="M17" s="265"/>
      <c r="N17" s="88"/>
      <c r="O17" s="99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15.95" customHeight="1">
      <c r="A18" s="313"/>
      <c r="B18" s="52" t="s">
        <v>76</v>
      </c>
      <c r="C18" s="53"/>
      <c r="D18" s="53"/>
      <c r="E18" s="100"/>
      <c r="F18" s="274"/>
      <c r="G18" s="246"/>
      <c r="H18" s="275"/>
      <c r="I18" s="246"/>
      <c r="J18" s="275"/>
      <c r="K18" s="246"/>
      <c r="L18" s="275"/>
      <c r="M18" s="276"/>
      <c r="N18" s="103"/>
      <c r="O18" s="10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15.95" customHeight="1">
      <c r="A19" s="329" t="s">
        <v>77</v>
      </c>
      <c r="B19" s="61" t="s">
        <v>78</v>
      </c>
      <c r="C19" s="40"/>
      <c r="D19" s="40"/>
      <c r="E19" s="105"/>
      <c r="F19" s="277">
        <v>3251</v>
      </c>
      <c r="G19" s="247">
        <v>62</v>
      </c>
      <c r="H19" s="278">
        <v>3222</v>
      </c>
      <c r="I19" s="247"/>
      <c r="J19" s="278"/>
      <c r="K19" s="247"/>
      <c r="L19" s="278"/>
      <c r="M19" s="279"/>
      <c r="N19" s="22"/>
      <c r="O19" s="107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15.95" customHeight="1">
      <c r="A20" s="329"/>
      <c r="B20" s="60"/>
      <c r="C20" s="58" t="s">
        <v>79</v>
      </c>
      <c r="D20" s="46"/>
      <c r="E20" s="85"/>
      <c r="F20" s="305"/>
      <c r="G20" s="244"/>
      <c r="H20" s="303"/>
      <c r="I20" s="244"/>
      <c r="J20" s="303"/>
      <c r="K20" s="244"/>
      <c r="L20" s="264"/>
      <c r="M20" s="265"/>
      <c r="N20" s="36"/>
      <c r="O20" s="87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15.95" customHeight="1">
      <c r="A21" s="329"/>
      <c r="B21" s="108" t="s">
        <v>80</v>
      </c>
      <c r="C21" s="89"/>
      <c r="D21" s="89"/>
      <c r="E21" s="90" t="s">
        <v>81</v>
      </c>
      <c r="F21" s="280">
        <v>3251</v>
      </c>
      <c r="G21" s="245">
        <v>62</v>
      </c>
      <c r="H21" s="267">
        <v>3222</v>
      </c>
      <c r="I21" s="245"/>
      <c r="J21" s="267"/>
      <c r="K21" s="245"/>
      <c r="L21" s="267"/>
      <c r="M21" s="268"/>
      <c r="N21" s="91"/>
      <c r="O21" s="93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15.95" customHeight="1">
      <c r="A22" s="329"/>
      <c r="B22" s="61" t="s">
        <v>82</v>
      </c>
      <c r="C22" s="40"/>
      <c r="D22" s="40"/>
      <c r="E22" s="105" t="s">
        <v>83</v>
      </c>
      <c r="F22" s="277">
        <v>4373</v>
      </c>
      <c r="G22" s="247">
        <v>2189</v>
      </c>
      <c r="H22" s="278">
        <v>3274</v>
      </c>
      <c r="I22" s="247">
        <v>65</v>
      </c>
      <c r="J22" s="278">
        <v>27</v>
      </c>
      <c r="K22" s="247">
        <v>48</v>
      </c>
      <c r="L22" s="278"/>
      <c r="M22" s="279"/>
      <c r="N22" s="22"/>
      <c r="O22" s="107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5.95" customHeight="1">
      <c r="A23" s="329"/>
      <c r="B23" s="25" t="s">
        <v>84</v>
      </c>
      <c r="C23" s="26" t="s">
        <v>85</v>
      </c>
      <c r="D23" s="27"/>
      <c r="E23" s="94"/>
      <c r="F23" s="281">
        <v>146</v>
      </c>
      <c r="G23" s="306">
        <v>171</v>
      </c>
      <c r="H23" s="269"/>
      <c r="I23" s="306"/>
      <c r="J23" s="269"/>
      <c r="K23" s="306"/>
      <c r="L23" s="269"/>
      <c r="M23" s="270"/>
      <c r="N23" s="30"/>
      <c r="O23" s="96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ht="15.95" customHeight="1">
      <c r="A24" s="329"/>
      <c r="B24" s="45" t="s">
        <v>86</v>
      </c>
      <c r="C24" s="46"/>
      <c r="D24" s="46"/>
      <c r="E24" s="85" t="s">
        <v>87</v>
      </c>
      <c r="F24" s="305">
        <f t="shared" ref="F24" si="5">F21-F22</f>
        <v>-1122</v>
      </c>
      <c r="G24" s="244">
        <f t="shared" ref="F24:O24" si="6">G21-G22</f>
        <v>-2127</v>
      </c>
      <c r="H24" s="305">
        <f t="shared" si="6"/>
        <v>-52</v>
      </c>
      <c r="I24" s="244">
        <f t="shared" si="6"/>
        <v>-65</v>
      </c>
      <c r="J24" s="305">
        <f t="shared" si="6"/>
        <v>-27</v>
      </c>
      <c r="K24" s="244">
        <f t="shared" si="6"/>
        <v>-48</v>
      </c>
      <c r="L24" s="271">
        <f t="shared" si="6"/>
        <v>0</v>
      </c>
      <c r="M24" s="272">
        <f t="shared" si="6"/>
        <v>0</v>
      </c>
      <c r="N24" s="34">
        <f t="shared" si="6"/>
        <v>0</v>
      </c>
      <c r="O24" s="97">
        <f t="shared" si="6"/>
        <v>0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15.95" customHeight="1">
      <c r="A25" s="329"/>
      <c r="B25" s="110" t="s">
        <v>88</v>
      </c>
      <c r="C25" s="27"/>
      <c r="D25" s="27"/>
      <c r="E25" s="330" t="s">
        <v>89</v>
      </c>
      <c r="F25" s="331">
        <v>1122</v>
      </c>
      <c r="G25" s="336">
        <v>2127</v>
      </c>
      <c r="H25" s="316">
        <v>52</v>
      </c>
      <c r="I25" s="336">
        <v>65</v>
      </c>
      <c r="J25" s="316">
        <v>27</v>
      </c>
      <c r="K25" s="336">
        <v>48</v>
      </c>
      <c r="L25" s="316"/>
      <c r="M25" s="328"/>
      <c r="N25" s="320"/>
      <c r="O25" s="321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15.95" customHeight="1">
      <c r="A26" s="329"/>
      <c r="B26" s="108" t="s">
        <v>90</v>
      </c>
      <c r="C26" s="89"/>
      <c r="D26" s="89"/>
      <c r="E26" s="330"/>
      <c r="F26" s="331"/>
      <c r="G26" s="337"/>
      <c r="H26" s="316"/>
      <c r="I26" s="337"/>
      <c r="J26" s="316"/>
      <c r="K26" s="337"/>
      <c r="L26" s="316"/>
      <c r="M26" s="328"/>
      <c r="N26" s="320"/>
      <c r="O26" s="321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15.95" customHeight="1">
      <c r="A27" s="329"/>
      <c r="B27" s="52" t="s">
        <v>91</v>
      </c>
      <c r="C27" s="53"/>
      <c r="D27" s="53"/>
      <c r="E27" s="111" t="s">
        <v>92</v>
      </c>
      <c r="F27" s="282">
        <f t="shared" ref="F27" si="7">F24+F25</f>
        <v>0</v>
      </c>
      <c r="G27" s="248">
        <f t="shared" ref="F27:O27" si="8">G24+G25</f>
        <v>0</v>
      </c>
      <c r="H27" s="282">
        <f t="shared" si="8"/>
        <v>0</v>
      </c>
      <c r="I27" s="248">
        <f t="shared" si="8"/>
        <v>0</v>
      </c>
      <c r="J27" s="282">
        <f t="shared" si="8"/>
        <v>0</v>
      </c>
      <c r="K27" s="248">
        <f t="shared" si="8"/>
        <v>0</v>
      </c>
      <c r="L27" s="282">
        <f t="shared" si="8"/>
        <v>0</v>
      </c>
      <c r="M27" s="283">
        <f t="shared" si="8"/>
        <v>0</v>
      </c>
      <c r="N27" s="54">
        <f t="shared" si="8"/>
        <v>0</v>
      </c>
      <c r="O27" s="112">
        <f t="shared" si="8"/>
        <v>0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15.95" customHeight="1">
      <c r="A28" s="113"/>
      <c r="F28" s="284"/>
      <c r="G28" s="284"/>
      <c r="H28" s="284"/>
      <c r="I28" s="284"/>
      <c r="J28" s="284"/>
      <c r="K28" s="284"/>
      <c r="L28" s="285"/>
      <c r="M28" s="2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ht="15.95" customHeight="1">
      <c r="A29" s="53"/>
      <c r="F29" s="284"/>
      <c r="G29" s="284"/>
      <c r="H29" s="284"/>
      <c r="I29" s="284"/>
      <c r="J29" s="286"/>
      <c r="K29" s="286"/>
      <c r="L29" s="285"/>
      <c r="M29" s="284"/>
      <c r="N29" s="84"/>
      <c r="O29" s="115" t="s">
        <v>54</v>
      </c>
      <c r="P29" s="84"/>
      <c r="Q29" s="84"/>
      <c r="R29" s="84"/>
      <c r="S29" s="84"/>
      <c r="T29" s="84"/>
      <c r="U29" s="84"/>
      <c r="V29" s="84"/>
      <c r="W29" s="84"/>
      <c r="X29" s="84"/>
      <c r="Y29" s="115"/>
    </row>
    <row r="30" spans="1:25" ht="15.95" customHeight="1">
      <c r="A30" s="333" t="s">
        <v>93</v>
      </c>
      <c r="B30" s="333"/>
      <c r="C30" s="333"/>
      <c r="D30" s="333"/>
      <c r="E30" s="333"/>
      <c r="F30" s="338" t="s">
        <v>230</v>
      </c>
      <c r="G30" s="326"/>
      <c r="H30" s="338" t="s">
        <v>231</v>
      </c>
      <c r="I30" s="326"/>
      <c r="J30" s="327"/>
      <c r="K30" s="327"/>
      <c r="L30" s="327"/>
      <c r="M30" s="327"/>
      <c r="N30" s="324"/>
      <c r="O30" s="324"/>
      <c r="P30" s="116"/>
      <c r="Q30" s="114"/>
      <c r="R30" s="116"/>
      <c r="S30" s="114"/>
      <c r="T30" s="116"/>
      <c r="U30" s="114"/>
      <c r="V30" s="116"/>
      <c r="W30" s="114"/>
      <c r="X30" s="116"/>
      <c r="Y30" s="114"/>
    </row>
    <row r="31" spans="1:25" ht="15.95" customHeight="1">
      <c r="A31" s="333"/>
      <c r="B31" s="333"/>
      <c r="C31" s="333"/>
      <c r="D31" s="333"/>
      <c r="E31" s="333"/>
      <c r="F31" s="260" t="s">
        <v>125</v>
      </c>
      <c r="G31" s="261" t="s">
        <v>5</v>
      </c>
      <c r="H31" s="260" t="s">
        <v>125</v>
      </c>
      <c r="I31" s="261" t="s">
        <v>5</v>
      </c>
      <c r="J31" s="260" t="s">
        <v>125</v>
      </c>
      <c r="K31" s="261" t="s">
        <v>5</v>
      </c>
      <c r="L31" s="260" t="s">
        <v>125</v>
      </c>
      <c r="M31" s="261" t="s">
        <v>5</v>
      </c>
      <c r="N31" s="79" t="s">
        <v>125</v>
      </c>
      <c r="O31" s="186" t="s">
        <v>5</v>
      </c>
      <c r="P31" s="120"/>
      <c r="Q31" s="120"/>
      <c r="R31" s="120"/>
      <c r="S31" s="120"/>
      <c r="T31" s="120"/>
      <c r="U31" s="120"/>
      <c r="V31" s="120"/>
      <c r="W31" s="120"/>
      <c r="X31" s="120"/>
      <c r="Y31" s="120"/>
    </row>
    <row r="32" spans="1:25" ht="15.95" customHeight="1">
      <c r="A32" s="313" t="s">
        <v>94</v>
      </c>
      <c r="B32" s="18" t="s">
        <v>57</v>
      </c>
      <c r="C32" s="19"/>
      <c r="D32" s="19"/>
      <c r="E32" s="121" t="s">
        <v>58</v>
      </c>
      <c r="F32" s="278">
        <v>61</v>
      </c>
      <c r="G32" s="243">
        <v>60</v>
      </c>
      <c r="H32" s="262">
        <v>3822</v>
      </c>
      <c r="I32" s="243">
        <v>3736</v>
      </c>
      <c r="J32" s="262"/>
      <c r="K32" s="287"/>
      <c r="L32" s="278"/>
      <c r="M32" s="288"/>
      <c r="N32" s="82"/>
      <c r="O32" s="123"/>
      <c r="P32" s="122"/>
      <c r="Q32" s="122"/>
      <c r="R32" s="122"/>
      <c r="S32" s="122"/>
      <c r="T32" s="124"/>
      <c r="U32" s="124"/>
      <c r="V32" s="122"/>
      <c r="W32" s="122"/>
      <c r="X32" s="124"/>
      <c r="Y32" s="124"/>
    </row>
    <row r="33" spans="1:25" ht="15.95" customHeight="1">
      <c r="A33" s="313"/>
      <c r="B33" s="74"/>
      <c r="C33" s="26" t="s">
        <v>95</v>
      </c>
      <c r="D33" s="27"/>
      <c r="E33" s="125"/>
      <c r="F33" s="269">
        <v>61</v>
      </c>
      <c r="G33" s="259">
        <v>60</v>
      </c>
      <c r="H33" s="269">
        <v>2949</v>
      </c>
      <c r="I33" s="259">
        <v>2837</v>
      </c>
      <c r="J33" s="269"/>
      <c r="K33" s="289"/>
      <c r="L33" s="269"/>
      <c r="M33" s="290"/>
      <c r="N33" s="30"/>
      <c r="O33" s="95"/>
      <c r="P33" s="122"/>
      <c r="Q33" s="122"/>
      <c r="R33" s="122"/>
      <c r="S33" s="122"/>
      <c r="T33" s="124"/>
      <c r="U33" s="124"/>
      <c r="V33" s="122"/>
      <c r="W33" s="122"/>
      <c r="X33" s="124"/>
      <c r="Y33" s="124"/>
    </row>
    <row r="34" spans="1:25" ht="15.95" customHeight="1">
      <c r="A34" s="313"/>
      <c r="B34" s="74"/>
      <c r="C34" s="127"/>
      <c r="D34" s="58" t="s">
        <v>96</v>
      </c>
      <c r="E34" s="128"/>
      <c r="F34" s="264">
        <v>61</v>
      </c>
      <c r="G34" s="244">
        <v>60</v>
      </c>
      <c r="H34" s="264"/>
      <c r="I34" s="244"/>
      <c r="J34" s="264"/>
      <c r="K34" s="291"/>
      <c r="L34" s="264"/>
      <c r="M34" s="292"/>
      <c r="N34" s="36"/>
      <c r="O34" s="97"/>
      <c r="P34" s="122"/>
      <c r="Q34" s="122"/>
      <c r="R34" s="122"/>
      <c r="S34" s="122"/>
      <c r="T34" s="124"/>
      <c r="U34" s="124"/>
      <c r="V34" s="122"/>
      <c r="W34" s="122"/>
      <c r="X34" s="124"/>
      <c r="Y34" s="124"/>
    </row>
    <row r="35" spans="1:25" ht="15.95" customHeight="1">
      <c r="A35" s="313"/>
      <c r="B35" s="44"/>
      <c r="C35" s="129" t="s">
        <v>97</v>
      </c>
      <c r="D35" s="89"/>
      <c r="E35" s="130"/>
      <c r="F35" s="267"/>
      <c r="G35" s="249"/>
      <c r="H35" s="267">
        <v>873</v>
      </c>
      <c r="I35" s="249">
        <v>899</v>
      </c>
      <c r="J35" s="293"/>
      <c r="K35" s="294"/>
      <c r="L35" s="267"/>
      <c r="M35" s="295"/>
      <c r="N35" s="91"/>
      <c r="O35" s="109"/>
      <c r="P35" s="122"/>
      <c r="Q35" s="122"/>
      <c r="R35" s="122"/>
      <c r="S35" s="122"/>
      <c r="T35" s="124"/>
      <c r="U35" s="124"/>
      <c r="V35" s="122"/>
      <c r="W35" s="122"/>
      <c r="X35" s="124"/>
      <c r="Y35" s="124"/>
    </row>
    <row r="36" spans="1:25" ht="15.95" customHeight="1">
      <c r="A36" s="313"/>
      <c r="B36" s="61" t="s">
        <v>63</v>
      </c>
      <c r="C36" s="40"/>
      <c r="D36" s="40"/>
      <c r="E36" s="121" t="s">
        <v>60</v>
      </c>
      <c r="F36" s="278">
        <v>7</v>
      </c>
      <c r="G36" s="247">
        <v>7</v>
      </c>
      <c r="H36" s="278">
        <v>3125</v>
      </c>
      <c r="I36" s="247">
        <v>3187</v>
      </c>
      <c r="J36" s="278"/>
      <c r="K36" s="296"/>
      <c r="L36" s="278"/>
      <c r="M36" s="288"/>
      <c r="N36" s="22"/>
      <c r="O36" s="106"/>
      <c r="P36" s="122"/>
      <c r="Q36" s="122"/>
      <c r="R36" s="122"/>
      <c r="S36" s="122"/>
      <c r="T36" s="122"/>
      <c r="U36" s="122"/>
      <c r="V36" s="122"/>
      <c r="W36" s="122"/>
      <c r="X36" s="124"/>
      <c r="Y36" s="124"/>
    </row>
    <row r="37" spans="1:25" ht="15.95" customHeight="1">
      <c r="A37" s="313"/>
      <c r="B37" s="74"/>
      <c r="C37" s="58" t="s">
        <v>98</v>
      </c>
      <c r="D37" s="46"/>
      <c r="E37" s="128"/>
      <c r="F37" s="264">
        <v>7</v>
      </c>
      <c r="G37" s="244">
        <v>7</v>
      </c>
      <c r="H37" s="264">
        <v>2823</v>
      </c>
      <c r="I37" s="244">
        <v>2832</v>
      </c>
      <c r="J37" s="264"/>
      <c r="K37" s="291"/>
      <c r="L37" s="264"/>
      <c r="M37" s="292"/>
      <c r="N37" s="36"/>
      <c r="O37" s="97"/>
      <c r="P37" s="122"/>
      <c r="Q37" s="122"/>
      <c r="R37" s="122"/>
      <c r="S37" s="122"/>
      <c r="T37" s="122"/>
      <c r="U37" s="122"/>
      <c r="V37" s="122"/>
      <c r="W37" s="122"/>
      <c r="X37" s="124"/>
      <c r="Y37" s="124"/>
    </row>
    <row r="38" spans="1:25" ht="15.95" customHeight="1">
      <c r="A38" s="313"/>
      <c r="B38" s="44"/>
      <c r="C38" s="58" t="s">
        <v>99</v>
      </c>
      <c r="D38" s="46"/>
      <c r="E38" s="128"/>
      <c r="F38" s="271"/>
      <c r="G38" s="244"/>
      <c r="H38" s="264">
        <v>302</v>
      </c>
      <c r="I38" s="244">
        <v>355</v>
      </c>
      <c r="J38" s="264"/>
      <c r="K38" s="294"/>
      <c r="L38" s="264"/>
      <c r="M38" s="292"/>
      <c r="N38" s="36"/>
      <c r="O38" s="97"/>
      <c r="P38" s="122"/>
      <c r="Q38" s="122"/>
      <c r="R38" s="124"/>
      <c r="S38" s="124"/>
      <c r="T38" s="122"/>
      <c r="U38" s="122"/>
      <c r="V38" s="122"/>
      <c r="W38" s="122"/>
      <c r="X38" s="124"/>
      <c r="Y38" s="124"/>
    </row>
    <row r="39" spans="1:25" ht="15.95" customHeight="1">
      <c r="A39" s="313"/>
      <c r="B39" s="67" t="s">
        <v>100</v>
      </c>
      <c r="C39" s="70"/>
      <c r="D39" s="70"/>
      <c r="E39" s="133" t="s">
        <v>101</v>
      </c>
      <c r="F39" s="282">
        <v>54</v>
      </c>
      <c r="G39" s="248">
        <f t="shared" ref="F39:O39" si="9">G32-G36</f>
        <v>53</v>
      </c>
      <c r="H39" s="282">
        <v>697</v>
      </c>
      <c r="I39" s="248">
        <v>549</v>
      </c>
      <c r="J39" s="282">
        <f t="shared" si="9"/>
        <v>0</v>
      </c>
      <c r="K39" s="283">
        <f t="shared" si="9"/>
        <v>0</v>
      </c>
      <c r="L39" s="282">
        <f t="shared" si="9"/>
        <v>0</v>
      </c>
      <c r="M39" s="283">
        <f t="shared" si="9"/>
        <v>0</v>
      </c>
      <c r="N39" s="54">
        <f t="shared" si="9"/>
        <v>0</v>
      </c>
      <c r="O39" s="112">
        <f t="shared" si="9"/>
        <v>0</v>
      </c>
      <c r="P39" s="122"/>
      <c r="Q39" s="122"/>
      <c r="R39" s="122"/>
      <c r="S39" s="122"/>
      <c r="T39" s="122"/>
      <c r="U39" s="122"/>
      <c r="V39" s="122"/>
      <c r="W39" s="122"/>
      <c r="X39" s="124"/>
      <c r="Y39" s="124"/>
    </row>
    <row r="40" spans="1:25" ht="15.95" customHeight="1">
      <c r="A40" s="313" t="s">
        <v>102</v>
      </c>
      <c r="B40" s="61" t="s">
        <v>103</v>
      </c>
      <c r="C40" s="40"/>
      <c r="D40" s="40"/>
      <c r="E40" s="121" t="s">
        <v>64</v>
      </c>
      <c r="F40" s="277">
        <v>0</v>
      </c>
      <c r="G40" s="247">
        <v>42</v>
      </c>
      <c r="H40" s="278">
        <v>3162</v>
      </c>
      <c r="I40" s="247">
        <v>3024</v>
      </c>
      <c r="J40" s="278"/>
      <c r="K40" s="296"/>
      <c r="L40" s="278"/>
      <c r="M40" s="288"/>
      <c r="N40" s="22"/>
      <c r="O40" s="106"/>
      <c r="P40" s="122"/>
      <c r="Q40" s="122"/>
      <c r="R40" s="122"/>
      <c r="S40" s="122"/>
      <c r="T40" s="124"/>
      <c r="U40" s="124"/>
      <c r="V40" s="124"/>
      <c r="W40" s="124"/>
      <c r="X40" s="122"/>
      <c r="Y40" s="122"/>
    </row>
    <row r="41" spans="1:25" ht="15.95" customHeight="1">
      <c r="A41" s="313"/>
      <c r="B41" s="44"/>
      <c r="C41" s="58" t="s">
        <v>104</v>
      </c>
      <c r="D41" s="46"/>
      <c r="E41" s="128"/>
      <c r="F41" s="297"/>
      <c r="G41" s="244"/>
      <c r="H41" s="293">
        <v>413</v>
      </c>
      <c r="I41" s="244">
        <v>367</v>
      </c>
      <c r="J41" s="264"/>
      <c r="K41" s="291"/>
      <c r="L41" s="264"/>
      <c r="M41" s="292"/>
      <c r="N41" s="36"/>
      <c r="O41" s="97"/>
      <c r="P41" s="124"/>
      <c r="Q41" s="124"/>
      <c r="R41" s="124"/>
      <c r="S41" s="124"/>
      <c r="T41" s="124"/>
      <c r="U41" s="124"/>
      <c r="V41" s="124"/>
      <c r="W41" s="124"/>
      <c r="X41" s="122"/>
      <c r="Y41" s="122"/>
    </row>
    <row r="42" spans="1:25" ht="15.95" customHeight="1">
      <c r="A42" s="313"/>
      <c r="B42" s="61" t="s">
        <v>82</v>
      </c>
      <c r="C42" s="40"/>
      <c r="D42" s="40"/>
      <c r="E42" s="121" t="s">
        <v>66</v>
      </c>
      <c r="F42" s="277">
        <v>98</v>
      </c>
      <c r="G42" s="247">
        <v>271</v>
      </c>
      <c r="H42" s="278">
        <v>2892</v>
      </c>
      <c r="I42" s="247">
        <v>2748</v>
      </c>
      <c r="J42" s="278"/>
      <c r="K42" s="296"/>
      <c r="L42" s="278"/>
      <c r="M42" s="288"/>
      <c r="N42" s="22"/>
      <c r="O42" s="106"/>
      <c r="P42" s="122"/>
      <c r="Q42" s="122"/>
      <c r="R42" s="122"/>
      <c r="S42" s="122"/>
      <c r="T42" s="124"/>
      <c r="U42" s="124"/>
      <c r="V42" s="122"/>
      <c r="W42" s="122"/>
      <c r="X42" s="122"/>
      <c r="Y42" s="122"/>
    </row>
    <row r="43" spans="1:25" ht="15.95" customHeight="1">
      <c r="A43" s="313"/>
      <c r="B43" s="44"/>
      <c r="C43" s="58" t="s">
        <v>105</v>
      </c>
      <c r="D43" s="46"/>
      <c r="E43" s="128"/>
      <c r="F43" s="271"/>
      <c r="G43" s="249"/>
      <c r="H43" s="264">
        <v>1351</v>
      </c>
      <c r="I43" s="249">
        <v>1356</v>
      </c>
      <c r="J43" s="293"/>
      <c r="K43" s="294"/>
      <c r="L43" s="264"/>
      <c r="M43" s="292"/>
      <c r="N43" s="36"/>
      <c r="O43" s="97"/>
      <c r="P43" s="122"/>
      <c r="Q43" s="122"/>
      <c r="R43" s="124"/>
      <c r="S43" s="122"/>
      <c r="T43" s="124"/>
      <c r="U43" s="124"/>
      <c r="V43" s="122"/>
      <c r="W43" s="122"/>
      <c r="X43" s="124"/>
      <c r="Y43" s="124"/>
    </row>
    <row r="44" spans="1:25" ht="15.95" customHeight="1">
      <c r="A44" s="313"/>
      <c r="B44" s="52" t="s">
        <v>100</v>
      </c>
      <c r="C44" s="53"/>
      <c r="D44" s="53"/>
      <c r="E44" s="133" t="s">
        <v>106</v>
      </c>
      <c r="F44" s="274">
        <v>-98</v>
      </c>
      <c r="G44" s="246">
        <f t="shared" ref="F44:O44" si="10">G40-G42</f>
        <v>-229</v>
      </c>
      <c r="H44" s="274">
        <v>270</v>
      </c>
      <c r="I44" s="246">
        <v>276</v>
      </c>
      <c r="J44" s="274">
        <f t="shared" si="10"/>
        <v>0</v>
      </c>
      <c r="K44" s="298">
        <f t="shared" si="10"/>
        <v>0</v>
      </c>
      <c r="L44" s="274">
        <f t="shared" si="10"/>
        <v>0</v>
      </c>
      <c r="M44" s="298">
        <f t="shared" si="10"/>
        <v>0</v>
      </c>
      <c r="N44" s="101">
        <f t="shared" si="10"/>
        <v>0</v>
      </c>
      <c r="O44" s="102">
        <f t="shared" si="10"/>
        <v>0</v>
      </c>
      <c r="P44" s="124"/>
      <c r="Q44" s="124"/>
      <c r="R44" s="122"/>
      <c r="S44" s="122"/>
      <c r="T44" s="124"/>
      <c r="U44" s="124"/>
      <c r="V44" s="122"/>
      <c r="W44" s="122"/>
      <c r="X44" s="122"/>
      <c r="Y44" s="122"/>
    </row>
    <row r="45" spans="1:25" ht="15.95" customHeight="1">
      <c r="A45" s="332" t="s">
        <v>107</v>
      </c>
      <c r="B45" s="135" t="s">
        <v>108</v>
      </c>
      <c r="C45" s="136"/>
      <c r="D45" s="136"/>
      <c r="E45" s="137" t="s">
        <v>109</v>
      </c>
      <c r="F45" s="299">
        <v>-44</v>
      </c>
      <c r="G45" s="250">
        <f t="shared" ref="F45:O45" si="11">G39+G44</f>
        <v>-176</v>
      </c>
      <c r="H45" s="299">
        <v>967</v>
      </c>
      <c r="I45" s="250">
        <v>825</v>
      </c>
      <c r="J45" s="299">
        <f t="shared" si="11"/>
        <v>0</v>
      </c>
      <c r="K45" s="300">
        <f t="shared" si="11"/>
        <v>0</v>
      </c>
      <c r="L45" s="299">
        <f t="shared" si="11"/>
        <v>0</v>
      </c>
      <c r="M45" s="300">
        <f t="shared" si="11"/>
        <v>0</v>
      </c>
      <c r="N45" s="138">
        <f t="shared" si="11"/>
        <v>0</v>
      </c>
      <c r="O45" s="139">
        <f t="shared" si="11"/>
        <v>0</v>
      </c>
      <c r="P45" s="122"/>
      <c r="Q45" s="122"/>
      <c r="R45" s="122"/>
      <c r="S45" s="122"/>
      <c r="T45" s="122"/>
      <c r="U45" s="122"/>
      <c r="V45" s="122"/>
      <c r="W45" s="122"/>
      <c r="X45" s="122"/>
      <c r="Y45" s="122"/>
    </row>
    <row r="46" spans="1:25" ht="15.95" customHeight="1">
      <c r="A46" s="332"/>
      <c r="B46" s="45" t="s">
        <v>110</v>
      </c>
      <c r="C46" s="46"/>
      <c r="D46" s="46"/>
      <c r="E46" s="46"/>
      <c r="F46" s="134"/>
      <c r="G46" s="249"/>
      <c r="H46" s="131"/>
      <c r="I46" s="249"/>
      <c r="J46" s="131"/>
      <c r="K46" s="132"/>
      <c r="L46" s="36"/>
      <c r="M46" s="86"/>
      <c r="N46" s="131"/>
      <c r="O46" s="99"/>
      <c r="P46" s="124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ht="15.95" customHeight="1">
      <c r="A47" s="332"/>
      <c r="B47" s="45" t="s">
        <v>111</v>
      </c>
      <c r="C47" s="46"/>
      <c r="D47" s="46"/>
      <c r="E47" s="46"/>
      <c r="F47" s="36">
        <v>626</v>
      </c>
      <c r="G47" s="244">
        <v>671</v>
      </c>
      <c r="H47" s="36"/>
      <c r="I47" s="244"/>
      <c r="J47" s="36"/>
      <c r="K47" s="87"/>
      <c r="L47" s="36"/>
      <c r="M47" s="86"/>
      <c r="N47" s="36"/>
      <c r="O47" s="97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5" ht="15.95" customHeight="1">
      <c r="A48" s="332"/>
      <c r="B48" s="52" t="s">
        <v>112</v>
      </c>
      <c r="C48" s="53"/>
      <c r="D48" s="53"/>
      <c r="E48" s="53"/>
      <c r="F48" s="71">
        <v>578</v>
      </c>
      <c r="G48" s="248">
        <v>671</v>
      </c>
      <c r="H48" s="71"/>
      <c r="I48" s="248"/>
      <c r="J48" s="71"/>
      <c r="K48" s="141"/>
      <c r="L48" s="71"/>
      <c r="M48" s="140"/>
      <c r="N48" s="71"/>
      <c r="O48" s="11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1:15" ht="15.95" customHeight="1">
      <c r="A49" s="113" t="s">
        <v>113</v>
      </c>
      <c r="O49" s="9"/>
    </row>
    <row r="50" spans="1:15" ht="15.95" customHeight="1">
      <c r="A50" s="113"/>
      <c r="O50" s="74"/>
    </row>
  </sheetData>
  <mergeCells count="28">
    <mergeCell ref="A32:A39"/>
    <mergeCell ref="A40:A44"/>
    <mergeCell ref="A45:A48"/>
    <mergeCell ref="A30:E31"/>
    <mergeCell ref="F30:G30"/>
    <mergeCell ref="N30:O30"/>
    <mergeCell ref="H30:I30"/>
    <mergeCell ref="J30:K30"/>
    <mergeCell ref="L30:M30"/>
    <mergeCell ref="I25:I26"/>
    <mergeCell ref="J25:J26"/>
    <mergeCell ref="K25:K26"/>
    <mergeCell ref="L25:L26"/>
    <mergeCell ref="M25:M26"/>
    <mergeCell ref="N6:O6"/>
    <mergeCell ref="A8:A18"/>
    <mergeCell ref="G25:G26"/>
    <mergeCell ref="H25:H26"/>
    <mergeCell ref="H6:I6"/>
    <mergeCell ref="J6:K6"/>
    <mergeCell ref="L6:M6"/>
    <mergeCell ref="N25:N26"/>
    <mergeCell ref="O25:O26"/>
    <mergeCell ref="A6:E7"/>
    <mergeCell ref="F6:G6"/>
    <mergeCell ref="A19:A27"/>
    <mergeCell ref="E25:E26"/>
    <mergeCell ref="F25:F26"/>
  </mergeCells>
  <phoneticPr fontId="14"/>
  <printOptions horizontalCentered="1"/>
  <pageMargins left="0.78749999999999998" right="0.27569444444444402" top="0.39305555555555599" bottom="0.35416666666666702" header="0.196527777777778" footer="0.51180555555555496"/>
  <pageSetup paperSize="9" scale="73" firstPageNumber="0" orientation="landscape" horizontalDpi="300" verticalDpi="300" r:id="rId1"/>
  <headerFooter>
    <oddHeader>&amp;R&amp;9都道府県－4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47"/>
  <sheetViews>
    <sheetView tabSelected="1" view="pageBreakPreview" zoomScale="85" zoomScaleNormal="100" zoomScalePageLayoutView="85" workbookViewId="0">
      <selection activeCell="H48" sqref="H48"/>
    </sheetView>
  </sheetViews>
  <sheetFormatPr defaultColWidth="9"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257" width="9" style="1"/>
  </cols>
  <sheetData>
    <row r="1" spans="1:14" ht="33.950000000000003" customHeight="1">
      <c r="A1" s="334" t="s">
        <v>0</v>
      </c>
      <c r="B1" s="334"/>
      <c r="C1" s="187" t="s">
        <v>235</v>
      </c>
      <c r="D1" s="188"/>
    </row>
    <row r="3" spans="1:14" ht="15" customHeight="1">
      <c r="A3" s="78" t="s">
        <v>163</v>
      </c>
      <c r="B3" s="78"/>
      <c r="C3" s="78"/>
      <c r="D3" s="78"/>
      <c r="E3" s="78"/>
      <c r="F3" s="78"/>
      <c r="I3" s="78"/>
      <c r="J3" s="78"/>
    </row>
    <row r="4" spans="1:14" ht="15" customHeight="1">
      <c r="A4" s="78"/>
      <c r="B4" s="78"/>
      <c r="C4" s="78"/>
      <c r="D4" s="78"/>
      <c r="E4" s="78"/>
      <c r="F4" s="78"/>
      <c r="I4" s="78"/>
      <c r="J4" s="78"/>
    </row>
    <row r="5" spans="1:14" ht="15" customHeight="1">
      <c r="A5" s="189"/>
      <c r="B5" s="189" t="s">
        <v>164</v>
      </c>
      <c r="C5" s="189"/>
      <c r="D5" s="189"/>
      <c r="H5" s="7"/>
      <c r="L5" s="7"/>
      <c r="N5" s="7" t="s">
        <v>165</v>
      </c>
    </row>
    <row r="6" spans="1:14" ht="15" customHeight="1">
      <c r="A6" s="190"/>
      <c r="B6" s="191"/>
      <c r="C6" s="191"/>
      <c r="D6" s="191"/>
      <c r="E6" s="339" t="s">
        <v>232</v>
      </c>
      <c r="F6" s="340"/>
      <c r="G6" s="339" t="s">
        <v>233</v>
      </c>
      <c r="H6" s="340"/>
      <c r="I6" s="339" t="s">
        <v>234</v>
      </c>
      <c r="J6" s="340"/>
      <c r="K6" s="341"/>
      <c r="L6" s="341"/>
      <c r="M6" s="341"/>
      <c r="N6" s="341"/>
    </row>
    <row r="7" spans="1:14" ht="15" customHeight="1">
      <c r="A7" s="12"/>
      <c r="B7" s="13"/>
      <c r="C7" s="13"/>
      <c r="D7" s="13"/>
      <c r="E7" s="192" t="s">
        <v>125</v>
      </c>
      <c r="F7" s="193" t="s">
        <v>5</v>
      </c>
      <c r="G7" s="192" t="s">
        <v>125</v>
      </c>
      <c r="H7" s="193" t="s">
        <v>5</v>
      </c>
      <c r="I7" s="192" t="s">
        <v>125</v>
      </c>
      <c r="J7" s="193" t="s">
        <v>5</v>
      </c>
      <c r="K7" s="192" t="s">
        <v>125</v>
      </c>
      <c r="L7" s="193" t="s">
        <v>5</v>
      </c>
      <c r="M7" s="192" t="s">
        <v>125</v>
      </c>
      <c r="N7" s="194" t="s">
        <v>5</v>
      </c>
    </row>
    <row r="8" spans="1:14" ht="18" customHeight="1">
      <c r="A8" s="309" t="s">
        <v>166</v>
      </c>
      <c r="B8" s="195" t="s">
        <v>167</v>
      </c>
      <c r="C8" s="196"/>
      <c r="D8" s="196"/>
      <c r="E8" s="197">
        <v>1</v>
      </c>
      <c r="F8" s="251">
        <v>1</v>
      </c>
      <c r="G8" s="197">
        <v>2</v>
      </c>
      <c r="H8" s="251">
        <v>2</v>
      </c>
      <c r="I8" s="197">
        <v>1</v>
      </c>
      <c r="J8" s="251">
        <v>1</v>
      </c>
      <c r="K8" s="197"/>
      <c r="L8" s="198"/>
      <c r="M8" s="197"/>
      <c r="N8" s="198"/>
    </row>
    <row r="9" spans="1:14" ht="18" customHeight="1">
      <c r="A9" s="309"/>
      <c r="B9" s="309" t="s">
        <v>168</v>
      </c>
      <c r="C9" s="158" t="s">
        <v>169</v>
      </c>
      <c r="D9" s="159"/>
      <c r="E9" s="199">
        <v>20</v>
      </c>
      <c r="F9" s="252">
        <v>20</v>
      </c>
      <c r="G9" s="199">
        <v>1225</v>
      </c>
      <c r="H9" s="252">
        <v>1225</v>
      </c>
      <c r="I9" s="199">
        <v>10</v>
      </c>
      <c r="J9" s="252">
        <v>10</v>
      </c>
      <c r="K9" s="199"/>
      <c r="L9" s="200"/>
      <c r="M9" s="199"/>
      <c r="N9" s="200"/>
    </row>
    <row r="10" spans="1:14" ht="18" customHeight="1">
      <c r="A10" s="309"/>
      <c r="B10" s="309"/>
      <c r="C10" s="45" t="s">
        <v>170</v>
      </c>
      <c r="D10" s="46"/>
      <c r="E10" s="201">
        <v>20</v>
      </c>
      <c r="F10" s="253">
        <v>20</v>
      </c>
      <c r="G10" s="201">
        <v>613</v>
      </c>
      <c r="H10" s="253">
        <v>613</v>
      </c>
      <c r="I10" s="201">
        <v>10</v>
      </c>
      <c r="J10" s="253">
        <v>10</v>
      </c>
      <c r="K10" s="201"/>
      <c r="L10" s="202"/>
      <c r="M10" s="201"/>
      <c r="N10" s="202"/>
    </row>
    <row r="11" spans="1:14" ht="18" customHeight="1">
      <c r="A11" s="309"/>
      <c r="B11" s="309"/>
      <c r="C11" s="45" t="s">
        <v>171</v>
      </c>
      <c r="D11" s="46"/>
      <c r="E11" s="201">
        <v>0</v>
      </c>
      <c r="F11" s="253">
        <v>0</v>
      </c>
      <c r="G11" s="201">
        <v>612</v>
      </c>
      <c r="H11" s="253">
        <v>612</v>
      </c>
      <c r="I11" s="201">
        <v>0</v>
      </c>
      <c r="J11" s="253">
        <v>0</v>
      </c>
      <c r="K11" s="201"/>
      <c r="L11" s="202"/>
      <c r="M11" s="201"/>
      <c r="N11" s="202"/>
    </row>
    <row r="12" spans="1:14" ht="18" customHeight="1">
      <c r="A12" s="309"/>
      <c r="B12" s="309"/>
      <c r="C12" s="45" t="s">
        <v>172</v>
      </c>
      <c r="D12" s="46"/>
      <c r="E12" s="201">
        <v>0</v>
      </c>
      <c r="F12" s="253">
        <v>0</v>
      </c>
      <c r="G12" s="253">
        <v>0</v>
      </c>
      <c r="H12" s="253">
        <v>0</v>
      </c>
      <c r="I12" s="201">
        <v>0</v>
      </c>
      <c r="J12" s="253">
        <v>0</v>
      </c>
      <c r="K12" s="201"/>
      <c r="L12" s="202"/>
      <c r="M12" s="201"/>
      <c r="N12" s="202"/>
    </row>
    <row r="13" spans="1:14" ht="18" customHeight="1">
      <c r="A13" s="309"/>
      <c r="B13" s="309"/>
      <c r="C13" s="45" t="s">
        <v>173</v>
      </c>
      <c r="D13" s="46"/>
      <c r="E13" s="201">
        <v>0</v>
      </c>
      <c r="F13" s="253">
        <v>0</v>
      </c>
      <c r="G13" s="253">
        <v>0</v>
      </c>
      <c r="H13" s="253">
        <v>0</v>
      </c>
      <c r="I13" s="201">
        <v>0</v>
      </c>
      <c r="J13" s="253">
        <v>0</v>
      </c>
      <c r="K13" s="201"/>
      <c r="L13" s="202"/>
      <c r="M13" s="201"/>
      <c r="N13" s="202"/>
    </row>
    <row r="14" spans="1:14" ht="18" customHeight="1">
      <c r="A14" s="309"/>
      <c r="B14" s="309"/>
      <c r="C14" s="52" t="s">
        <v>107</v>
      </c>
      <c r="D14" s="53"/>
      <c r="E14" s="203">
        <v>0</v>
      </c>
      <c r="F14" s="254">
        <v>0</v>
      </c>
      <c r="G14" s="254">
        <v>0</v>
      </c>
      <c r="H14" s="254">
        <v>0</v>
      </c>
      <c r="I14" s="203">
        <v>0</v>
      </c>
      <c r="J14" s="254">
        <v>0</v>
      </c>
      <c r="K14" s="203"/>
      <c r="L14" s="204"/>
      <c r="M14" s="203"/>
      <c r="N14" s="204"/>
    </row>
    <row r="15" spans="1:14" ht="18" customHeight="1">
      <c r="A15" s="309" t="s">
        <v>174</v>
      </c>
      <c r="B15" s="309" t="s">
        <v>175</v>
      </c>
      <c r="C15" s="158" t="s">
        <v>176</v>
      </c>
      <c r="D15" s="159"/>
      <c r="E15" s="205">
        <v>206</v>
      </c>
      <c r="F15" s="255">
        <v>198</v>
      </c>
      <c r="G15" s="205">
        <v>1507</v>
      </c>
      <c r="H15" s="255">
        <v>1086</v>
      </c>
      <c r="I15" s="205">
        <v>558</v>
      </c>
      <c r="J15" s="255">
        <v>520</v>
      </c>
      <c r="K15" s="205"/>
      <c r="L15" s="139"/>
      <c r="M15" s="205"/>
      <c r="N15" s="139"/>
    </row>
    <row r="16" spans="1:14" ht="18" customHeight="1">
      <c r="A16" s="309"/>
      <c r="B16" s="309"/>
      <c r="C16" s="45" t="s">
        <v>177</v>
      </c>
      <c r="D16" s="46"/>
      <c r="E16" s="36">
        <v>575</v>
      </c>
      <c r="F16" s="215">
        <v>575</v>
      </c>
      <c r="G16" s="36">
        <v>5045</v>
      </c>
      <c r="H16" s="215">
        <v>5058</v>
      </c>
      <c r="I16" s="36">
        <v>7319</v>
      </c>
      <c r="J16" s="215">
        <v>7493</v>
      </c>
      <c r="K16" s="36"/>
      <c r="L16" s="97"/>
      <c r="M16" s="36"/>
      <c r="N16" s="97"/>
    </row>
    <row r="17" spans="1:15" ht="18" customHeight="1">
      <c r="A17" s="309"/>
      <c r="B17" s="309"/>
      <c r="C17" s="45" t="s">
        <v>178</v>
      </c>
      <c r="D17" s="46"/>
      <c r="E17" s="215">
        <v>0</v>
      </c>
      <c r="F17" s="215">
        <v>0</v>
      </c>
      <c r="G17" s="36">
        <v>0</v>
      </c>
      <c r="H17" s="215">
        <v>0</v>
      </c>
      <c r="I17" s="36">
        <v>0</v>
      </c>
      <c r="J17" s="215">
        <v>0</v>
      </c>
      <c r="K17" s="36"/>
      <c r="L17" s="97"/>
      <c r="M17" s="36"/>
      <c r="N17" s="97"/>
    </row>
    <row r="18" spans="1:15" ht="18" customHeight="1">
      <c r="A18" s="309"/>
      <c r="B18" s="309"/>
      <c r="C18" s="52" t="s">
        <v>179</v>
      </c>
      <c r="D18" s="53"/>
      <c r="E18" s="54">
        <v>781</v>
      </c>
      <c r="F18" s="218">
        <v>773</v>
      </c>
      <c r="G18" s="54">
        <v>6552</v>
      </c>
      <c r="H18" s="218">
        <v>6144</v>
      </c>
      <c r="I18" s="54">
        <v>7877</v>
      </c>
      <c r="J18" s="218">
        <v>8013</v>
      </c>
      <c r="K18" s="54"/>
      <c r="L18" s="206"/>
      <c r="M18" s="54"/>
      <c r="N18" s="206"/>
    </row>
    <row r="19" spans="1:15" ht="18" customHeight="1">
      <c r="A19" s="309"/>
      <c r="B19" s="309" t="s">
        <v>180</v>
      </c>
      <c r="C19" s="158" t="s">
        <v>181</v>
      </c>
      <c r="D19" s="159"/>
      <c r="E19" s="138">
        <v>7152</v>
      </c>
      <c r="F19" s="255">
        <v>7382</v>
      </c>
      <c r="G19" s="138">
        <v>253</v>
      </c>
      <c r="H19" s="255">
        <v>111</v>
      </c>
      <c r="I19" s="138">
        <v>224</v>
      </c>
      <c r="J19" s="255">
        <v>180</v>
      </c>
      <c r="K19" s="138"/>
      <c r="L19" s="139"/>
      <c r="M19" s="138"/>
      <c r="N19" s="139"/>
    </row>
    <row r="20" spans="1:15" ht="18" customHeight="1">
      <c r="A20" s="309"/>
      <c r="B20" s="309"/>
      <c r="C20" s="45" t="s">
        <v>182</v>
      </c>
      <c r="D20" s="46"/>
      <c r="E20" s="34">
        <v>37</v>
      </c>
      <c r="F20" s="215">
        <v>37</v>
      </c>
      <c r="G20" s="34">
        <v>1427</v>
      </c>
      <c r="H20" s="215">
        <v>1300</v>
      </c>
      <c r="I20" s="34">
        <v>9137</v>
      </c>
      <c r="J20" s="215">
        <v>9583</v>
      </c>
      <c r="K20" s="34"/>
      <c r="L20" s="97"/>
      <c r="M20" s="34"/>
      <c r="N20" s="97"/>
    </row>
    <row r="21" spans="1:15" s="209" customFormat="1" ht="18" customHeight="1">
      <c r="A21" s="309"/>
      <c r="B21" s="309"/>
      <c r="C21" s="207" t="s">
        <v>183</v>
      </c>
      <c r="D21" s="208"/>
      <c r="E21" s="222">
        <v>0</v>
      </c>
      <c r="F21" s="222">
        <v>0</v>
      </c>
      <c r="G21" s="34">
        <v>3145</v>
      </c>
      <c r="H21" s="222">
        <v>3037</v>
      </c>
      <c r="I21" s="34">
        <v>0</v>
      </c>
      <c r="J21" s="222">
        <v>0</v>
      </c>
      <c r="K21" s="34"/>
      <c r="L21" s="97"/>
      <c r="M21" s="34"/>
      <c r="N21" s="97"/>
    </row>
    <row r="22" spans="1:15" ht="18" customHeight="1">
      <c r="A22" s="309"/>
      <c r="B22" s="309"/>
      <c r="C22" s="67" t="s">
        <v>184</v>
      </c>
      <c r="D22" s="70"/>
      <c r="E22" s="54">
        <v>7189</v>
      </c>
      <c r="F22" s="218">
        <v>7419</v>
      </c>
      <c r="G22" s="54">
        <v>4825</v>
      </c>
      <c r="H22" s="218">
        <v>4448</v>
      </c>
      <c r="I22" s="54">
        <v>9361</v>
      </c>
      <c r="J22" s="218">
        <v>9763</v>
      </c>
      <c r="K22" s="54"/>
      <c r="L22" s="112"/>
      <c r="M22" s="54"/>
      <c r="N22" s="112"/>
    </row>
    <row r="23" spans="1:15" ht="18" customHeight="1">
      <c r="A23" s="309"/>
      <c r="B23" s="309" t="s">
        <v>185</v>
      </c>
      <c r="C23" s="158" t="s">
        <v>186</v>
      </c>
      <c r="D23" s="159"/>
      <c r="E23" s="138">
        <v>20</v>
      </c>
      <c r="F23" s="255">
        <v>20</v>
      </c>
      <c r="G23" s="138">
        <v>1225</v>
      </c>
      <c r="H23" s="255">
        <v>1225</v>
      </c>
      <c r="I23" s="138">
        <v>10</v>
      </c>
      <c r="J23" s="255">
        <v>10</v>
      </c>
      <c r="K23" s="138"/>
      <c r="L23" s="139"/>
      <c r="M23" s="138"/>
      <c r="N23" s="139"/>
    </row>
    <row r="24" spans="1:15" ht="18" customHeight="1">
      <c r="A24" s="309"/>
      <c r="B24" s="309"/>
      <c r="C24" s="45" t="s">
        <v>187</v>
      </c>
      <c r="D24" s="46"/>
      <c r="E24" s="34">
        <v>-6428</v>
      </c>
      <c r="F24" s="215">
        <v>-6666</v>
      </c>
      <c r="G24" s="34">
        <v>503</v>
      </c>
      <c r="H24" s="215">
        <v>471</v>
      </c>
      <c r="I24" s="34">
        <v>-1494</v>
      </c>
      <c r="J24" s="215">
        <v>-1760</v>
      </c>
      <c r="K24" s="34"/>
      <c r="L24" s="97"/>
      <c r="M24" s="34"/>
      <c r="N24" s="97"/>
    </row>
    <row r="25" spans="1:15" ht="18" customHeight="1">
      <c r="A25" s="309"/>
      <c r="B25" s="309"/>
      <c r="C25" s="45" t="s">
        <v>188</v>
      </c>
      <c r="D25" s="46"/>
      <c r="E25" s="215">
        <v>0</v>
      </c>
      <c r="F25" s="215">
        <v>0</v>
      </c>
      <c r="G25" s="34">
        <v>0</v>
      </c>
      <c r="H25" s="351">
        <v>0</v>
      </c>
      <c r="I25" s="352">
        <v>0</v>
      </c>
      <c r="J25" s="351">
        <v>0</v>
      </c>
      <c r="K25" s="34"/>
      <c r="L25" s="97"/>
      <c r="M25" s="34"/>
      <c r="N25" s="97"/>
    </row>
    <row r="26" spans="1:15" ht="18" customHeight="1">
      <c r="A26" s="309"/>
      <c r="B26" s="309"/>
      <c r="C26" s="47" t="s">
        <v>189</v>
      </c>
      <c r="D26" s="48"/>
      <c r="E26" s="49">
        <v>-6408</v>
      </c>
      <c r="F26" s="217">
        <v>-6646</v>
      </c>
      <c r="G26" s="49">
        <v>1728</v>
      </c>
      <c r="H26" s="353">
        <v>1696</v>
      </c>
      <c r="I26" s="354">
        <v>-1484</v>
      </c>
      <c r="J26" s="355">
        <v>-1750</v>
      </c>
      <c r="K26" s="49"/>
      <c r="L26" s="112"/>
      <c r="M26" s="49"/>
      <c r="N26" s="112"/>
    </row>
    <row r="27" spans="1:15" ht="18" customHeight="1">
      <c r="A27" s="309"/>
      <c r="B27" s="52" t="s">
        <v>190</v>
      </c>
      <c r="C27" s="53"/>
      <c r="D27" s="53"/>
      <c r="E27" s="210">
        <v>781</v>
      </c>
      <c r="F27" s="256">
        <v>773</v>
      </c>
      <c r="G27" s="54">
        <v>6552</v>
      </c>
      <c r="H27" s="355">
        <v>6144</v>
      </c>
      <c r="I27" s="356">
        <v>7877</v>
      </c>
      <c r="J27" s="357">
        <v>8013</v>
      </c>
      <c r="K27" s="54"/>
      <c r="L27" s="112"/>
      <c r="M27" s="54"/>
      <c r="N27" s="112"/>
    </row>
    <row r="28" spans="1:15" ht="18" customHeight="1">
      <c r="A28" s="309" t="s">
        <v>191</v>
      </c>
      <c r="B28" s="309" t="s">
        <v>192</v>
      </c>
      <c r="C28" s="158" t="s">
        <v>193</v>
      </c>
      <c r="D28" s="137" t="s">
        <v>58</v>
      </c>
      <c r="E28" s="138">
        <v>18</v>
      </c>
      <c r="F28" s="255">
        <v>265</v>
      </c>
      <c r="G28" s="138">
        <v>1348</v>
      </c>
      <c r="H28" s="358">
        <v>1232</v>
      </c>
      <c r="I28" s="359">
        <v>740</v>
      </c>
      <c r="J28" s="358">
        <v>731</v>
      </c>
      <c r="K28" s="138"/>
      <c r="L28" s="139"/>
      <c r="M28" s="138"/>
      <c r="N28" s="139"/>
    </row>
    <row r="29" spans="1:15" ht="18" customHeight="1">
      <c r="A29" s="309"/>
      <c r="B29" s="309"/>
      <c r="C29" s="45" t="s">
        <v>194</v>
      </c>
      <c r="D29" s="128" t="s">
        <v>60</v>
      </c>
      <c r="E29" s="34">
        <v>2</v>
      </c>
      <c r="F29" s="215">
        <v>212</v>
      </c>
      <c r="G29" s="34">
        <v>1368</v>
      </c>
      <c r="H29" s="351">
        <v>1221</v>
      </c>
      <c r="I29" s="352">
        <v>683</v>
      </c>
      <c r="J29" s="351">
        <v>653</v>
      </c>
      <c r="K29" s="34"/>
      <c r="L29" s="97"/>
      <c r="M29" s="34"/>
      <c r="N29" s="97"/>
    </row>
    <row r="30" spans="1:15" ht="18" customHeight="1">
      <c r="A30" s="309"/>
      <c r="B30" s="309"/>
      <c r="C30" s="45" t="s">
        <v>195</v>
      </c>
      <c r="D30" s="128" t="s">
        <v>62</v>
      </c>
      <c r="E30" s="34">
        <v>7</v>
      </c>
      <c r="F30" s="215">
        <v>7</v>
      </c>
      <c r="G30" s="36">
        <v>31</v>
      </c>
      <c r="H30" s="351">
        <v>29</v>
      </c>
      <c r="I30" s="352">
        <v>13</v>
      </c>
      <c r="J30" s="351">
        <v>12</v>
      </c>
      <c r="K30" s="34"/>
      <c r="L30" s="97"/>
      <c r="M30" s="34"/>
      <c r="N30" s="97"/>
    </row>
    <row r="31" spans="1:15" ht="18" customHeight="1">
      <c r="A31" s="309"/>
      <c r="B31" s="309"/>
      <c r="C31" s="67" t="s">
        <v>196</v>
      </c>
      <c r="D31" s="133" t="s">
        <v>197</v>
      </c>
      <c r="E31" s="54">
        <f>E28-E29-E30-1</f>
        <v>8</v>
      </c>
      <c r="F31" s="218">
        <f t="shared" ref="E31:N31" si="0">F28-F29-F30</f>
        <v>46</v>
      </c>
      <c r="G31" s="54">
        <f t="shared" si="0"/>
        <v>-51</v>
      </c>
      <c r="H31" s="355">
        <f t="shared" si="0"/>
        <v>-18</v>
      </c>
      <c r="I31" s="354">
        <f t="shared" si="0"/>
        <v>44</v>
      </c>
      <c r="J31" s="355">
        <f t="shared" si="0"/>
        <v>66</v>
      </c>
      <c r="K31" s="54">
        <f t="shared" si="0"/>
        <v>0</v>
      </c>
      <c r="L31" s="211">
        <f t="shared" si="0"/>
        <v>0</v>
      </c>
      <c r="M31" s="54">
        <f t="shared" si="0"/>
        <v>0</v>
      </c>
      <c r="N31" s="206">
        <f t="shared" si="0"/>
        <v>0</v>
      </c>
      <c r="O31" s="25"/>
    </row>
    <row r="32" spans="1:15" ht="18" customHeight="1">
      <c r="A32" s="309"/>
      <c r="B32" s="309"/>
      <c r="C32" s="158" t="s">
        <v>198</v>
      </c>
      <c r="D32" s="137" t="s">
        <v>66</v>
      </c>
      <c r="E32" s="138">
        <v>230</v>
      </c>
      <c r="F32" s="255">
        <v>231</v>
      </c>
      <c r="G32" s="138">
        <v>0</v>
      </c>
      <c r="H32" s="358">
        <v>0</v>
      </c>
      <c r="I32" s="359">
        <v>244</v>
      </c>
      <c r="J32" s="358">
        <v>251</v>
      </c>
      <c r="K32" s="138"/>
      <c r="L32" s="139"/>
      <c r="M32" s="138"/>
      <c r="N32" s="139"/>
    </row>
    <row r="33" spans="1:14" ht="18" customHeight="1">
      <c r="A33" s="309"/>
      <c r="B33" s="309"/>
      <c r="C33" s="45" t="s">
        <v>199</v>
      </c>
      <c r="D33" s="128" t="s">
        <v>68</v>
      </c>
      <c r="E33" s="34">
        <v>0</v>
      </c>
      <c r="F33" s="215">
        <v>0</v>
      </c>
      <c r="G33" s="34">
        <v>39</v>
      </c>
      <c r="H33" s="215">
        <v>22</v>
      </c>
      <c r="I33" s="34">
        <v>5</v>
      </c>
      <c r="J33" s="215">
        <v>4</v>
      </c>
      <c r="K33" s="34"/>
      <c r="L33" s="97"/>
      <c r="M33" s="34"/>
      <c r="N33" s="97"/>
    </row>
    <row r="34" spans="1:14" ht="18" customHeight="1">
      <c r="A34" s="309"/>
      <c r="B34" s="309"/>
      <c r="C34" s="67" t="s">
        <v>200</v>
      </c>
      <c r="D34" s="133" t="s">
        <v>201</v>
      </c>
      <c r="E34" s="54">
        <f>E31+E32-E33+1</f>
        <v>239</v>
      </c>
      <c r="F34" s="218">
        <f t="shared" ref="E34:N34" si="1">F31+F32-F33</f>
        <v>277</v>
      </c>
      <c r="G34" s="54">
        <f t="shared" si="1"/>
        <v>-90</v>
      </c>
      <c r="H34" s="218">
        <f t="shared" si="1"/>
        <v>-40</v>
      </c>
      <c r="I34" s="54">
        <f t="shared" si="1"/>
        <v>283</v>
      </c>
      <c r="J34" s="218">
        <f t="shared" si="1"/>
        <v>313</v>
      </c>
      <c r="K34" s="54">
        <f t="shared" si="1"/>
        <v>0</v>
      </c>
      <c r="L34" s="112">
        <f t="shared" si="1"/>
        <v>0</v>
      </c>
      <c r="M34" s="54">
        <f t="shared" si="1"/>
        <v>0</v>
      </c>
      <c r="N34" s="112">
        <f t="shared" si="1"/>
        <v>0</v>
      </c>
    </row>
    <row r="35" spans="1:14" ht="18" customHeight="1">
      <c r="A35" s="309"/>
      <c r="B35" s="309" t="s">
        <v>202</v>
      </c>
      <c r="C35" s="158" t="s">
        <v>203</v>
      </c>
      <c r="D35" s="137" t="s">
        <v>83</v>
      </c>
      <c r="E35" s="138">
        <v>0</v>
      </c>
      <c r="F35" s="255">
        <v>10</v>
      </c>
      <c r="G35" s="138">
        <v>122</v>
      </c>
      <c r="H35" s="255">
        <v>63</v>
      </c>
      <c r="I35" s="138">
        <v>0</v>
      </c>
      <c r="J35" s="255">
        <v>0</v>
      </c>
      <c r="K35" s="138"/>
      <c r="L35" s="139"/>
      <c r="M35" s="138"/>
      <c r="N35" s="139"/>
    </row>
    <row r="36" spans="1:14" ht="18" customHeight="1">
      <c r="A36" s="309"/>
      <c r="B36" s="309"/>
      <c r="C36" s="45" t="s">
        <v>202</v>
      </c>
      <c r="D36" s="128" t="s">
        <v>204</v>
      </c>
      <c r="E36" s="34">
        <v>0</v>
      </c>
      <c r="F36" s="215">
        <v>0</v>
      </c>
      <c r="G36" s="34">
        <v>0</v>
      </c>
      <c r="H36" s="215">
        <v>0</v>
      </c>
      <c r="I36" s="34">
        <v>17</v>
      </c>
      <c r="J36" s="215">
        <v>20</v>
      </c>
      <c r="K36" s="34"/>
      <c r="L36" s="97"/>
      <c r="M36" s="34"/>
      <c r="N36" s="97"/>
    </row>
    <row r="37" spans="1:14" ht="18" customHeight="1">
      <c r="A37" s="309"/>
      <c r="B37" s="309"/>
      <c r="C37" s="45" t="s">
        <v>205</v>
      </c>
      <c r="D37" s="128" t="s">
        <v>206</v>
      </c>
      <c r="E37" s="34">
        <f t="shared" ref="E37:N37" si="2">E34+E35-E36</f>
        <v>239</v>
      </c>
      <c r="F37" s="215">
        <f t="shared" si="2"/>
        <v>287</v>
      </c>
      <c r="G37" s="34">
        <f t="shared" si="2"/>
        <v>32</v>
      </c>
      <c r="H37" s="215">
        <f t="shared" si="2"/>
        <v>23</v>
      </c>
      <c r="I37" s="34">
        <f>I34+I35-I36+1</f>
        <v>267</v>
      </c>
      <c r="J37" s="215">
        <f t="shared" si="2"/>
        <v>293</v>
      </c>
      <c r="K37" s="34">
        <f t="shared" si="2"/>
        <v>0</v>
      </c>
      <c r="L37" s="97">
        <f t="shared" si="2"/>
        <v>0</v>
      </c>
      <c r="M37" s="34">
        <f t="shared" si="2"/>
        <v>0</v>
      </c>
      <c r="N37" s="97">
        <f t="shared" si="2"/>
        <v>0</v>
      </c>
    </row>
    <row r="38" spans="1:14" ht="18" customHeight="1">
      <c r="A38" s="309"/>
      <c r="B38" s="309"/>
      <c r="C38" s="45" t="s">
        <v>207</v>
      </c>
      <c r="D38" s="128" t="s">
        <v>208</v>
      </c>
      <c r="E38" s="34">
        <v>0</v>
      </c>
      <c r="F38" s="215">
        <v>0</v>
      </c>
      <c r="G38" s="34">
        <v>0</v>
      </c>
      <c r="H38" s="215">
        <v>0</v>
      </c>
      <c r="I38" s="34">
        <v>0</v>
      </c>
      <c r="J38" s="215">
        <v>0</v>
      </c>
      <c r="K38" s="34"/>
      <c r="L38" s="97"/>
      <c r="M38" s="34"/>
      <c r="N38" s="97"/>
    </row>
    <row r="39" spans="1:14" ht="18" customHeight="1">
      <c r="A39" s="309"/>
      <c r="B39" s="309"/>
      <c r="C39" s="45" t="s">
        <v>209</v>
      </c>
      <c r="D39" s="128" t="s">
        <v>210</v>
      </c>
      <c r="E39" s="34">
        <v>0</v>
      </c>
      <c r="F39" s="215">
        <v>0</v>
      </c>
      <c r="G39" s="34">
        <v>0</v>
      </c>
      <c r="H39" s="215">
        <v>0</v>
      </c>
      <c r="I39" s="34">
        <v>0</v>
      </c>
      <c r="J39" s="215">
        <v>0</v>
      </c>
      <c r="K39" s="34"/>
      <c r="L39" s="97"/>
      <c r="M39" s="34"/>
      <c r="N39" s="97"/>
    </row>
    <row r="40" spans="1:14" ht="18" customHeight="1">
      <c r="A40" s="309"/>
      <c r="B40" s="309"/>
      <c r="C40" s="45" t="s">
        <v>211</v>
      </c>
      <c r="D40" s="128" t="s">
        <v>212</v>
      </c>
      <c r="E40" s="34">
        <v>0</v>
      </c>
      <c r="F40" s="215">
        <v>0</v>
      </c>
      <c r="G40" s="34">
        <v>0</v>
      </c>
      <c r="H40" s="215">
        <v>0</v>
      </c>
      <c r="I40" s="34">
        <v>0</v>
      </c>
      <c r="J40" s="215">
        <v>0</v>
      </c>
      <c r="K40" s="34"/>
      <c r="L40" s="97"/>
      <c r="M40" s="34"/>
      <c r="N40" s="97"/>
    </row>
    <row r="41" spans="1:14" ht="18" customHeight="1">
      <c r="A41" s="309"/>
      <c r="B41" s="309"/>
      <c r="C41" s="169" t="s">
        <v>213</v>
      </c>
      <c r="D41" s="128" t="s">
        <v>214</v>
      </c>
      <c r="E41" s="34">
        <f t="shared" ref="E41:N41" si="3">E34+E35-E36-E40</f>
        <v>239</v>
      </c>
      <c r="F41" s="215">
        <f t="shared" si="3"/>
        <v>287</v>
      </c>
      <c r="G41" s="34">
        <f t="shared" si="3"/>
        <v>32</v>
      </c>
      <c r="H41" s="215">
        <f t="shared" si="3"/>
        <v>23</v>
      </c>
      <c r="I41" s="34">
        <f>I34+I35-I36-I40+1</f>
        <v>267</v>
      </c>
      <c r="J41" s="215">
        <f t="shared" si="3"/>
        <v>293</v>
      </c>
      <c r="K41" s="34">
        <f t="shared" si="3"/>
        <v>0</v>
      </c>
      <c r="L41" s="97">
        <f t="shared" si="3"/>
        <v>0</v>
      </c>
      <c r="M41" s="34">
        <f t="shared" si="3"/>
        <v>0</v>
      </c>
      <c r="N41" s="97">
        <f t="shared" si="3"/>
        <v>0</v>
      </c>
    </row>
    <row r="42" spans="1:14" ht="18" customHeight="1">
      <c r="A42" s="309"/>
      <c r="B42" s="309"/>
      <c r="C42" s="342" t="s">
        <v>215</v>
      </c>
      <c r="D42" s="342"/>
      <c r="E42" s="36">
        <f t="shared" ref="E42:N42" si="4">E37+E38-E39-E40</f>
        <v>239</v>
      </c>
      <c r="F42" s="215">
        <f t="shared" si="4"/>
        <v>287</v>
      </c>
      <c r="G42" s="36">
        <f t="shared" si="4"/>
        <v>32</v>
      </c>
      <c r="H42" s="215">
        <f t="shared" si="4"/>
        <v>23</v>
      </c>
      <c r="I42" s="36">
        <f t="shared" si="4"/>
        <v>267</v>
      </c>
      <c r="J42" s="215">
        <f t="shared" si="4"/>
        <v>293</v>
      </c>
      <c r="K42" s="36">
        <f t="shared" si="4"/>
        <v>0</v>
      </c>
      <c r="L42" s="86">
        <f t="shared" si="4"/>
        <v>0</v>
      </c>
      <c r="M42" s="36">
        <f t="shared" si="4"/>
        <v>0</v>
      </c>
      <c r="N42" s="97">
        <f t="shared" si="4"/>
        <v>0</v>
      </c>
    </row>
    <row r="43" spans="1:14" ht="18" customHeight="1">
      <c r="A43" s="309"/>
      <c r="B43" s="309"/>
      <c r="C43" s="45" t="s">
        <v>216</v>
      </c>
      <c r="D43" s="128" t="s">
        <v>217</v>
      </c>
      <c r="E43" s="34">
        <v>0</v>
      </c>
      <c r="F43" s="215">
        <v>0</v>
      </c>
      <c r="G43" s="34">
        <v>0</v>
      </c>
      <c r="H43" s="215">
        <v>0</v>
      </c>
      <c r="I43" s="34">
        <v>0</v>
      </c>
      <c r="J43" s="215">
        <v>0</v>
      </c>
      <c r="K43" s="34"/>
      <c r="L43" s="97"/>
      <c r="M43" s="34"/>
      <c r="N43" s="97"/>
    </row>
    <row r="44" spans="1:14" ht="18" customHeight="1">
      <c r="A44" s="309"/>
      <c r="B44" s="309"/>
      <c r="C44" s="67" t="s">
        <v>218</v>
      </c>
      <c r="D44" s="133" t="s">
        <v>219</v>
      </c>
      <c r="E44" s="54">
        <f t="shared" ref="E44:N44" si="5">E41+E43</f>
        <v>239</v>
      </c>
      <c r="F44" s="218">
        <f t="shared" si="5"/>
        <v>287</v>
      </c>
      <c r="G44" s="54">
        <f t="shared" si="5"/>
        <v>32</v>
      </c>
      <c r="H44" s="218">
        <f t="shared" si="5"/>
        <v>23</v>
      </c>
      <c r="I44" s="54">
        <f t="shared" si="5"/>
        <v>267</v>
      </c>
      <c r="J44" s="218">
        <f t="shared" si="5"/>
        <v>293</v>
      </c>
      <c r="K44" s="54">
        <f t="shared" si="5"/>
        <v>0</v>
      </c>
      <c r="L44" s="112">
        <f t="shared" si="5"/>
        <v>0</v>
      </c>
      <c r="M44" s="54">
        <f t="shared" si="5"/>
        <v>0</v>
      </c>
      <c r="N44" s="112">
        <f t="shared" si="5"/>
        <v>0</v>
      </c>
    </row>
    <row r="45" spans="1:14" ht="14.1" customHeight="1">
      <c r="A45" s="113" t="s">
        <v>220</v>
      </c>
    </row>
    <row r="46" spans="1:14" ht="14.1" customHeight="1">
      <c r="A46" s="113" t="s">
        <v>221</v>
      </c>
    </row>
    <row r="47" spans="1:14">
      <c r="A47" s="212"/>
    </row>
  </sheetData>
  <mergeCells count="16">
    <mergeCell ref="A28:A44"/>
    <mergeCell ref="B28:B34"/>
    <mergeCell ref="B35:B44"/>
    <mergeCell ref="C42:D42"/>
    <mergeCell ref="I6:J6"/>
    <mergeCell ref="A8:A14"/>
    <mergeCell ref="B9:B14"/>
    <mergeCell ref="A15:A27"/>
    <mergeCell ref="B15:B18"/>
    <mergeCell ref="B19:B22"/>
    <mergeCell ref="B23:B26"/>
    <mergeCell ref="A1:B1"/>
    <mergeCell ref="E6:F6"/>
    <mergeCell ref="G6:H6"/>
    <mergeCell ref="K6:L6"/>
    <mergeCell ref="M6:N6"/>
  </mergeCells>
  <phoneticPr fontId="14"/>
  <pageMargins left="0.70833333333333304" right="0.23611111111111099" top="0.196527777777778" bottom="0.23611111111111099" header="0.196527777777778" footer="0.51180555555555496"/>
  <pageSetup paperSize="9" scale="74" firstPageNumber="0" orientation="landscape" horizontalDpi="300" verticalDpi="300" r:id="rId1"/>
  <headerFooter>
    <oddHeader>&amp;R&amp;"ｺﾞｼｯｸ,Regular"&amp;9都道府県－5</oddHeader>
  </headerFooter>
  <rowBreaks count="2" manualBreakCount="2">
    <brk id="30" max="13" man="1"/>
    <brk id="46" max="16383" man="1"/>
  </rowBreaks>
  <colBreaks count="1" manualBreakCount="1">
    <brk id="4" max="4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調査統計係</dc:creator>
  <dc:description/>
  <cp:lastModifiedBy>山梨県</cp:lastModifiedBy>
  <cp:revision>0</cp:revision>
  <cp:lastPrinted>2020-09-15T09:09:05Z</cp:lastPrinted>
  <dcterms:created xsi:type="dcterms:W3CDTF">1999-07-06T14:17:05Z</dcterms:created>
  <dcterms:modified xsi:type="dcterms:W3CDTF">2020-09-15T10:45:22Z</dcterms:modified>
  <dc:language>ja-JP</dc:language>
</cp:coreProperties>
</file>