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3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<sst xmlns="http://schemas.openxmlformats.org/spreadsheetml/2006/main" count="439" uniqueCount="268">
  <si>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</si>
  <si>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</si>
  <si>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</si>
  <si>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</si>
  <si>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</si>
  <si>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</si>
  <si>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</si>
  <si>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</si>
  <si>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</si>
  <si>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</si>
  <si>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</si>
  <si>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</si>
  <si>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</si>
  <si>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</si>
  <si>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</si>
  <si>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</si>
  <si>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</si>
  <si>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</si>
  <si>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</si>
  <si>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</si>
  <si>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</si>
  <si>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</si>
  <si>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</si>
  <si>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</si>
  <si>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</si>
  <si>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</si>
  <si>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</si>
  <si>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</si>
  <si>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</si>
  <si>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</si>
  <si>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</si>
  <si>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</si>
  <si>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</si>
  <si>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</si>
  <si>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</si>
  <si>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</si>
  <si>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</si>
  <si>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</si>
  <si>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</si>
  <si>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</si>
  <si>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</si>
  <si>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</si>
  <si>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</si>
  <si>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</si>
  <si>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</si>
  <si>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</si>
  <si>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</si>
  <si>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</si>
  <si>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</si>
  <si>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</si>
  <si>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</si>
  <si>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</si>
  <si>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</si>
  <si>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</si>
  <si>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</si>
  <si>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</si>
  <si>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</si>
  <si>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</si>
  <si>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</si>
  <si>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</si>
  <si>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</si>
  <si>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</si>
  <si>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</si>
  <si>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</si>
  <si>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</si>
  <si>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</si>
  <si>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</si>
  <si>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</si>
  <si>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</si>
  <si>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</si>
  <si>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</si>
  <si>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</si>
  <si>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</si>
  <si>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</si>
  <si>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</si>
  <si>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</si>
  <si>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</si>
  <si>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</si>
  <si>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</si>
  <si>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</si>
  <si>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</si>
  <si>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</si>
  <si>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</si>
  <si>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</si>
  <si>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</si>
  <si>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</si>
  <si>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</si>
  <si>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</si>
  <si>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</si>
  <si>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</si>
  <si>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</si>
  <si>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</si>
  <si>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</si>
  <si>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</si>
  <si>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</si>
  <si>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</si>
  <si>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</si>
  <si>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</si>
  <si>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</si>
  <si>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</si>
  <si>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</si>
  <si>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</si>
  <si>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</si>
  <si>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</si>
  <si>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</si>
  <si>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</si>
  <si>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</si>
  <si>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</si>
  <si>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</si>
  <si>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</si>
  <si>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</si>
  <si>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</si>
  <si>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</si>
  <si>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</si>
  <si>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</si>
  <si>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</si>
  <si>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</si>
  <si>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</si>
  <si>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</si>
  <si>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</si>
  <si>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</si>
  <si>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</si>
  <si>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</si>
  <si>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</si>
  <si>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</si>
  <si>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</si>
  <si>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</si>
  <si>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</si>
  <si>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</si>
  <si>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</si>
  <si>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</si>
  <si>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</si>
  <si>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</si>
  <si>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</si>
  <si>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</si>
  <si>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</si>
  <si>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</si>
  <si>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</si>
  <si>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</si>
  <si>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</si>
  <si>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</si>
  <si>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</si>
  <si>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</si>
  <si>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</si>
  <si>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</si>
  <si>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</si>
  <si>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</si>
  <si>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</si>
  <si>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</si>
  <si>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</si>
  <si>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</si>
  <si>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</si>
  <si>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</si>
  <si>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</si>
  <si>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</si>
  <si>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</si>
  <si>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</si>
  <si>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</si>
  <si>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</si>
  <si>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</si>
  <si>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</si>
  <si>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</si>
  <si>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</si>
  <si>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</si>
  <si>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</si>
  <si>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</si>
  <si>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</si>
  <si>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</si>
  <si>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</si>
  <si>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</si>
  <si>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</si>
  <si>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</si>
  <si>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</si>
  <si>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</si>
  <si>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</si>
  <si>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</si>
  <si>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</si>
  <si>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</si>
  <si>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</si>
  <si>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</si>
  <si>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</si>
  <si>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</si>
  <si>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</si>
  <si>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</si>
  <si>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</si>
  <si>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</si>
  <si>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</si>
  <si>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</si>
  <si>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</si>
  <si>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</si>
  <si>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</si>
  <si>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</si>
  <si>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</si>
  <si>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</si>
  <si>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</si>
  <si>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</si>
  <si>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</si>
  <si>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</si>
  <si>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</si>
  <si>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</si>
  <si>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</si>
  <si>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</si>
  <si>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</si>
  <si>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</si>
  <si>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</si>
  <si>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</si>
  <si>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</si>
  <si>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</si>
  <si>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</si>
  <si>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</si>
  <si>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</si>
  <si>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</si>
  <si>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</si>
  <si>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</si>
  <si>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</si>
  <si>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</si>
  <si>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</si>
  <si>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</si>
  <si>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</si>
  <si>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</si>
  <si>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</si>
  <si>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</si>
  <si>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</si>
  <si>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</si>
  <si>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</si>
  <si>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</si>
  <si>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</si>
  <si>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</si>
  <si>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</si>
  <si>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</si>
  <si>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</si>
  <si>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</si>
  <si>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</si>
  <si>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</si>
  <si>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</si>
  <si>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</si>
  <si>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</si>
  <si>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</si>
  <si>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</si>
  <si>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</si>
  <si>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</si>
  <si>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</si>
  <si>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</si>
  <si>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</si>
  <si>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</si>
  <si>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</si>
  <si>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>30年度</t>
  </si>
  <si>
    <t>(平成30年度決算額）</t>
  </si>
  <si>
    <t>(平成30年度決算ﾍﾞｰｽ）</t>
  </si>
  <si>
    <t>水道事業会計</t>
  </si>
  <si>
    <t>工業用水道事業会計</t>
  </si>
  <si>
    <t>電気事業会計</t>
  </si>
  <si>
    <t>病院事業会計</t>
  </si>
  <si>
    <t>流域下水道事業</t>
  </si>
  <si>
    <t>港湾整備事業</t>
  </si>
  <si>
    <t>地方卸売市場事業</t>
  </si>
  <si>
    <t>水道事業会計</t>
  </si>
  <si>
    <t>工業用水道事業会計</t>
  </si>
  <si>
    <t>電気事業会計</t>
  </si>
  <si>
    <t>病院事業会計</t>
  </si>
  <si>
    <t>流域下水道事業</t>
  </si>
  <si>
    <t>港湾整備事業</t>
  </si>
  <si>
    <t>地方卸売市場事業</t>
  </si>
  <si>
    <t>三重県土地開発公社</t>
  </si>
  <si>
    <t>三重県道路公社</t>
  </si>
  <si>
    <t>三重県</t>
  </si>
  <si>
    <t>三重県</t>
  </si>
  <si>
    <t>流域下水道事業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</si>
</sst>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42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8" fontId="0" fillId="0" borderId="16" xfId="48" applyNumberFormat="1" applyBorder="1" applyAlignment="1">
      <alignment vertical="center"/>
    </xf>
    <xf numFmtId="218" fontId="0" fillId="0" borderId="24" xfId="48" applyNumberFormat="1" applyBorder="1" applyAlignment="1">
      <alignment vertical="center"/>
    </xf>
    <xf numFmtId="218" fontId="0" fillId="0" borderId="21" xfId="48" applyNumberFormat="1" applyBorder="1" applyAlignment="1">
      <alignment vertical="center"/>
    </xf>
    <xf numFmtId="218" fontId="0" fillId="0" borderId="43" xfId="48" applyNumberFormat="1" applyBorder="1" applyAlignment="1">
      <alignment vertical="center"/>
    </xf>
    <xf numFmtId="218" fontId="0" fillId="0" borderId="23" xfId="48" applyNumberFormat="1" applyBorder="1" applyAlignment="1">
      <alignment vertical="center"/>
    </xf>
    <xf numFmtId="218" fontId="0" fillId="0" borderId="44" xfId="48" applyNumberFormat="1" applyBorder="1" applyAlignment="1">
      <alignment vertical="center"/>
    </xf>
    <xf numFmtId="218" fontId="0" fillId="0" borderId="45" xfId="48" applyNumberFormat="1" applyBorder="1" applyAlignment="1">
      <alignment vertical="center"/>
    </xf>
    <xf numFmtId="218" fontId="0" fillId="0" borderId="27" xfId="48" applyNumberFormat="1" applyBorder="1" applyAlignment="1">
      <alignment vertical="center"/>
    </xf>
    <xf numFmtId="218" fontId="0" fillId="0" borderId="46" xfId="48" applyNumberFormat="1" applyBorder="1" applyAlignment="1">
      <alignment vertical="center"/>
    </xf>
    <xf numFmtId="218" fontId="0" fillId="0" borderId="47" xfId="48" applyNumberFormat="1" applyBorder="1" applyAlignment="1">
      <alignment vertical="center"/>
    </xf>
    <xf numFmtId="218" fontId="0" fillId="0" borderId="48" xfId="48" applyNumberFormat="1" applyBorder="1" applyAlignment="1">
      <alignment vertical="center"/>
    </xf>
    <xf numFmtId="218" fontId="0" fillId="0" borderId="49" xfId="48" applyNumberFormat="1" applyBorder="1" applyAlignment="1">
      <alignment vertical="center"/>
    </xf>
    <xf numFmtId="218" fontId="0" fillId="0" borderId="25" xfId="48" applyNumberFormat="1" applyBorder="1" applyAlignment="1">
      <alignment vertical="center"/>
    </xf>
    <xf numFmtId="218" fontId="0" fillId="0" borderId="50" xfId="48" applyNumberForma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17" fontId="0" fillId="0" borderId="33" xfId="48" applyNumberFormat="1" applyFont="1" applyBorder="1" applyAlignment="1">
      <alignment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11" xfId="48" applyNumberFormat="1" applyBorder="1" applyAlignment="1">
      <alignment vertical="center"/>
    </xf>
    <xf numFmtId="217" fontId="0" fillId="0" borderId="52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Border="1" applyAlignment="1">
      <alignment vertical="center"/>
    </xf>
    <xf numFmtId="217" fontId="0" fillId="0" borderId="21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Border="1" applyAlignment="1">
      <alignment vertical="center"/>
    </xf>
    <xf numFmtId="217" fontId="0" fillId="0" borderId="37" xfId="48" applyNumberFormat="1" applyBorder="1" applyAlignment="1">
      <alignment vertical="center"/>
    </xf>
    <xf numFmtId="217" fontId="0" fillId="0" borderId="22" xfId="48" applyNumberFormat="1" applyBorder="1" applyAlignment="1">
      <alignment vertical="center"/>
    </xf>
    <xf numFmtId="217" fontId="0" fillId="0" borderId="51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24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25" xfId="48" applyNumberForma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Border="1" applyAlignment="1">
      <alignment vertical="center"/>
    </xf>
    <xf numFmtId="217" fontId="0" fillId="0" borderId="16" xfId="48" applyNumberFormat="1" applyBorder="1" applyAlignment="1">
      <alignment vertical="center"/>
    </xf>
    <xf numFmtId="217" fontId="0" fillId="0" borderId="46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54" xfId="48" applyNumberFormat="1" applyBorder="1" applyAlignment="1">
      <alignment vertical="center"/>
    </xf>
    <xf numFmtId="217" fontId="0" fillId="0" borderId="31" xfId="48" applyNumberForma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Border="1" applyAlignment="1">
      <alignment vertical="center"/>
    </xf>
    <xf numFmtId="217" fontId="0" fillId="0" borderId="30" xfId="48" applyNumberForma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55" xfId="48" applyNumberFormat="1" applyBorder="1" applyAlignment="1">
      <alignment vertical="center"/>
    </xf>
    <xf numFmtId="217" fontId="0" fillId="0" borderId="15" xfId="48" applyNumberFormat="1" applyBorder="1" applyAlignment="1">
      <alignment vertical="center"/>
    </xf>
    <xf numFmtId="217" fontId="0" fillId="0" borderId="23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Border="1" applyAlignment="1">
      <alignment vertical="center"/>
    </xf>
    <xf numFmtId="218" fontId="0" fillId="0" borderId="64" xfId="48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Border="1" applyAlignment="1">
      <alignment horizontal="center" vertical="center"/>
    </xf>
    <xf numFmtId="217" fontId="0" fillId="0" borderId="67" xfId="48" applyNumberFormat="1" applyBorder="1" applyAlignment="1">
      <alignment horizontal="center" vertical="center"/>
    </xf>
    <xf numFmtId="217" fontId="0" fillId="0" borderId="48" xfId="48" applyNumberFormat="1" applyBorder="1" applyAlignment="1">
      <alignment horizontal="center" vertical="center"/>
    </xf>
    <xf numFmtId="217" fontId="0" fillId="0" borderId="18" xfId="48" applyNumberFormat="1" applyBorder="1" applyAlignment="1">
      <alignment horizontal="center" vertical="center"/>
    </xf>
    <xf numFmtId="217" fontId="0" fillId="0" borderId="22" xfId="48" applyNumberFormat="1" applyBorder="1" applyAlignment="1">
      <alignment horizontal="center" vertical="center"/>
    </xf>
    <xf numFmtId="217" fontId="0" fillId="0" borderId="54" xfId="48" applyNumberFormat="1" applyBorder="1" applyAlignment="1">
      <alignment horizontal="center" vertical="center"/>
    </xf>
    <xf numFmtId="217" fontId="0" fillId="0" borderId="41" xfId="48" applyNumberFormat="1" applyBorder="1" applyAlignment="1">
      <alignment horizontal="center" vertical="center"/>
    </xf>
    <xf numFmtId="217" fontId="0" fillId="0" borderId="21" xfId="48" applyNumberFormat="1" applyBorder="1" applyAlignment="1">
      <alignment horizontal="center" vertical="center"/>
    </xf>
    <xf numFmtId="217" fontId="0" fillId="0" borderId="25" xfId="48" applyNumberFormat="1" applyBorder="1" applyAlignment="1">
      <alignment horizontal="center" vertical="center"/>
    </xf>
    <xf numFmtId="217" fontId="0" fillId="0" borderId="29" xfId="48" applyNumberFormat="1" applyBorder="1" applyAlignment="1">
      <alignment horizontal="center" vertical="center"/>
    </xf>
    <xf numFmtId="217" fontId="0" fillId="0" borderId="23" xfId="48" applyNumberFormat="1" applyBorder="1" applyAlignment="1">
      <alignment horizontal="center" vertical="center"/>
    </xf>
    <xf numFmtId="217" fontId="0" fillId="0" borderId="31" xfId="48" applyNumberFormat="1" applyBorder="1" applyAlignment="1">
      <alignment horizontal="center" vertical="center"/>
    </xf>
    <xf numFmtId="217" fontId="0" fillId="0" borderId="68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53" xfId="48" applyNumberForma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6" fontId="0" fillId="0" borderId="38" xfId="48" applyNumberFormat="1" applyBorder="1" applyAlignment="1">
      <alignment vertical="center"/>
    </xf>
    <xf numFmtId="216" fontId="0" fillId="0" borderId="40" xfId="48" applyNumberFormat="1" applyBorder="1" applyAlignment="1">
      <alignment vertical="center"/>
    </xf>
    <xf numFmtId="216" fontId="0" fillId="0" borderId="41" xfId="48" applyNumberFormat="1" applyBorder="1" applyAlignment="1">
      <alignment vertical="center"/>
    </xf>
    <xf numFmtId="216" fontId="0" fillId="0" borderId="18" xfId="48" applyNumberFormat="1" applyBorder="1" applyAlignment="1">
      <alignment vertical="center"/>
    </xf>
    <xf numFmtId="216" fontId="0" fillId="0" borderId="12" xfId="48" applyNumberFormat="1" applyBorder="1" applyAlignment="1">
      <alignment vertical="center"/>
    </xf>
    <xf numFmtId="216" fontId="0" fillId="0" borderId="33" xfId="48" applyNumberFormat="1" applyBorder="1" applyAlignment="1">
      <alignment vertical="center"/>
    </xf>
    <xf numFmtId="216" fontId="0" fillId="0" borderId="14" xfId="48" applyNumberFormat="1" applyBorder="1" applyAlignment="1">
      <alignment vertical="center"/>
    </xf>
    <xf numFmtId="216" fontId="0" fillId="0" borderId="33" xfId="48" applyNumberFormat="1" applyFont="1" applyBorder="1" applyAlignment="1" quotePrefix="1">
      <alignment horizontal="right" vertical="center"/>
    </xf>
    <xf numFmtId="216" fontId="0" fillId="0" borderId="14" xfId="48" applyNumberFormat="1" applyFont="1" applyBorder="1" applyAlignment="1" quotePrefix="1">
      <alignment horizontal="right" vertical="center"/>
    </xf>
    <xf numFmtId="216" fontId="0" fillId="0" borderId="20" xfId="48" applyNumberFormat="1" applyBorder="1" applyAlignment="1">
      <alignment vertical="center"/>
    </xf>
    <xf numFmtId="216" fontId="0" fillId="0" borderId="29" xfId="48" applyNumberFormat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40" xfId="48" applyNumberForma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31</xdr:row>
      <xdr:rowOff>85725</xdr:rowOff>
    </xdr:from>
    <xdr:to>
      <xdr:col>5</xdr:col>
      <xdr:colOff>1085850</xdr:colOff>
      <xdr:row>47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67175" y="6486525"/>
          <a:ext cx="819150" cy="3152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年度から法適用企業</a:t>
          </a:r>
        </a:p>
      </xdr:txBody>
    </xdr:sp>
    <xdr:clientData/>
  </xdr:twoCellAnchor>
  <xdr:twoCellAnchor>
    <xdr:from>
      <xdr:col>14</xdr:col>
      <xdr:colOff>285750</xdr:colOff>
      <xdr:row>7</xdr:row>
      <xdr:rowOff>95250</xdr:rowOff>
    </xdr:from>
    <xdr:to>
      <xdr:col>14</xdr:col>
      <xdr:colOff>857250</xdr:colOff>
      <xdr:row>26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754350" y="1695450"/>
          <a:ext cx="571500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令和元年度まで法非適用企業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7</xdr:row>
      <xdr:rowOff>142875</xdr:rowOff>
    </xdr:from>
    <xdr:to>
      <xdr:col>6</xdr:col>
      <xdr:colOff>904875</xdr:colOff>
      <xdr:row>43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62825" y="1704975"/>
          <a:ext cx="571500" cy="812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年度に解散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47" sqref="F4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265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274623</v>
      </c>
      <c r="G9" s="75">
        <f>F9/$F$27*100</f>
        <v>39.56220152559587</v>
      </c>
      <c r="H9" s="66">
        <v>280391</v>
      </c>
      <c r="I9" s="80">
        <f>(F9/H9-1)*100</f>
        <v>-2.0571273685674685</v>
      </c>
      <c r="K9" s="108"/>
    </row>
    <row r="10" spans="1:9" ht="18" customHeight="1">
      <c r="A10" s="267"/>
      <c r="B10" s="267"/>
      <c r="C10" s="7"/>
      <c r="D10" s="52" t="s">
        <v>23</v>
      </c>
      <c r="E10" s="53"/>
      <c r="F10" s="67">
        <v>79652</v>
      </c>
      <c r="G10" s="76">
        <f aca="true" t="shared" si="0" ref="G10:G27">F10/$F$27*100</f>
        <v>11.474670642723888</v>
      </c>
      <c r="H10" s="68">
        <v>83407</v>
      </c>
      <c r="I10" s="81">
        <f aca="true" t="shared" si="1" ref="I10:I27">(F10/H10-1)*100</f>
        <v>-4.502020214130709</v>
      </c>
    </row>
    <row r="11" spans="1:9" ht="18" customHeight="1">
      <c r="A11" s="267"/>
      <c r="B11" s="267"/>
      <c r="C11" s="7"/>
      <c r="D11" s="16"/>
      <c r="E11" s="23" t="s">
        <v>24</v>
      </c>
      <c r="F11" s="69">
        <v>65798</v>
      </c>
      <c r="G11" s="77">
        <f t="shared" si="0"/>
        <v>9.478862790010876</v>
      </c>
      <c r="H11" s="70">
        <v>63802</v>
      </c>
      <c r="I11" s="82">
        <f t="shared" si="1"/>
        <v>3.1284285759067165</v>
      </c>
    </row>
    <row r="12" spans="1:9" ht="18" customHeight="1">
      <c r="A12" s="267"/>
      <c r="B12" s="267"/>
      <c r="C12" s="7"/>
      <c r="D12" s="16"/>
      <c r="E12" s="23" t="s">
        <v>25</v>
      </c>
      <c r="F12" s="69">
        <v>4306</v>
      </c>
      <c r="G12" s="77">
        <f t="shared" si="0"/>
        <v>0.620322550439023</v>
      </c>
      <c r="H12" s="70">
        <v>8457</v>
      </c>
      <c r="I12" s="82">
        <f t="shared" si="1"/>
        <v>-49.08359938512474</v>
      </c>
    </row>
    <row r="13" spans="1:9" ht="18" customHeight="1">
      <c r="A13" s="267"/>
      <c r="B13" s="267"/>
      <c r="C13" s="7"/>
      <c r="D13" s="33"/>
      <c r="E13" s="23" t="s">
        <v>26</v>
      </c>
      <c r="F13" s="69">
        <v>441</v>
      </c>
      <c r="G13" s="77">
        <f t="shared" si="0"/>
        <v>0.0635304795038572</v>
      </c>
      <c r="H13" s="70">
        <v>996</v>
      </c>
      <c r="I13" s="82">
        <f t="shared" si="1"/>
        <v>-55.72289156626506</v>
      </c>
    </row>
    <row r="14" spans="1:9" ht="18" customHeight="1">
      <c r="A14" s="267"/>
      <c r="B14" s="267"/>
      <c r="C14" s="7"/>
      <c r="D14" s="61" t="s">
        <v>27</v>
      </c>
      <c r="E14" s="51"/>
      <c r="F14" s="65">
        <v>57350</v>
      </c>
      <c r="G14" s="75">
        <f t="shared" si="0"/>
        <v>8.261843536385966</v>
      </c>
      <c r="H14" s="66">
        <v>64273</v>
      </c>
      <c r="I14" s="83">
        <f t="shared" si="1"/>
        <v>-10.771241423303724</v>
      </c>
    </row>
    <row r="15" spans="1:9" ht="18" customHeight="1">
      <c r="A15" s="267"/>
      <c r="B15" s="267"/>
      <c r="C15" s="7"/>
      <c r="D15" s="16"/>
      <c r="E15" s="23" t="s">
        <v>28</v>
      </c>
      <c r="F15" s="69">
        <v>2476</v>
      </c>
      <c r="G15" s="77">
        <f t="shared" si="0"/>
        <v>0.35669266950464956</v>
      </c>
      <c r="H15" s="70">
        <v>2378</v>
      </c>
      <c r="I15" s="82">
        <f t="shared" si="1"/>
        <v>4.121110176619003</v>
      </c>
    </row>
    <row r="16" spans="1:11" ht="18" customHeight="1">
      <c r="A16" s="267"/>
      <c r="B16" s="267"/>
      <c r="C16" s="7"/>
      <c r="D16" s="16"/>
      <c r="E16" s="29" t="s">
        <v>29</v>
      </c>
      <c r="F16" s="67">
        <v>54874</v>
      </c>
      <c r="G16" s="76">
        <f t="shared" si="0"/>
        <v>7.905150866881316</v>
      </c>
      <c r="H16" s="68">
        <v>61895</v>
      </c>
      <c r="I16" s="81">
        <f t="shared" si="1"/>
        <v>-11.343404152193227</v>
      </c>
      <c r="K16" s="109"/>
    </row>
    <row r="17" spans="1:9" ht="18" customHeight="1">
      <c r="A17" s="267"/>
      <c r="B17" s="267"/>
      <c r="C17" s="7"/>
      <c r="D17" s="269" t="s">
        <v>30</v>
      </c>
      <c r="E17" s="270"/>
      <c r="F17" s="67">
        <v>78481</v>
      </c>
      <c r="G17" s="76">
        <f t="shared" si="0"/>
        <v>11.305976330934733</v>
      </c>
      <c r="H17" s="68">
        <v>71334</v>
      </c>
      <c r="I17" s="81">
        <f t="shared" si="1"/>
        <v>10.01906524238092</v>
      </c>
    </row>
    <row r="18" spans="1:9" ht="18" customHeight="1">
      <c r="A18" s="267"/>
      <c r="B18" s="267"/>
      <c r="C18" s="7"/>
      <c r="D18" s="271" t="s">
        <v>94</v>
      </c>
      <c r="E18" s="272"/>
      <c r="F18" s="69">
        <v>4278</v>
      </c>
      <c r="G18" s="77">
        <f t="shared" si="0"/>
        <v>0.6162888692006828</v>
      </c>
      <c r="H18" s="70">
        <v>5037</v>
      </c>
      <c r="I18" s="82">
        <f t="shared" si="1"/>
        <v>-15.068493150684937</v>
      </c>
    </row>
    <row r="19" spans="1:26" ht="18" customHeight="1">
      <c r="A19" s="267"/>
      <c r="B19" s="267"/>
      <c r="C19" s="10"/>
      <c r="D19" s="271" t="s">
        <v>95</v>
      </c>
      <c r="E19" s="272"/>
      <c r="F19" s="107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7"/>
      <c r="B20" s="267"/>
      <c r="C20" s="44" t="s">
        <v>5</v>
      </c>
      <c r="D20" s="43"/>
      <c r="E20" s="43"/>
      <c r="F20" s="69">
        <v>34238</v>
      </c>
      <c r="G20" s="77">
        <f t="shared" si="0"/>
        <v>4.932327794224633</v>
      </c>
      <c r="H20" s="70">
        <v>33289</v>
      </c>
      <c r="I20" s="82">
        <f t="shared" si="1"/>
        <v>2.850791552765175</v>
      </c>
    </row>
    <row r="21" spans="1:9" ht="18" customHeight="1">
      <c r="A21" s="267"/>
      <c r="B21" s="267"/>
      <c r="C21" s="44" t="s">
        <v>6</v>
      </c>
      <c r="D21" s="43"/>
      <c r="E21" s="43"/>
      <c r="F21" s="69">
        <v>140438</v>
      </c>
      <c r="G21" s="77">
        <f t="shared" si="0"/>
        <v>20.231504491071878</v>
      </c>
      <c r="H21" s="70">
        <v>129452</v>
      </c>
      <c r="I21" s="82">
        <f t="shared" si="1"/>
        <v>8.48654327472731</v>
      </c>
    </row>
    <row r="22" spans="1:9" ht="18" customHeight="1">
      <c r="A22" s="267"/>
      <c r="B22" s="267"/>
      <c r="C22" s="44" t="s">
        <v>31</v>
      </c>
      <c r="D22" s="43"/>
      <c r="E22" s="43"/>
      <c r="F22" s="69">
        <v>10082</v>
      </c>
      <c r="G22" s="77">
        <f t="shared" si="0"/>
        <v>1.4524133658909033</v>
      </c>
      <c r="H22" s="70">
        <v>10245</v>
      </c>
      <c r="I22" s="82">
        <f t="shared" si="1"/>
        <v>-1.5910200097608573</v>
      </c>
    </row>
    <row r="23" spans="1:9" ht="18" customHeight="1">
      <c r="A23" s="267"/>
      <c r="B23" s="267"/>
      <c r="C23" s="44" t="s">
        <v>7</v>
      </c>
      <c r="D23" s="43"/>
      <c r="E23" s="43"/>
      <c r="F23" s="69">
        <v>80041</v>
      </c>
      <c r="G23" s="77">
        <f t="shared" si="0"/>
        <v>11.53070999992797</v>
      </c>
      <c r="H23" s="70">
        <v>79458</v>
      </c>
      <c r="I23" s="82">
        <f t="shared" si="1"/>
        <v>0.7337209595006167</v>
      </c>
    </row>
    <row r="24" spans="1:9" ht="18" customHeight="1">
      <c r="A24" s="267"/>
      <c r="B24" s="267"/>
      <c r="C24" s="44" t="s">
        <v>32</v>
      </c>
      <c r="D24" s="43"/>
      <c r="E24" s="43"/>
      <c r="F24" s="69">
        <v>1727</v>
      </c>
      <c r="G24" s="77">
        <f t="shared" si="0"/>
        <v>0.2487916963790508</v>
      </c>
      <c r="H24" s="70">
        <v>1495</v>
      </c>
      <c r="I24" s="82">
        <f t="shared" si="1"/>
        <v>15.518394648829425</v>
      </c>
    </row>
    <row r="25" spans="1:9" ht="18" customHeight="1">
      <c r="A25" s="267"/>
      <c r="B25" s="267"/>
      <c r="C25" s="44" t="s">
        <v>8</v>
      </c>
      <c r="D25" s="43"/>
      <c r="E25" s="43"/>
      <c r="F25" s="69">
        <v>108037</v>
      </c>
      <c r="G25" s="77">
        <f t="shared" si="0"/>
        <v>15.563814998091205</v>
      </c>
      <c r="H25" s="70">
        <v>101562</v>
      </c>
      <c r="I25" s="82">
        <f t="shared" si="1"/>
        <v>6.375416002048007</v>
      </c>
    </row>
    <row r="26" spans="1:9" ht="18" customHeight="1">
      <c r="A26" s="267"/>
      <c r="B26" s="267"/>
      <c r="C26" s="45" t="s">
        <v>9</v>
      </c>
      <c r="D26" s="46"/>
      <c r="E26" s="46"/>
      <c r="F26" s="71">
        <v>44969</v>
      </c>
      <c r="G26" s="78">
        <f t="shared" si="0"/>
        <v>6.478236128818492</v>
      </c>
      <c r="H26" s="72">
        <v>37606</v>
      </c>
      <c r="I26" s="84">
        <f t="shared" si="1"/>
        <v>19.579322448545454</v>
      </c>
    </row>
    <row r="27" spans="1:9" ht="18" customHeight="1">
      <c r="A27" s="267"/>
      <c r="B27" s="268"/>
      <c r="C27" s="47" t="s">
        <v>10</v>
      </c>
      <c r="D27" s="31"/>
      <c r="E27" s="31"/>
      <c r="F27" s="73">
        <f>SUM(F9,F20:F26)</f>
        <v>694155</v>
      </c>
      <c r="G27" s="79">
        <f t="shared" si="0"/>
        <v>100</v>
      </c>
      <c r="H27" s="73">
        <f>SUM(H9,H20:H26)</f>
        <v>673498</v>
      </c>
      <c r="I27" s="85">
        <f t="shared" si="1"/>
        <v>3.067121208971657</v>
      </c>
    </row>
    <row r="28" spans="1:9" ht="18" customHeight="1">
      <c r="A28" s="267"/>
      <c r="B28" s="266" t="s">
        <v>89</v>
      </c>
      <c r="C28" s="55" t="s">
        <v>11</v>
      </c>
      <c r="D28" s="56"/>
      <c r="E28" s="56"/>
      <c r="F28" s="65">
        <v>345132</v>
      </c>
      <c r="G28" s="75">
        <f>F28/$F$45*100</f>
        <v>49.71973118395747</v>
      </c>
      <c r="H28" s="65">
        <v>342363</v>
      </c>
      <c r="I28" s="86">
        <f>(F28/H28-1)*100</f>
        <v>0.8087906695524838</v>
      </c>
    </row>
    <row r="29" spans="1:9" ht="18" customHeight="1">
      <c r="A29" s="267"/>
      <c r="B29" s="267"/>
      <c r="C29" s="7"/>
      <c r="D29" s="30" t="s">
        <v>12</v>
      </c>
      <c r="E29" s="43"/>
      <c r="F29" s="69">
        <v>215223</v>
      </c>
      <c r="G29" s="77">
        <f aca="true" t="shared" si="2" ref="G29:G45">F29/$F$45*100</f>
        <v>31.005034898545713</v>
      </c>
      <c r="H29" s="69">
        <v>215467</v>
      </c>
      <c r="I29" s="87">
        <f aca="true" t="shared" si="3" ref="I29:I45">(F29/H29-1)*100</f>
        <v>-0.11324239906806977</v>
      </c>
    </row>
    <row r="30" spans="1:9" ht="18" customHeight="1">
      <c r="A30" s="267"/>
      <c r="B30" s="267"/>
      <c r="C30" s="7"/>
      <c r="D30" s="30" t="s">
        <v>33</v>
      </c>
      <c r="E30" s="43"/>
      <c r="F30" s="69">
        <v>12402</v>
      </c>
      <c r="G30" s="77">
        <f t="shared" si="2"/>
        <v>1.7866326684962293</v>
      </c>
      <c r="H30" s="69">
        <v>12661</v>
      </c>
      <c r="I30" s="87">
        <f t="shared" si="3"/>
        <v>-2.0456520022115177</v>
      </c>
    </row>
    <row r="31" spans="1:9" ht="18" customHeight="1">
      <c r="A31" s="267"/>
      <c r="B31" s="267"/>
      <c r="C31" s="19"/>
      <c r="D31" s="30" t="s">
        <v>13</v>
      </c>
      <c r="E31" s="43"/>
      <c r="F31" s="69">
        <v>117507</v>
      </c>
      <c r="G31" s="77">
        <f t="shared" si="2"/>
        <v>16.92806361691553</v>
      </c>
      <c r="H31" s="69">
        <v>114235</v>
      </c>
      <c r="I31" s="87">
        <f t="shared" si="3"/>
        <v>2.864271020265252</v>
      </c>
    </row>
    <row r="32" spans="1:9" ht="18" customHeight="1">
      <c r="A32" s="267"/>
      <c r="B32" s="267"/>
      <c r="C32" s="50" t="s">
        <v>14</v>
      </c>
      <c r="D32" s="51"/>
      <c r="E32" s="51"/>
      <c r="F32" s="65">
        <v>235216</v>
      </c>
      <c r="G32" s="75">
        <f t="shared" si="2"/>
        <v>33.8852273627648</v>
      </c>
      <c r="H32" s="65">
        <v>223911</v>
      </c>
      <c r="I32" s="86">
        <f t="shared" si="3"/>
        <v>5.048881028622976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25464</v>
      </c>
      <c r="G33" s="77">
        <f t="shared" si="2"/>
        <v>3.6683449661819045</v>
      </c>
      <c r="H33" s="69">
        <v>25726</v>
      </c>
      <c r="I33" s="87">
        <f t="shared" si="3"/>
        <v>-1.0184249397496736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1962</v>
      </c>
      <c r="G34" s="77">
        <f t="shared" si="2"/>
        <v>0.2826458067722627</v>
      </c>
      <c r="H34" s="69">
        <v>1527</v>
      </c>
      <c r="I34" s="87">
        <f t="shared" si="3"/>
        <v>28.48722986247545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182174</v>
      </c>
      <c r="G35" s="77">
        <f t="shared" si="2"/>
        <v>26.24399449690631</v>
      </c>
      <c r="H35" s="69">
        <v>170029</v>
      </c>
      <c r="I35" s="87">
        <f t="shared" si="3"/>
        <v>7.142899152497506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10395</v>
      </c>
      <c r="G36" s="77">
        <f t="shared" si="2"/>
        <v>1.497504159733777</v>
      </c>
      <c r="H36" s="69">
        <v>12914</v>
      </c>
      <c r="I36" s="87">
        <f t="shared" si="3"/>
        <v>-19.505962521294716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6271</v>
      </c>
      <c r="G37" s="77">
        <f t="shared" si="2"/>
        <v>0.903400537343965</v>
      </c>
      <c r="H37" s="69">
        <v>6444</v>
      </c>
      <c r="I37" s="87">
        <f t="shared" si="3"/>
        <v>-2.6846679081315994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8589</v>
      </c>
      <c r="G38" s="77">
        <f t="shared" si="2"/>
        <v>1.237331719860838</v>
      </c>
      <c r="H38" s="69">
        <v>6848</v>
      </c>
      <c r="I38" s="87">
        <f t="shared" si="3"/>
        <v>25.423481308411212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113807</v>
      </c>
      <c r="G39" s="75">
        <f t="shared" si="2"/>
        <v>16.395041453277727</v>
      </c>
      <c r="H39" s="65">
        <v>107224</v>
      </c>
      <c r="I39" s="86">
        <f t="shared" si="3"/>
        <v>6.139483697679626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104349</v>
      </c>
      <c r="G40" s="76">
        <f t="shared" si="2"/>
        <v>15.032521554984118</v>
      </c>
      <c r="H40" s="67">
        <v>97966</v>
      </c>
      <c r="I40" s="88">
        <f t="shared" si="3"/>
        <v>6.515525794663457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65941</v>
      </c>
      <c r="G41" s="77">
        <f t="shared" si="2"/>
        <v>9.499463376335257</v>
      </c>
      <c r="H41" s="69">
        <v>68195</v>
      </c>
      <c r="I41" s="89">
        <f t="shared" si="3"/>
        <v>-3.305227655986509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38408</v>
      </c>
      <c r="G42" s="77">
        <f t="shared" si="2"/>
        <v>5.533058178648861</v>
      </c>
      <c r="H42" s="69">
        <v>29771</v>
      </c>
      <c r="I42" s="89">
        <f t="shared" si="3"/>
        <v>29.011454099627155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9458</v>
      </c>
      <c r="G43" s="77">
        <f t="shared" si="2"/>
        <v>1.3625198982936089</v>
      </c>
      <c r="H43" s="69">
        <v>9258</v>
      </c>
      <c r="I43" s="89">
        <f t="shared" si="3"/>
        <v>2.1602937999567917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694155</v>
      </c>
      <c r="G45" s="85">
        <f t="shared" si="2"/>
        <v>100</v>
      </c>
      <c r="H45" s="74">
        <f>SUM(H28,H32,H39)</f>
        <v>673498</v>
      </c>
      <c r="I45" s="85">
        <f t="shared" si="3"/>
        <v>3.067121208971657</v>
      </c>
    </row>
    <row r="46" ht="13.5">
      <c r="A46" s="105" t="s">
        <v>20</v>
      </c>
    </row>
    <row r="47" ht="13.5">
      <c r="A47" s="106" t="s">
        <v>21</v>
      </c>
    </row>
    <row r="48" ht="13.5">
      <c r="A48" s="106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P12" sqref="P1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239</v>
      </c>
      <c r="B5" s="31"/>
      <c r="C5" s="31"/>
      <c r="D5" s="31"/>
      <c r="K5" s="37"/>
      <c r="O5" s="37" t="s">
        <v>48</v>
      </c>
    </row>
    <row r="6" spans="1:15" ht="15.75" customHeight="1">
      <c r="A6" s="278" t="s">
        <v>49</v>
      </c>
      <c r="B6" s="279"/>
      <c r="C6" s="279"/>
      <c r="D6" s="279"/>
      <c r="E6" s="280"/>
      <c r="F6" s="273" t="s">
        <v>249</v>
      </c>
      <c r="G6" s="274"/>
      <c r="H6" s="273" t="s">
        <v>250</v>
      </c>
      <c r="I6" s="274"/>
      <c r="J6" s="273" t="s">
        <v>251</v>
      </c>
      <c r="K6" s="274"/>
      <c r="L6" s="273" t="s">
        <v>252</v>
      </c>
      <c r="M6" s="274"/>
      <c r="N6" s="295" t="s">
        <v>267</v>
      </c>
      <c r="O6" s="274"/>
    </row>
    <row r="7" spans="1:15" ht="15.75" customHeight="1">
      <c r="A7" s="281"/>
      <c r="B7" s="282"/>
      <c r="C7" s="282"/>
      <c r="D7" s="282"/>
      <c r="E7" s="283"/>
      <c r="F7" s="110" t="s">
        <v>238</v>
      </c>
      <c r="G7" s="38" t="s">
        <v>2</v>
      </c>
      <c r="H7" s="110" t="s">
        <v>240</v>
      </c>
      <c r="I7" s="38" t="s">
        <v>2</v>
      </c>
      <c r="J7" s="110" t="s">
        <v>241</v>
      </c>
      <c r="K7" s="38" t="s">
        <v>2</v>
      </c>
      <c r="L7" s="110" t="s">
        <v>241</v>
      </c>
      <c r="M7" s="38" t="s">
        <v>2</v>
      </c>
      <c r="N7" s="110" t="s">
        <v>241</v>
      </c>
      <c r="O7" s="253" t="s">
        <v>2</v>
      </c>
    </row>
    <row r="8" spans="1:25" ht="15.75" customHeight="1">
      <c r="A8" s="290" t="s">
        <v>83</v>
      </c>
      <c r="B8" s="55" t="s">
        <v>50</v>
      </c>
      <c r="C8" s="56"/>
      <c r="D8" s="56"/>
      <c r="E8" s="93" t="s">
        <v>41</v>
      </c>
      <c r="F8" s="111">
        <v>9746.4</v>
      </c>
      <c r="G8" s="112">
        <v>9617.6</v>
      </c>
      <c r="H8" s="111">
        <v>6289.2</v>
      </c>
      <c r="I8" s="113">
        <v>6238</v>
      </c>
      <c r="J8" s="111">
        <v>2</v>
      </c>
      <c r="K8" s="114">
        <v>741.5</v>
      </c>
      <c r="L8" s="111">
        <v>5371.326</v>
      </c>
      <c r="M8" s="113">
        <v>5285</v>
      </c>
      <c r="N8" s="111">
        <v>14415</v>
      </c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1"/>
      <c r="B9" s="8"/>
      <c r="C9" s="30" t="s">
        <v>51</v>
      </c>
      <c r="D9" s="43"/>
      <c r="E9" s="91" t="s">
        <v>42</v>
      </c>
      <c r="F9" s="70">
        <v>9746.4</v>
      </c>
      <c r="G9" s="116">
        <v>9617.6</v>
      </c>
      <c r="H9" s="70">
        <v>6289.2</v>
      </c>
      <c r="I9" s="117">
        <v>6238</v>
      </c>
      <c r="J9" s="70">
        <v>2</v>
      </c>
      <c r="K9" s="118">
        <v>687.9</v>
      </c>
      <c r="L9" s="70">
        <v>5371.326</v>
      </c>
      <c r="M9" s="117">
        <v>5285</v>
      </c>
      <c r="N9" s="70">
        <v>14352</v>
      </c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1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0</v>
      </c>
      <c r="I10" s="117">
        <v>0</v>
      </c>
      <c r="J10" s="119">
        <v>0</v>
      </c>
      <c r="K10" s="120">
        <v>53.6</v>
      </c>
      <c r="L10" s="70">
        <v>0</v>
      </c>
      <c r="M10" s="117">
        <v>0</v>
      </c>
      <c r="N10" s="70">
        <v>63</v>
      </c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1"/>
      <c r="B11" s="50" t="s">
        <v>53</v>
      </c>
      <c r="C11" s="63"/>
      <c r="D11" s="63"/>
      <c r="E11" s="90" t="s">
        <v>44</v>
      </c>
      <c r="F11" s="121">
        <v>9431</v>
      </c>
      <c r="G11" s="122">
        <v>9390.2</v>
      </c>
      <c r="H11" s="121">
        <v>6041.5</v>
      </c>
      <c r="I11" s="123">
        <v>6021.5</v>
      </c>
      <c r="J11" s="121">
        <v>765.4</v>
      </c>
      <c r="K11" s="124">
        <v>2201.9</v>
      </c>
      <c r="L11" s="121">
        <v>5342.598</v>
      </c>
      <c r="M11" s="123">
        <v>5288</v>
      </c>
      <c r="N11" s="121">
        <v>14335</v>
      </c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1"/>
      <c r="B12" s="7"/>
      <c r="C12" s="30" t="s">
        <v>54</v>
      </c>
      <c r="D12" s="43"/>
      <c r="E12" s="91" t="s">
        <v>45</v>
      </c>
      <c r="F12" s="70">
        <v>9431</v>
      </c>
      <c r="G12" s="116">
        <v>9390.2</v>
      </c>
      <c r="H12" s="121">
        <v>6041.5</v>
      </c>
      <c r="I12" s="117">
        <v>6021.5</v>
      </c>
      <c r="J12" s="121">
        <v>465.4</v>
      </c>
      <c r="K12" s="118">
        <v>1957.5</v>
      </c>
      <c r="L12" s="70">
        <v>5342.598</v>
      </c>
      <c r="M12" s="117">
        <v>5288</v>
      </c>
      <c r="N12" s="70">
        <v>14261</v>
      </c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1"/>
      <c r="B13" s="8"/>
      <c r="C13" s="52" t="s">
        <v>55</v>
      </c>
      <c r="D13" s="53"/>
      <c r="E13" s="95" t="s">
        <v>46</v>
      </c>
      <c r="F13" s="67">
        <v>0</v>
      </c>
      <c r="G13" s="125">
        <v>0</v>
      </c>
      <c r="H13" s="119">
        <v>0</v>
      </c>
      <c r="I13" s="120">
        <v>0</v>
      </c>
      <c r="J13" s="119">
        <v>300</v>
      </c>
      <c r="K13" s="120">
        <v>244.4</v>
      </c>
      <c r="L13" s="67">
        <v>0</v>
      </c>
      <c r="M13" s="126">
        <v>0</v>
      </c>
      <c r="N13" s="67">
        <v>73</v>
      </c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1"/>
      <c r="B14" s="44" t="s">
        <v>56</v>
      </c>
      <c r="C14" s="43"/>
      <c r="D14" s="43"/>
      <c r="E14" s="91" t="s">
        <v>97</v>
      </c>
      <c r="F14" s="69">
        <f aca="true" t="shared" si="0" ref="F14:O15">F9-F12</f>
        <v>315.39999999999964</v>
      </c>
      <c r="G14" s="128">
        <f t="shared" si="0"/>
        <v>227.39999999999964</v>
      </c>
      <c r="H14" s="69">
        <f t="shared" si="0"/>
        <v>247.69999999999982</v>
      </c>
      <c r="I14" s="128">
        <f t="shared" si="0"/>
        <v>216.5</v>
      </c>
      <c r="J14" s="69">
        <f t="shared" si="0"/>
        <v>-463.4</v>
      </c>
      <c r="K14" s="128">
        <f t="shared" si="0"/>
        <v>-1269.6</v>
      </c>
      <c r="L14" s="69">
        <f t="shared" si="0"/>
        <v>28.728000000000065</v>
      </c>
      <c r="M14" s="128">
        <f t="shared" si="0"/>
        <v>-3</v>
      </c>
      <c r="N14" s="69">
        <f>N9-N12-1</f>
        <v>90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1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8">
        <f t="shared" si="1"/>
        <v>0</v>
      </c>
      <c r="H15" s="69">
        <f t="shared" si="1"/>
        <v>0</v>
      </c>
      <c r="I15" s="128">
        <f t="shared" si="1"/>
        <v>0</v>
      </c>
      <c r="J15" s="69">
        <f t="shared" si="1"/>
        <v>-300</v>
      </c>
      <c r="K15" s="128">
        <f t="shared" si="1"/>
        <v>-190.8</v>
      </c>
      <c r="L15" s="69">
        <f t="shared" si="0"/>
        <v>0</v>
      </c>
      <c r="M15" s="128">
        <f t="shared" si="1"/>
        <v>0</v>
      </c>
      <c r="N15" s="69">
        <f t="shared" si="1"/>
        <v>-10</v>
      </c>
      <c r="O15" s="128">
        <f t="shared" si="1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1"/>
      <c r="B16" s="44" t="s">
        <v>58</v>
      </c>
      <c r="C16" s="43"/>
      <c r="D16" s="43"/>
      <c r="E16" s="91" t="s">
        <v>99</v>
      </c>
      <c r="F16" s="67">
        <f aca="true" t="shared" si="2" ref="F16:O16">F8-F11</f>
        <v>315.39999999999964</v>
      </c>
      <c r="G16" s="125">
        <f t="shared" si="2"/>
        <v>227.39999999999964</v>
      </c>
      <c r="H16" s="67">
        <f t="shared" si="2"/>
        <v>247.69999999999982</v>
      </c>
      <c r="I16" s="125">
        <f t="shared" si="2"/>
        <v>216.5</v>
      </c>
      <c r="J16" s="67">
        <f t="shared" si="2"/>
        <v>-763.4</v>
      </c>
      <c r="K16" s="125">
        <f t="shared" si="2"/>
        <v>-1460.4</v>
      </c>
      <c r="L16" s="67">
        <f t="shared" si="2"/>
        <v>28.728000000000065</v>
      </c>
      <c r="M16" s="125">
        <f t="shared" si="2"/>
        <v>-3</v>
      </c>
      <c r="N16" s="67">
        <f>N8-N11-1</f>
        <v>79</v>
      </c>
      <c r="O16" s="125">
        <f t="shared" si="2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1"/>
      <c r="B17" s="44" t="s">
        <v>59</v>
      </c>
      <c r="C17" s="43"/>
      <c r="D17" s="43"/>
      <c r="E17" s="34"/>
      <c r="F17" s="69">
        <v>0</v>
      </c>
      <c r="G17" s="128">
        <v>0</v>
      </c>
      <c r="H17" s="119">
        <v>0</v>
      </c>
      <c r="I17" s="120">
        <v>0</v>
      </c>
      <c r="J17" s="70">
        <v>4479.1</v>
      </c>
      <c r="K17" s="118">
        <v>4448.9</v>
      </c>
      <c r="L17" s="69">
        <v>9189.127517</v>
      </c>
      <c r="M17" s="117">
        <v>9281</v>
      </c>
      <c r="N17" s="6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2"/>
      <c r="B18" s="47" t="s">
        <v>60</v>
      </c>
      <c r="C18" s="31"/>
      <c r="D18" s="31"/>
      <c r="E18" s="17"/>
      <c r="F18" s="130">
        <v>0</v>
      </c>
      <c r="G18" s="131">
        <v>0</v>
      </c>
      <c r="H18" s="132">
        <v>0</v>
      </c>
      <c r="I18" s="133">
        <v>0</v>
      </c>
      <c r="J18" s="132">
        <v>0</v>
      </c>
      <c r="K18" s="133">
        <v>0</v>
      </c>
      <c r="L18" s="130">
        <v>0</v>
      </c>
      <c r="M18" s="133">
        <v>0</v>
      </c>
      <c r="N18" s="130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1" t="s">
        <v>84</v>
      </c>
      <c r="B19" s="50" t="s">
        <v>61</v>
      </c>
      <c r="C19" s="51"/>
      <c r="D19" s="51"/>
      <c r="E19" s="96"/>
      <c r="F19" s="65">
        <v>3135.3</v>
      </c>
      <c r="G19" s="135">
        <v>1938.9</v>
      </c>
      <c r="H19" s="66">
        <v>4669.5</v>
      </c>
      <c r="I19" s="136">
        <v>5712.2</v>
      </c>
      <c r="J19" s="66">
        <v>902</v>
      </c>
      <c r="K19" s="137">
        <v>500</v>
      </c>
      <c r="L19" s="65">
        <v>1549.434</v>
      </c>
      <c r="M19" s="136">
        <v>1392</v>
      </c>
      <c r="N19" s="65">
        <v>8317</v>
      </c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1"/>
      <c r="B20" s="19"/>
      <c r="C20" s="30" t="s">
        <v>62</v>
      </c>
      <c r="D20" s="43"/>
      <c r="E20" s="91"/>
      <c r="F20" s="69">
        <v>0</v>
      </c>
      <c r="G20" s="128">
        <v>0</v>
      </c>
      <c r="H20" s="70">
        <v>4092</v>
      </c>
      <c r="I20" s="117">
        <v>5191</v>
      </c>
      <c r="J20" s="70">
        <v>0</v>
      </c>
      <c r="K20" s="120">
        <v>0</v>
      </c>
      <c r="L20" s="69">
        <v>557</v>
      </c>
      <c r="M20" s="117">
        <v>397</v>
      </c>
      <c r="N20" s="69">
        <v>1780</v>
      </c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1"/>
      <c r="B21" s="9" t="s">
        <v>63</v>
      </c>
      <c r="C21" s="63"/>
      <c r="D21" s="63"/>
      <c r="E21" s="90" t="s">
        <v>100</v>
      </c>
      <c r="F21" s="138">
        <v>3135.3</v>
      </c>
      <c r="G21" s="139">
        <v>1938.9</v>
      </c>
      <c r="H21" s="121">
        <v>4669.5</v>
      </c>
      <c r="I21" s="123">
        <v>5712.2</v>
      </c>
      <c r="J21" s="121">
        <v>902</v>
      </c>
      <c r="K21" s="124">
        <v>500</v>
      </c>
      <c r="L21" s="138">
        <v>1549.434</v>
      </c>
      <c r="M21" s="123">
        <v>1392</v>
      </c>
      <c r="N21" s="138">
        <v>8317</v>
      </c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1"/>
      <c r="B22" s="50" t="s">
        <v>64</v>
      </c>
      <c r="C22" s="51"/>
      <c r="D22" s="51"/>
      <c r="E22" s="96" t="s">
        <v>101</v>
      </c>
      <c r="F22" s="65">
        <v>8239.4</v>
      </c>
      <c r="G22" s="135">
        <v>6276.4</v>
      </c>
      <c r="H22" s="66">
        <v>7476.6</v>
      </c>
      <c r="I22" s="136">
        <v>9286.5</v>
      </c>
      <c r="J22" s="66">
        <v>0</v>
      </c>
      <c r="K22" s="137">
        <v>0</v>
      </c>
      <c r="L22" s="65">
        <v>1953.027</v>
      </c>
      <c r="M22" s="136">
        <v>1815</v>
      </c>
      <c r="N22" s="65">
        <v>9027</v>
      </c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1"/>
      <c r="B23" s="7" t="s">
        <v>65</v>
      </c>
      <c r="C23" s="52" t="s">
        <v>66</v>
      </c>
      <c r="D23" s="53"/>
      <c r="E23" s="95"/>
      <c r="F23" s="67">
        <v>1902.5</v>
      </c>
      <c r="G23" s="125">
        <v>2222.4</v>
      </c>
      <c r="H23" s="68">
        <v>1100.2</v>
      </c>
      <c r="I23" s="126">
        <v>1246.4</v>
      </c>
      <c r="J23" s="68">
        <v>0</v>
      </c>
      <c r="K23" s="127">
        <v>0</v>
      </c>
      <c r="L23" s="67">
        <v>687.719</v>
      </c>
      <c r="M23" s="126">
        <v>687</v>
      </c>
      <c r="N23" s="67">
        <v>3001</v>
      </c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1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-5104.099999999999</v>
      </c>
      <c r="G24" s="128">
        <f t="shared" si="3"/>
        <v>-4337.5</v>
      </c>
      <c r="H24" s="69">
        <f t="shared" si="3"/>
        <v>-2807.1000000000004</v>
      </c>
      <c r="I24" s="128">
        <f t="shared" si="3"/>
        <v>-3574.3</v>
      </c>
      <c r="J24" s="69">
        <f t="shared" si="3"/>
        <v>902</v>
      </c>
      <c r="K24" s="128">
        <f t="shared" si="3"/>
        <v>500</v>
      </c>
      <c r="L24" s="69">
        <f t="shared" si="3"/>
        <v>-403.5930000000001</v>
      </c>
      <c r="M24" s="128">
        <f t="shared" si="3"/>
        <v>-423</v>
      </c>
      <c r="N24" s="69">
        <f t="shared" si="3"/>
        <v>-710</v>
      </c>
      <c r="O24" s="128">
        <f t="shared" si="3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1"/>
      <c r="B25" s="101" t="s">
        <v>67</v>
      </c>
      <c r="C25" s="53"/>
      <c r="D25" s="53"/>
      <c r="E25" s="293" t="s">
        <v>104</v>
      </c>
      <c r="F25" s="304">
        <v>5104.1</v>
      </c>
      <c r="G25" s="302">
        <v>4337.5</v>
      </c>
      <c r="H25" s="300">
        <v>2807.1</v>
      </c>
      <c r="I25" s="302">
        <v>3574.3</v>
      </c>
      <c r="J25" s="300">
        <v>0</v>
      </c>
      <c r="K25" s="302">
        <v>0</v>
      </c>
      <c r="L25" s="304">
        <v>403.593</v>
      </c>
      <c r="M25" s="302">
        <v>423</v>
      </c>
      <c r="N25" s="304">
        <v>710</v>
      </c>
      <c r="O25" s="30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1"/>
      <c r="B26" s="9" t="s">
        <v>68</v>
      </c>
      <c r="C26" s="63"/>
      <c r="D26" s="63"/>
      <c r="E26" s="294"/>
      <c r="F26" s="305"/>
      <c r="G26" s="303"/>
      <c r="H26" s="301"/>
      <c r="I26" s="303"/>
      <c r="J26" s="301"/>
      <c r="K26" s="303"/>
      <c r="L26" s="305"/>
      <c r="M26" s="303"/>
      <c r="N26" s="305"/>
      <c r="O26" s="30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2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40">
        <f t="shared" si="4"/>
        <v>0</v>
      </c>
      <c r="H27" s="73">
        <f>H24+H25</f>
        <v>0</v>
      </c>
      <c r="I27" s="140">
        <f t="shared" si="4"/>
        <v>0</v>
      </c>
      <c r="J27" s="73">
        <f t="shared" si="4"/>
        <v>902</v>
      </c>
      <c r="K27" s="140">
        <f t="shared" si="4"/>
        <v>500</v>
      </c>
      <c r="L27" s="73">
        <f t="shared" si="4"/>
        <v>0</v>
      </c>
      <c r="M27" s="140">
        <f t="shared" si="4"/>
        <v>0</v>
      </c>
      <c r="N27" s="73">
        <f t="shared" si="4"/>
        <v>0</v>
      </c>
      <c r="O27" s="140">
        <f t="shared" si="4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107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4" t="s">
        <v>69</v>
      </c>
      <c r="B30" s="285"/>
      <c r="C30" s="285"/>
      <c r="D30" s="285"/>
      <c r="E30" s="286"/>
      <c r="F30" s="306" t="s">
        <v>253</v>
      </c>
      <c r="G30" s="307"/>
      <c r="H30" s="308" t="s">
        <v>254</v>
      </c>
      <c r="I30" s="307"/>
      <c r="J30" s="308" t="s">
        <v>255</v>
      </c>
      <c r="K30" s="307"/>
      <c r="L30" s="306"/>
      <c r="M30" s="307"/>
      <c r="N30" s="306"/>
      <c r="O30" s="30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7"/>
      <c r="B31" s="288"/>
      <c r="C31" s="288"/>
      <c r="D31" s="288"/>
      <c r="E31" s="289"/>
      <c r="F31" s="110" t="s">
        <v>241</v>
      </c>
      <c r="G31" s="144" t="s">
        <v>2</v>
      </c>
      <c r="H31" s="110" t="s">
        <v>241</v>
      </c>
      <c r="I31" s="144" t="s">
        <v>2</v>
      </c>
      <c r="J31" s="110" t="s">
        <v>241</v>
      </c>
      <c r="K31" s="145" t="s">
        <v>2</v>
      </c>
      <c r="L31" s="110" t="s">
        <v>241</v>
      </c>
      <c r="M31" s="144" t="s">
        <v>2</v>
      </c>
      <c r="N31" s="110" t="s">
        <v>241</v>
      </c>
      <c r="O31" s="146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90" t="s">
        <v>85</v>
      </c>
      <c r="B32" s="55" t="s">
        <v>50</v>
      </c>
      <c r="C32" s="56"/>
      <c r="D32" s="56"/>
      <c r="E32" s="15" t="s">
        <v>41</v>
      </c>
      <c r="F32" s="66"/>
      <c r="G32" s="148">
        <v>6671</v>
      </c>
      <c r="H32" s="66">
        <v>74</v>
      </c>
      <c r="I32" s="113">
        <v>154</v>
      </c>
      <c r="J32" s="255">
        <v>89.1</v>
      </c>
      <c r="K32" s="114">
        <v>92.5695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96"/>
      <c r="B33" s="8"/>
      <c r="C33" s="52" t="s">
        <v>70</v>
      </c>
      <c r="D33" s="53"/>
      <c r="E33" s="99"/>
      <c r="F33" s="68"/>
      <c r="G33" s="151">
        <v>6075</v>
      </c>
      <c r="H33" s="68">
        <v>46</v>
      </c>
      <c r="I33" s="126">
        <v>46</v>
      </c>
      <c r="J33" s="256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96"/>
      <c r="B34" s="8"/>
      <c r="C34" s="24"/>
      <c r="D34" s="30" t="s">
        <v>71</v>
      </c>
      <c r="E34" s="94"/>
      <c r="F34" s="70"/>
      <c r="G34" s="116">
        <v>0</v>
      </c>
      <c r="H34" s="70">
        <v>46</v>
      </c>
      <c r="I34" s="117">
        <v>46</v>
      </c>
      <c r="J34" s="257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96"/>
      <c r="B35" s="10"/>
      <c r="C35" s="62" t="s">
        <v>72</v>
      </c>
      <c r="D35" s="63"/>
      <c r="E35" s="100"/>
      <c r="F35" s="121"/>
      <c r="G35" s="122">
        <v>596</v>
      </c>
      <c r="H35" s="121">
        <v>28</v>
      </c>
      <c r="I35" s="123">
        <v>108</v>
      </c>
      <c r="J35" s="258">
        <v>89.1</v>
      </c>
      <c r="K35" s="153">
        <v>92.5695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96"/>
      <c r="B36" s="50" t="s">
        <v>53</v>
      </c>
      <c r="C36" s="51"/>
      <c r="D36" s="51"/>
      <c r="E36" s="15" t="s">
        <v>42</v>
      </c>
      <c r="F36" s="65"/>
      <c r="G36" s="125">
        <v>6177</v>
      </c>
      <c r="H36" s="65">
        <v>31</v>
      </c>
      <c r="I36" s="136">
        <v>53</v>
      </c>
      <c r="J36" s="259">
        <v>32.8</v>
      </c>
      <c r="K36" s="137">
        <v>34.3809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96"/>
      <c r="B37" s="8"/>
      <c r="C37" s="30" t="s">
        <v>73</v>
      </c>
      <c r="D37" s="43"/>
      <c r="E37" s="94"/>
      <c r="F37" s="69"/>
      <c r="G37" s="128">
        <v>5308</v>
      </c>
      <c r="H37" s="69">
        <v>15</v>
      </c>
      <c r="I37" s="117">
        <v>36</v>
      </c>
      <c r="J37" s="260">
        <v>20.7</v>
      </c>
      <c r="K37" s="118">
        <v>20.742899999999995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96"/>
      <c r="B38" s="10"/>
      <c r="C38" s="30" t="s">
        <v>74</v>
      </c>
      <c r="D38" s="43"/>
      <c r="E38" s="94"/>
      <c r="F38" s="69"/>
      <c r="G38" s="128">
        <v>869</v>
      </c>
      <c r="H38" s="69">
        <v>15</v>
      </c>
      <c r="I38" s="117">
        <v>17</v>
      </c>
      <c r="J38" s="260">
        <v>12.1</v>
      </c>
      <c r="K38" s="153">
        <v>13.638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97"/>
      <c r="B39" s="11" t="s">
        <v>75</v>
      </c>
      <c r="C39" s="12"/>
      <c r="D39" s="12"/>
      <c r="E39" s="98" t="s">
        <v>108</v>
      </c>
      <c r="F39" s="73">
        <f>F32-F36</f>
        <v>0</v>
      </c>
      <c r="G39" s="140">
        <f aca="true" t="shared" si="5" ref="G39:O39">G32-G36</f>
        <v>494</v>
      </c>
      <c r="H39" s="73">
        <f>H32-H36</f>
        <v>43</v>
      </c>
      <c r="I39" s="140">
        <f t="shared" si="5"/>
        <v>101</v>
      </c>
      <c r="J39" s="261">
        <f>J32-J36</f>
        <v>56.3</v>
      </c>
      <c r="K39" s="140">
        <f t="shared" si="5"/>
        <v>58.18860000000001</v>
      </c>
      <c r="L39" s="73">
        <f t="shared" si="5"/>
        <v>0</v>
      </c>
      <c r="M39" s="140">
        <f t="shared" si="5"/>
        <v>0</v>
      </c>
      <c r="N39" s="73">
        <f t="shared" si="5"/>
        <v>0</v>
      </c>
      <c r="O39" s="140">
        <f t="shared" si="5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90" t="s">
        <v>86</v>
      </c>
      <c r="B40" s="50" t="s">
        <v>76</v>
      </c>
      <c r="C40" s="51"/>
      <c r="D40" s="51"/>
      <c r="E40" s="15" t="s">
        <v>44</v>
      </c>
      <c r="F40" s="65"/>
      <c r="G40" s="135">
        <v>7859</v>
      </c>
      <c r="H40" s="65">
        <v>96</v>
      </c>
      <c r="I40" s="136">
        <v>36</v>
      </c>
      <c r="J40" s="259">
        <v>163.8</v>
      </c>
      <c r="K40" s="137">
        <v>157.7685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98"/>
      <c r="B41" s="10"/>
      <c r="C41" s="30" t="s">
        <v>77</v>
      </c>
      <c r="D41" s="43"/>
      <c r="E41" s="94"/>
      <c r="F41" s="154"/>
      <c r="G41" s="155">
        <v>1563</v>
      </c>
      <c r="H41" s="154">
        <v>0</v>
      </c>
      <c r="I41" s="153">
        <v>0</v>
      </c>
      <c r="J41" s="262">
        <v>100</v>
      </c>
      <c r="K41" s="118">
        <v>100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98"/>
      <c r="B42" s="50" t="s">
        <v>64</v>
      </c>
      <c r="C42" s="51"/>
      <c r="D42" s="51"/>
      <c r="E42" s="15" t="s">
        <v>45</v>
      </c>
      <c r="F42" s="65"/>
      <c r="G42" s="135">
        <v>8353</v>
      </c>
      <c r="H42" s="65">
        <v>139</v>
      </c>
      <c r="I42" s="136">
        <v>137</v>
      </c>
      <c r="J42" s="259">
        <v>220.1</v>
      </c>
      <c r="K42" s="137">
        <v>215.9571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98"/>
      <c r="B43" s="10"/>
      <c r="C43" s="30" t="s">
        <v>78</v>
      </c>
      <c r="D43" s="43"/>
      <c r="E43" s="94"/>
      <c r="F43" s="69"/>
      <c r="G43" s="128">
        <v>2783</v>
      </c>
      <c r="H43" s="69">
        <v>139</v>
      </c>
      <c r="I43" s="117">
        <v>137</v>
      </c>
      <c r="J43" s="260">
        <v>110.9</v>
      </c>
      <c r="K43" s="153">
        <v>115.537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99"/>
      <c r="B44" s="47" t="s">
        <v>75</v>
      </c>
      <c r="C44" s="31"/>
      <c r="D44" s="31"/>
      <c r="E44" s="98" t="s">
        <v>109</v>
      </c>
      <c r="F44" s="130">
        <f>F40-F42</f>
        <v>0</v>
      </c>
      <c r="G44" s="131">
        <f aca="true" t="shared" si="6" ref="G44:O44">G40-G42</f>
        <v>-494</v>
      </c>
      <c r="H44" s="130">
        <f>H40-H42</f>
        <v>-43</v>
      </c>
      <c r="I44" s="131">
        <f t="shared" si="6"/>
        <v>-101</v>
      </c>
      <c r="J44" s="263">
        <f>J40-J42</f>
        <v>-56.29999999999998</v>
      </c>
      <c r="K44" s="131">
        <f t="shared" si="6"/>
        <v>-58.18860000000001</v>
      </c>
      <c r="L44" s="130">
        <f t="shared" si="6"/>
        <v>0</v>
      </c>
      <c r="M44" s="131">
        <f t="shared" si="6"/>
        <v>0</v>
      </c>
      <c r="N44" s="130">
        <f t="shared" si="6"/>
        <v>0</v>
      </c>
      <c r="O44" s="131">
        <f t="shared" si="6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5" t="s">
        <v>87</v>
      </c>
      <c r="B45" s="25" t="s">
        <v>79</v>
      </c>
      <c r="C45" s="20"/>
      <c r="D45" s="20"/>
      <c r="E45" s="97" t="s">
        <v>110</v>
      </c>
      <c r="F45" s="156">
        <f>F39+F44</f>
        <v>0</v>
      </c>
      <c r="G45" s="157">
        <f aca="true" t="shared" si="7" ref="G45:O45">G39+G44</f>
        <v>0</v>
      </c>
      <c r="H45" s="156">
        <f t="shared" si="7"/>
        <v>0</v>
      </c>
      <c r="I45" s="157">
        <f t="shared" si="7"/>
        <v>0</v>
      </c>
      <c r="J45" s="156">
        <f t="shared" si="7"/>
        <v>0</v>
      </c>
      <c r="K45" s="157">
        <f t="shared" si="7"/>
        <v>0</v>
      </c>
      <c r="L45" s="156">
        <f t="shared" si="7"/>
        <v>0</v>
      </c>
      <c r="M45" s="157">
        <f t="shared" si="7"/>
        <v>0</v>
      </c>
      <c r="N45" s="156">
        <f t="shared" si="7"/>
        <v>0</v>
      </c>
      <c r="O45" s="157">
        <f t="shared" si="7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6"/>
      <c r="B46" s="44" t="s">
        <v>80</v>
      </c>
      <c r="C46" s="43"/>
      <c r="D46" s="43"/>
      <c r="E46" s="43"/>
      <c r="F46" s="154"/>
      <c r="G46" s="155"/>
      <c r="H46" s="152"/>
      <c r="I46" s="153"/>
      <c r="J46" s="152"/>
      <c r="K46" s="153"/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6"/>
      <c r="B47" s="44" t="s">
        <v>81</v>
      </c>
      <c r="C47" s="43"/>
      <c r="D47" s="43"/>
      <c r="E47" s="43"/>
      <c r="F47" s="69"/>
      <c r="G47" s="128"/>
      <c r="H47" s="70"/>
      <c r="I47" s="117"/>
      <c r="J47" s="70"/>
      <c r="K47" s="118"/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7"/>
      <c r="B48" s="47" t="s">
        <v>82</v>
      </c>
      <c r="C48" s="31"/>
      <c r="D48" s="31"/>
      <c r="E48" s="31"/>
      <c r="F48" s="74"/>
      <c r="G48" s="158"/>
      <c r="H48" s="74"/>
      <c r="I48" s="159"/>
      <c r="J48" s="74"/>
      <c r="K48" s="160"/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2"/>
  <headerFooter alignWithMargins="0">
    <oddHeader>&amp;R&amp;"明朝,斜体"&amp;9都道府県－2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21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5" sqref="F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102" t="s">
        <v>266</v>
      </c>
      <c r="F1" s="1"/>
    </row>
    <row r="3" ht="14.25">
      <c r="A3" s="27" t="s">
        <v>112</v>
      </c>
    </row>
    <row r="5" spans="1:5" ht="13.5">
      <c r="A5" s="58" t="s">
        <v>242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243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66" t="s">
        <v>88</v>
      </c>
      <c r="B9" s="266" t="s">
        <v>90</v>
      </c>
      <c r="C9" s="55" t="s">
        <v>4</v>
      </c>
      <c r="D9" s="56"/>
      <c r="E9" s="56"/>
      <c r="F9" s="65">
        <v>279590.119</v>
      </c>
      <c r="G9" s="75">
        <f>F9/$F$27*100</f>
        <v>40.90799034736296</v>
      </c>
      <c r="H9" s="66">
        <v>260275.786</v>
      </c>
      <c r="I9" s="80">
        <f aca="true" t="shared" si="0" ref="I9:I45">(F9/H9-1)*100</f>
        <v>7.420718345270894</v>
      </c>
    </row>
    <row r="10" spans="1:9" ht="18" customHeight="1">
      <c r="A10" s="267"/>
      <c r="B10" s="267"/>
      <c r="C10" s="7"/>
      <c r="D10" s="52" t="s">
        <v>23</v>
      </c>
      <c r="E10" s="53"/>
      <c r="F10" s="67">
        <v>82961.37</v>
      </c>
      <c r="G10" s="76">
        <f aca="true" t="shared" si="1" ref="G10:G27">F10/$F$27*100</f>
        <v>12.138422256488996</v>
      </c>
      <c r="H10" s="68">
        <v>80064.655</v>
      </c>
      <c r="I10" s="81">
        <f t="shared" si="0"/>
        <v>3.617969752071004</v>
      </c>
    </row>
    <row r="11" spans="1:9" ht="18" customHeight="1">
      <c r="A11" s="267"/>
      <c r="B11" s="267"/>
      <c r="C11" s="7"/>
      <c r="D11" s="16"/>
      <c r="E11" s="23" t="s">
        <v>24</v>
      </c>
      <c r="F11" s="69">
        <v>64552.366</v>
      </c>
      <c r="G11" s="77">
        <f t="shared" si="1"/>
        <v>9.444924501167513</v>
      </c>
      <c r="H11" s="70">
        <v>63301.216</v>
      </c>
      <c r="I11" s="82">
        <f t="shared" si="0"/>
        <v>1.976502315532147</v>
      </c>
    </row>
    <row r="12" spans="1:9" ht="18" customHeight="1">
      <c r="A12" s="267"/>
      <c r="B12" s="267"/>
      <c r="C12" s="7"/>
      <c r="D12" s="16"/>
      <c r="E12" s="23" t="s">
        <v>25</v>
      </c>
      <c r="F12" s="69">
        <v>9411.205</v>
      </c>
      <c r="G12" s="77">
        <f t="shared" si="1"/>
        <v>1.3769924512141074</v>
      </c>
      <c r="H12" s="70">
        <v>6306.915</v>
      </c>
      <c r="I12" s="82">
        <f t="shared" si="0"/>
        <v>49.22041917482636</v>
      </c>
    </row>
    <row r="13" spans="1:9" ht="18" customHeight="1">
      <c r="A13" s="267"/>
      <c r="B13" s="267"/>
      <c r="C13" s="7"/>
      <c r="D13" s="33"/>
      <c r="E13" s="23" t="s">
        <v>26</v>
      </c>
      <c r="F13" s="69">
        <v>958.332</v>
      </c>
      <c r="G13" s="77">
        <f t="shared" si="1"/>
        <v>0.14021753109797502</v>
      </c>
      <c r="H13" s="70">
        <v>1019.817</v>
      </c>
      <c r="I13" s="82">
        <f t="shared" si="0"/>
        <v>-6.029022854100297</v>
      </c>
    </row>
    <row r="14" spans="1:9" ht="18" customHeight="1">
      <c r="A14" s="267"/>
      <c r="B14" s="267"/>
      <c r="C14" s="7"/>
      <c r="D14" s="61" t="s">
        <v>27</v>
      </c>
      <c r="E14" s="51"/>
      <c r="F14" s="65">
        <v>66246.971</v>
      </c>
      <c r="G14" s="75">
        <f t="shared" si="1"/>
        <v>9.692869189737117</v>
      </c>
      <c r="H14" s="66">
        <v>55487.106</v>
      </c>
      <c r="I14" s="83">
        <f t="shared" si="0"/>
        <v>19.391649295964374</v>
      </c>
    </row>
    <row r="15" spans="1:9" ht="18" customHeight="1">
      <c r="A15" s="267"/>
      <c r="B15" s="267"/>
      <c r="C15" s="7"/>
      <c r="D15" s="16"/>
      <c r="E15" s="23" t="s">
        <v>28</v>
      </c>
      <c r="F15" s="69">
        <v>2322.793</v>
      </c>
      <c r="G15" s="77">
        <f t="shared" si="1"/>
        <v>0.3398574812399656</v>
      </c>
      <c r="H15" s="70">
        <v>2298.354</v>
      </c>
      <c r="I15" s="82">
        <f t="shared" si="0"/>
        <v>1.063326189090108</v>
      </c>
    </row>
    <row r="16" spans="1:9" ht="18" customHeight="1">
      <c r="A16" s="267"/>
      <c r="B16" s="267"/>
      <c r="C16" s="7"/>
      <c r="D16" s="16"/>
      <c r="E16" s="29" t="s">
        <v>29</v>
      </c>
      <c r="F16" s="67">
        <v>63924.178</v>
      </c>
      <c r="G16" s="76">
        <f t="shared" si="1"/>
        <v>9.35301170849715</v>
      </c>
      <c r="H16" s="68">
        <v>53188.752</v>
      </c>
      <c r="I16" s="81">
        <f t="shared" si="0"/>
        <v>20.18363957853344</v>
      </c>
    </row>
    <row r="17" spans="1:9" ht="18" customHeight="1">
      <c r="A17" s="267"/>
      <c r="B17" s="267"/>
      <c r="C17" s="7"/>
      <c r="D17" s="271" t="s">
        <v>30</v>
      </c>
      <c r="E17" s="309"/>
      <c r="F17" s="67">
        <v>68762.978</v>
      </c>
      <c r="G17" s="76">
        <f t="shared" si="1"/>
        <v>10.060996612973764</v>
      </c>
      <c r="H17" s="68">
        <v>63845.257</v>
      </c>
      <c r="I17" s="81">
        <f t="shared" si="0"/>
        <v>7.702562776119781</v>
      </c>
    </row>
    <row r="18" spans="1:9" ht="18" customHeight="1">
      <c r="A18" s="267"/>
      <c r="B18" s="267"/>
      <c r="C18" s="7"/>
      <c r="D18" s="271" t="s">
        <v>94</v>
      </c>
      <c r="E18" s="272"/>
      <c r="F18" s="69">
        <v>3903.942</v>
      </c>
      <c r="G18" s="77">
        <f t="shared" si="1"/>
        <v>0.5712019517136971</v>
      </c>
      <c r="H18" s="70">
        <v>4180.309</v>
      </c>
      <c r="I18" s="82">
        <f t="shared" si="0"/>
        <v>-6.6111619978331815</v>
      </c>
    </row>
    <row r="19" spans="1:9" ht="18" customHeight="1">
      <c r="A19" s="267"/>
      <c r="B19" s="267"/>
      <c r="C19" s="10"/>
      <c r="D19" s="271" t="s">
        <v>95</v>
      </c>
      <c r="E19" s="272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7"/>
      <c r="B20" s="267"/>
      <c r="C20" s="44" t="s">
        <v>5</v>
      </c>
      <c r="D20" s="43"/>
      <c r="E20" s="43"/>
      <c r="F20" s="69">
        <v>32717.632</v>
      </c>
      <c r="G20" s="77">
        <f t="shared" si="1"/>
        <v>4.787052485372609</v>
      </c>
      <c r="H20" s="70">
        <v>29277.04</v>
      </c>
      <c r="I20" s="82">
        <f t="shared" si="0"/>
        <v>11.75184376562659</v>
      </c>
    </row>
    <row r="21" spans="1:9" ht="18" customHeight="1">
      <c r="A21" s="267"/>
      <c r="B21" s="267"/>
      <c r="C21" s="44" t="s">
        <v>6</v>
      </c>
      <c r="D21" s="43"/>
      <c r="E21" s="43"/>
      <c r="F21" s="69">
        <v>137943.927</v>
      </c>
      <c r="G21" s="77">
        <f t="shared" si="1"/>
        <v>20.183148297144722</v>
      </c>
      <c r="H21" s="70">
        <v>139274.928</v>
      </c>
      <c r="I21" s="82">
        <f t="shared" si="0"/>
        <v>-0.9556644681948945</v>
      </c>
    </row>
    <row r="22" spans="1:9" ht="18" customHeight="1">
      <c r="A22" s="267"/>
      <c r="B22" s="267"/>
      <c r="C22" s="44" t="s">
        <v>31</v>
      </c>
      <c r="D22" s="43"/>
      <c r="E22" s="43"/>
      <c r="F22" s="69">
        <v>9929.674</v>
      </c>
      <c r="G22" s="77">
        <f t="shared" si="1"/>
        <v>1.4528518017636416</v>
      </c>
      <c r="H22" s="70">
        <v>10000.913</v>
      </c>
      <c r="I22" s="82">
        <f t="shared" si="0"/>
        <v>-0.712324964730715</v>
      </c>
    </row>
    <row r="23" spans="1:9" ht="18" customHeight="1">
      <c r="A23" s="267"/>
      <c r="B23" s="267"/>
      <c r="C23" s="44" t="s">
        <v>7</v>
      </c>
      <c r="D23" s="43"/>
      <c r="E23" s="43"/>
      <c r="F23" s="69">
        <v>75587.492</v>
      </c>
      <c r="G23" s="77">
        <f t="shared" si="1"/>
        <v>11.059519571638992</v>
      </c>
      <c r="H23" s="70">
        <v>80697.587</v>
      </c>
      <c r="I23" s="82">
        <f t="shared" si="0"/>
        <v>-6.332401240200658</v>
      </c>
    </row>
    <row r="24" spans="1:9" ht="18" customHeight="1">
      <c r="A24" s="267"/>
      <c r="B24" s="267"/>
      <c r="C24" s="44" t="s">
        <v>32</v>
      </c>
      <c r="D24" s="43"/>
      <c r="E24" s="43"/>
      <c r="F24" s="69">
        <v>1745.937</v>
      </c>
      <c r="G24" s="77">
        <f t="shared" si="1"/>
        <v>0.255455286469204</v>
      </c>
      <c r="H24" s="70">
        <v>2086.506</v>
      </c>
      <c r="I24" s="82">
        <f t="shared" si="0"/>
        <v>-16.32245485994289</v>
      </c>
    </row>
    <row r="25" spans="1:9" ht="18" customHeight="1">
      <c r="A25" s="267"/>
      <c r="B25" s="267"/>
      <c r="C25" s="44" t="s">
        <v>8</v>
      </c>
      <c r="D25" s="43"/>
      <c r="E25" s="43"/>
      <c r="F25" s="69">
        <v>105005.373</v>
      </c>
      <c r="G25" s="77">
        <f t="shared" si="1"/>
        <v>15.36377179733325</v>
      </c>
      <c r="H25" s="70">
        <v>119609.516</v>
      </c>
      <c r="I25" s="82">
        <f t="shared" si="0"/>
        <v>-12.209850426950975</v>
      </c>
    </row>
    <row r="26" spans="1:9" ht="18" customHeight="1">
      <c r="A26" s="267"/>
      <c r="B26" s="267"/>
      <c r="C26" s="45" t="s">
        <v>9</v>
      </c>
      <c r="D26" s="46"/>
      <c r="E26" s="46"/>
      <c r="F26" s="71">
        <v>40940.746</v>
      </c>
      <c r="G26" s="78">
        <f t="shared" si="1"/>
        <v>5.990210412914623</v>
      </c>
      <c r="H26" s="72">
        <v>47570.674</v>
      </c>
      <c r="I26" s="84">
        <f t="shared" si="0"/>
        <v>-13.937006652459871</v>
      </c>
    </row>
    <row r="27" spans="1:9" ht="18" customHeight="1">
      <c r="A27" s="267"/>
      <c r="B27" s="268"/>
      <c r="C27" s="47" t="s">
        <v>10</v>
      </c>
      <c r="D27" s="31"/>
      <c r="E27" s="31"/>
      <c r="F27" s="73">
        <f>SUM(F9,F20:F26)</f>
        <v>683460.9</v>
      </c>
      <c r="G27" s="79">
        <f t="shared" si="1"/>
        <v>100</v>
      </c>
      <c r="H27" s="73">
        <f>SUM(H9,H20:H26)</f>
        <v>688792.9500000001</v>
      </c>
      <c r="I27" s="85">
        <f t="shared" si="0"/>
        <v>-0.7741150660731999</v>
      </c>
    </row>
    <row r="28" spans="1:9" ht="18" customHeight="1">
      <c r="A28" s="267"/>
      <c r="B28" s="266" t="s">
        <v>89</v>
      </c>
      <c r="C28" s="55" t="s">
        <v>11</v>
      </c>
      <c r="D28" s="56"/>
      <c r="E28" s="56"/>
      <c r="F28" s="65">
        <v>351186.507</v>
      </c>
      <c r="G28" s="75">
        <f aca="true" t="shared" si="2" ref="G28:G45">F28/$F$45*100</f>
        <v>52.76271185722575</v>
      </c>
      <c r="H28" s="65">
        <v>353245.187</v>
      </c>
      <c r="I28" s="86">
        <f t="shared" si="0"/>
        <v>-0.5827906722477127</v>
      </c>
    </row>
    <row r="29" spans="1:9" ht="18" customHeight="1">
      <c r="A29" s="267"/>
      <c r="B29" s="267"/>
      <c r="C29" s="7"/>
      <c r="D29" s="30" t="s">
        <v>12</v>
      </c>
      <c r="E29" s="43"/>
      <c r="F29" s="69">
        <v>216964.869</v>
      </c>
      <c r="G29" s="77">
        <f t="shared" si="2"/>
        <v>32.59708057686776</v>
      </c>
      <c r="H29" s="69">
        <v>218560.311</v>
      </c>
      <c r="I29" s="87">
        <f t="shared" si="0"/>
        <v>-0.7299779144256391</v>
      </c>
    </row>
    <row r="30" spans="1:9" ht="18" customHeight="1">
      <c r="A30" s="267"/>
      <c r="B30" s="267"/>
      <c r="C30" s="7"/>
      <c r="D30" s="30" t="s">
        <v>33</v>
      </c>
      <c r="E30" s="43"/>
      <c r="F30" s="69">
        <v>12088.921</v>
      </c>
      <c r="G30" s="77">
        <f t="shared" si="2"/>
        <v>1.816255017416616</v>
      </c>
      <c r="H30" s="69">
        <v>11980.443</v>
      </c>
      <c r="I30" s="87">
        <f t="shared" si="0"/>
        <v>0.9054590051469802</v>
      </c>
    </row>
    <row r="31" spans="1:9" ht="18" customHeight="1">
      <c r="A31" s="267"/>
      <c r="B31" s="267"/>
      <c r="C31" s="19"/>
      <c r="D31" s="30" t="s">
        <v>13</v>
      </c>
      <c r="E31" s="43"/>
      <c r="F31" s="69">
        <v>122132.717</v>
      </c>
      <c r="G31" s="77">
        <f t="shared" si="2"/>
        <v>18.349376262941384</v>
      </c>
      <c r="H31" s="69">
        <v>122704.433</v>
      </c>
      <c r="I31" s="87">
        <f t="shared" si="0"/>
        <v>-0.4659293768139561</v>
      </c>
    </row>
    <row r="32" spans="1:9" ht="18" customHeight="1">
      <c r="A32" s="267"/>
      <c r="B32" s="267"/>
      <c r="C32" s="50" t="s">
        <v>14</v>
      </c>
      <c r="D32" s="51"/>
      <c r="E32" s="51"/>
      <c r="F32" s="65">
        <v>211773.673</v>
      </c>
      <c r="G32" s="75">
        <f t="shared" si="2"/>
        <v>31.817148622527665</v>
      </c>
      <c r="H32" s="65">
        <v>211431.545</v>
      </c>
      <c r="I32" s="86">
        <f t="shared" si="0"/>
        <v>0.1618150215002112</v>
      </c>
    </row>
    <row r="33" spans="1:9" ht="18" customHeight="1">
      <c r="A33" s="267"/>
      <c r="B33" s="267"/>
      <c r="C33" s="7"/>
      <c r="D33" s="30" t="s">
        <v>15</v>
      </c>
      <c r="E33" s="43"/>
      <c r="F33" s="69">
        <v>22515.88</v>
      </c>
      <c r="G33" s="77">
        <f t="shared" si="2"/>
        <v>3.3828147294163333</v>
      </c>
      <c r="H33" s="69">
        <v>23769.869</v>
      </c>
      <c r="I33" s="87">
        <f t="shared" si="0"/>
        <v>-5.27554022279213</v>
      </c>
    </row>
    <row r="34" spans="1:9" ht="18" customHeight="1">
      <c r="A34" s="267"/>
      <c r="B34" s="267"/>
      <c r="C34" s="7"/>
      <c r="D34" s="30" t="s">
        <v>34</v>
      </c>
      <c r="E34" s="43"/>
      <c r="F34" s="69">
        <v>2003.347</v>
      </c>
      <c r="G34" s="77">
        <f t="shared" si="2"/>
        <v>0.30098542627390196</v>
      </c>
      <c r="H34" s="69">
        <v>2025.758</v>
      </c>
      <c r="I34" s="87">
        <f t="shared" si="0"/>
        <v>-1.1063019373488858</v>
      </c>
    </row>
    <row r="35" spans="1:9" ht="18" customHeight="1">
      <c r="A35" s="267"/>
      <c r="B35" s="267"/>
      <c r="C35" s="7"/>
      <c r="D35" s="30" t="s">
        <v>35</v>
      </c>
      <c r="E35" s="43"/>
      <c r="F35" s="69">
        <v>159330.198</v>
      </c>
      <c r="G35" s="77">
        <f t="shared" si="2"/>
        <v>23.937973582876655</v>
      </c>
      <c r="H35" s="69">
        <v>166098.981</v>
      </c>
      <c r="I35" s="87">
        <f t="shared" si="0"/>
        <v>-4.075150226237689</v>
      </c>
    </row>
    <row r="36" spans="1:9" ht="18" customHeight="1">
      <c r="A36" s="267"/>
      <c r="B36" s="267"/>
      <c r="C36" s="7"/>
      <c r="D36" s="30" t="s">
        <v>36</v>
      </c>
      <c r="E36" s="43"/>
      <c r="F36" s="69">
        <v>12442.441</v>
      </c>
      <c r="G36" s="77">
        <f t="shared" si="2"/>
        <v>1.8693683162591779</v>
      </c>
      <c r="H36" s="69">
        <v>2395.064</v>
      </c>
      <c r="I36" s="87">
        <f t="shared" si="0"/>
        <v>419.5034871719503</v>
      </c>
    </row>
    <row r="37" spans="1:9" ht="18" customHeight="1">
      <c r="A37" s="267"/>
      <c r="B37" s="267"/>
      <c r="C37" s="7"/>
      <c r="D37" s="30" t="s">
        <v>16</v>
      </c>
      <c r="E37" s="43"/>
      <c r="F37" s="69">
        <v>9727.386</v>
      </c>
      <c r="G37" s="77">
        <f t="shared" si="2"/>
        <v>1.4614549659848175</v>
      </c>
      <c r="H37" s="69">
        <v>10193.258</v>
      </c>
      <c r="I37" s="87">
        <f t="shared" si="0"/>
        <v>-4.570393489500601</v>
      </c>
    </row>
    <row r="38" spans="1:9" ht="18" customHeight="1">
      <c r="A38" s="267"/>
      <c r="B38" s="267"/>
      <c r="C38" s="19"/>
      <c r="D38" s="30" t="s">
        <v>37</v>
      </c>
      <c r="E38" s="43"/>
      <c r="F38" s="69">
        <v>5754.421</v>
      </c>
      <c r="G38" s="77">
        <f t="shared" si="2"/>
        <v>0.8645516017167737</v>
      </c>
      <c r="H38" s="69">
        <v>6948.615</v>
      </c>
      <c r="I38" s="87">
        <f t="shared" si="0"/>
        <v>-17.186072332400048</v>
      </c>
    </row>
    <row r="39" spans="1:9" ht="18" customHeight="1">
      <c r="A39" s="267"/>
      <c r="B39" s="267"/>
      <c r="C39" s="50" t="s">
        <v>17</v>
      </c>
      <c r="D39" s="51"/>
      <c r="E39" s="51"/>
      <c r="F39" s="65">
        <v>102635.834</v>
      </c>
      <c r="G39" s="75">
        <f t="shared" si="2"/>
        <v>15.420139520246586</v>
      </c>
      <c r="H39" s="65">
        <v>111363.653</v>
      </c>
      <c r="I39" s="86">
        <f t="shared" si="0"/>
        <v>-7.837224053704494</v>
      </c>
    </row>
    <row r="40" spans="1:9" ht="18" customHeight="1">
      <c r="A40" s="267"/>
      <c r="B40" s="267"/>
      <c r="C40" s="7"/>
      <c r="D40" s="52" t="s">
        <v>18</v>
      </c>
      <c r="E40" s="53"/>
      <c r="F40" s="67">
        <v>92242.928</v>
      </c>
      <c r="G40" s="76">
        <f t="shared" si="2"/>
        <v>13.858695974702758</v>
      </c>
      <c r="H40" s="67">
        <v>104019.514</v>
      </c>
      <c r="I40" s="88">
        <f t="shared" si="0"/>
        <v>-11.321516076300831</v>
      </c>
    </row>
    <row r="41" spans="1:9" ht="18" customHeight="1">
      <c r="A41" s="267"/>
      <c r="B41" s="267"/>
      <c r="C41" s="7"/>
      <c r="D41" s="16"/>
      <c r="E41" s="104" t="s">
        <v>92</v>
      </c>
      <c r="F41" s="69">
        <v>64432.864</v>
      </c>
      <c r="G41" s="77">
        <f t="shared" si="2"/>
        <v>9.680476241553935</v>
      </c>
      <c r="H41" s="69">
        <v>73234.868</v>
      </c>
      <c r="I41" s="89">
        <f t="shared" si="0"/>
        <v>-12.018870574054974</v>
      </c>
    </row>
    <row r="42" spans="1:9" ht="18" customHeight="1">
      <c r="A42" s="267"/>
      <c r="B42" s="267"/>
      <c r="C42" s="7"/>
      <c r="D42" s="33"/>
      <c r="E42" s="32" t="s">
        <v>38</v>
      </c>
      <c r="F42" s="69">
        <v>27810.064</v>
      </c>
      <c r="G42" s="77">
        <f t="shared" si="2"/>
        <v>4.178219733148823</v>
      </c>
      <c r="H42" s="69">
        <v>30784.646</v>
      </c>
      <c r="I42" s="89">
        <f t="shared" si="0"/>
        <v>-9.662550610456922</v>
      </c>
    </row>
    <row r="43" spans="1:9" ht="18" customHeight="1">
      <c r="A43" s="267"/>
      <c r="B43" s="267"/>
      <c r="C43" s="7"/>
      <c r="D43" s="30" t="s">
        <v>39</v>
      </c>
      <c r="E43" s="54"/>
      <c r="F43" s="69">
        <v>10392.906</v>
      </c>
      <c r="G43" s="77">
        <f t="shared" si="2"/>
        <v>1.5614435455438291</v>
      </c>
      <c r="H43" s="67">
        <v>7344.139</v>
      </c>
      <c r="I43" s="161">
        <f t="shared" si="0"/>
        <v>41.51292615785187</v>
      </c>
    </row>
    <row r="44" spans="1:9" ht="18" customHeight="1">
      <c r="A44" s="267"/>
      <c r="B44" s="267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8"/>
      <c r="B45" s="268"/>
      <c r="C45" s="11" t="s">
        <v>19</v>
      </c>
      <c r="D45" s="12"/>
      <c r="E45" s="12"/>
      <c r="F45" s="74">
        <f>SUM(F28,F32,F39)</f>
        <v>665596.014</v>
      </c>
      <c r="G45" s="79">
        <f t="shared" si="2"/>
        <v>100</v>
      </c>
      <c r="H45" s="74">
        <f>SUM(H28,H32,H39)</f>
        <v>676040.385</v>
      </c>
      <c r="I45" s="162">
        <f t="shared" si="0"/>
        <v>-1.5449329998236783</v>
      </c>
    </row>
    <row r="46" ht="13.5">
      <c r="A46" s="105" t="s">
        <v>20</v>
      </c>
    </row>
    <row r="47" ht="13.5">
      <c r="A47" s="106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SheetLayoutView="85" zoomScalePageLayoutView="0" workbookViewId="0" topLeftCell="A1">
      <pane xSplit="4" ySplit="6" topLeftCell="E16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25" sqref="F25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3" t="s">
        <v>0</v>
      </c>
      <c r="B1" s="163"/>
      <c r="C1" s="102" t="s">
        <v>266</v>
      </c>
      <c r="D1" s="164"/>
      <c r="E1" s="164"/>
    </row>
    <row r="4" ht="13.5">
      <c r="A4" s="165" t="s">
        <v>114</v>
      </c>
    </row>
    <row r="5" ht="13.5">
      <c r="I5" s="14" t="s">
        <v>115</v>
      </c>
    </row>
    <row r="6" spans="1:9" s="170" customFormat="1" ht="29.25" customHeight="1">
      <c r="A6" s="166" t="s">
        <v>116</v>
      </c>
      <c r="B6" s="167"/>
      <c r="C6" s="167"/>
      <c r="D6" s="168"/>
      <c r="E6" s="169" t="s">
        <v>233</v>
      </c>
      <c r="F6" s="169" t="s">
        <v>234</v>
      </c>
      <c r="G6" s="169" t="s">
        <v>235</v>
      </c>
      <c r="H6" s="169" t="s">
        <v>236</v>
      </c>
      <c r="I6" s="169" t="s">
        <v>244</v>
      </c>
    </row>
    <row r="7" spans="1:9" ht="27" customHeight="1">
      <c r="A7" s="310" t="s">
        <v>117</v>
      </c>
      <c r="B7" s="55" t="s">
        <v>118</v>
      </c>
      <c r="C7" s="56"/>
      <c r="D7" s="93" t="s">
        <v>119</v>
      </c>
      <c r="E7" s="171">
        <v>672755</v>
      </c>
      <c r="F7" s="172">
        <v>693635</v>
      </c>
      <c r="G7" s="172">
        <v>700155</v>
      </c>
      <c r="H7" s="172">
        <v>688792.95</v>
      </c>
      <c r="I7" s="172">
        <v>683460.9</v>
      </c>
    </row>
    <row r="8" spans="1:9" ht="27" customHeight="1">
      <c r="A8" s="267"/>
      <c r="B8" s="9"/>
      <c r="C8" s="30" t="s">
        <v>120</v>
      </c>
      <c r="D8" s="91" t="s">
        <v>42</v>
      </c>
      <c r="E8" s="173">
        <v>401885</v>
      </c>
      <c r="F8" s="173">
        <v>419484</v>
      </c>
      <c r="G8" s="173">
        <v>422756</v>
      </c>
      <c r="H8" s="173">
        <v>429645.156</v>
      </c>
      <c r="I8" s="174">
        <v>451182.478</v>
      </c>
    </row>
    <row r="9" spans="1:9" ht="27" customHeight="1">
      <c r="A9" s="267"/>
      <c r="B9" s="44" t="s">
        <v>121</v>
      </c>
      <c r="C9" s="43"/>
      <c r="D9" s="94"/>
      <c r="E9" s="175">
        <v>657458</v>
      </c>
      <c r="F9" s="175">
        <v>674998</v>
      </c>
      <c r="G9" s="175">
        <v>684616</v>
      </c>
      <c r="H9" s="175">
        <v>676040.385</v>
      </c>
      <c r="I9" s="176">
        <v>665596.014</v>
      </c>
    </row>
    <row r="10" spans="1:9" ht="27" customHeight="1">
      <c r="A10" s="267"/>
      <c r="B10" s="44" t="s">
        <v>122</v>
      </c>
      <c r="C10" s="43"/>
      <c r="D10" s="94"/>
      <c r="E10" s="175">
        <v>15297</v>
      </c>
      <c r="F10" s="175">
        <v>18637</v>
      </c>
      <c r="G10" s="175">
        <v>15539</v>
      </c>
      <c r="H10" s="175">
        <v>12752.565</v>
      </c>
      <c r="I10" s="176">
        <v>17864.886</v>
      </c>
    </row>
    <row r="11" spans="1:9" ht="27" customHeight="1">
      <c r="A11" s="267"/>
      <c r="B11" s="44" t="s">
        <v>123</v>
      </c>
      <c r="C11" s="43"/>
      <c r="D11" s="94"/>
      <c r="E11" s="175">
        <v>11601</v>
      </c>
      <c r="F11" s="175">
        <v>15147</v>
      </c>
      <c r="G11" s="175">
        <v>12263</v>
      </c>
      <c r="H11" s="175">
        <v>10870.545</v>
      </c>
      <c r="I11" s="176">
        <v>11513.277</v>
      </c>
    </row>
    <row r="12" spans="1:9" ht="27" customHeight="1">
      <c r="A12" s="267"/>
      <c r="B12" s="44" t="s">
        <v>124</v>
      </c>
      <c r="C12" s="43"/>
      <c r="D12" s="94"/>
      <c r="E12" s="175">
        <v>3697</v>
      </c>
      <c r="F12" s="175">
        <v>3490</v>
      </c>
      <c r="G12" s="175">
        <v>3276</v>
      </c>
      <c r="H12" s="175">
        <v>1882.02</v>
      </c>
      <c r="I12" s="176">
        <v>6351.609</v>
      </c>
    </row>
    <row r="13" spans="1:9" ht="27" customHeight="1">
      <c r="A13" s="267"/>
      <c r="B13" s="44" t="s">
        <v>125</v>
      </c>
      <c r="C13" s="43"/>
      <c r="D13" s="99"/>
      <c r="E13" s="177">
        <v>622</v>
      </c>
      <c r="F13" s="177">
        <v>-207</v>
      </c>
      <c r="G13" s="177">
        <v>-213</v>
      </c>
      <c r="H13" s="177">
        <v>-1394.421</v>
      </c>
      <c r="I13" s="178">
        <v>4469.589</v>
      </c>
    </row>
    <row r="14" spans="1:9" ht="27" customHeight="1">
      <c r="A14" s="267"/>
      <c r="B14" s="101" t="s">
        <v>126</v>
      </c>
      <c r="C14" s="53"/>
      <c r="D14" s="99"/>
      <c r="E14" s="177">
        <v>59</v>
      </c>
      <c r="F14" s="177">
        <v>1</v>
      </c>
      <c r="G14" s="177">
        <v>0</v>
      </c>
      <c r="H14" s="177">
        <v>0</v>
      </c>
      <c r="I14" s="178">
        <v>0</v>
      </c>
    </row>
    <row r="15" spans="1:9" ht="27" customHeight="1">
      <c r="A15" s="267"/>
      <c r="B15" s="45" t="s">
        <v>127</v>
      </c>
      <c r="C15" s="46"/>
      <c r="D15" s="179"/>
      <c r="E15" s="180">
        <v>1871</v>
      </c>
      <c r="F15" s="180">
        <v>-9486</v>
      </c>
      <c r="G15" s="180">
        <v>-9356</v>
      </c>
      <c r="H15" s="180">
        <v>-6532.064</v>
      </c>
      <c r="I15" s="181">
        <v>7103.033</v>
      </c>
    </row>
    <row r="16" spans="1:9" ht="27" customHeight="1">
      <c r="A16" s="267"/>
      <c r="B16" s="182" t="s">
        <v>128</v>
      </c>
      <c r="C16" s="183"/>
      <c r="D16" s="184" t="s">
        <v>43</v>
      </c>
      <c r="E16" s="185">
        <v>51238</v>
      </c>
      <c r="F16" s="185">
        <v>38548</v>
      </c>
      <c r="G16" s="185">
        <v>28360</v>
      </c>
      <c r="H16" s="185">
        <v>25759.217</v>
      </c>
      <c r="I16" s="186">
        <v>26333.09</v>
      </c>
    </row>
    <row r="17" spans="1:9" ht="27" customHeight="1">
      <c r="A17" s="267"/>
      <c r="B17" s="44" t="s">
        <v>129</v>
      </c>
      <c r="C17" s="43"/>
      <c r="D17" s="91" t="s">
        <v>44</v>
      </c>
      <c r="E17" s="175">
        <v>83210</v>
      </c>
      <c r="F17" s="175">
        <v>93551</v>
      </c>
      <c r="G17" s="175">
        <v>71678</v>
      </c>
      <c r="H17" s="175">
        <v>57756.284</v>
      </c>
      <c r="I17" s="176">
        <v>50940</v>
      </c>
    </row>
    <row r="18" spans="1:9" ht="27" customHeight="1">
      <c r="A18" s="267"/>
      <c r="B18" s="44" t="s">
        <v>130</v>
      </c>
      <c r="C18" s="43"/>
      <c r="D18" s="91" t="s">
        <v>45</v>
      </c>
      <c r="E18" s="175">
        <v>1366016</v>
      </c>
      <c r="F18" s="175">
        <v>1390607</v>
      </c>
      <c r="G18" s="175">
        <v>1405530</v>
      </c>
      <c r="H18" s="175">
        <v>1413348.794</v>
      </c>
      <c r="I18" s="176">
        <v>1405223.968</v>
      </c>
    </row>
    <row r="19" spans="1:9" ht="27" customHeight="1">
      <c r="A19" s="267"/>
      <c r="B19" s="44" t="s">
        <v>131</v>
      </c>
      <c r="C19" s="43"/>
      <c r="D19" s="91" t="s">
        <v>132</v>
      </c>
      <c r="E19" s="175">
        <f>E17+E18-E16</f>
        <v>1397988</v>
      </c>
      <c r="F19" s="175">
        <f>F17+F18-F16</f>
        <v>1445610</v>
      </c>
      <c r="G19" s="175">
        <f>G17+G18-G16</f>
        <v>1448848</v>
      </c>
      <c r="H19" s="175">
        <f>H17+H18-H16</f>
        <v>1445345.861</v>
      </c>
      <c r="I19" s="175">
        <f>I17+I18-I16</f>
        <v>1429830.878</v>
      </c>
    </row>
    <row r="20" spans="1:9" ht="27" customHeight="1">
      <c r="A20" s="267"/>
      <c r="B20" s="44" t="s">
        <v>133</v>
      </c>
      <c r="C20" s="43"/>
      <c r="D20" s="94" t="s">
        <v>134</v>
      </c>
      <c r="E20" s="187">
        <f>E18/E8</f>
        <v>3.3990221083145675</v>
      </c>
      <c r="F20" s="187">
        <f>F18/F8</f>
        <v>3.315041813275357</v>
      </c>
      <c r="G20" s="187">
        <f>G18/G8</f>
        <v>3.3246837419220543</v>
      </c>
      <c r="H20" s="187">
        <f>H18/H8</f>
        <v>3.289572276709201</v>
      </c>
      <c r="I20" s="187">
        <f>I18/I8</f>
        <v>3.1145357732620105</v>
      </c>
    </row>
    <row r="21" spans="1:9" ht="27" customHeight="1">
      <c r="A21" s="267"/>
      <c r="B21" s="44" t="s">
        <v>135</v>
      </c>
      <c r="C21" s="43"/>
      <c r="D21" s="94" t="s">
        <v>136</v>
      </c>
      <c r="E21" s="187">
        <f>E19/E8</f>
        <v>3.4785772049218058</v>
      </c>
      <c r="F21" s="187">
        <f>F19/F8</f>
        <v>3.4461624281259833</v>
      </c>
      <c r="G21" s="187">
        <f>G19/G8</f>
        <v>3.4271494668319313</v>
      </c>
      <c r="H21" s="187">
        <f>H19/H8</f>
        <v>3.3640455171336785</v>
      </c>
      <c r="I21" s="187">
        <f>I19/I8</f>
        <v>3.1690744825422943</v>
      </c>
    </row>
    <row r="22" spans="1:9" ht="27" customHeight="1">
      <c r="A22" s="267"/>
      <c r="B22" s="44" t="s">
        <v>137</v>
      </c>
      <c r="C22" s="43"/>
      <c r="D22" s="94" t="s">
        <v>138</v>
      </c>
      <c r="E22" s="175">
        <f>E18/E24*1000000</f>
        <v>736506.3481143286</v>
      </c>
      <c r="F22" s="175">
        <f>F18/F24*1000000</f>
        <v>765809.6829885481</v>
      </c>
      <c r="G22" s="175">
        <f>G18/G24*1000000</f>
        <v>774027.8049304326</v>
      </c>
      <c r="H22" s="175">
        <f>H18/H24*1000000</f>
        <v>778333.6283258942</v>
      </c>
      <c r="I22" s="175">
        <f>I18/I24*1000000</f>
        <v>773859.2725780827</v>
      </c>
    </row>
    <row r="23" spans="1:9" ht="27" customHeight="1">
      <c r="A23" s="267"/>
      <c r="B23" s="44" t="s">
        <v>139</v>
      </c>
      <c r="C23" s="43"/>
      <c r="D23" s="94" t="s">
        <v>140</v>
      </c>
      <c r="E23" s="175">
        <f>E19/E24*1000000</f>
        <v>753744.4924420022</v>
      </c>
      <c r="F23" s="175">
        <f>F19/F24*1000000</f>
        <v>796099.9303362309</v>
      </c>
      <c r="G23" s="175">
        <f>G19/G24*1000000</f>
        <v>797883.102543416</v>
      </c>
      <c r="H23" s="175">
        <f>H19/H24*1000000</f>
        <v>795954.4685315263</v>
      </c>
      <c r="I23" s="175">
        <f>I19/I24*1000000</f>
        <v>787410.3405264157</v>
      </c>
    </row>
    <row r="24" spans="1:9" ht="27" customHeight="1">
      <c r="A24" s="267"/>
      <c r="B24" s="188" t="s">
        <v>141</v>
      </c>
      <c r="C24" s="189"/>
      <c r="D24" s="190" t="s">
        <v>142</v>
      </c>
      <c r="E24" s="180">
        <v>1854724</v>
      </c>
      <c r="F24" s="180">
        <f>G24</f>
        <v>1815865</v>
      </c>
      <c r="G24" s="180">
        <v>1815865</v>
      </c>
      <c r="H24" s="181">
        <f>G24</f>
        <v>1815865</v>
      </c>
      <c r="I24" s="181">
        <f>H24</f>
        <v>1815865</v>
      </c>
    </row>
    <row r="25" spans="1:9" ht="27" customHeight="1">
      <c r="A25" s="267"/>
      <c r="B25" s="10" t="s">
        <v>143</v>
      </c>
      <c r="C25" s="191"/>
      <c r="D25" s="192"/>
      <c r="E25" s="173">
        <v>419914</v>
      </c>
      <c r="F25" s="173">
        <v>432905</v>
      </c>
      <c r="G25" s="173">
        <v>430175</v>
      </c>
      <c r="H25" s="173">
        <v>432574.208</v>
      </c>
      <c r="I25" s="193">
        <v>433108.458</v>
      </c>
    </row>
    <row r="26" spans="1:9" ht="27" customHeight="1">
      <c r="A26" s="267"/>
      <c r="B26" s="194" t="s">
        <v>144</v>
      </c>
      <c r="C26" s="195"/>
      <c r="D26" s="196"/>
      <c r="E26" s="197">
        <v>0.561</v>
      </c>
      <c r="F26" s="197">
        <v>0.575</v>
      </c>
      <c r="G26" s="197">
        <v>0.585</v>
      </c>
      <c r="H26" s="197">
        <v>0.59431</v>
      </c>
      <c r="I26" s="198">
        <v>0.59404</v>
      </c>
    </row>
    <row r="27" spans="1:9" ht="27" customHeight="1">
      <c r="A27" s="267"/>
      <c r="B27" s="194" t="s">
        <v>145</v>
      </c>
      <c r="C27" s="195"/>
      <c r="D27" s="196"/>
      <c r="E27" s="199">
        <v>0.9</v>
      </c>
      <c r="F27" s="199">
        <v>0.8</v>
      </c>
      <c r="G27" s="199">
        <v>0.8</v>
      </c>
      <c r="H27" s="199">
        <v>0.4</v>
      </c>
      <c r="I27" s="200">
        <v>1.5</v>
      </c>
    </row>
    <row r="28" spans="1:9" ht="27" customHeight="1">
      <c r="A28" s="267"/>
      <c r="B28" s="194" t="s">
        <v>146</v>
      </c>
      <c r="C28" s="195"/>
      <c r="D28" s="196"/>
      <c r="E28" s="199">
        <v>95.8</v>
      </c>
      <c r="F28" s="199">
        <v>97.9</v>
      </c>
      <c r="G28" s="199">
        <v>99.8</v>
      </c>
      <c r="H28" s="199">
        <v>98</v>
      </c>
      <c r="I28" s="200">
        <v>95.1</v>
      </c>
    </row>
    <row r="29" spans="1:9" ht="27" customHeight="1">
      <c r="A29" s="267"/>
      <c r="B29" s="201" t="s">
        <v>147</v>
      </c>
      <c r="C29" s="202"/>
      <c r="D29" s="203"/>
      <c r="E29" s="204">
        <v>44</v>
      </c>
      <c r="F29" s="204">
        <v>45.7</v>
      </c>
      <c r="G29" s="204">
        <v>46.6</v>
      </c>
      <c r="H29" s="204">
        <v>46.26</v>
      </c>
      <c r="I29" s="205">
        <v>48.41</v>
      </c>
    </row>
    <row r="30" spans="1:9" ht="27" customHeight="1">
      <c r="A30" s="267"/>
      <c r="B30" s="310" t="s">
        <v>148</v>
      </c>
      <c r="C30" s="25" t="s">
        <v>149</v>
      </c>
      <c r="D30" s="206"/>
      <c r="E30" s="207">
        <v>0</v>
      </c>
      <c r="F30" s="207">
        <v>0</v>
      </c>
      <c r="G30" s="207">
        <v>0</v>
      </c>
      <c r="H30" s="207">
        <v>0</v>
      </c>
      <c r="I30" s="208">
        <v>0</v>
      </c>
    </row>
    <row r="31" spans="1:9" ht="27" customHeight="1">
      <c r="A31" s="267"/>
      <c r="B31" s="267"/>
      <c r="C31" s="194" t="s">
        <v>150</v>
      </c>
      <c r="D31" s="196"/>
      <c r="E31" s="199">
        <v>0</v>
      </c>
      <c r="F31" s="199">
        <v>0</v>
      </c>
      <c r="G31" s="199">
        <v>0</v>
      </c>
      <c r="H31" s="199">
        <v>0</v>
      </c>
      <c r="I31" s="200">
        <v>0</v>
      </c>
    </row>
    <row r="32" spans="1:9" ht="27" customHeight="1">
      <c r="A32" s="267"/>
      <c r="B32" s="267"/>
      <c r="C32" s="194" t="s">
        <v>151</v>
      </c>
      <c r="D32" s="196"/>
      <c r="E32" s="199">
        <v>14.7</v>
      </c>
      <c r="F32" s="199">
        <v>14.4</v>
      </c>
      <c r="G32" s="199">
        <v>14.3</v>
      </c>
      <c r="H32" s="199">
        <v>14.2</v>
      </c>
      <c r="I32" s="200">
        <v>14.2</v>
      </c>
    </row>
    <row r="33" spans="1:9" ht="27" customHeight="1">
      <c r="A33" s="268"/>
      <c r="B33" s="268"/>
      <c r="C33" s="201" t="s">
        <v>152</v>
      </c>
      <c r="D33" s="203"/>
      <c r="E33" s="204">
        <v>189.3</v>
      </c>
      <c r="F33" s="204">
        <v>184.7</v>
      </c>
      <c r="G33" s="204">
        <v>188.4</v>
      </c>
      <c r="H33" s="204">
        <v>189.4</v>
      </c>
      <c r="I33" s="209">
        <v>186.2</v>
      </c>
    </row>
    <row r="34" spans="1:9" ht="27" customHeight="1">
      <c r="A34" s="2" t="s">
        <v>245</v>
      </c>
      <c r="B34" s="8"/>
      <c r="C34" s="8"/>
      <c r="D34" s="8"/>
      <c r="E34" s="210"/>
      <c r="F34" s="210"/>
      <c r="G34" s="210"/>
      <c r="H34" s="210"/>
      <c r="I34" s="211"/>
    </row>
    <row r="35" ht="27" customHeight="1">
      <c r="A35" s="13" t="s">
        <v>111</v>
      </c>
    </row>
    <row r="36" ht="13.5">
      <c r="A36" s="212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P12" sqref="P1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3" t="s">
        <v>266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248</v>
      </c>
      <c r="B5" s="31"/>
      <c r="C5" s="31"/>
      <c r="D5" s="31"/>
      <c r="K5" s="37"/>
      <c r="O5" s="37" t="s">
        <v>48</v>
      </c>
    </row>
    <row r="6" spans="1:15" ht="15.75" customHeight="1">
      <c r="A6" s="278" t="s">
        <v>49</v>
      </c>
      <c r="B6" s="279"/>
      <c r="C6" s="279"/>
      <c r="D6" s="279"/>
      <c r="E6" s="280"/>
      <c r="F6" s="273" t="s">
        <v>256</v>
      </c>
      <c r="G6" s="274"/>
      <c r="H6" s="273" t="s">
        <v>257</v>
      </c>
      <c r="I6" s="274"/>
      <c r="J6" s="273" t="s">
        <v>258</v>
      </c>
      <c r="K6" s="274"/>
      <c r="L6" s="273" t="s">
        <v>259</v>
      </c>
      <c r="M6" s="274"/>
      <c r="N6" s="273"/>
      <c r="O6" s="274"/>
    </row>
    <row r="7" spans="1:15" ht="15.75" customHeight="1">
      <c r="A7" s="281"/>
      <c r="B7" s="282"/>
      <c r="C7" s="282"/>
      <c r="D7" s="282"/>
      <c r="E7" s="283"/>
      <c r="F7" s="110" t="s">
        <v>246</v>
      </c>
      <c r="G7" s="38" t="s">
        <v>2</v>
      </c>
      <c r="H7" s="110" t="s">
        <v>246</v>
      </c>
      <c r="I7" s="38" t="s">
        <v>2</v>
      </c>
      <c r="J7" s="110" t="s">
        <v>246</v>
      </c>
      <c r="K7" s="38" t="s">
        <v>2</v>
      </c>
      <c r="L7" s="110" t="s">
        <v>246</v>
      </c>
      <c r="M7" s="38" t="s">
        <v>2</v>
      </c>
      <c r="N7" s="110" t="s">
        <v>246</v>
      </c>
      <c r="O7" s="253" t="s">
        <v>2</v>
      </c>
    </row>
    <row r="8" spans="1:25" ht="15.75" customHeight="1">
      <c r="A8" s="290" t="s">
        <v>83</v>
      </c>
      <c r="B8" s="55" t="s">
        <v>50</v>
      </c>
      <c r="C8" s="56"/>
      <c r="D8" s="56"/>
      <c r="E8" s="93" t="s">
        <v>41</v>
      </c>
      <c r="F8" s="111">
        <v>8947.8</v>
      </c>
      <c r="G8" s="112">
        <v>8976.07</v>
      </c>
      <c r="H8" s="111">
        <v>5767.3</v>
      </c>
      <c r="I8" s="113">
        <v>5597.7</v>
      </c>
      <c r="J8" s="111">
        <v>1424.9</v>
      </c>
      <c r="K8" s="114">
        <v>1379.8</v>
      </c>
      <c r="L8" s="111">
        <v>5218.699</v>
      </c>
      <c r="M8" s="113">
        <v>5337</v>
      </c>
      <c r="N8" s="111"/>
      <c r="O8" s="114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5.75" customHeight="1">
      <c r="A9" s="291"/>
      <c r="B9" s="8"/>
      <c r="C9" s="30" t="s">
        <v>51</v>
      </c>
      <c r="D9" s="43"/>
      <c r="E9" s="91" t="s">
        <v>42</v>
      </c>
      <c r="F9" s="70">
        <v>8947.8</v>
      </c>
      <c r="G9" s="116">
        <v>8976.07</v>
      </c>
      <c r="H9" s="70">
        <v>5682.6</v>
      </c>
      <c r="I9" s="117">
        <v>5597.7</v>
      </c>
      <c r="J9" s="70">
        <v>1424.9</v>
      </c>
      <c r="K9" s="118">
        <v>1379.8</v>
      </c>
      <c r="L9" s="70">
        <v>5218.699</v>
      </c>
      <c r="M9" s="117">
        <v>5337</v>
      </c>
      <c r="N9" s="70"/>
      <c r="O9" s="118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5" ht="15.75" customHeight="1">
      <c r="A10" s="291"/>
      <c r="B10" s="10"/>
      <c r="C10" s="30" t="s">
        <v>52</v>
      </c>
      <c r="D10" s="43"/>
      <c r="E10" s="91" t="s">
        <v>43</v>
      </c>
      <c r="F10" s="70">
        <v>0</v>
      </c>
      <c r="G10" s="116">
        <v>0</v>
      </c>
      <c r="H10" s="70">
        <v>84.7</v>
      </c>
      <c r="I10" s="117">
        <v>0</v>
      </c>
      <c r="J10" s="119">
        <v>0</v>
      </c>
      <c r="K10" s="120">
        <v>0</v>
      </c>
      <c r="L10" s="70">
        <v>0</v>
      </c>
      <c r="M10" s="117">
        <v>0</v>
      </c>
      <c r="N10" s="70"/>
      <c r="O10" s="118"/>
      <c r="P10" s="115"/>
      <c r="Q10" s="115"/>
      <c r="R10" s="115"/>
      <c r="S10" s="115"/>
      <c r="T10" s="115"/>
      <c r="U10" s="115"/>
      <c r="V10" s="115"/>
      <c r="W10" s="115"/>
      <c r="X10" s="115"/>
      <c r="Y10" s="115"/>
    </row>
    <row r="11" spans="1:25" ht="15.75" customHeight="1">
      <c r="A11" s="291"/>
      <c r="B11" s="50" t="s">
        <v>53</v>
      </c>
      <c r="C11" s="63"/>
      <c r="D11" s="63"/>
      <c r="E11" s="90" t="s">
        <v>44</v>
      </c>
      <c r="F11" s="121">
        <v>8607.9</v>
      </c>
      <c r="G11" s="122">
        <v>8575.7</v>
      </c>
      <c r="H11" s="121">
        <v>5335.4</v>
      </c>
      <c r="I11" s="123">
        <v>5186.3</v>
      </c>
      <c r="J11" s="121">
        <v>2102.5</v>
      </c>
      <c r="K11" s="124">
        <v>2032.2</v>
      </c>
      <c r="L11" s="121">
        <v>5294.033</v>
      </c>
      <c r="M11" s="123">
        <v>5306</v>
      </c>
      <c r="N11" s="121"/>
      <c r="O11" s="124"/>
      <c r="P11" s="115"/>
      <c r="Q11" s="115"/>
      <c r="R11" s="115"/>
      <c r="S11" s="115"/>
      <c r="T11" s="115"/>
      <c r="U11" s="115"/>
      <c r="V11" s="115"/>
      <c r="W11" s="115"/>
      <c r="X11" s="115"/>
      <c r="Y11" s="115"/>
    </row>
    <row r="12" spans="1:25" ht="15.75" customHeight="1">
      <c r="A12" s="291"/>
      <c r="B12" s="7"/>
      <c r="C12" s="30" t="s">
        <v>54</v>
      </c>
      <c r="D12" s="43"/>
      <c r="E12" s="91" t="s">
        <v>45</v>
      </c>
      <c r="F12" s="70">
        <v>8607.9</v>
      </c>
      <c r="G12" s="116">
        <v>8575.7</v>
      </c>
      <c r="H12" s="121">
        <v>5188.1</v>
      </c>
      <c r="I12" s="117">
        <v>5186.3</v>
      </c>
      <c r="J12" s="121">
        <v>2031.1</v>
      </c>
      <c r="K12" s="118">
        <v>2032.2</v>
      </c>
      <c r="L12" s="70">
        <v>5294.033</v>
      </c>
      <c r="M12" s="117">
        <v>5306</v>
      </c>
      <c r="N12" s="70"/>
      <c r="O12" s="118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25" ht="15.75" customHeight="1">
      <c r="A13" s="291"/>
      <c r="B13" s="8"/>
      <c r="C13" s="52" t="s">
        <v>55</v>
      </c>
      <c r="D13" s="53"/>
      <c r="E13" s="95" t="s">
        <v>46</v>
      </c>
      <c r="F13" s="68">
        <v>0</v>
      </c>
      <c r="G13" s="151">
        <v>0</v>
      </c>
      <c r="H13" s="119">
        <v>147.2</v>
      </c>
      <c r="I13" s="120">
        <v>0</v>
      </c>
      <c r="J13" s="119">
        <v>71.4</v>
      </c>
      <c r="K13" s="120">
        <v>0</v>
      </c>
      <c r="L13" s="68">
        <v>0</v>
      </c>
      <c r="M13" s="126">
        <v>0</v>
      </c>
      <c r="N13" s="68"/>
      <c r="O13" s="127"/>
      <c r="P13" s="115"/>
      <c r="Q13" s="115"/>
      <c r="R13" s="115"/>
      <c r="S13" s="115"/>
      <c r="T13" s="115"/>
      <c r="U13" s="115"/>
      <c r="V13" s="115"/>
      <c r="W13" s="115"/>
      <c r="X13" s="115"/>
      <c r="Y13" s="115"/>
    </row>
    <row r="14" spans="1:25" ht="15.75" customHeight="1">
      <c r="A14" s="291"/>
      <c r="B14" s="44" t="s">
        <v>56</v>
      </c>
      <c r="C14" s="43"/>
      <c r="D14" s="43"/>
      <c r="E14" s="91" t="s">
        <v>154</v>
      </c>
      <c r="F14" s="69">
        <f>F9-F12</f>
        <v>339.89999999999964</v>
      </c>
      <c r="G14" s="128">
        <f aca="true" t="shared" si="0" ref="G14:O15">G9-G12</f>
        <v>400.369999999999</v>
      </c>
      <c r="H14" s="69">
        <f t="shared" si="0"/>
        <v>494.5</v>
      </c>
      <c r="I14" s="128">
        <f t="shared" si="0"/>
        <v>411.39999999999964</v>
      </c>
      <c r="J14" s="69">
        <f t="shared" si="0"/>
        <v>-606.1999999999998</v>
      </c>
      <c r="K14" s="128">
        <f t="shared" si="0"/>
        <v>-652.4000000000001</v>
      </c>
      <c r="L14" s="69">
        <f t="shared" si="0"/>
        <v>-75.33400000000074</v>
      </c>
      <c r="M14" s="128">
        <f t="shared" si="0"/>
        <v>31</v>
      </c>
      <c r="N14" s="69">
        <f t="shared" si="0"/>
        <v>0</v>
      </c>
      <c r="O14" s="128">
        <f t="shared" si="0"/>
        <v>0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</row>
    <row r="15" spans="1:25" ht="15.75" customHeight="1">
      <c r="A15" s="291"/>
      <c r="B15" s="44" t="s">
        <v>57</v>
      </c>
      <c r="C15" s="43"/>
      <c r="D15" s="43"/>
      <c r="E15" s="91" t="s">
        <v>155</v>
      </c>
      <c r="F15" s="69">
        <f>F10-F13</f>
        <v>0</v>
      </c>
      <c r="G15" s="128">
        <f t="shared" si="0"/>
        <v>0</v>
      </c>
      <c r="H15" s="69">
        <f t="shared" si="0"/>
        <v>-62.499999999999986</v>
      </c>
      <c r="I15" s="128">
        <f t="shared" si="0"/>
        <v>0</v>
      </c>
      <c r="J15" s="69">
        <f t="shared" si="0"/>
        <v>-71.4</v>
      </c>
      <c r="K15" s="128">
        <f t="shared" si="0"/>
        <v>0</v>
      </c>
      <c r="L15" s="69">
        <f t="shared" si="0"/>
        <v>0</v>
      </c>
      <c r="M15" s="128">
        <f t="shared" si="0"/>
        <v>0</v>
      </c>
      <c r="N15" s="69">
        <f t="shared" si="0"/>
        <v>0</v>
      </c>
      <c r="O15" s="128">
        <f t="shared" si="0"/>
        <v>0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.75" customHeight="1">
      <c r="A16" s="291"/>
      <c r="B16" s="44" t="s">
        <v>58</v>
      </c>
      <c r="C16" s="43"/>
      <c r="D16" s="43"/>
      <c r="E16" s="91" t="s">
        <v>156</v>
      </c>
      <c r="F16" s="69">
        <f>F8-F11</f>
        <v>339.89999999999964</v>
      </c>
      <c r="G16" s="128">
        <f aca="true" t="shared" si="1" ref="G16:O16">G8-G11</f>
        <v>400.369999999999</v>
      </c>
      <c r="H16" s="69">
        <f t="shared" si="1"/>
        <v>431.90000000000055</v>
      </c>
      <c r="I16" s="128">
        <f t="shared" si="1"/>
        <v>411.39999999999964</v>
      </c>
      <c r="J16" s="69">
        <f t="shared" si="1"/>
        <v>-677.5999999999999</v>
      </c>
      <c r="K16" s="128">
        <f t="shared" si="1"/>
        <v>-652.4000000000001</v>
      </c>
      <c r="L16" s="69">
        <f t="shared" si="1"/>
        <v>-75.33400000000074</v>
      </c>
      <c r="M16" s="128">
        <f t="shared" si="1"/>
        <v>31</v>
      </c>
      <c r="N16" s="69">
        <f t="shared" si="1"/>
        <v>0</v>
      </c>
      <c r="O16" s="128">
        <f t="shared" si="1"/>
        <v>0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.75" customHeight="1">
      <c r="A17" s="291"/>
      <c r="B17" s="44" t="s">
        <v>59</v>
      </c>
      <c r="C17" s="43"/>
      <c r="D17" s="43"/>
      <c r="E17" s="34"/>
      <c r="F17" s="214"/>
      <c r="G17" s="215"/>
      <c r="H17" s="119"/>
      <c r="I17" s="120"/>
      <c r="J17" s="70">
        <v>2658.9</v>
      </c>
      <c r="K17" s="118">
        <v>1981.4</v>
      </c>
      <c r="L17" s="214">
        <v>9241.321</v>
      </c>
      <c r="M17" s="117">
        <v>9166</v>
      </c>
      <c r="N17" s="119"/>
      <c r="O17" s="129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15.75" customHeight="1">
      <c r="A18" s="292"/>
      <c r="B18" s="47" t="s">
        <v>60</v>
      </c>
      <c r="C18" s="31"/>
      <c r="D18" s="31"/>
      <c r="E18" s="17"/>
      <c r="F18" s="130"/>
      <c r="G18" s="131"/>
      <c r="H18" s="132"/>
      <c r="I18" s="133"/>
      <c r="J18" s="132"/>
      <c r="K18" s="133"/>
      <c r="L18" s="130">
        <v>0</v>
      </c>
      <c r="M18" s="133">
        <v>0</v>
      </c>
      <c r="N18" s="132"/>
      <c r="O18" s="134"/>
      <c r="P18" s="115"/>
      <c r="Q18" s="115"/>
      <c r="R18" s="115"/>
      <c r="S18" s="115"/>
      <c r="T18" s="115"/>
      <c r="U18" s="115"/>
      <c r="V18" s="115"/>
      <c r="W18" s="115"/>
      <c r="X18" s="115"/>
      <c r="Y18" s="115"/>
    </row>
    <row r="19" spans="1:25" ht="15.75" customHeight="1">
      <c r="A19" s="291" t="s">
        <v>84</v>
      </c>
      <c r="B19" s="50" t="s">
        <v>61</v>
      </c>
      <c r="C19" s="51"/>
      <c r="D19" s="51"/>
      <c r="E19" s="96"/>
      <c r="F19" s="65">
        <v>332.8</v>
      </c>
      <c r="G19" s="135">
        <v>1007.9</v>
      </c>
      <c r="H19" s="66">
        <v>4141.6</v>
      </c>
      <c r="I19" s="136">
        <v>2414.3</v>
      </c>
      <c r="J19" s="66">
        <v>0</v>
      </c>
      <c r="K19" s="137">
        <v>500.3</v>
      </c>
      <c r="L19" s="65">
        <v>1488.773</v>
      </c>
      <c r="M19" s="136">
        <v>1450</v>
      </c>
      <c r="N19" s="66"/>
      <c r="O19" s="137"/>
      <c r="P19" s="115"/>
      <c r="Q19" s="115"/>
      <c r="R19" s="115"/>
      <c r="S19" s="115"/>
      <c r="T19" s="115"/>
      <c r="U19" s="115"/>
      <c r="V19" s="115"/>
      <c r="W19" s="115"/>
      <c r="X19" s="115"/>
      <c r="Y19" s="115"/>
    </row>
    <row r="20" spans="1:25" ht="15.75" customHeight="1">
      <c r="A20" s="291"/>
      <c r="B20" s="19"/>
      <c r="C20" s="30" t="s">
        <v>62</v>
      </c>
      <c r="D20" s="43"/>
      <c r="E20" s="91"/>
      <c r="F20" s="69"/>
      <c r="G20" s="128"/>
      <c r="H20" s="70">
        <v>3542</v>
      </c>
      <c r="I20" s="117">
        <v>1900</v>
      </c>
      <c r="J20" s="70"/>
      <c r="K20" s="120"/>
      <c r="L20" s="69">
        <v>514.5</v>
      </c>
      <c r="M20" s="117">
        <v>409</v>
      </c>
      <c r="N20" s="70"/>
      <c r="O20" s="118"/>
      <c r="P20" s="115"/>
      <c r="Q20" s="115"/>
      <c r="R20" s="115"/>
      <c r="S20" s="115"/>
      <c r="T20" s="115"/>
      <c r="U20" s="115"/>
      <c r="V20" s="115"/>
      <c r="W20" s="115"/>
      <c r="X20" s="115"/>
      <c r="Y20" s="115"/>
    </row>
    <row r="21" spans="1:25" ht="15.75" customHeight="1">
      <c r="A21" s="291"/>
      <c r="B21" s="9" t="s">
        <v>63</v>
      </c>
      <c r="C21" s="63"/>
      <c r="D21" s="63"/>
      <c r="E21" s="90" t="s">
        <v>157</v>
      </c>
      <c r="F21" s="138">
        <v>332.8</v>
      </c>
      <c r="G21" s="139">
        <v>1007.9</v>
      </c>
      <c r="H21" s="121">
        <v>4141.6</v>
      </c>
      <c r="I21" s="123">
        <v>2414.3</v>
      </c>
      <c r="J21" s="121">
        <v>0</v>
      </c>
      <c r="K21" s="124">
        <v>500.3</v>
      </c>
      <c r="L21" s="138">
        <v>1488.773</v>
      </c>
      <c r="M21" s="123">
        <v>1450</v>
      </c>
      <c r="N21" s="121"/>
      <c r="O21" s="124"/>
      <c r="P21" s="115"/>
      <c r="Q21" s="115"/>
      <c r="R21" s="115"/>
      <c r="S21" s="115"/>
      <c r="T21" s="115"/>
      <c r="U21" s="115"/>
      <c r="V21" s="115"/>
      <c r="W21" s="115"/>
      <c r="X21" s="115"/>
      <c r="Y21" s="115"/>
    </row>
    <row r="22" spans="1:25" ht="15.75" customHeight="1">
      <c r="A22" s="291"/>
      <c r="B22" s="50" t="s">
        <v>64</v>
      </c>
      <c r="C22" s="51"/>
      <c r="D22" s="51"/>
      <c r="E22" s="96" t="s">
        <v>158</v>
      </c>
      <c r="F22" s="65">
        <v>5193.2</v>
      </c>
      <c r="G22" s="135">
        <v>5693.1</v>
      </c>
      <c r="H22" s="66">
        <v>7957.1</v>
      </c>
      <c r="I22" s="136">
        <v>5805.8</v>
      </c>
      <c r="J22" s="66">
        <v>0</v>
      </c>
      <c r="K22" s="137">
        <v>0.28</v>
      </c>
      <c r="L22" s="65">
        <v>1871.859</v>
      </c>
      <c r="M22" s="136">
        <v>1903</v>
      </c>
      <c r="N22" s="66"/>
      <c r="O22" s="137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ht="15.75" customHeight="1">
      <c r="A23" s="291"/>
      <c r="B23" s="7" t="s">
        <v>65</v>
      </c>
      <c r="C23" s="52" t="s">
        <v>66</v>
      </c>
      <c r="D23" s="53"/>
      <c r="E23" s="95"/>
      <c r="F23" s="67">
        <v>2374.8</v>
      </c>
      <c r="G23" s="125">
        <v>2995.6</v>
      </c>
      <c r="H23" s="68">
        <v>1265.9</v>
      </c>
      <c r="I23" s="126">
        <v>2105.4</v>
      </c>
      <c r="J23" s="68">
        <v>0</v>
      </c>
      <c r="K23" s="127">
        <v>0</v>
      </c>
      <c r="L23" s="67">
        <v>648.236</v>
      </c>
      <c r="M23" s="126">
        <v>787</v>
      </c>
      <c r="N23" s="68"/>
      <c r="O23" s="127"/>
      <c r="P23" s="115"/>
      <c r="Q23" s="115"/>
      <c r="R23" s="115"/>
      <c r="S23" s="115"/>
      <c r="T23" s="115"/>
      <c r="U23" s="115"/>
      <c r="V23" s="115"/>
      <c r="W23" s="115"/>
      <c r="X23" s="115"/>
      <c r="Y23" s="115"/>
    </row>
    <row r="24" spans="1:25" ht="15.75" customHeight="1">
      <c r="A24" s="291"/>
      <c r="B24" s="44" t="s">
        <v>159</v>
      </c>
      <c r="C24" s="43"/>
      <c r="D24" s="43"/>
      <c r="E24" s="91" t="s">
        <v>160</v>
      </c>
      <c r="F24" s="69">
        <f>F21-F22</f>
        <v>-4860.4</v>
      </c>
      <c r="G24" s="128">
        <f aca="true" t="shared" si="2" ref="G24:O24">G21-G22</f>
        <v>-4685.200000000001</v>
      </c>
      <c r="H24" s="69">
        <f t="shared" si="2"/>
        <v>-3815.5</v>
      </c>
      <c r="I24" s="128">
        <f t="shared" si="2"/>
        <v>-3391.5</v>
      </c>
      <c r="J24" s="69">
        <f t="shared" si="2"/>
        <v>0</v>
      </c>
      <c r="K24" s="128">
        <f t="shared" si="2"/>
        <v>500.02000000000004</v>
      </c>
      <c r="L24" s="69">
        <f t="shared" si="2"/>
        <v>-383.086</v>
      </c>
      <c r="M24" s="128">
        <f t="shared" si="2"/>
        <v>-453</v>
      </c>
      <c r="N24" s="69">
        <f t="shared" si="2"/>
        <v>0</v>
      </c>
      <c r="O24" s="128">
        <f t="shared" si="2"/>
        <v>0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</row>
    <row r="25" spans="1:25" ht="15.75" customHeight="1">
      <c r="A25" s="291"/>
      <c r="B25" s="101" t="s">
        <v>67</v>
      </c>
      <c r="C25" s="53"/>
      <c r="D25" s="53"/>
      <c r="E25" s="293" t="s">
        <v>161</v>
      </c>
      <c r="F25" s="304">
        <v>4860.4</v>
      </c>
      <c r="G25" s="302">
        <v>4685.2</v>
      </c>
      <c r="H25" s="300">
        <v>3815.5</v>
      </c>
      <c r="I25" s="302">
        <v>3391.5</v>
      </c>
      <c r="J25" s="300">
        <v>0</v>
      </c>
      <c r="K25" s="302">
        <v>0</v>
      </c>
      <c r="L25" s="304">
        <v>383.086</v>
      </c>
      <c r="M25" s="302">
        <v>453</v>
      </c>
      <c r="N25" s="300"/>
      <c r="O25" s="302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ht="15.75" customHeight="1">
      <c r="A26" s="291"/>
      <c r="B26" s="9" t="s">
        <v>68</v>
      </c>
      <c r="C26" s="63"/>
      <c r="D26" s="63"/>
      <c r="E26" s="294"/>
      <c r="F26" s="305"/>
      <c r="G26" s="303"/>
      <c r="H26" s="301"/>
      <c r="I26" s="303"/>
      <c r="J26" s="301"/>
      <c r="K26" s="303"/>
      <c r="L26" s="305"/>
      <c r="M26" s="303"/>
      <c r="N26" s="301"/>
      <c r="O26" s="303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  <row r="27" spans="1:25" ht="15.75" customHeight="1">
      <c r="A27" s="292"/>
      <c r="B27" s="47" t="s">
        <v>162</v>
      </c>
      <c r="C27" s="31"/>
      <c r="D27" s="31"/>
      <c r="E27" s="92" t="s">
        <v>163</v>
      </c>
      <c r="F27" s="73">
        <f>F24+F25</f>
        <v>0</v>
      </c>
      <c r="G27" s="140">
        <f aca="true" t="shared" si="3" ref="G27:O27">G24+G25</f>
        <v>0</v>
      </c>
      <c r="H27" s="73">
        <f t="shared" si="3"/>
        <v>0</v>
      </c>
      <c r="I27" s="140">
        <f t="shared" si="3"/>
        <v>0</v>
      </c>
      <c r="J27" s="73">
        <f t="shared" si="3"/>
        <v>0</v>
      </c>
      <c r="K27" s="140">
        <f t="shared" si="3"/>
        <v>500.02000000000004</v>
      </c>
      <c r="L27" s="73">
        <f t="shared" si="3"/>
        <v>0</v>
      </c>
      <c r="M27" s="140">
        <f t="shared" si="3"/>
        <v>0</v>
      </c>
      <c r="N27" s="73">
        <f t="shared" si="3"/>
        <v>0</v>
      </c>
      <c r="O27" s="140">
        <f t="shared" si="3"/>
        <v>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</row>
    <row r="28" spans="1:25" ht="15.75" customHeight="1">
      <c r="A28" s="13"/>
      <c r="F28" s="115"/>
      <c r="G28" s="115"/>
      <c r="H28" s="115"/>
      <c r="I28" s="115"/>
      <c r="J28" s="115"/>
      <c r="K28" s="115"/>
      <c r="L28" s="141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</row>
    <row r="29" spans="1:25" ht="15.75" customHeight="1">
      <c r="A29" s="31"/>
      <c r="F29" s="115"/>
      <c r="G29" s="115"/>
      <c r="H29" s="115"/>
      <c r="I29" s="115"/>
      <c r="J29" s="142"/>
      <c r="K29" s="142"/>
      <c r="L29" s="141"/>
      <c r="M29" s="115"/>
      <c r="N29" s="115"/>
      <c r="O29" s="142" t="s">
        <v>164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42"/>
    </row>
    <row r="30" spans="1:25" ht="15.75" customHeight="1">
      <c r="A30" s="284" t="s">
        <v>69</v>
      </c>
      <c r="B30" s="285"/>
      <c r="C30" s="285"/>
      <c r="D30" s="285"/>
      <c r="E30" s="286"/>
      <c r="F30" s="306" t="s">
        <v>260</v>
      </c>
      <c r="G30" s="307"/>
      <c r="H30" s="306" t="s">
        <v>261</v>
      </c>
      <c r="I30" s="307"/>
      <c r="J30" s="306" t="s">
        <v>262</v>
      </c>
      <c r="K30" s="307"/>
      <c r="L30" s="306"/>
      <c r="M30" s="307"/>
      <c r="N30" s="306"/>
      <c r="O30" s="307"/>
      <c r="P30" s="143"/>
      <c r="Q30" s="141"/>
      <c r="R30" s="143"/>
      <c r="S30" s="141"/>
      <c r="T30" s="143"/>
      <c r="U30" s="141"/>
      <c r="V30" s="143"/>
      <c r="W30" s="141"/>
      <c r="X30" s="143"/>
      <c r="Y30" s="141"/>
    </row>
    <row r="31" spans="1:25" ht="15.75" customHeight="1">
      <c r="A31" s="287"/>
      <c r="B31" s="288"/>
      <c r="C31" s="288"/>
      <c r="D31" s="288"/>
      <c r="E31" s="289"/>
      <c r="F31" s="110" t="s">
        <v>246</v>
      </c>
      <c r="G31" s="38" t="s">
        <v>2</v>
      </c>
      <c r="H31" s="110" t="s">
        <v>246</v>
      </c>
      <c r="I31" s="38" t="s">
        <v>2</v>
      </c>
      <c r="J31" s="110" t="s">
        <v>246</v>
      </c>
      <c r="K31" s="38" t="s">
        <v>2</v>
      </c>
      <c r="L31" s="110" t="s">
        <v>246</v>
      </c>
      <c r="M31" s="38" t="s">
        <v>2</v>
      </c>
      <c r="N31" s="110" t="s">
        <v>246</v>
      </c>
      <c r="O31" s="213" t="s">
        <v>2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</row>
    <row r="32" spans="1:25" ht="15.75" customHeight="1">
      <c r="A32" s="290" t="s">
        <v>85</v>
      </c>
      <c r="B32" s="55" t="s">
        <v>50</v>
      </c>
      <c r="C32" s="56"/>
      <c r="D32" s="56"/>
      <c r="E32" s="15" t="s">
        <v>41</v>
      </c>
      <c r="F32" s="111">
        <v>6511</v>
      </c>
      <c r="G32" s="148">
        <v>6117</v>
      </c>
      <c r="H32" s="66">
        <v>89</v>
      </c>
      <c r="I32" s="113">
        <v>53</v>
      </c>
      <c r="J32" s="255">
        <v>93.3</v>
      </c>
      <c r="K32" s="114">
        <v>103.308406</v>
      </c>
      <c r="L32" s="66"/>
      <c r="M32" s="148"/>
      <c r="N32" s="111"/>
      <c r="O32" s="149"/>
      <c r="P32" s="148"/>
      <c r="Q32" s="148"/>
      <c r="R32" s="148"/>
      <c r="S32" s="148"/>
      <c r="T32" s="150"/>
      <c r="U32" s="150"/>
      <c r="V32" s="148"/>
      <c r="W32" s="148"/>
      <c r="X32" s="150"/>
      <c r="Y32" s="150"/>
    </row>
    <row r="33" spans="1:25" ht="15.75" customHeight="1">
      <c r="A33" s="296"/>
      <c r="B33" s="8"/>
      <c r="C33" s="52" t="s">
        <v>70</v>
      </c>
      <c r="D33" s="53"/>
      <c r="E33" s="99"/>
      <c r="F33" s="68">
        <v>5765</v>
      </c>
      <c r="G33" s="151">
        <v>5427</v>
      </c>
      <c r="H33" s="68">
        <v>71</v>
      </c>
      <c r="I33" s="126">
        <v>44</v>
      </c>
      <c r="J33" s="256">
        <v>0</v>
      </c>
      <c r="K33" s="127">
        <v>0</v>
      </c>
      <c r="L33" s="68"/>
      <c r="M33" s="151"/>
      <c r="N33" s="68"/>
      <c r="O33" s="125"/>
      <c r="P33" s="148"/>
      <c r="Q33" s="148"/>
      <c r="R33" s="148"/>
      <c r="S33" s="148"/>
      <c r="T33" s="150"/>
      <c r="U33" s="150"/>
      <c r="V33" s="148"/>
      <c r="W33" s="148"/>
      <c r="X33" s="150"/>
      <c r="Y33" s="150"/>
    </row>
    <row r="34" spans="1:25" ht="15.75" customHeight="1">
      <c r="A34" s="296"/>
      <c r="B34" s="8"/>
      <c r="C34" s="24"/>
      <c r="D34" s="30" t="s">
        <v>71</v>
      </c>
      <c r="E34" s="94"/>
      <c r="F34" s="70"/>
      <c r="G34" s="116"/>
      <c r="H34" s="70">
        <v>71</v>
      </c>
      <c r="I34" s="117">
        <v>44</v>
      </c>
      <c r="J34" s="257">
        <v>0</v>
      </c>
      <c r="K34" s="118">
        <v>0</v>
      </c>
      <c r="L34" s="70"/>
      <c r="M34" s="116"/>
      <c r="N34" s="70"/>
      <c r="O34" s="128"/>
      <c r="P34" s="148"/>
      <c r="Q34" s="148"/>
      <c r="R34" s="148"/>
      <c r="S34" s="148"/>
      <c r="T34" s="150"/>
      <c r="U34" s="150"/>
      <c r="V34" s="148"/>
      <c r="W34" s="148"/>
      <c r="X34" s="150"/>
      <c r="Y34" s="150"/>
    </row>
    <row r="35" spans="1:25" ht="15.75" customHeight="1">
      <c r="A35" s="296"/>
      <c r="B35" s="10"/>
      <c r="C35" s="62" t="s">
        <v>72</v>
      </c>
      <c r="D35" s="63"/>
      <c r="E35" s="100"/>
      <c r="F35" s="152">
        <v>746</v>
      </c>
      <c r="G35" s="122">
        <v>689</v>
      </c>
      <c r="H35" s="121">
        <v>18</v>
      </c>
      <c r="I35" s="123">
        <v>9</v>
      </c>
      <c r="J35" s="258">
        <v>93.3</v>
      </c>
      <c r="K35" s="153">
        <v>103.308406</v>
      </c>
      <c r="L35" s="121"/>
      <c r="M35" s="122"/>
      <c r="N35" s="121"/>
      <c r="O35" s="139"/>
      <c r="P35" s="148"/>
      <c r="Q35" s="148"/>
      <c r="R35" s="148"/>
      <c r="S35" s="148"/>
      <c r="T35" s="150"/>
      <c r="U35" s="150"/>
      <c r="V35" s="148"/>
      <c r="W35" s="148"/>
      <c r="X35" s="150"/>
      <c r="Y35" s="150"/>
    </row>
    <row r="36" spans="1:25" ht="15.75" customHeight="1">
      <c r="A36" s="296"/>
      <c r="B36" s="50" t="s">
        <v>53</v>
      </c>
      <c r="C36" s="51"/>
      <c r="D36" s="51"/>
      <c r="E36" s="15" t="s">
        <v>42</v>
      </c>
      <c r="F36" s="66">
        <v>6022</v>
      </c>
      <c r="G36" s="148">
        <v>5395</v>
      </c>
      <c r="H36" s="66">
        <v>27</v>
      </c>
      <c r="I36" s="136">
        <v>30</v>
      </c>
      <c r="J36" s="255">
        <v>35.6</v>
      </c>
      <c r="K36" s="137">
        <v>47.391708999999985</v>
      </c>
      <c r="L36" s="66"/>
      <c r="M36" s="148"/>
      <c r="N36" s="66"/>
      <c r="O36" s="135"/>
      <c r="P36" s="148"/>
      <c r="Q36" s="148"/>
      <c r="R36" s="148"/>
      <c r="S36" s="148"/>
      <c r="T36" s="148"/>
      <c r="U36" s="148"/>
      <c r="V36" s="148"/>
      <c r="W36" s="148"/>
      <c r="X36" s="150"/>
      <c r="Y36" s="150"/>
    </row>
    <row r="37" spans="1:25" ht="15.75" customHeight="1">
      <c r="A37" s="296"/>
      <c r="B37" s="8"/>
      <c r="C37" s="30" t="s">
        <v>73</v>
      </c>
      <c r="D37" s="43"/>
      <c r="E37" s="94"/>
      <c r="F37" s="70">
        <v>2291</v>
      </c>
      <c r="G37" s="116">
        <v>3986</v>
      </c>
      <c r="H37" s="70">
        <v>4</v>
      </c>
      <c r="I37" s="117">
        <v>3</v>
      </c>
      <c r="J37" s="257">
        <v>20.1</v>
      </c>
      <c r="K37" s="118">
        <v>30.00283899999999</v>
      </c>
      <c r="L37" s="70"/>
      <c r="M37" s="116"/>
      <c r="N37" s="70"/>
      <c r="O37" s="128"/>
      <c r="P37" s="148"/>
      <c r="Q37" s="148"/>
      <c r="R37" s="148"/>
      <c r="S37" s="148"/>
      <c r="T37" s="148"/>
      <c r="U37" s="148"/>
      <c r="V37" s="148"/>
      <c r="W37" s="148"/>
      <c r="X37" s="150"/>
      <c r="Y37" s="150"/>
    </row>
    <row r="38" spans="1:25" ht="15.75" customHeight="1">
      <c r="A38" s="296"/>
      <c r="B38" s="10"/>
      <c r="C38" s="30" t="s">
        <v>74</v>
      </c>
      <c r="D38" s="43"/>
      <c r="E38" s="94"/>
      <c r="F38" s="70">
        <v>3731</v>
      </c>
      <c r="G38" s="128">
        <v>1409</v>
      </c>
      <c r="H38" s="69">
        <v>23</v>
      </c>
      <c r="I38" s="117">
        <v>27</v>
      </c>
      <c r="J38" s="260">
        <v>15.6</v>
      </c>
      <c r="K38" s="153">
        <v>17.38887</v>
      </c>
      <c r="L38" s="70"/>
      <c r="M38" s="116"/>
      <c r="N38" s="70"/>
      <c r="O38" s="128"/>
      <c r="P38" s="148"/>
      <c r="Q38" s="148"/>
      <c r="R38" s="150"/>
      <c r="S38" s="150"/>
      <c r="T38" s="148"/>
      <c r="U38" s="148"/>
      <c r="V38" s="148"/>
      <c r="W38" s="148"/>
      <c r="X38" s="150"/>
      <c r="Y38" s="150"/>
    </row>
    <row r="39" spans="1:25" ht="15.75" customHeight="1">
      <c r="A39" s="297"/>
      <c r="B39" s="11" t="s">
        <v>75</v>
      </c>
      <c r="C39" s="12"/>
      <c r="D39" s="12"/>
      <c r="E39" s="98" t="s">
        <v>165</v>
      </c>
      <c r="F39" s="73">
        <f>F32-F36</f>
        <v>489</v>
      </c>
      <c r="G39" s="140">
        <f aca="true" t="shared" si="4" ref="G39:O39">G32-G36</f>
        <v>722</v>
      </c>
      <c r="H39" s="73">
        <f>H32-H36</f>
        <v>62</v>
      </c>
      <c r="I39" s="140">
        <f t="shared" si="4"/>
        <v>23</v>
      </c>
      <c r="J39" s="261">
        <f t="shared" si="4"/>
        <v>57.699999999999996</v>
      </c>
      <c r="K39" s="140">
        <f t="shared" si="4"/>
        <v>55.91669700000002</v>
      </c>
      <c r="L39" s="73">
        <f t="shared" si="4"/>
        <v>0</v>
      </c>
      <c r="M39" s="140">
        <f t="shared" si="4"/>
        <v>0</v>
      </c>
      <c r="N39" s="73">
        <f t="shared" si="4"/>
        <v>0</v>
      </c>
      <c r="O39" s="140">
        <f t="shared" si="4"/>
        <v>0</v>
      </c>
      <c r="P39" s="148"/>
      <c r="Q39" s="148"/>
      <c r="R39" s="148"/>
      <c r="S39" s="148"/>
      <c r="T39" s="148"/>
      <c r="U39" s="148"/>
      <c r="V39" s="148"/>
      <c r="W39" s="148"/>
      <c r="X39" s="150"/>
      <c r="Y39" s="150"/>
    </row>
    <row r="40" spans="1:25" ht="15.75" customHeight="1">
      <c r="A40" s="290" t="s">
        <v>86</v>
      </c>
      <c r="B40" s="50" t="s">
        <v>76</v>
      </c>
      <c r="C40" s="51"/>
      <c r="D40" s="51"/>
      <c r="E40" s="15" t="s">
        <v>44</v>
      </c>
      <c r="F40" s="66">
        <v>7385</v>
      </c>
      <c r="G40" s="135">
        <v>9140</v>
      </c>
      <c r="H40" s="65">
        <v>77</v>
      </c>
      <c r="I40" s="136">
        <v>101</v>
      </c>
      <c r="J40" s="259">
        <v>66</v>
      </c>
      <c r="K40" s="137">
        <v>153.926477</v>
      </c>
      <c r="L40" s="66"/>
      <c r="M40" s="148"/>
      <c r="N40" s="66"/>
      <c r="O40" s="135"/>
      <c r="P40" s="148"/>
      <c r="Q40" s="148"/>
      <c r="R40" s="148"/>
      <c r="S40" s="148"/>
      <c r="T40" s="150"/>
      <c r="U40" s="150"/>
      <c r="V40" s="150"/>
      <c r="W40" s="150"/>
      <c r="X40" s="148"/>
      <c r="Y40" s="148"/>
    </row>
    <row r="41" spans="1:25" ht="15.75" customHeight="1">
      <c r="A41" s="298"/>
      <c r="B41" s="10"/>
      <c r="C41" s="30" t="s">
        <v>77</v>
      </c>
      <c r="D41" s="43"/>
      <c r="E41" s="94"/>
      <c r="F41" s="70">
        <v>1573</v>
      </c>
      <c r="G41" s="155">
        <v>2353</v>
      </c>
      <c r="H41" s="154">
        <v>0</v>
      </c>
      <c r="I41" s="153">
        <v>5</v>
      </c>
      <c r="J41" s="262">
        <v>9</v>
      </c>
      <c r="K41" s="118">
        <v>99</v>
      </c>
      <c r="L41" s="70"/>
      <c r="M41" s="116"/>
      <c r="N41" s="70"/>
      <c r="O41" s="128"/>
      <c r="P41" s="150"/>
      <c r="Q41" s="150"/>
      <c r="R41" s="150"/>
      <c r="S41" s="150"/>
      <c r="T41" s="150"/>
      <c r="U41" s="150"/>
      <c r="V41" s="150"/>
      <c r="W41" s="150"/>
      <c r="X41" s="148"/>
      <c r="Y41" s="148"/>
    </row>
    <row r="42" spans="1:25" ht="15.75" customHeight="1">
      <c r="A42" s="298"/>
      <c r="B42" s="50" t="s">
        <v>64</v>
      </c>
      <c r="C42" s="51"/>
      <c r="D42" s="51"/>
      <c r="E42" s="15" t="s">
        <v>45</v>
      </c>
      <c r="F42" s="66">
        <v>8052</v>
      </c>
      <c r="G42" s="135">
        <v>9895</v>
      </c>
      <c r="H42" s="65">
        <v>133</v>
      </c>
      <c r="I42" s="136">
        <v>135</v>
      </c>
      <c r="J42" s="259">
        <v>124.2</v>
      </c>
      <c r="K42" s="137">
        <v>209.305754</v>
      </c>
      <c r="L42" s="66"/>
      <c r="M42" s="148"/>
      <c r="N42" s="66"/>
      <c r="O42" s="135"/>
      <c r="P42" s="148"/>
      <c r="Q42" s="148"/>
      <c r="R42" s="148"/>
      <c r="S42" s="148"/>
      <c r="T42" s="150"/>
      <c r="U42" s="150"/>
      <c r="V42" s="148"/>
      <c r="W42" s="148"/>
      <c r="X42" s="148"/>
      <c r="Y42" s="148"/>
    </row>
    <row r="43" spans="1:25" ht="15.75" customHeight="1">
      <c r="A43" s="298"/>
      <c r="B43" s="10"/>
      <c r="C43" s="30" t="s">
        <v>78</v>
      </c>
      <c r="D43" s="43"/>
      <c r="E43" s="94"/>
      <c r="F43" s="152">
        <v>2819</v>
      </c>
      <c r="G43" s="128">
        <v>2667</v>
      </c>
      <c r="H43" s="69">
        <v>133</v>
      </c>
      <c r="I43" s="117">
        <v>129</v>
      </c>
      <c r="J43" s="260">
        <v>114</v>
      </c>
      <c r="K43" s="153">
        <v>109.852954</v>
      </c>
      <c r="L43" s="70"/>
      <c r="M43" s="116"/>
      <c r="N43" s="70"/>
      <c r="O43" s="128"/>
      <c r="P43" s="148"/>
      <c r="Q43" s="148"/>
      <c r="R43" s="150"/>
      <c r="S43" s="148"/>
      <c r="T43" s="150"/>
      <c r="U43" s="150"/>
      <c r="V43" s="148"/>
      <c r="W43" s="148"/>
      <c r="X43" s="150"/>
      <c r="Y43" s="150"/>
    </row>
    <row r="44" spans="1:25" ht="15.75" customHeight="1">
      <c r="A44" s="299"/>
      <c r="B44" s="47" t="s">
        <v>75</v>
      </c>
      <c r="C44" s="31"/>
      <c r="D44" s="31"/>
      <c r="E44" s="98" t="s">
        <v>166</v>
      </c>
      <c r="F44" s="130">
        <f>F40-F42</f>
        <v>-667</v>
      </c>
      <c r="G44" s="131">
        <f aca="true" t="shared" si="5" ref="G44:O44">G40-G42</f>
        <v>-755</v>
      </c>
      <c r="H44" s="130">
        <f>H40-H42</f>
        <v>-56</v>
      </c>
      <c r="I44" s="131">
        <f t="shared" si="5"/>
        <v>-34</v>
      </c>
      <c r="J44" s="263">
        <f t="shared" si="5"/>
        <v>-58.2</v>
      </c>
      <c r="K44" s="131">
        <f t="shared" si="5"/>
        <v>-55.379277</v>
      </c>
      <c r="L44" s="130">
        <f t="shared" si="5"/>
        <v>0</v>
      </c>
      <c r="M44" s="131">
        <f t="shared" si="5"/>
        <v>0</v>
      </c>
      <c r="N44" s="130">
        <f t="shared" si="5"/>
        <v>0</v>
      </c>
      <c r="O44" s="131">
        <f t="shared" si="5"/>
        <v>0</v>
      </c>
      <c r="P44" s="150"/>
      <c r="Q44" s="150"/>
      <c r="R44" s="148"/>
      <c r="S44" s="148"/>
      <c r="T44" s="150"/>
      <c r="U44" s="150"/>
      <c r="V44" s="148"/>
      <c r="W44" s="148"/>
      <c r="X44" s="148"/>
      <c r="Y44" s="148"/>
    </row>
    <row r="45" spans="1:25" ht="15.75" customHeight="1">
      <c r="A45" s="275" t="s">
        <v>87</v>
      </c>
      <c r="B45" s="25" t="s">
        <v>79</v>
      </c>
      <c r="C45" s="20"/>
      <c r="D45" s="20"/>
      <c r="E45" s="97" t="s">
        <v>167</v>
      </c>
      <c r="F45" s="156">
        <f>F39+F44</f>
        <v>-178</v>
      </c>
      <c r="G45" s="157">
        <f aca="true" t="shared" si="6" ref="G45:O45">G39+G44</f>
        <v>-33</v>
      </c>
      <c r="H45" s="156">
        <f>H39+H44</f>
        <v>6</v>
      </c>
      <c r="I45" s="157">
        <f t="shared" si="6"/>
        <v>-11</v>
      </c>
      <c r="J45" s="264">
        <f t="shared" si="6"/>
        <v>-0.5000000000000071</v>
      </c>
      <c r="K45" s="157">
        <f t="shared" si="6"/>
        <v>0.5374200000000187</v>
      </c>
      <c r="L45" s="156">
        <f t="shared" si="6"/>
        <v>0</v>
      </c>
      <c r="M45" s="157">
        <f t="shared" si="6"/>
        <v>0</v>
      </c>
      <c r="N45" s="156">
        <f t="shared" si="6"/>
        <v>0</v>
      </c>
      <c r="O45" s="157">
        <f t="shared" si="6"/>
        <v>0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15.75" customHeight="1">
      <c r="A46" s="276"/>
      <c r="B46" s="44" t="s">
        <v>80</v>
      </c>
      <c r="C46" s="43"/>
      <c r="D46" s="43"/>
      <c r="E46" s="43"/>
      <c r="F46" s="152"/>
      <c r="G46" s="155"/>
      <c r="H46" s="154"/>
      <c r="I46" s="153"/>
      <c r="J46" s="262">
        <v>0</v>
      </c>
      <c r="K46" s="153">
        <v>0</v>
      </c>
      <c r="L46" s="70"/>
      <c r="M46" s="116"/>
      <c r="N46" s="152"/>
      <c r="O46" s="129"/>
      <c r="P46" s="150"/>
      <c r="Q46" s="150"/>
      <c r="R46" s="150"/>
      <c r="S46" s="150"/>
      <c r="T46" s="150"/>
      <c r="U46" s="150"/>
      <c r="V46" s="150"/>
      <c r="W46" s="150"/>
      <c r="X46" s="150"/>
      <c r="Y46" s="150"/>
    </row>
    <row r="47" spans="1:25" ht="15.75" customHeight="1">
      <c r="A47" s="276"/>
      <c r="B47" s="44" t="s">
        <v>81</v>
      </c>
      <c r="C47" s="43"/>
      <c r="D47" s="43"/>
      <c r="E47" s="43"/>
      <c r="F47" s="70">
        <v>1040</v>
      </c>
      <c r="G47" s="116">
        <v>917</v>
      </c>
      <c r="H47" s="70">
        <v>8</v>
      </c>
      <c r="I47" s="117">
        <v>2</v>
      </c>
      <c r="J47" s="257">
        <v>1.4</v>
      </c>
      <c r="K47" s="118">
        <v>1.8754200000000127</v>
      </c>
      <c r="L47" s="70"/>
      <c r="M47" s="116"/>
      <c r="N47" s="70"/>
      <c r="O47" s="12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15.75" customHeight="1">
      <c r="A48" s="277"/>
      <c r="B48" s="47" t="s">
        <v>82</v>
      </c>
      <c r="C48" s="31"/>
      <c r="D48" s="31"/>
      <c r="E48" s="31"/>
      <c r="F48" s="74">
        <v>787</v>
      </c>
      <c r="G48" s="158">
        <v>774</v>
      </c>
      <c r="H48" s="74">
        <v>8</v>
      </c>
      <c r="I48" s="159">
        <v>2</v>
      </c>
      <c r="J48" s="265">
        <v>2</v>
      </c>
      <c r="K48" s="160">
        <v>1</v>
      </c>
      <c r="L48" s="74"/>
      <c r="M48" s="158"/>
      <c r="N48" s="74"/>
      <c r="O48" s="140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15" ht="15.75" customHeight="1">
      <c r="A49" s="13" t="s">
        <v>168</v>
      </c>
      <c r="O49" s="6"/>
    </row>
    <row r="50" spans="1:15" ht="15.75" customHeight="1">
      <c r="A50" s="13"/>
      <c r="O50" s="8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70" zoomScaleSheetLayoutView="70" zoomScalePageLayoutView="0" workbookViewId="0" topLeftCell="A1">
      <selection activeCell="E37" sqref="E37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3" t="s">
        <v>0</v>
      </c>
      <c r="B1" s="163"/>
      <c r="C1" s="216" t="s">
        <v>266</v>
      </c>
      <c r="D1" s="217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8"/>
      <c r="B5" s="218" t="s">
        <v>247</v>
      </c>
      <c r="C5" s="218"/>
      <c r="D5" s="218"/>
      <c r="H5" s="37"/>
      <c r="L5" s="37"/>
      <c r="N5" s="37" t="s">
        <v>170</v>
      </c>
    </row>
    <row r="6" spans="1:14" ht="15" customHeight="1">
      <c r="A6" s="219"/>
      <c r="B6" s="220"/>
      <c r="C6" s="220"/>
      <c r="D6" s="220"/>
      <c r="E6" s="311" t="s">
        <v>263</v>
      </c>
      <c r="F6" s="312"/>
      <c r="G6" s="311" t="s">
        <v>264</v>
      </c>
      <c r="H6" s="312"/>
      <c r="I6" s="221"/>
      <c r="J6" s="222"/>
      <c r="K6" s="311"/>
      <c r="L6" s="312"/>
      <c r="M6" s="311"/>
      <c r="N6" s="312"/>
    </row>
    <row r="7" spans="1:14" ht="15" customHeight="1">
      <c r="A7" s="59"/>
      <c r="B7" s="60"/>
      <c r="C7" s="60"/>
      <c r="D7" s="60"/>
      <c r="E7" s="223" t="s">
        <v>246</v>
      </c>
      <c r="F7" s="224" t="s">
        <v>2</v>
      </c>
      <c r="G7" s="223" t="s">
        <v>246</v>
      </c>
      <c r="H7" s="224" t="s">
        <v>2</v>
      </c>
      <c r="I7" s="223" t="s">
        <v>246</v>
      </c>
      <c r="J7" s="224" t="s">
        <v>2</v>
      </c>
      <c r="K7" s="223" t="s">
        <v>246</v>
      </c>
      <c r="L7" s="224" t="s">
        <v>2</v>
      </c>
      <c r="M7" s="223" t="s">
        <v>246</v>
      </c>
      <c r="N7" s="254" t="s">
        <v>2</v>
      </c>
    </row>
    <row r="8" spans="1:14" ht="18" customHeight="1">
      <c r="A8" s="266" t="s">
        <v>171</v>
      </c>
      <c r="B8" s="225" t="s">
        <v>172</v>
      </c>
      <c r="C8" s="226"/>
      <c r="D8" s="226"/>
      <c r="E8" s="227">
        <v>1</v>
      </c>
      <c r="F8" s="228">
        <v>1</v>
      </c>
      <c r="G8" s="227"/>
      <c r="H8" s="229">
        <v>1</v>
      </c>
      <c r="I8" s="227"/>
      <c r="J8" s="228"/>
      <c r="K8" s="227"/>
      <c r="L8" s="229"/>
      <c r="M8" s="227"/>
      <c r="N8" s="229"/>
    </row>
    <row r="9" spans="1:14" ht="18" customHeight="1">
      <c r="A9" s="267"/>
      <c r="B9" s="266" t="s">
        <v>173</v>
      </c>
      <c r="C9" s="182" t="s">
        <v>174</v>
      </c>
      <c r="D9" s="183"/>
      <c r="E9" s="230">
        <v>5.2</v>
      </c>
      <c r="F9" s="231">
        <v>5.2</v>
      </c>
      <c r="G9" s="230"/>
      <c r="H9" s="232">
        <v>90</v>
      </c>
      <c r="I9" s="230"/>
      <c r="J9" s="231"/>
      <c r="K9" s="230"/>
      <c r="L9" s="232"/>
      <c r="M9" s="230"/>
      <c r="N9" s="232"/>
    </row>
    <row r="10" spans="1:14" ht="18" customHeight="1">
      <c r="A10" s="267"/>
      <c r="B10" s="267"/>
      <c r="C10" s="44" t="s">
        <v>175</v>
      </c>
      <c r="D10" s="43"/>
      <c r="E10" s="233">
        <v>5.2</v>
      </c>
      <c r="F10" s="234">
        <v>5.2</v>
      </c>
      <c r="G10" s="233"/>
      <c r="H10" s="235">
        <v>90</v>
      </c>
      <c r="I10" s="233"/>
      <c r="J10" s="234"/>
      <c r="K10" s="233"/>
      <c r="L10" s="235"/>
      <c r="M10" s="233"/>
      <c r="N10" s="235"/>
    </row>
    <row r="11" spans="1:14" ht="18" customHeight="1">
      <c r="A11" s="267"/>
      <c r="B11" s="267"/>
      <c r="C11" s="44" t="s">
        <v>176</v>
      </c>
      <c r="D11" s="43"/>
      <c r="E11" s="233"/>
      <c r="F11" s="234"/>
      <c r="G11" s="233"/>
      <c r="H11" s="235"/>
      <c r="I11" s="233"/>
      <c r="J11" s="234"/>
      <c r="K11" s="233"/>
      <c r="L11" s="235"/>
      <c r="M11" s="233"/>
      <c r="N11" s="235"/>
    </row>
    <row r="12" spans="1:14" ht="18" customHeight="1">
      <c r="A12" s="267"/>
      <c r="B12" s="267"/>
      <c r="C12" s="44" t="s">
        <v>177</v>
      </c>
      <c r="D12" s="43"/>
      <c r="E12" s="233"/>
      <c r="F12" s="234"/>
      <c r="G12" s="233"/>
      <c r="H12" s="235"/>
      <c r="I12" s="233"/>
      <c r="J12" s="234"/>
      <c r="K12" s="233"/>
      <c r="L12" s="235"/>
      <c r="M12" s="233"/>
      <c r="N12" s="235"/>
    </row>
    <row r="13" spans="1:14" ht="18" customHeight="1">
      <c r="A13" s="267"/>
      <c r="B13" s="267"/>
      <c r="C13" s="44" t="s">
        <v>178</v>
      </c>
      <c r="D13" s="43"/>
      <c r="E13" s="233"/>
      <c r="F13" s="234"/>
      <c r="G13" s="233"/>
      <c r="H13" s="235"/>
      <c r="I13" s="233"/>
      <c r="J13" s="234"/>
      <c r="K13" s="233"/>
      <c r="L13" s="235"/>
      <c r="M13" s="233"/>
      <c r="N13" s="235"/>
    </row>
    <row r="14" spans="1:14" ht="18" customHeight="1">
      <c r="A14" s="268"/>
      <c r="B14" s="268"/>
      <c r="C14" s="47" t="s">
        <v>179</v>
      </c>
      <c r="D14" s="31"/>
      <c r="E14" s="236"/>
      <c r="F14" s="237"/>
      <c r="G14" s="236"/>
      <c r="H14" s="238"/>
      <c r="I14" s="236"/>
      <c r="J14" s="237"/>
      <c r="K14" s="236"/>
      <c r="L14" s="238"/>
      <c r="M14" s="236"/>
      <c r="N14" s="238"/>
    </row>
    <row r="15" spans="1:14" ht="18" customHeight="1">
      <c r="A15" s="310" t="s">
        <v>180</v>
      </c>
      <c r="B15" s="266" t="s">
        <v>181</v>
      </c>
      <c r="C15" s="182" t="s">
        <v>182</v>
      </c>
      <c r="D15" s="183"/>
      <c r="E15" s="239">
        <v>9964.528774</v>
      </c>
      <c r="F15" s="240">
        <v>7875.026</v>
      </c>
      <c r="G15" s="239"/>
      <c r="H15" s="157">
        <v>104.442</v>
      </c>
      <c r="I15" s="239"/>
      <c r="J15" s="240"/>
      <c r="K15" s="239"/>
      <c r="L15" s="157"/>
      <c r="M15" s="239"/>
      <c r="N15" s="157"/>
    </row>
    <row r="16" spans="1:14" ht="18" customHeight="1">
      <c r="A16" s="267"/>
      <c r="B16" s="267"/>
      <c r="C16" s="44" t="s">
        <v>183</v>
      </c>
      <c r="D16" s="43"/>
      <c r="E16" s="70">
        <v>3779.974791</v>
      </c>
      <c r="F16" s="117">
        <v>4228.208</v>
      </c>
      <c r="G16" s="70"/>
      <c r="H16" s="128">
        <v>100.269</v>
      </c>
      <c r="I16" s="70"/>
      <c r="J16" s="117"/>
      <c r="K16" s="70"/>
      <c r="L16" s="128"/>
      <c r="M16" s="70"/>
      <c r="N16" s="128"/>
    </row>
    <row r="17" spans="1:14" ht="18" customHeight="1">
      <c r="A17" s="267"/>
      <c r="B17" s="267"/>
      <c r="C17" s="44" t="s">
        <v>184</v>
      </c>
      <c r="D17" s="43"/>
      <c r="E17" s="70">
        <v>0</v>
      </c>
      <c r="F17" s="117">
        <v>0</v>
      </c>
      <c r="G17" s="70"/>
      <c r="H17" s="128">
        <v>0</v>
      </c>
      <c r="I17" s="70"/>
      <c r="J17" s="117"/>
      <c r="K17" s="70"/>
      <c r="L17" s="128"/>
      <c r="M17" s="70"/>
      <c r="N17" s="128"/>
    </row>
    <row r="18" spans="1:14" ht="18" customHeight="1">
      <c r="A18" s="267"/>
      <c r="B18" s="268"/>
      <c r="C18" s="47" t="s">
        <v>185</v>
      </c>
      <c r="D18" s="31"/>
      <c r="E18" s="73">
        <v>13744.503565</v>
      </c>
      <c r="F18" s="241">
        <v>12103.235</v>
      </c>
      <c r="G18" s="73"/>
      <c r="H18" s="241">
        <v>204.711</v>
      </c>
      <c r="I18" s="73"/>
      <c r="J18" s="241"/>
      <c r="K18" s="73"/>
      <c r="L18" s="241"/>
      <c r="M18" s="73"/>
      <c r="N18" s="241"/>
    </row>
    <row r="19" spans="1:14" ht="18" customHeight="1">
      <c r="A19" s="267"/>
      <c r="B19" s="266" t="s">
        <v>186</v>
      </c>
      <c r="C19" s="182" t="s">
        <v>187</v>
      </c>
      <c r="D19" s="183"/>
      <c r="E19" s="156">
        <v>5537.410525</v>
      </c>
      <c r="F19" s="157">
        <v>3366.94</v>
      </c>
      <c r="G19" s="156"/>
      <c r="H19" s="157">
        <v>10.945</v>
      </c>
      <c r="I19" s="156"/>
      <c r="J19" s="157"/>
      <c r="K19" s="156"/>
      <c r="L19" s="157"/>
      <c r="M19" s="156"/>
      <c r="N19" s="157"/>
    </row>
    <row r="20" spans="1:14" ht="18" customHeight="1">
      <c r="A20" s="267"/>
      <c r="B20" s="267"/>
      <c r="C20" s="44" t="s">
        <v>188</v>
      </c>
      <c r="D20" s="43"/>
      <c r="E20" s="69">
        <v>848.146741</v>
      </c>
      <c r="F20" s="128">
        <v>1436.359</v>
      </c>
      <c r="G20" s="69"/>
      <c r="H20" s="128">
        <v>0</v>
      </c>
      <c r="I20" s="69"/>
      <c r="J20" s="128"/>
      <c r="K20" s="69"/>
      <c r="L20" s="128"/>
      <c r="M20" s="69"/>
      <c r="N20" s="128"/>
    </row>
    <row r="21" spans="1:14" s="246" customFormat="1" ht="18" customHeight="1">
      <c r="A21" s="267"/>
      <c r="B21" s="267"/>
      <c r="C21" s="242" t="s">
        <v>189</v>
      </c>
      <c r="D21" s="243"/>
      <c r="E21" s="244">
        <v>0</v>
      </c>
      <c r="F21" s="245">
        <v>0</v>
      </c>
      <c r="G21" s="244"/>
      <c r="H21" s="245">
        <v>5.829</v>
      </c>
      <c r="I21" s="244"/>
      <c r="J21" s="245"/>
      <c r="K21" s="244"/>
      <c r="L21" s="245"/>
      <c r="M21" s="244"/>
      <c r="N21" s="245"/>
    </row>
    <row r="22" spans="1:14" ht="18" customHeight="1">
      <c r="A22" s="267"/>
      <c r="B22" s="268"/>
      <c r="C22" s="11" t="s">
        <v>190</v>
      </c>
      <c r="D22" s="12"/>
      <c r="E22" s="73">
        <v>6385.557266</v>
      </c>
      <c r="F22" s="140">
        <v>4803.299</v>
      </c>
      <c r="G22" s="73"/>
      <c r="H22" s="140">
        <v>16.774</v>
      </c>
      <c r="I22" s="73"/>
      <c r="J22" s="140"/>
      <c r="K22" s="73"/>
      <c r="L22" s="140"/>
      <c r="M22" s="73"/>
      <c r="N22" s="140"/>
    </row>
    <row r="23" spans="1:14" ht="18" customHeight="1">
      <c r="A23" s="267"/>
      <c r="B23" s="266" t="s">
        <v>191</v>
      </c>
      <c r="C23" s="182" t="s">
        <v>192</v>
      </c>
      <c r="D23" s="183"/>
      <c r="E23" s="156">
        <v>5.2</v>
      </c>
      <c r="F23" s="157">
        <v>5.2</v>
      </c>
      <c r="G23" s="156"/>
      <c r="H23" s="157">
        <v>90</v>
      </c>
      <c r="I23" s="156"/>
      <c r="J23" s="157"/>
      <c r="K23" s="156"/>
      <c r="L23" s="157"/>
      <c r="M23" s="156"/>
      <c r="N23" s="157"/>
    </row>
    <row r="24" spans="1:14" ht="18" customHeight="1">
      <c r="A24" s="267"/>
      <c r="B24" s="267"/>
      <c r="C24" s="44" t="s">
        <v>193</v>
      </c>
      <c r="D24" s="43"/>
      <c r="E24" s="69">
        <v>0</v>
      </c>
      <c r="F24" s="128">
        <v>0</v>
      </c>
      <c r="G24" s="69"/>
      <c r="H24" s="128">
        <v>97.936</v>
      </c>
      <c r="I24" s="69"/>
      <c r="J24" s="128"/>
      <c r="K24" s="69"/>
      <c r="L24" s="128"/>
      <c r="M24" s="69"/>
      <c r="N24" s="128"/>
    </row>
    <row r="25" spans="1:14" ht="18" customHeight="1">
      <c r="A25" s="267"/>
      <c r="B25" s="267"/>
      <c r="C25" s="44" t="s">
        <v>194</v>
      </c>
      <c r="D25" s="43"/>
      <c r="E25" s="69">
        <v>7353.746299</v>
      </c>
      <c r="F25" s="128">
        <v>7294.735</v>
      </c>
      <c r="G25" s="69"/>
      <c r="H25" s="128">
        <v>0</v>
      </c>
      <c r="I25" s="69"/>
      <c r="J25" s="128"/>
      <c r="K25" s="69"/>
      <c r="L25" s="128"/>
      <c r="M25" s="69"/>
      <c r="N25" s="128"/>
    </row>
    <row r="26" spans="1:14" ht="18" customHeight="1">
      <c r="A26" s="267"/>
      <c r="B26" s="268"/>
      <c r="C26" s="45" t="s">
        <v>195</v>
      </c>
      <c r="D26" s="46"/>
      <c r="E26" s="71">
        <v>7358.946299</v>
      </c>
      <c r="F26" s="140">
        <v>7299.935</v>
      </c>
      <c r="G26" s="71"/>
      <c r="H26" s="140">
        <v>187.936</v>
      </c>
      <c r="I26" s="159"/>
      <c r="J26" s="140"/>
      <c r="K26" s="71"/>
      <c r="L26" s="140"/>
      <c r="M26" s="71"/>
      <c r="N26" s="140"/>
    </row>
    <row r="27" spans="1:14" ht="18" customHeight="1">
      <c r="A27" s="268"/>
      <c r="B27" s="47" t="s">
        <v>196</v>
      </c>
      <c r="C27" s="31"/>
      <c r="D27" s="31"/>
      <c r="E27" s="247">
        <v>13744.503565</v>
      </c>
      <c r="F27" s="140">
        <v>12103.235</v>
      </c>
      <c r="G27" s="73"/>
      <c r="H27" s="140">
        <v>204.711</v>
      </c>
      <c r="I27" s="247"/>
      <c r="J27" s="140"/>
      <c r="K27" s="73"/>
      <c r="L27" s="140"/>
      <c r="M27" s="73"/>
      <c r="N27" s="140"/>
    </row>
    <row r="28" spans="1:14" ht="18" customHeight="1">
      <c r="A28" s="266" t="s">
        <v>197</v>
      </c>
      <c r="B28" s="266" t="s">
        <v>198</v>
      </c>
      <c r="C28" s="182" t="s">
        <v>199</v>
      </c>
      <c r="D28" s="248" t="s">
        <v>41</v>
      </c>
      <c r="E28" s="156">
        <v>3318.886083</v>
      </c>
      <c r="F28" s="157">
        <v>2196.441</v>
      </c>
      <c r="G28" s="156"/>
      <c r="H28" s="157">
        <v>0</v>
      </c>
      <c r="I28" s="156"/>
      <c r="J28" s="157"/>
      <c r="K28" s="156"/>
      <c r="L28" s="157"/>
      <c r="M28" s="156"/>
      <c r="N28" s="157"/>
    </row>
    <row r="29" spans="1:14" ht="18" customHeight="1">
      <c r="A29" s="267"/>
      <c r="B29" s="267"/>
      <c r="C29" s="44" t="s">
        <v>200</v>
      </c>
      <c r="D29" s="249" t="s">
        <v>42</v>
      </c>
      <c r="E29" s="69">
        <v>3227.391403</v>
      </c>
      <c r="F29" s="128">
        <v>2102.388</v>
      </c>
      <c r="G29" s="69"/>
      <c r="H29" s="128">
        <v>27.291</v>
      </c>
      <c r="I29" s="69"/>
      <c r="J29" s="128"/>
      <c r="K29" s="69"/>
      <c r="L29" s="128"/>
      <c r="M29" s="69"/>
      <c r="N29" s="128"/>
    </row>
    <row r="30" spans="1:14" ht="18" customHeight="1">
      <c r="A30" s="267"/>
      <c r="B30" s="267"/>
      <c r="C30" s="44" t="s">
        <v>201</v>
      </c>
      <c r="D30" s="249" t="s">
        <v>202</v>
      </c>
      <c r="E30" s="69">
        <v>96.107794</v>
      </c>
      <c r="F30" s="128">
        <v>71.138</v>
      </c>
      <c r="G30" s="70"/>
      <c r="H30" s="128">
        <v>8.89</v>
      </c>
      <c r="I30" s="69"/>
      <c r="J30" s="128"/>
      <c r="K30" s="69"/>
      <c r="L30" s="128"/>
      <c r="M30" s="69"/>
      <c r="N30" s="128"/>
    </row>
    <row r="31" spans="1:15" ht="18" customHeight="1">
      <c r="A31" s="267"/>
      <c r="B31" s="267"/>
      <c r="C31" s="11" t="s">
        <v>203</v>
      </c>
      <c r="D31" s="250" t="s">
        <v>204</v>
      </c>
      <c r="E31" s="73">
        <f aca="true" t="shared" si="0" ref="E31:N31">E28-E29-E30</f>
        <v>-4.613114000000209</v>
      </c>
      <c r="F31" s="241">
        <f t="shared" si="0"/>
        <v>22.91499999999988</v>
      </c>
      <c r="G31" s="73">
        <f t="shared" si="0"/>
        <v>0</v>
      </c>
      <c r="H31" s="241">
        <f t="shared" si="0"/>
        <v>-36.181</v>
      </c>
      <c r="I31" s="73">
        <f t="shared" si="0"/>
        <v>0</v>
      </c>
      <c r="J31" s="251">
        <f t="shared" si="0"/>
        <v>0</v>
      </c>
      <c r="K31" s="73">
        <f t="shared" si="0"/>
        <v>0</v>
      </c>
      <c r="L31" s="251">
        <f t="shared" si="0"/>
        <v>0</v>
      </c>
      <c r="M31" s="73">
        <f t="shared" si="0"/>
        <v>0</v>
      </c>
      <c r="N31" s="241">
        <f t="shared" si="0"/>
        <v>0</v>
      </c>
      <c r="O31" s="7"/>
    </row>
    <row r="32" spans="1:14" ht="18" customHeight="1">
      <c r="A32" s="267"/>
      <c r="B32" s="267"/>
      <c r="C32" s="182" t="s">
        <v>205</v>
      </c>
      <c r="D32" s="248" t="s">
        <v>206</v>
      </c>
      <c r="E32" s="156">
        <v>63.728248</v>
      </c>
      <c r="F32" s="157">
        <v>83.455</v>
      </c>
      <c r="G32" s="156"/>
      <c r="H32" s="157">
        <v>3.806</v>
      </c>
      <c r="I32" s="156"/>
      <c r="J32" s="157"/>
      <c r="K32" s="156"/>
      <c r="L32" s="157"/>
      <c r="M32" s="156"/>
      <c r="N32" s="157"/>
    </row>
    <row r="33" spans="1:14" ht="18" customHeight="1">
      <c r="A33" s="267"/>
      <c r="B33" s="267"/>
      <c r="C33" s="44" t="s">
        <v>207</v>
      </c>
      <c r="D33" s="249" t="s">
        <v>208</v>
      </c>
      <c r="E33" s="69">
        <v>0.104166</v>
      </c>
      <c r="F33" s="128">
        <v>0</v>
      </c>
      <c r="G33" s="69"/>
      <c r="H33" s="128">
        <v>0.024</v>
      </c>
      <c r="I33" s="69"/>
      <c r="J33" s="128"/>
      <c r="K33" s="69"/>
      <c r="L33" s="128"/>
      <c r="M33" s="69"/>
      <c r="N33" s="128"/>
    </row>
    <row r="34" spans="1:14" ht="18" customHeight="1">
      <c r="A34" s="267"/>
      <c r="B34" s="268"/>
      <c r="C34" s="11" t="s">
        <v>209</v>
      </c>
      <c r="D34" s="250" t="s">
        <v>210</v>
      </c>
      <c r="E34" s="73">
        <f aca="true" t="shared" si="1" ref="E34:N34">E31+E32-E33</f>
        <v>59.01096799999979</v>
      </c>
      <c r="F34" s="140">
        <f t="shared" si="1"/>
        <v>106.36999999999988</v>
      </c>
      <c r="G34" s="73">
        <f t="shared" si="1"/>
        <v>0</v>
      </c>
      <c r="H34" s="140">
        <f t="shared" si="1"/>
        <v>-32.399</v>
      </c>
      <c r="I34" s="73">
        <f t="shared" si="1"/>
        <v>0</v>
      </c>
      <c r="J34" s="140">
        <f t="shared" si="1"/>
        <v>0</v>
      </c>
      <c r="K34" s="73">
        <f t="shared" si="1"/>
        <v>0</v>
      </c>
      <c r="L34" s="140">
        <f t="shared" si="1"/>
        <v>0</v>
      </c>
      <c r="M34" s="73">
        <f t="shared" si="1"/>
        <v>0</v>
      </c>
      <c r="N34" s="140">
        <f t="shared" si="1"/>
        <v>0</v>
      </c>
    </row>
    <row r="35" spans="1:14" ht="18" customHeight="1">
      <c r="A35" s="267"/>
      <c r="B35" s="266" t="s">
        <v>211</v>
      </c>
      <c r="C35" s="182" t="s">
        <v>212</v>
      </c>
      <c r="D35" s="248" t="s">
        <v>213</v>
      </c>
      <c r="E35" s="156">
        <v>0</v>
      </c>
      <c r="F35" s="157">
        <v>0</v>
      </c>
      <c r="G35" s="156"/>
      <c r="H35" s="157">
        <v>59</v>
      </c>
      <c r="I35" s="156"/>
      <c r="J35" s="157"/>
      <c r="K35" s="156"/>
      <c r="L35" s="157"/>
      <c r="M35" s="156"/>
      <c r="N35" s="157"/>
    </row>
    <row r="36" spans="1:14" ht="18" customHeight="1">
      <c r="A36" s="267"/>
      <c r="B36" s="267"/>
      <c r="C36" s="44" t="s">
        <v>214</v>
      </c>
      <c r="D36" s="249" t="s">
        <v>215</v>
      </c>
      <c r="E36" s="69">
        <v>0</v>
      </c>
      <c r="F36" s="128">
        <v>0</v>
      </c>
      <c r="G36" s="69"/>
      <c r="H36" s="128">
        <v>26.6</v>
      </c>
      <c r="I36" s="69"/>
      <c r="J36" s="128"/>
      <c r="K36" s="69"/>
      <c r="L36" s="128"/>
      <c r="M36" s="69"/>
      <c r="N36" s="128"/>
    </row>
    <row r="37" spans="1:14" ht="18" customHeight="1">
      <c r="A37" s="267"/>
      <c r="B37" s="267"/>
      <c r="C37" s="44" t="s">
        <v>216</v>
      </c>
      <c r="D37" s="249" t="s">
        <v>217</v>
      </c>
      <c r="E37" s="69">
        <f aca="true" t="shared" si="2" ref="E37:N37">E34+E35-E36</f>
        <v>59.01096799999979</v>
      </c>
      <c r="F37" s="128">
        <f t="shared" si="2"/>
        <v>106.36999999999988</v>
      </c>
      <c r="G37" s="69">
        <f t="shared" si="2"/>
        <v>0</v>
      </c>
      <c r="H37" s="128">
        <f t="shared" si="2"/>
        <v>0.0009999999999976694</v>
      </c>
      <c r="I37" s="69">
        <f t="shared" si="2"/>
        <v>0</v>
      </c>
      <c r="J37" s="128">
        <f t="shared" si="2"/>
        <v>0</v>
      </c>
      <c r="K37" s="69">
        <f t="shared" si="2"/>
        <v>0</v>
      </c>
      <c r="L37" s="128">
        <f t="shared" si="2"/>
        <v>0</v>
      </c>
      <c r="M37" s="69">
        <f t="shared" si="2"/>
        <v>0</v>
      </c>
      <c r="N37" s="128">
        <f t="shared" si="2"/>
        <v>0</v>
      </c>
    </row>
    <row r="38" spans="1:14" ht="18" customHeight="1">
      <c r="A38" s="267"/>
      <c r="B38" s="267"/>
      <c r="C38" s="44" t="s">
        <v>218</v>
      </c>
      <c r="D38" s="249" t="s">
        <v>219</v>
      </c>
      <c r="E38" s="69"/>
      <c r="F38" s="128">
        <v>0</v>
      </c>
      <c r="G38" s="69"/>
      <c r="H38" s="128">
        <v>0</v>
      </c>
      <c r="I38" s="69"/>
      <c r="J38" s="128"/>
      <c r="K38" s="69"/>
      <c r="L38" s="128"/>
      <c r="M38" s="69"/>
      <c r="N38" s="128"/>
    </row>
    <row r="39" spans="1:14" ht="18" customHeight="1">
      <c r="A39" s="267"/>
      <c r="B39" s="267"/>
      <c r="C39" s="44" t="s">
        <v>220</v>
      </c>
      <c r="D39" s="249" t="s">
        <v>221</v>
      </c>
      <c r="E39" s="69"/>
      <c r="F39" s="128">
        <v>0</v>
      </c>
      <c r="G39" s="69"/>
      <c r="H39" s="128">
        <v>0</v>
      </c>
      <c r="I39" s="69"/>
      <c r="J39" s="128"/>
      <c r="K39" s="69"/>
      <c r="L39" s="128"/>
      <c r="M39" s="69"/>
      <c r="N39" s="128"/>
    </row>
    <row r="40" spans="1:14" ht="18" customHeight="1">
      <c r="A40" s="267"/>
      <c r="B40" s="267"/>
      <c r="C40" s="44" t="s">
        <v>222</v>
      </c>
      <c r="D40" s="249" t="s">
        <v>223</v>
      </c>
      <c r="E40" s="69"/>
      <c r="F40" s="128">
        <v>0</v>
      </c>
      <c r="G40" s="69"/>
      <c r="H40" s="128">
        <v>0</v>
      </c>
      <c r="I40" s="69"/>
      <c r="J40" s="128"/>
      <c r="K40" s="69"/>
      <c r="L40" s="128"/>
      <c r="M40" s="69"/>
      <c r="N40" s="128"/>
    </row>
    <row r="41" spans="1:14" ht="18" customHeight="1">
      <c r="A41" s="267"/>
      <c r="B41" s="267"/>
      <c r="C41" s="194" t="s">
        <v>224</v>
      </c>
      <c r="D41" s="249" t="s">
        <v>225</v>
      </c>
      <c r="E41" s="69">
        <f aca="true" t="shared" si="3" ref="E41:N41">E34+E35-E36-E40</f>
        <v>59.01096799999979</v>
      </c>
      <c r="F41" s="128">
        <f t="shared" si="3"/>
        <v>106.36999999999988</v>
      </c>
      <c r="G41" s="69">
        <f t="shared" si="3"/>
        <v>0</v>
      </c>
      <c r="H41" s="128">
        <f t="shared" si="3"/>
        <v>0.0009999999999976694</v>
      </c>
      <c r="I41" s="69">
        <f t="shared" si="3"/>
        <v>0</v>
      </c>
      <c r="J41" s="128">
        <f t="shared" si="3"/>
        <v>0</v>
      </c>
      <c r="K41" s="69">
        <f t="shared" si="3"/>
        <v>0</v>
      </c>
      <c r="L41" s="128">
        <f t="shared" si="3"/>
        <v>0</v>
      </c>
      <c r="M41" s="69">
        <f t="shared" si="3"/>
        <v>0</v>
      </c>
      <c r="N41" s="128">
        <f t="shared" si="3"/>
        <v>0</v>
      </c>
    </row>
    <row r="42" spans="1:14" ht="18" customHeight="1">
      <c r="A42" s="267"/>
      <c r="B42" s="267"/>
      <c r="C42" s="313" t="s">
        <v>226</v>
      </c>
      <c r="D42" s="314"/>
      <c r="E42" s="70">
        <f aca="true" t="shared" si="4" ref="E42:N42">E37+E38-E39-E40</f>
        <v>59.01096799999979</v>
      </c>
      <c r="F42" s="116">
        <f t="shared" si="4"/>
        <v>106.36999999999988</v>
      </c>
      <c r="G42" s="70">
        <f t="shared" si="4"/>
        <v>0</v>
      </c>
      <c r="H42" s="116">
        <f t="shared" si="4"/>
        <v>0.0009999999999976694</v>
      </c>
      <c r="I42" s="70">
        <f t="shared" si="4"/>
        <v>0</v>
      </c>
      <c r="J42" s="116">
        <f t="shared" si="4"/>
        <v>0</v>
      </c>
      <c r="K42" s="70">
        <f t="shared" si="4"/>
        <v>0</v>
      </c>
      <c r="L42" s="116">
        <f t="shared" si="4"/>
        <v>0</v>
      </c>
      <c r="M42" s="70">
        <f t="shared" si="4"/>
        <v>0</v>
      </c>
      <c r="N42" s="128">
        <f t="shared" si="4"/>
        <v>0</v>
      </c>
    </row>
    <row r="43" spans="1:14" ht="18" customHeight="1">
      <c r="A43" s="267"/>
      <c r="B43" s="267"/>
      <c r="C43" s="44" t="s">
        <v>227</v>
      </c>
      <c r="D43" s="249" t="s">
        <v>228</v>
      </c>
      <c r="E43" s="69"/>
      <c r="F43" s="128"/>
      <c r="G43" s="69"/>
      <c r="H43" s="128"/>
      <c r="I43" s="69"/>
      <c r="J43" s="128"/>
      <c r="K43" s="69"/>
      <c r="L43" s="128"/>
      <c r="M43" s="69"/>
      <c r="N43" s="128"/>
    </row>
    <row r="44" spans="1:14" ht="18" customHeight="1">
      <c r="A44" s="268"/>
      <c r="B44" s="268"/>
      <c r="C44" s="11" t="s">
        <v>229</v>
      </c>
      <c r="D44" s="98" t="s">
        <v>230</v>
      </c>
      <c r="E44" s="73">
        <f aca="true" t="shared" si="5" ref="E44:N44">E41+E43</f>
        <v>59.01096799999979</v>
      </c>
      <c r="F44" s="140">
        <f t="shared" si="5"/>
        <v>106.36999999999988</v>
      </c>
      <c r="G44" s="73">
        <f t="shared" si="5"/>
        <v>0</v>
      </c>
      <c r="H44" s="140">
        <f t="shared" si="5"/>
        <v>0.0009999999999976694</v>
      </c>
      <c r="I44" s="73">
        <f t="shared" si="5"/>
        <v>0</v>
      </c>
      <c r="J44" s="140">
        <f t="shared" si="5"/>
        <v>0</v>
      </c>
      <c r="K44" s="73">
        <f t="shared" si="5"/>
        <v>0</v>
      </c>
      <c r="L44" s="140">
        <f t="shared" si="5"/>
        <v>0</v>
      </c>
      <c r="M44" s="73">
        <f t="shared" si="5"/>
        <v>0</v>
      </c>
      <c r="N44" s="140">
        <f t="shared" si="5"/>
        <v>0</v>
      </c>
    </row>
    <row r="45" ht="13.5" customHeight="1">
      <c r="A45" s="13" t="s">
        <v>231</v>
      </c>
    </row>
    <row r="46" ht="13.5" customHeight="1">
      <c r="A46" s="13" t="s">
        <v>232</v>
      </c>
    </row>
    <row r="47" ht="13.5">
      <c r="A47" s="252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2"/>
  <headerFooter alignWithMargins="0">
    <oddHeader>&amp;R&amp;"ｺﾞｼｯｸ,斜体"&amp;9都道府県－5</oddHeader>
  </headerFooter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mieken</cp:lastModifiedBy>
  <cp:lastPrinted>2020-09-14T07:03:17Z</cp:lastPrinted>
  <dcterms:created xsi:type="dcterms:W3CDTF">1999-07-06T05:17:05Z</dcterms:created>
  <dcterms:modified xsi:type="dcterms:W3CDTF">2020-09-14T08:32:56Z</dcterms:modified>
  <cp:category/>
  <cp:version/>
  <cp:contentType/>
  <cp:contentStatus/>
</cp:coreProperties>
</file>