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500　歳入系\90 照会・回答\R2年度\01 国・他府県\0714【地方債協会】都道府県及び指定都市の財政状況について（照会）（930〆）\☆回答\送付用\"/>
    </mc:Choice>
  </mc:AlternateContent>
  <bookViews>
    <workbookView xWindow="32760" yWindow="4335" windowWidth="15330" windowHeight="4380" tabRatio="663" firstSheet="1" activeTab="1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52511"/>
</workbook>
</file>

<file path=xl/calcChain.xml><?xml version="1.0" encoding="utf-8"?>
<calcChain xmlns="http://schemas.openxmlformats.org/spreadsheetml/2006/main">
  <c r="F44" i="4" l="1"/>
  <c r="J14" i="4"/>
  <c r="J15" i="4"/>
  <c r="H45" i="7" l="1"/>
  <c r="H27" i="8" l="1"/>
  <c r="G27" i="8"/>
  <c r="F27" i="8"/>
  <c r="E27" i="8"/>
  <c r="G26" i="8"/>
  <c r="G22" i="8"/>
  <c r="E18" i="8"/>
  <c r="G18" i="8"/>
  <c r="E34" i="8"/>
  <c r="E26" i="8"/>
  <c r="E22" i="8"/>
  <c r="H26" i="8"/>
  <c r="H22" i="8"/>
  <c r="H18" i="8"/>
  <c r="F34" i="8"/>
  <c r="F26" i="8"/>
  <c r="F22" i="8"/>
  <c r="F18" i="8"/>
  <c r="F14" i="5"/>
  <c r="F39" i="2"/>
  <c r="K44" i="7"/>
  <c r="K39" i="7"/>
  <c r="K45" i="7"/>
  <c r="I44" i="7"/>
  <c r="I39" i="7"/>
  <c r="I45" i="7"/>
  <c r="G44" i="7"/>
  <c r="G39" i="7"/>
  <c r="G45" i="7"/>
  <c r="G24" i="7"/>
  <c r="G27" i="7"/>
  <c r="G16" i="7"/>
  <c r="G15" i="7"/>
  <c r="G14" i="7"/>
  <c r="F15" i="7"/>
  <c r="F16" i="7"/>
  <c r="F27" i="7"/>
  <c r="I39" i="4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F27" i="2"/>
  <c r="G24" i="2" s="1"/>
  <c r="H27" i="2"/>
  <c r="I27" i="2" s="1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F45" i="2"/>
  <c r="G45" i="2"/>
  <c r="H45" i="2"/>
  <c r="F14" i="4"/>
  <c r="G14" i="4"/>
  <c r="H14" i="4"/>
  <c r="I14" i="4"/>
  <c r="K14" i="4"/>
  <c r="L14" i="4"/>
  <c r="M14" i="4"/>
  <c r="N14" i="4"/>
  <c r="O14" i="4"/>
  <c r="F15" i="4"/>
  <c r="G15" i="4"/>
  <c r="H15" i="4"/>
  <c r="I15" i="4"/>
  <c r="K15" i="4"/>
  <c r="L15" i="4"/>
  <c r="M15" i="4"/>
  <c r="N15" i="4"/>
  <c r="O15" i="4"/>
  <c r="F16" i="4"/>
  <c r="G16" i="4"/>
  <c r="H16" i="4"/>
  <c r="I16" i="4"/>
  <c r="J16" i="4"/>
  <c r="K16" i="4"/>
  <c r="L16" i="4"/>
  <c r="M16" i="4"/>
  <c r="N16" i="4"/>
  <c r="O16" i="4"/>
  <c r="F24" i="4"/>
  <c r="F27" i="4" s="1"/>
  <c r="G24" i="4"/>
  <c r="G27" i="4" s="1"/>
  <c r="H24" i="4"/>
  <c r="H27" i="4"/>
  <c r="I24" i="4"/>
  <c r="I27" i="4"/>
  <c r="J24" i="4"/>
  <c r="K24" i="4"/>
  <c r="L24" i="4"/>
  <c r="L27" i="4"/>
  <c r="M24" i="4"/>
  <c r="M27" i="4"/>
  <c r="N24" i="4"/>
  <c r="O24" i="4"/>
  <c r="J27" i="4"/>
  <c r="K27" i="4"/>
  <c r="N27" i="4"/>
  <c r="O27" i="4"/>
  <c r="F39" i="4"/>
  <c r="G39" i="4"/>
  <c r="H39" i="4"/>
  <c r="J39" i="4"/>
  <c r="K39" i="4"/>
  <c r="L39" i="4"/>
  <c r="M39" i="4"/>
  <c r="N39" i="4"/>
  <c r="O39" i="4"/>
  <c r="F45" i="4"/>
  <c r="G44" i="4"/>
  <c r="H44" i="4"/>
  <c r="I44" i="4"/>
  <c r="J44" i="4"/>
  <c r="J45" i="4"/>
  <c r="K44" i="4"/>
  <c r="L44" i="4"/>
  <c r="M44" i="4"/>
  <c r="N44" i="4"/>
  <c r="N45" i="4"/>
  <c r="O44" i="4"/>
  <c r="O45" i="4"/>
  <c r="H45" i="4"/>
  <c r="I45" i="4"/>
  <c r="L45" i="4"/>
  <c r="M45" i="4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F27" i="5"/>
  <c r="G17" i="5"/>
  <c r="H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G28" i="5"/>
  <c r="H45" i="5"/>
  <c r="I19" i="6"/>
  <c r="I23" i="6"/>
  <c r="I20" i="6"/>
  <c r="H14" i="7"/>
  <c r="I14" i="7"/>
  <c r="J14" i="7"/>
  <c r="K14" i="7"/>
  <c r="L14" i="7"/>
  <c r="M14" i="7"/>
  <c r="N14" i="7"/>
  <c r="O14" i="7"/>
  <c r="H15" i="7"/>
  <c r="I15" i="7"/>
  <c r="J15" i="7"/>
  <c r="K15" i="7"/>
  <c r="L15" i="7"/>
  <c r="M15" i="7"/>
  <c r="N15" i="7"/>
  <c r="O15" i="7"/>
  <c r="H16" i="7"/>
  <c r="I16" i="7"/>
  <c r="J16" i="7"/>
  <c r="K16" i="7"/>
  <c r="L16" i="7"/>
  <c r="M16" i="7"/>
  <c r="N16" i="7"/>
  <c r="O16" i="7"/>
  <c r="H24" i="7"/>
  <c r="I24" i="7"/>
  <c r="J24" i="7"/>
  <c r="J27" i="7"/>
  <c r="K24" i="7"/>
  <c r="K27" i="7"/>
  <c r="L24" i="7"/>
  <c r="M24" i="7"/>
  <c r="N24" i="7"/>
  <c r="N27" i="7"/>
  <c r="O24" i="7"/>
  <c r="O27" i="7"/>
  <c r="H27" i="7"/>
  <c r="I27" i="7"/>
  <c r="L27" i="7"/>
  <c r="M27" i="7"/>
  <c r="F39" i="7"/>
  <c r="H39" i="7"/>
  <c r="J39" i="7"/>
  <c r="L39" i="7"/>
  <c r="M39" i="7"/>
  <c r="N39" i="7"/>
  <c r="O39" i="7"/>
  <c r="F44" i="7"/>
  <c r="H44" i="7"/>
  <c r="J44" i="7"/>
  <c r="J45" i="7" s="1"/>
  <c r="L44" i="7"/>
  <c r="L45" i="7"/>
  <c r="M44" i="7"/>
  <c r="M45" i="7"/>
  <c r="N44" i="7"/>
  <c r="O44" i="7"/>
  <c r="F45" i="7"/>
  <c r="N45" i="7"/>
  <c r="O45" i="7"/>
  <c r="E31" i="8"/>
  <c r="F31" i="8"/>
  <c r="G31" i="8"/>
  <c r="G34" i="8"/>
  <c r="H31" i="8"/>
  <c r="H34" i="8"/>
  <c r="H41" i="8"/>
  <c r="H44" i="8"/>
  <c r="I31" i="8"/>
  <c r="J31" i="8"/>
  <c r="K31" i="8"/>
  <c r="K34" i="8"/>
  <c r="L31" i="8"/>
  <c r="L34" i="8"/>
  <c r="M31" i="8"/>
  <c r="N31" i="8"/>
  <c r="F37" i="8"/>
  <c r="F42" i="8"/>
  <c r="I34" i="8"/>
  <c r="I37" i="8"/>
  <c r="I42" i="8"/>
  <c r="J34" i="8"/>
  <c r="J37" i="8"/>
  <c r="J42" i="8"/>
  <c r="M34" i="8"/>
  <c r="M37" i="8"/>
  <c r="M42" i="8"/>
  <c r="N34" i="8"/>
  <c r="N37" i="8"/>
  <c r="N42" i="8"/>
  <c r="I41" i="8"/>
  <c r="J41" i="8"/>
  <c r="M41" i="8"/>
  <c r="N41" i="8"/>
  <c r="I44" i="8"/>
  <c r="J44" i="8"/>
  <c r="M44" i="8"/>
  <c r="N44" i="8"/>
  <c r="K45" i="4"/>
  <c r="G45" i="4"/>
  <c r="K41" i="8"/>
  <c r="K44" i="8"/>
  <c r="K37" i="8"/>
  <c r="K42" i="8"/>
  <c r="L41" i="8"/>
  <c r="L44" i="8"/>
  <c r="L37" i="8"/>
  <c r="L42" i="8"/>
  <c r="I24" i="6"/>
  <c r="I22" i="6"/>
  <c r="G30" i="5"/>
  <c r="G38" i="5"/>
  <c r="G43" i="5"/>
  <c r="G29" i="5"/>
  <c r="G31" i="5"/>
  <c r="G42" i="5"/>
  <c r="G34" i="5"/>
  <c r="I45" i="5"/>
  <c r="G40" i="5"/>
  <c r="G39" i="5"/>
  <c r="G41" i="5"/>
  <c r="G45" i="5"/>
  <c r="G44" i="5"/>
  <c r="G18" i="5"/>
  <c r="G26" i="5"/>
  <c r="G11" i="5"/>
  <c r="G27" i="5"/>
  <c r="G12" i="5"/>
  <c r="G20" i="5"/>
  <c r="G15" i="5"/>
  <c r="G14" i="5"/>
  <c r="G22" i="5"/>
  <c r="G19" i="5"/>
  <c r="G21" i="5"/>
  <c r="G13" i="5"/>
  <c r="G16" i="5"/>
  <c r="G24" i="5"/>
  <c r="I27" i="5"/>
  <c r="G25" i="5"/>
  <c r="G23" i="5"/>
  <c r="G10" i="5"/>
  <c r="G9" i="5"/>
  <c r="G41" i="2"/>
  <c r="G40" i="2"/>
  <c r="G35" i="2"/>
  <c r="G32" i="2"/>
  <c r="I45" i="2"/>
  <c r="G34" i="2"/>
  <c r="G42" i="2"/>
  <c r="G37" i="2"/>
  <c r="G28" i="2"/>
  <c r="G44" i="2"/>
  <c r="G31" i="2"/>
  <c r="G43" i="2"/>
  <c r="G39" i="2"/>
  <c r="G36" i="2"/>
  <c r="G30" i="2"/>
  <c r="G38" i="2"/>
  <c r="G33" i="2"/>
  <c r="G29" i="2"/>
  <c r="G14" i="2"/>
  <c r="G11" i="2"/>
  <c r="G13" i="2"/>
  <c r="G23" i="2"/>
  <c r="G26" i="2"/>
  <c r="G10" i="2"/>
  <c r="G19" i="2"/>
  <c r="G17" i="2"/>
  <c r="G25" i="2"/>
  <c r="G9" i="2"/>
  <c r="I21" i="6"/>
  <c r="G37" i="8"/>
  <c r="G42" i="8"/>
  <c r="G41" i="8"/>
  <c r="G44" i="8"/>
  <c r="E37" i="8"/>
  <c r="E42" i="8"/>
  <c r="E41" i="8"/>
  <c r="E44" i="8"/>
  <c r="H37" i="8"/>
  <c r="H42" i="8"/>
  <c r="F41" i="8"/>
  <c r="F44" i="8"/>
  <c r="G36" i="5" l="1"/>
  <c r="G33" i="5"/>
  <c r="G37" i="5"/>
  <c r="G32" i="5"/>
  <c r="G35" i="5"/>
  <c r="G12" i="2"/>
  <c r="G22" i="2"/>
  <c r="G27" i="2"/>
  <c r="G16" i="2"/>
  <c r="G20" i="2"/>
  <c r="G21" i="2"/>
  <c r="G18" i="2"/>
  <c r="G1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>端数調整△1</t>
        </r>
      </text>
    </comment>
  </commentList>
</comments>
</file>

<file path=xl/sharedStrings.xml><?xml version="1.0" encoding="utf-8"?>
<sst xmlns="http://schemas.openxmlformats.org/spreadsheetml/2006/main" count="438" uniqueCount="265">
  <si>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</si>
  <si>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</si>
  <si>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</si>
  <si>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</si>
  <si>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</si>
  <si>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</si>
  <si>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</si>
  <si>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</si>
  <si>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</si>
  <si>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</si>
  <si>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</si>
  <si>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</si>
  <si>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</si>
  <si>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</si>
  <si>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</si>
  <si>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</si>
  <si>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</si>
  <si>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</si>
  <si>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</si>
  <si>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</si>
  <si>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</si>
  <si>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</si>
  <si>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</si>
  <si>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</si>
  <si>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</si>
  <si>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</si>
  <si>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</si>
  <si>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</si>
  <si>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</si>
  <si>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</si>
  <si>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</si>
  <si>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</si>
  <si>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</si>
  <si>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</si>
  <si>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</si>
  <si>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</si>
  <si>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</si>
  <si>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</si>
  <si>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</si>
  <si>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</si>
  <si>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</si>
  <si>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</si>
  <si>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</si>
  <si>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</si>
  <si>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</si>
  <si>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</si>
  <si>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</si>
  <si>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</si>
  <si>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</si>
  <si>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</si>
  <si>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</si>
  <si>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</si>
  <si>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</si>
  <si>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</si>
  <si>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</si>
  <si>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</si>
  <si>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</si>
  <si>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</si>
  <si>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</si>
  <si>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</si>
  <si>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</si>
  <si>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</si>
  <si>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</si>
  <si>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</si>
  <si>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</si>
  <si>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</si>
  <si>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</si>
  <si>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</si>
  <si>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</si>
  <si>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</si>
  <si>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</si>
  <si>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</si>
  <si>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</si>
  <si>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</si>
  <si>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</si>
  <si>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</si>
  <si>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</si>
  <si>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</si>
  <si>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</si>
  <si>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</si>
  <si>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</si>
  <si>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</si>
  <si>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</si>
  <si>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</si>
  <si>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</si>
  <si>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</si>
  <si>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</si>
  <si>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</si>
  <si>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</si>
  <si>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</si>
  <si>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</si>
  <si>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</si>
  <si>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</si>
  <si>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</si>
  <si>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</si>
  <si>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</si>
  <si>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</si>
  <si>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</si>
  <si>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</si>
  <si>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</si>
  <si>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</si>
  <si>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</si>
  <si>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</si>
  <si>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</si>
  <si>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</si>
  <si>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</si>
  <si>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</si>
  <si>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</si>
  <si>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</si>
  <si>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</si>
  <si>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</si>
  <si>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</si>
  <si>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</si>
  <si>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</si>
  <si>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</si>
  <si>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</si>
  <si>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</si>
  <si>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</si>
  <si>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</si>
  <si>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</si>
  <si>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</si>
  <si>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</si>
  <si>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</si>
  <si>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</si>
  <si>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</si>
  <si>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</si>
  <si>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</si>
  <si>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</si>
  <si>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</si>
  <si>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</si>
  <si>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</si>
  <si>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</si>
  <si>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</si>
  <si>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</si>
  <si>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</si>
  <si>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</si>
  <si>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</si>
  <si>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</si>
  <si>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</si>
  <si>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</si>
  <si>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</si>
  <si>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</si>
  <si>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</si>
  <si>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</si>
  <si>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</si>
  <si>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</si>
  <si>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</si>
  <si>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</si>
  <si>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</si>
  <si>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</si>
  <si>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</si>
  <si>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</si>
  <si>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</si>
  <si>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</si>
  <si>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</si>
  <si>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</si>
  <si>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</si>
  <si>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</si>
  <si>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</si>
  <si>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</si>
  <si>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</si>
  <si>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</si>
  <si>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</si>
  <si>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</si>
  <si>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</si>
  <si>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</si>
  <si>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</si>
  <si>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</si>
  <si>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</si>
  <si>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</si>
  <si>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</si>
  <si>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</si>
  <si>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</si>
  <si>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</si>
  <si>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</si>
  <si>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</si>
  <si>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</si>
  <si>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</si>
  <si>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</si>
  <si>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</si>
  <si>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</si>
  <si>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</si>
  <si>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</si>
  <si>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</si>
  <si>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</si>
  <si>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</si>
  <si>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</si>
  <si>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</si>
  <si>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</si>
  <si>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</si>
  <si>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</si>
  <si>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</si>
  <si>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</si>
  <si>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</si>
  <si>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</si>
  <si>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</si>
  <si>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</si>
  <si>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</si>
  <si>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</si>
  <si>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</si>
  <si>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</si>
  <si>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</si>
  <si>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</si>
  <si>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</si>
  <si>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</si>
  <si>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</si>
  <si>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</si>
  <si>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</si>
  <si>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</si>
  <si>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</si>
  <si>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</si>
  <si>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</si>
  <si>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</si>
  <si>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</si>
  <si>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</si>
  <si>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</si>
  <si>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</si>
  <si>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</si>
  <si>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</si>
  <si>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</si>
  <si>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</si>
  <si>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</si>
  <si>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</si>
  <si>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</si>
  <si>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</si>
  <si>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</si>
  <si>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</si>
  <si>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</si>
  <si>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</si>
  <si>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</si>
  <si>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</si>
  <si>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</si>
  <si>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</si>
  <si>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26年度</t>
    <rPh sb="2" eb="4">
      <t>ネンド</t>
    </rPh>
    <phoneticPr fontId="14"/>
  </si>
  <si>
    <t>27年度</t>
    <rPh sb="2" eb="4">
      <t>ネンド</t>
    </rPh>
    <phoneticPr fontId="14"/>
  </si>
  <si>
    <t>28年度</t>
    <rPh sb="2" eb="4">
      <t>ネンド</t>
    </rPh>
    <phoneticPr fontId="14"/>
  </si>
  <si>
    <t>29年度</t>
    <rPh sb="2" eb="4">
      <t>ネンド</t>
    </rPh>
    <phoneticPr fontId="14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</si>
  <si>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9"/>
  </si>
  <si>
    <t>令和２年度</t>
    <rPh sb="0" eb="1">
      <t>レイ</t>
    </rPh>
    <rPh sb="1" eb="2">
      <t>ワ</t>
    </rPh>
    <phoneticPr fontId="9"/>
  </si>
  <si>
    <t>(令和２年度予算ﾍﾞｰｽ）</t>
    <rPh sb="1" eb="2">
      <t>レイ</t>
    </rPh>
    <rPh sb="2" eb="3">
      <t>ワ</t>
    </rPh>
    <rPh sb="6" eb="8">
      <t>ヨサン</t>
    </rPh>
    <phoneticPr fontId="14"/>
  </si>
  <si>
    <t>令和２年度</t>
    <rPh sb="0" eb="1">
      <t>レイ</t>
    </rPh>
    <rPh sb="1" eb="2">
      <t>ワ</t>
    </rPh>
    <rPh sb="3" eb="5">
      <t>ネンド</t>
    </rPh>
    <phoneticPr fontId="9"/>
  </si>
  <si>
    <t>令和２年度</t>
    <rPh sb="0" eb="2">
      <t>レイワ</t>
    </rPh>
    <rPh sb="3" eb="5">
      <t>ネンド</t>
    </rPh>
    <rPh sb="4" eb="5">
      <t>ド</t>
    </rPh>
    <phoneticPr fontId="9"/>
  </si>
  <si>
    <t>（1）平成30年度普通会計決算の状況</t>
    <phoneticPr fontId="16"/>
  </si>
  <si>
    <t>平成30年度</t>
    <phoneticPr fontId="16"/>
  </si>
  <si>
    <t>30年度</t>
    <rPh sb="2" eb="4">
      <t>ネンド</t>
    </rPh>
    <phoneticPr fontId="14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</si>
  <si>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</si>
  <si>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30年度</t>
    <phoneticPr fontId="16"/>
  </si>
  <si>
    <t>(平成30年度決算額）</t>
    <phoneticPr fontId="16"/>
  </si>
  <si>
    <t>(平成30年度決算ﾍﾞｰｽ）</t>
    <phoneticPr fontId="16"/>
  </si>
  <si>
    <t>奈良県</t>
    <rPh sb="0" eb="3">
      <t>ナラケン</t>
    </rPh>
    <phoneticPr fontId="14"/>
  </si>
  <si>
    <t>水道事業</t>
    <rPh sb="0" eb="2">
      <t>スイドウ</t>
    </rPh>
    <rPh sb="2" eb="4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</si>
  <si>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</si>
  <si>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市場事業</t>
    <rPh sb="0" eb="2">
      <t>イチバ</t>
    </rPh>
    <rPh sb="2" eb="4">
      <t>ジギョウ</t>
    </rPh>
    <phoneticPr fontId="14"/>
  </si>
  <si>
    <t>下水道事業</t>
    <rPh sb="0" eb="3">
      <t>ゲスイドウ</t>
    </rPh>
    <rPh sb="3" eb="5">
      <t>ジギョウ</t>
    </rPh>
    <phoneticPr fontId="14"/>
  </si>
  <si>
    <t>駐車場整備事業</t>
    <rPh sb="0" eb="3">
      <t>チュウシャジョウ</t>
    </rPh>
    <rPh sb="3" eb="5">
      <t>セイビ</t>
    </rPh>
    <rPh sb="5" eb="7">
      <t>ジギョウ</t>
    </rPh>
    <phoneticPr fontId="14"/>
  </si>
  <si>
    <t>病院事業</t>
    <rPh sb="0" eb="2">
      <t>ビョウイン</t>
    </rPh>
    <rPh sb="2" eb="4">
      <t>ジギョウ</t>
    </rPh>
    <phoneticPr fontId="18"/>
  </si>
  <si>
    <t>-</t>
    <phoneticPr fontId="18"/>
  </si>
  <si>
    <t>市場事業</t>
    <rPh sb="0" eb="2">
      <t>イチバ</t>
    </rPh>
    <rPh sb="2" eb="4">
      <t>ジギョウ</t>
    </rPh>
    <phoneticPr fontId="18"/>
  </si>
  <si>
    <t>下水道事業</t>
    <rPh sb="0" eb="3">
      <t>ゲスイドウ</t>
    </rPh>
    <rPh sb="3" eb="5">
      <t>ジギョウ</t>
    </rPh>
    <phoneticPr fontId="18"/>
  </si>
  <si>
    <t>駐車場整備事業</t>
    <rPh sb="0" eb="3">
      <t>チュウシャバ</t>
    </rPh>
    <rPh sb="3" eb="5">
      <t>セイビ</t>
    </rPh>
    <rPh sb="5" eb="7">
      <t>ジギョウ</t>
    </rPh>
    <phoneticPr fontId="18"/>
  </si>
  <si>
    <t>土地開発公社</t>
    <rPh sb="0" eb="2">
      <t>トチ</t>
    </rPh>
    <rPh sb="2" eb="4">
      <t>カイハツ</t>
    </rPh>
    <rPh sb="4" eb="6">
      <t>コウシャ</t>
    </rPh>
    <phoneticPr fontId="14"/>
  </si>
  <si>
    <t>道路公社</t>
    <rPh sb="0" eb="2">
      <t>ドウロ</t>
    </rPh>
    <rPh sb="2" eb="4">
      <t>コウシャ</t>
    </rPh>
    <phoneticPr fontId="14"/>
  </si>
  <si>
    <t>住宅供給公社</t>
    <rPh sb="0" eb="2">
      <t>ジュウタク</t>
    </rPh>
    <rPh sb="2" eb="4">
      <t>キョウキュウ</t>
    </rPh>
    <rPh sb="4" eb="6">
      <t>コウシャ</t>
    </rPh>
    <phoneticPr fontId="14"/>
  </si>
  <si>
    <t>下水道事業</t>
    <rPh sb="0" eb="3">
      <t>ゲスイドウ</t>
    </rPh>
    <rPh sb="3" eb="5">
      <t>ジギョウ</t>
    </rPh>
    <phoneticPr fontId="14"/>
  </si>
  <si>
    <t xml:space="preserve">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</si>
</sst>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3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64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8" borderId="65" applyNumberFormat="0" applyFont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6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9" fillId="0" borderId="68" applyNumberFormat="0" applyFill="0" applyAlignment="0" applyProtection="0">
      <alignment vertical="center"/>
    </xf>
    <xf numFmtId="0" fontId="30" fillId="0" borderId="69" applyNumberFormat="0" applyFill="0" applyAlignment="0" applyProtection="0">
      <alignment vertical="center"/>
    </xf>
    <xf numFmtId="0" fontId="31" fillId="0" borderId="7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1" applyNumberFormat="0" applyFill="0" applyAlignment="0" applyProtection="0">
      <alignment vertical="center"/>
    </xf>
    <xf numFmtId="0" fontId="33" fillId="30" borderId="7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67" applyNumberFormat="0" applyAlignment="0" applyProtection="0">
      <alignment vertical="center"/>
    </xf>
    <xf numFmtId="0" fontId="2" fillId="0" borderId="0"/>
    <xf numFmtId="0" fontId="13" fillId="0" borderId="0"/>
    <xf numFmtId="0" fontId="36" fillId="32" borderId="0" applyNumberFormat="0" applyBorder="0" applyAlignment="0" applyProtection="0">
      <alignment vertical="center"/>
    </xf>
  </cellStyleXfs>
  <cellXfs count="327">
    <xf numFmtId="0" fontId="0" fillId="0" borderId="0" xfId="0" applyAlignment="1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0" fillId="0" borderId="3" xfId="33" applyNumberFormat="1" applyFont="1" applyBorder="1" applyAlignment="1">
      <alignment vertical="center"/>
    </xf>
    <xf numFmtId="177" fontId="0" fillId="0" borderId="29" xfId="33" applyNumberFormat="1" applyFont="1" applyBorder="1" applyAlignment="1">
      <alignment vertical="center"/>
    </xf>
    <xf numFmtId="177" fontId="0" fillId="0" borderId="30" xfId="33" applyNumberFormat="1" applyFont="1" applyBorder="1" applyAlignment="1">
      <alignment vertical="center"/>
    </xf>
    <xf numFmtId="177" fontId="0" fillId="0" borderId="31" xfId="33" applyNumberFormat="1" applyFont="1" applyBorder="1" applyAlignment="1">
      <alignment vertical="center"/>
    </xf>
    <xf numFmtId="177" fontId="0" fillId="0" borderId="24" xfId="33" applyNumberFormat="1" applyFont="1" applyBorder="1" applyAlignment="1">
      <alignment vertical="center"/>
    </xf>
    <xf numFmtId="177" fontId="0" fillId="0" borderId="32" xfId="33" applyNumberFormat="1" applyFont="1" applyBorder="1" applyAlignment="1">
      <alignment vertical="center"/>
    </xf>
    <xf numFmtId="177" fontId="0" fillId="0" borderId="25" xfId="33" applyNumberFormat="1" applyFont="1" applyBorder="1" applyAlignment="1">
      <alignment vertical="center"/>
    </xf>
    <xf numFmtId="177" fontId="0" fillId="0" borderId="33" xfId="33" applyNumberFormat="1" applyFont="1" applyBorder="1" applyAlignment="1">
      <alignment vertical="center"/>
    </xf>
    <xf numFmtId="177" fontId="0" fillId="0" borderId="5" xfId="33" applyNumberFormat="1" applyFont="1" applyBorder="1" applyAlignment="1">
      <alignment vertical="center"/>
    </xf>
    <xf numFmtId="177" fontId="0" fillId="0" borderId="20" xfId="33" applyNumberFormat="1" applyFont="1" applyBorder="1" applyAlignment="1">
      <alignment vertical="center"/>
    </xf>
    <xf numFmtId="178" fontId="0" fillId="0" borderId="7" xfId="33" applyNumberFormat="1" applyFont="1" applyBorder="1" applyAlignment="1">
      <alignment vertical="center"/>
    </xf>
    <xf numFmtId="178" fontId="0" fillId="0" borderId="15" xfId="33" applyNumberFormat="1" applyFont="1" applyBorder="1" applyAlignment="1">
      <alignment vertical="center"/>
    </xf>
    <xf numFmtId="178" fontId="0" fillId="0" borderId="12" xfId="33" applyNumberFormat="1" applyFont="1" applyBorder="1" applyAlignment="1">
      <alignment vertical="center"/>
    </xf>
    <xf numFmtId="178" fontId="0" fillId="0" borderId="34" xfId="33" applyNumberFormat="1" applyFont="1" applyBorder="1" applyAlignment="1">
      <alignment vertical="center"/>
    </xf>
    <xf numFmtId="178" fontId="0" fillId="0" borderId="14" xfId="33" applyNumberFormat="1" applyFont="1" applyBorder="1" applyAlignment="1">
      <alignment vertical="center"/>
    </xf>
    <xf numFmtId="178" fontId="0" fillId="0" borderId="35" xfId="33" applyNumberFormat="1" applyFont="1" applyBorder="1" applyAlignment="1">
      <alignment vertical="center"/>
    </xf>
    <xf numFmtId="178" fontId="0" fillId="0" borderId="36" xfId="33" applyNumberFormat="1" applyFont="1" applyBorder="1" applyAlignment="1">
      <alignment vertical="center"/>
    </xf>
    <xf numFmtId="178" fontId="0" fillId="0" borderId="18" xfId="33" applyNumberFormat="1" applyFont="1" applyBorder="1" applyAlignment="1">
      <alignment vertical="center"/>
    </xf>
    <xf numFmtId="178" fontId="0" fillId="0" borderId="37" xfId="33" applyNumberFormat="1" applyFont="1" applyBorder="1" applyAlignment="1">
      <alignment vertical="center"/>
    </xf>
    <xf numFmtId="178" fontId="0" fillId="0" borderId="38" xfId="33" applyNumberFormat="1" applyFont="1" applyBorder="1" applyAlignment="1">
      <alignment vertical="center"/>
    </xf>
    <xf numFmtId="178" fontId="0" fillId="0" borderId="39" xfId="33" applyNumberFormat="1" applyFont="1" applyBorder="1" applyAlignment="1">
      <alignment vertical="center"/>
    </xf>
    <xf numFmtId="178" fontId="0" fillId="0" borderId="40" xfId="33" applyNumberFormat="1" applyFont="1" applyBorder="1" applyAlignment="1">
      <alignment vertical="center"/>
    </xf>
    <xf numFmtId="178" fontId="0" fillId="0" borderId="16" xfId="33" applyNumberFormat="1" applyFont="1" applyBorder="1" applyAlignment="1">
      <alignment vertical="center"/>
    </xf>
    <xf numFmtId="178" fontId="0" fillId="0" borderId="41" xfId="33" applyNumberFormat="1" applyFon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1" fillId="0" borderId="6" xfId="0" applyNumberFormat="1" applyFont="1" applyBorder="1" applyAlignment="1">
      <alignment horizontal="distributed" vertical="center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0" fillId="0" borderId="19" xfId="33" applyNumberFormat="1" applyFont="1" applyBorder="1" applyAlignment="1">
      <alignment vertical="center"/>
    </xf>
    <xf numFmtId="177" fontId="0" fillId="0" borderId="2" xfId="33" applyNumberFormat="1" applyFont="1" applyBorder="1" applyAlignment="1">
      <alignment vertical="center"/>
    </xf>
    <xf numFmtId="177" fontId="0" fillId="0" borderId="43" xfId="33" applyNumberFormat="1" applyFont="1" applyBorder="1" applyAlignment="1">
      <alignment vertical="center"/>
    </xf>
    <xf numFmtId="177" fontId="0" fillId="0" borderId="35" xfId="33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23" xfId="33" applyNumberFormat="1" applyFont="1" applyBorder="1" applyAlignment="1">
      <alignment vertical="center"/>
    </xf>
    <xf numFmtId="177" fontId="0" fillId="0" borderId="12" xfId="33" applyNumberFormat="1" applyFont="1" applyBorder="1" applyAlignment="1">
      <alignment vertical="center"/>
    </xf>
    <xf numFmtId="177" fontId="0" fillId="0" borderId="18" xfId="33" applyNumberFormat="1" applyFon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0" fillId="0" borderId="9" xfId="33" applyNumberFormat="1" applyFont="1" applyBorder="1" applyAlignment="1">
      <alignment vertical="center"/>
    </xf>
    <xf numFmtId="177" fontId="0" fillId="0" borderId="28" xfId="33" applyNumberFormat="1" applyFont="1" applyBorder="1" applyAlignment="1">
      <alignment vertical="center"/>
    </xf>
    <xf numFmtId="177" fontId="0" fillId="0" borderId="13" xfId="33" applyNumberFormat="1" applyFont="1" applyBorder="1" applyAlignment="1">
      <alignment vertical="center"/>
    </xf>
    <xf numFmtId="177" fontId="0" fillId="0" borderId="42" xfId="33" applyNumberFormat="1" applyFont="1" applyBorder="1" applyAlignment="1">
      <alignment vertical="center"/>
    </xf>
    <xf numFmtId="177" fontId="0" fillId="0" borderId="41" xfId="33" applyNumberFormat="1" applyFont="1" applyBorder="1" applyAlignment="1">
      <alignment vertical="center"/>
    </xf>
    <xf numFmtId="177" fontId="0" fillId="0" borderId="15" xfId="33" applyNumberFormat="1" applyFont="1" applyBorder="1" applyAlignment="1">
      <alignment vertical="center"/>
    </xf>
    <xf numFmtId="177" fontId="0" fillId="0" borderId="36" xfId="33" applyNumberFormat="1" applyFont="1" applyBorder="1" applyAlignment="1">
      <alignment vertical="center"/>
    </xf>
    <xf numFmtId="177" fontId="0" fillId="0" borderId="16" xfId="33" applyNumberFormat="1" applyFont="1" applyBorder="1" applyAlignment="1">
      <alignment vertical="center"/>
    </xf>
    <xf numFmtId="177" fontId="0" fillId="0" borderId="18" xfId="33" quotePrefix="1" applyNumberFormat="1" applyFont="1" applyBorder="1" applyAlignment="1">
      <alignment horizontal="right" vertical="center"/>
    </xf>
    <xf numFmtId="177" fontId="0" fillId="0" borderId="5" xfId="33" quotePrefix="1" applyNumberFormat="1" applyFont="1" applyBorder="1" applyAlignment="1">
      <alignment horizontal="right" vertical="center"/>
    </xf>
    <xf numFmtId="177" fontId="0" fillId="0" borderId="22" xfId="33" quotePrefix="1" applyNumberFormat="1" applyFont="1" applyBorder="1" applyAlignment="1">
      <alignment horizontal="right" vertical="center"/>
    </xf>
    <xf numFmtId="177" fontId="0" fillId="0" borderId="20" xfId="33" quotePrefix="1" applyNumberFormat="1" applyFont="1" applyBorder="1" applyAlignment="1">
      <alignment horizontal="right" vertical="center"/>
    </xf>
    <xf numFmtId="177" fontId="0" fillId="0" borderId="6" xfId="33" quotePrefix="1" applyNumberFormat="1" applyFont="1" applyBorder="1" applyAlignment="1">
      <alignment horizontal="right" vertical="center"/>
    </xf>
    <xf numFmtId="177" fontId="0" fillId="0" borderId="44" xfId="33" quotePrefix="1" applyNumberFormat="1" applyFont="1" applyBorder="1" applyAlignment="1">
      <alignment horizontal="right" vertical="center"/>
    </xf>
    <xf numFmtId="177" fontId="0" fillId="0" borderId="40" xfId="33" applyNumberFormat="1" applyFont="1" applyBorder="1" applyAlignment="1">
      <alignment vertical="center"/>
    </xf>
    <xf numFmtId="177" fontId="0" fillId="0" borderId="7" xfId="33" applyNumberFormat="1" applyFont="1" applyBorder="1" applyAlignment="1">
      <alignment vertical="center"/>
    </xf>
    <xf numFmtId="177" fontId="0" fillId="0" borderId="37" xfId="33" applyNumberFormat="1" applyFont="1" applyBorder="1" applyAlignment="1">
      <alignment vertical="center"/>
    </xf>
    <xf numFmtId="177" fontId="0" fillId="0" borderId="4" xfId="33" applyNumberFormat="1" applyFont="1" applyBorder="1" applyAlignment="1">
      <alignment vertical="center"/>
    </xf>
    <xf numFmtId="177" fontId="0" fillId="0" borderId="45" xfId="33" applyNumberFormat="1" applyFont="1" applyBorder="1" applyAlignment="1">
      <alignment vertical="center"/>
    </xf>
    <xf numFmtId="177" fontId="0" fillId="0" borderId="22" xfId="33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7" fontId="0" fillId="0" borderId="0" xfId="33" applyNumberFormat="1" applyFont="1" applyBorder="1" applyAlignment="1">
      <alignment vertical="center"/>
    </xf>
    <xf numFmtId="177" fontId="0" fillId="0" borderId="21" xfId="33" applyNumberFormat="1" applyFont="1" applyBorder="1" applyAlignment="1">
      <alignment vertical="center"/>
    </xf>
    <xf numFmtId="177" fontId="0" fillId="0" borderId="0" xfId="33" quotePrefix="1" applyNumberFormat="1" applyFont="1" applyBorder="1" applyAlignment="1">
      <alignment horizontal="right" vertical="center"/>
    </xf>
    <xf numFmtId="177" fontId="0" fillId="0" borderId="27" xfId="33" applyNumberFormat="1" applyFont="1" applyBorder="1" applyAlignment="1">
      <alignment vertical="center"/>
    </xf>
    <xf numFmtId="177" fontId="0" fillId="0" borderId="32" xfId="33" quotePrefix="1" applyNumberFormat="1" applyFont="1" applyBorder="1" applyAlignment="1">
      <alignment horizontal="right" vertical="center"/>
    </xf>
    <xf numFmtId="177" fontId="0" fillId="0" borderId="23" xfId="33" quotePrefix="1" applyNumberFormat="1" applyFont="1" applyBorder="1" applyAlignment="1">
      <alignment horizontal="right" vertical="center"/>
    </xf>
    <xf numFmtId="177" fontId="0" fillId="0" borderId="24" xfId="33" quotePrefix="1" applyNumberFormat="1" applyFont="1" applyBorder="1" applyAlignment="1">
      <alignment horizontal="right" vertical="center"/>
    </xf>
    <xf numFmtId="177" fontId="0" fillId="0" borderId="16" xfId="33" quotePrefix="1" applyNumberFormat="1" applyFont="1" applyBorder="1" applyAlignment="1">
      <alignment horizontal="right" vertical="center"/>
    </xf>
    <xf numFmtId="177" fontId="0" fillId="0" borderId="11" xfId="33" applyNumberFormat="1" applyFont="1" applyBorder="1" applyAlignment="1">
      <alignment vertical="center"/>
    </xf>
    <xf numFmtId="177" fontId="0" fillId="0" borderId="46" xfId="33" applyNumberFormat="1" applyFont="1" applyBorder="1" applyAlignment="1">
      <alignment vertical="center"/>
    </xf>
    <xf numFmtId="177" fontId="0" fillId="0" borderId="6" xfId="33" applyNumberFormat="1" applyFont="1" applyBorder="1" applyAlignment="1">
      <alignment vertical="center"/>
    </xf>
    <xf numFmtId="177" fontId="0" fillId="0" borderId="14" xfId="33" applyNumberFormat="1" applyFont="1" applyBorder="1" applyAlignment="1">
      <alignment vertical="center"/>
    </xf>
    <xf numFmtId="177" fontId="0" fillId="0" borderId="8" xfId="33" applyNumberFormat="1" applyFon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0" fillId="0" borderId="22" xfId="33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0" fillId="0" borderId="52" xfId="33" applyNumberFormat="1" applyFon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0" fillId="0" borderId="53" xfId="33" applyNumberFormat="1" applyFon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0" fillId="0" borderId="54" xfId="33" applyNumberFormat="1" applyFon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0" fillId="0" borderId="55" xfId="33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0" fillId="0" borderId="51" xfId="33" applyNumberFormat="1" applyFon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0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0" fillId="0" borderId="52" xfId="33" applyNumberFormat="1" applyFon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0" fillId="0" borderId="53" xfId="33" applyNumberFormat="1" applyFon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0" fillId="0" borderId="53" xfId="33" applyNumberFormat="1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0" fillId="0" borderId="55" xfId="33" applyNumberFormat="1" applyFon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0" fillId="0" borderId="51" xfId="33" applyNumberFormat="1" applyFont="1" applyBorder="1" applyAlignment="1">
      <alignment vertical="center"/>
    </xf>
    <xf numFmtId="178" fontId="0" fillId="0" borderId="55" xfId="33" applyNumberFormat="1" applyFon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0" borderId="0" xfId="33" applyNumberFormat="1" applyFont="1" applyFill="1" applyBorder="1" applyAlignment="1">
      <alignment vertical="center"/>
    </xf>
    <xf numFmtId="41" fontId="0" fillId="0" borderId="0" xfId="0" applyNumberFormat="1" applyFont="1" applyAlignment="1">
      <alignment horizontal="left"/>
    </xf>
    <xf numFmtId="0" fontId="0" fillId="0" borderId="44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0" fillId="0" borderId="57" xfId="33" applyNumberFormat="1" applyFont="1" applyBorder="1" applyAlignment="1">
      <alignment horizontal="center" vertical="center"/>
    </xf>
    <xf numFmtId="177" fontId="0" fillId="0" borderId="58" xfId="33" applyNumberFormat="1" applyFont="1" applyBorder="1" applyAlignment="1">
      <alignment horizontal="center" vertical="center"/>
    </xf>
    <xf numFmtId="177" fontId="0" fillId="0" borderId="39" xfId="33" applyNumberFormat="1" applyFont="1" applyBorder="1" applyAlignment="1">
      <alignment horizontal="center" vertical="center"/>
    </xf>
    <xf numFmtId="177" fontId="0" fillId="0" borderId="9" xfId="33" applyNumberFormat="1" applyFont="1" applyBorder="1" applyAlignment="1">
      <alignment horizontal="center" vertical="center"/>
    </xf>
    <xf numFmtId="177" fontId="0" fillId="0" borderId="13" xfId="33" applyNumberFormat="1" applyFont="1" applyBorder="1" applyAlignment="1">
      <alignment horizontal="center" vertical="center"/>
    </xf>
    <xf numFmtId="177" fontId="0" fillId="0" borderId="45" xfId="33" applyNumberFormat="1" applyFont="1" applyBorder="1" applyAlignment="1">
      <alignment horizontal="center" vertical="center"/>
    </xf>
    <xf numFmtId="177" fontId="0" fillId="0" borderId="32" xfId="33" applyNumberFormat="1" applyFont="1" applyBorder="1" applyAlignment="1">
      <alignment horizontal="center" vertical="center"/>
    </xf>
    <xf numFmtId="177" fontId="0" fillId="0" borderId="12" xfId="33" applyNumberFormat="1" applyFont="1" applyBorder="1" applyAlignment="1">
      <alignment horizontal="center" vertical="center"/>
    </xf>
    <xf numFmtId="177" fontId="0" fillId="0" borderId="16" xfId="33" applyNumberFormat="1" applyFont="1" applyBorder="1" applyAlignment="1">
      <alignment horizontal="center" vertical="center"/>
    </xf>
    <xf numFmtId="177" fontId="0" fillId="0" borderId="20" xfId="33" applyNumberFormat="1" applyFont="1" applyBorder="1" applyAlignment="1">
      <alignment horizontal="center" vertical="center"/>
    </xf>
    <xf numFmtId="177" fontId="0" fillId="0" borderId="14" xfId="33" applyNumberFormat="1" applyFont="1" applyBorder="1" applyAlignment="1">
      <alignment horizontal="center" vertical="center"/>
    </xf>
    <xf numFmtId="177" fontId="0" fillId="0" borderId="22" xfId="33" applyNumberFormat="1" applyFont="1" applyBorder="1" applyAlignment="1">
      <alignment horizontal="center" vertical="center"/>
    </xf>
    <xf numFmtId="177" fontId="0" fillId="0" borderId="59" xfId="33" applyNumberFormat="1" applyFont="1" applyBorder="1" applyAlignment="1">
      <alignment vertical="center"/>
    </xf>
    <xf numFmtId="177" fontId="0" fillId="0" borderId="60" xfId="33" applyNumberFormat="1" applyFont="1" applyBorder="1" applyAlignment="1">
      <alignment vertical="center"/>
    </xf>
    <xf numFmtId="177" fontId="0" fillId="0" borderId="44" xfId="33" applyNumberFormat="1" applyFon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0" fillId="0" borderId="24" xfId="33" applyNumberFormat="1" applyFont="1" applyFill="1" applyBorder="1" applyAlignment="1">
      <alignment vertical="center"/>
    </xf>
    <xf numFmtId="177" fontId="0" fillId="0" borderId="16" xfId="33" applyNumberFormat="1" applyFon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0" fillId="0" borderId="47" xfId="33" applyNumberFormat="1" applyFon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0" fillId="0" borderId="34" xfId="33" applyNumberFormat="1" applyFont="1" applyBorder="1" applyAlignment="1">
      <alignment vertical="center"/>
    </xf>
    <xf numFmtId="41" fontId="0" fillId="0" borderId="0" xfId="0" applyNumberFormat="1" applyFont="1" applyAlignment="1">
      <alignment horizontal="left" vertical="center"/>
    </xf>
    <xf numFmtId="0" fontId="0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19" xfId="33" applyNumberFormat="1" applyBorder="1" applyAlignment="1">
      <alignment vertical="center"/>
    </xf>
    <xf numFmtId="177" fontId="2" fillId="0" borderId="32" xfId="33" applyNumberFormat="1" applyBorder="1" applyAlignment="1">
      <alignment vertical="center"/>
    </xf>
    <xf numFmtId="177" fontId="2" fillId="0" borderId="9" xfId="33" applyNumberFormat="1" applyBorder="1" applyAlignment="1">
      <alignment vertical="center"/>
    </xf>
    <xf numFmtId="177" fontId="2" fillId="0" borderId="31" xfId="33" applyNumberFormat="1" applyBorder="1" applyAlignment="1">
      <alignment vertical="center"/>
    </xf>
    <xf numFmtId="177" fontId="2" fillId="0" borderId="24" xfId="33" applyNumberFormat="1" applyBorder="1" applyAlignment="1">
      <alignment vertical="center"/>
    </xf>
    <xf numFmtId="177" fontId="2" fillId="0" borderId="5" xfId="33" quotePrefix="1" applyNumberFormat="1" applyFont="1" applyBorder="1" applyAlignment="1">
      <alignment horizontal="right" vertical="center"/>
    </xf>
    <xf numFmtId="177" fontId="2" fillId="0" borderId="3" xfId="33" applyNumberFormat="1" applyBorder="1" applyAlignment="1">
      <alignment vertical="center"/>
    </xf>
    <xf numFmtId="177" fontId="2" fillId="0" borderId="4" xfId="33" applyNumberFormat="1" applyBorder="1" applyAlignment="1">
      <alignment vertical="center"/>
    </xf>
    <xf numFmtId="177" fontId="2" fillId="0" borderId="30" xfId="33" applyNumberFormat="1" applyBorder="1" applyAlignment="1">
      <alignment vertical="center"/>
    </xf>
    <xf numFmtId="177" fontId="2" fillId="0" borderId="5" xfId="33" applyNumberFormat="1" applyBorder="1" applyAlignment="1">
      <alignment vertical="center"/>
    </xf>
    <xf numFmtId="177" fontId="2" fillId="0" borderId="29" xfId="33" applyNumberFormat="1" applyBorder="1" applyAlignment="1">
      <alignment vertical="center"/>
    </xf>
    <xf numFmtId="177" fontId="2" fillId="0" borderId="24" xfId="33" quotePrefix="1" applyNumberFormat="1" applyFont="1" applyBorder="1" applyAlignment="1">
      <alignment horizontal="right" vertical="center"/>
    </xf>
    <xf numFmtId="177" fontId="2" fillId="0" borderId="11" xfId="33" applyNumberFormat="1" applyBorder="1" applyAlignment="1">
      <alignment vertical="center"/>
    </xf>
    <xf numFmtId="177" fontId="2" fillId="0" borderId="20" xfId="33" applyNumberFormat="1" applyBorder="1" applyAlignment="1">
      <alignment vertical="center"/>
    </xf>
    <xf numFmtId="177" fontId="2" fillId="0" borderId="32" xfId="33" quotePrefix="1" applyNumberFormat="1" applyFont="1" applyBorder="1" applyAlignment="1">
      <alignment horizontal="right" vertical="center"/>
    </xf>
    <xf numFmtId="177" fontId="0" fillId="0" borderId="53" xfId="0" quotePrefix="1" applyNumberFormat="1" applyBorder="1" applyAlignment="1">
      <alignment horizontal="right" vertical="center"/>
    </xf>
    <xf numFmtId="177" fontId="2" fillId="0" borderId="30" xfId="33" applyNumberFormat="1" applyFont="1" applyFill="1" applyBorder="1" applyAlignment="1">
      <alignment vertical="center"/>
    </xf>
    <xf numFmtId="177" fontId="2" fillId="0" borderId="24" xfId="33" applyNumberFormat="1" applyFont="1" applyFill="1" applyBorder="1" applyAlignment="1">
      <alignment vertical="center"/>
    </xf>
    <xf numFmtId="177" fontId="2" fillId="0" borderId="3" xfId="33" applyNumberFormat="1" applyFon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0" fillId="0" borderId="31" xfId="33" applyNumberFormat="1" applyFon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41" xfId="33" applyNumberFormat="1" applyFon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80" fontId="15" fillId="0" borderId="61" xfId="33" applyNumberFormat="1" applyFont="1" applyBorder="1" applyAlignment="1">
      <alignment vertical="center" textRotation="255"/>
    </xf>
    <xf numFmtId="0" fontId="13" fillId="0" borderId="62" xfId="43" applyFont="1" applyBorder="1" applyAlignment="1">
      <alignment vertical="center" textRotation="255"/>
    </xf>
    <xf numFmtId="0" fontId="13" fillId="0" borderId="63" xfId="43" applyFont="1" applyBorder="1" applyAlignment="1">
      <alignment vertical="center" textRotation="255"/>
    </xf>
    <xf numFmtId="0" fontId="13" fillId="0" borderId="62" xfId="43" applyFont="1" applyBorder="1" applyAlignment="1">
      <alignment vertical="center"/>
    </xf>
    <xf numFmtId="0" fontId="13" fillId="0" borderId="63" xfId="43" applyFont="1" applyBorder="1" applyAlignment="1">
      <alignment vertical="center"/>
    </xf>
    <xf numFmtId="177" fontId="0" fillId="0" borderId="30" xfId="33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80" fontId="15" fillId="0" borderId="3" xfId="33" applyNumberFormat="1" applyFont="1" applyBorder="1" applyAlignment="1">
      <alignment vertical="center" textRotation="255"/>
    </xf>
    <xf numFmtId="0" fontId="13" fillId="0" borderId="3" xfId="43" applyFont="1" applyBorder="1" applyAlignment="1">
      <alignment vertical="center"/>
    </xf>
    <xf numFmtId="0" fontId="13" fillId="0" borderId="5" xfId="43" applyFont="1" applyBorder="1" applyAlignment="1">
      <alignment vertical="center"/>
    </xf>
    <xf numFmtId="0" fontId="12" fillId="0" borderId="1" xfId="42" applyNumberFormat="1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1" xfId="0" applyNumberFormat="1" applyFont="1" applyBorder="1" applyAlignment="1">
      <alignment horizontal="distributed" vertical="center"/>
    </xf>
    <xf numFmtId="0" fontId="12" fillId="0" borderId="2" xfId="0" applyNumberFormat="1" applyFont="1" applyBorder="1" applyAlignment="1">
      <alignment horizontal="distributed" vertical="center"/>
    </xf>
    <xf numFmtId="0" fontId="12" fillId="0" borderId="35" xfId="0" applyNumberFormat="1" applyFont="1" applyBorder="1" applyAlignment="1">
      <alignment horizontal="distributed" vertical="center"/>
    </xf>
    <xf numFmtId="0" fontId="12" fillId="0" borderId="5" xfId="0" applyNumberFormat="1" applyFont="1" applyBorder="1" applyAlignment="1">
      <alignment horizontal="distributed" vertical="center"/>
    </xf>
    <xf numFmtId="0" fontId="12" fillId="0" borderId="6" xfId="0" applyNumberFormat="1" applyFont="1" applyBorder="1" applyAlignment="1">
      <alignment horizontal="distributed" vertical="center"/>
    </xf>
    <xf numFmtId="0" fontId="12" fillId="0" borderId="8" xfId="0" applyNumberFormat="1" applyFont="1" applyBorder="1" applyAlignment="1">
      <alignment horizontal="distributed" vertical="center"/>
    </xf>
    <xf numFmtId="180" fontId="15" fillId="0" borderId="62" xfId="33" applyNumberFormat="1" applyFont="1" applyBorder="1" applyAlignment="1">
      <alignment vertical="center" textRotation="255"/>
    </xf>
    <xf numFmtId="180" fontId="15" fillId="0" borderId="63" xfId="33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0" fillId="0" borderId="9" xfId="33" applyNumberFormat="1" applyFont="1" applyBorder="1" applyAlignment="1">
      <alignment vertical="center"/>
    </xf>
    <xf numFmtId="177" fontId="2" fillId="0" borderId="30" xfId="33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Continuous" vertical="center"/>
    </xf>
    <xf numFmtId="0" fontId="0" fillId="0" borderId="5" xfId="0" applyNumberFormat="1" applyFill="1" applyBorder="1" applyAlignment="1">
      <alignment horizontal="center" vertical="center"/>
    </xf>
    <xf numFmtId="177" fontId="0" fillId="0" borderId="25" xfId="33" applyNumberFormat="1" applyFont="1" applyFill="1" applyBorder="1" applyAlignment="1">
      <alignment vertical="center"/>
    </xf>
    <xf numFmtId="177" fontId="0" fillId="0" borderId="5" xfId="33" applyNumberFormat="1" applyFont="1" applyFill="1" applyBorder="1" applyAlignment="1">
      <alignment vertical="center"/>
    </xf>
    <xf numFmtId="177" fontId="0" fillId="0" borderId="3" xfId="33" applyNumberFormat="1" applyFont="1" applyFill="1" applyBorder="1" applyAlignment="1">
      <alignment vertical="center"/>
    </xf>
    <xf numFmtId="177" fontId="0" fillId="0" borderId="30" xfId="33" applyNumberFormat="1" applyFont="1" applyFill="1" applyBorder="1" applyAlignment="1">
      <alignment vertical="center"/>
    </xf>
    <xf numFmtId="177" fontId="0" fillId="0" borderId="20" xfId="33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Ｈ１０決算ベース" xfId="42"/>
    <cellStyle name="標準_地方債公営企業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141861</xdr:colOff>
      <xdr:row>7</xdr:row>
      <xdr:rowOff>81064</xdr:rowOff>
    </xdr:from>
    <xdr:to>
      <xdr:col>10</xdr:col>
      <xdr:colOff>942367</xdr:colOff>
      <xdr:row>14</xdr:row>
      <xdr:rowOff>70931</xdr:rowOff>
    </xdr:to>
    <xdr:sp macro="" textlink="">
      <xdr:nvSpPr>
        <xdr:cNvPr id="2" name="正方形/長方形 1"/>
        <xdr:cNvSpPr/>
      </xdr:nvSpPr>
      <xdr:spPr bwMode="auto">
        <a:xfrm>
          <a:off x="8359707" y="1692208"/>
          <a:ext cx="800506" cy="140848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50"/>
            <a:t>令和</a:t>
          </a:r>
          <a:r>
            <a:rPr kumimoji="1" lang="en-US" altLang="ja-JP" sz="1050"/>
            <a:t>2</a:t>
          </a:r>
          <a:r>
            <a:rPr kumimoji="1" lang="ja-JP" altLang="en-US" sz="1050"/>
            <a:t>年度</a:t>
          </a:r>
          <a:endParaRPr kumimoji="1" lang="en-US" altLang="ja-JP" sz="1050"/>
        </a:p>
        <a:p>
          <a:pPr algn="ctr"/>
          <a:r>
            <a:rPr kumimoji="1" lang="ja-JP" altLang="en-US" sz="1050"/>
            <a:t>より法適用</a:t>
          </a:r>
        </a:p>
      </xdr:txBody>
    </xdr:sp>
    <xdr:clientData/>
  </xdr:twoCellAnchor>
  <xdr:twoCellAnchor>
    <xdr:from>
      <xdr:col>7</xdr:col>
      <xdr:colOff>121596</xdr:colOff>
      <xdr:row>31</xdr:row>
      <xdr:rowOff>141862</xdr:rowOff>
    </xdr:from>
    <xdr:to>
      <xdr:col>7</xdr:col>
      <xdr:colOff>922102</xdr:colOff>
      <xdr:row>38</xdr:row>
      <xdr:rowOff>131729</xdr:rowOff>
    </xdr:to>
    <xdr:sp macro="" textlink="">
      <xdr:nvSpPr>
        <xdr:cNvPr id="3" name="正方形/長方形 2"/>
        <xdr:cNvSpPr/>
      </xdr:nvSpPr>
      <xdr:spPr bwMode="auto">
        <a:xfrm>
          <a:off x="5238750" y="6616835"/>
          <a:ext cx="800506" cy="140848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50"/>
            <a:t>令和</a:t>
          </a:r>
          <a:r>
            <a:rPr kumimoji="1" lang="en-US" altLang="ja-JP" sz="1050"/>
            <a:t>2</a:t>
          </a:r>
          <a:r>
            <a:rPr kumimoji="1" lang="ja-JP" altLang="en-US" sz="1050"/>
            <a:t>年度</a:t>
          </a:r>
          <a:endParaRPr kumimoji="1" lang="en-US" altLang="ja-JP" sz="1050"/>
        </a:p>
        <a:p>
          <a:pPr algn="ctr"/>
          <a:r>
            <a:rPr kumimoji="1" lang="ja-JP" altLang="en-US" sz="1050"/>
            <a:t>より法適用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49" name="Line 1"/>
        <xdr:cNvSpPr>
          <a:spLocks noChangeShapeType="1"/>
        </xdr:cNvSpPr>
      </xdr:nvSpPr>
      <xdr:spPr bwMode="auto">
        <a:xfrm flipH="1">
          <a:off x="4476750" y="103060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268941</xdr:colOff>
      <xdr:row>9</xdr:row>
      <xdr:rowOff>33618</xdr:rowOff>
    </xdr:from>
    <xdr:to>
      <xdr:col>9</xdr:col>
      <xdr:colOff>694765</xdr:colOff>
      <xdr:row>17</xdr:row>
      <xdr:rowOff>67236</xdr:rowOff>
    </xdr:to>
    <xdr:sp macro="" textlink="">
      <xdr:nvSpPr>
        <xdr:cNvPr id="2" name="正方形/長方形 1"/>
        <xdr:cNvSpPr/>
      </xdr:nvSpPr>
      <xdr:spPr bwMode="auto">
        <a:xfrm>
          <a:off x="7832912" y="2028265"/>
          <a:ext cx="1389529" cy="182655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400"/>
            <a:t>H26.3.31</a:t>
          </a:r>
        </a:p>
        <a:p>
          <a:pPr algn="ctr"/>
          <a:r>
            <a:rPr kumimoji="1" lang="ja-JP" altLang="en-US" sz="1400"/>
            <a:t>解散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BreakPreview" zoomScaleNormal="100" zoomScaleSheetLayoutView="100" workbookViewId="0">
      <pane xSplit="5" ySplit="8" topLeftCell="F9" activePane="bottomRight" state="frozen"/>
      <selection activeCell="E5" sqref="E4:E5"/>
      <selection pane="topRight" activeCell="E5" sqref="E4:E5"/>
      <selection pane="bottomLeft" activeCell="E5" sqref="E4:E5"/>
      <selection pane="bottomRight" activeCell="F7" sqref="F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28" t="s">
        <v>249</v>
      </c>
      <c r="F1" s="1"/>
    </row>
    <row r="3" spans="1:11" ht="14.25">
      <c r="A3" s="27" t="s">
        <v>93</v>
      </c>
    </row>
    <row r="5" spans="1:11">
      <c r="A5" s="58" t="s">
        <v>237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0" t="s">
        <v>88</v>
      </c>
      <c r="B9" s="270" t="s">
        <v>90</v>
      </c>
      <c r="C9" s="55" t="s">
        <v>4</v>
      </c>
      <c r="D9" s="56"/>
      <c r="E9" s="56"/>
      <c r="F9" s="65">
        <v>176126</v>
      </c>
      <c r="G9" s="75">
        <f>F9/$F$27*100</f>
        <v>30.287126346254045</v>
      </c>
      <c r="H9" s="66">
        <v>152152</v>
      </c>
      <c r="I9" s="80">
        <f>(F9/H9-1)*100</f>
        <v>15.756611809243392</v>
      </c>
      <c r="K9" s="106"/>
    </row>
    <row r="10" spans="1:11" ht="18" customHeight="1">
      <c r="A10" s="271"/>
      <c r="B10" s="271"/>
      <c r="C10" s="7"/>
      <c r="D10" s="52" t="s">
        <v>23</v>
      </c>
      <c r="E10" s="53"/>
      <c r="F10" s="267">
        <v>55852</v>
      </c>
      <c r="G10" s="76">
        <f t="shared" ref="G10:G27" si="0">F10/$F$27*100</f>
        <v>9.6044682823148264</v>
      </c>
      <c r="H10" s="68">
        <v>57320</v>
      </c>
      <c r="I10" s="81">
        <f t="shared" ref="I10:I27" si="1">(F10/H10-1)*100</f>
        <v>-2.5610607117934392</v>
      </c>
    </row>
    <row r="11" spans="1:11" ht="18" customHeight="1">
      <c r="A11" s="271"/>
      <c r="B11" s="271"/>
      <c r="C11" s="7"/>
      <c r="D11" s="16"/>
      <c r="E11" s="23" t="s">
        <v>24</v>
      </c>
      <c r="F11" s="268">
        <v>46359</v>
      </c>
      <c r="G11" s="77">
        <f t="shared" si="0"/>
        <v>7.9720250859384265</v>
      </c>
      <c r="H11" s="70">
        <v>46883</v>
      </c>
      <c r="I11" s="82">
        <f t="shared" si="1"/>
        <v>-1.1176759166435568</v>
      </c>
    </row>
    <row r="12" spans="1:11" ht="18" customHeight="1">
      <c r="A12" s="271"/>
      <c r="B12" s="271"/>
      <c r="C12" s="7"/>
      <c r="D12" s="16"/>
      <c r="E12" s="23" t="s">
        <v>25</v>
      </c>
      <c r="F12" s="268">
        <v>1643</v>
      </c>
      <c r="G12" s="77">
        <f t="shared" si="0"/>
        <v>0.28253493854908079</v>
      </c>
      <c r="H12" s="70">
        <v>2431</v>
      </c>
      <c r="I12" s="82">
        <f t="shared" si="1"/>
        <v>-32.414644179350063</v>
      </c>
    </row>
    <row r="13" spans="1:11" ht="18" customHeight="1">
      <c r="A13" s="271"/>
      <c r="B13" s="271"/>
      <c r="C13" s="7"/>
      <c r="D13" s="33"/>
      <c r="E13" s="23" t="s">
        <v>26</v>
      </c>
      <c r="F13" s="268">
        <v>472</v>
      </c>
      <c r="G13" s="77">
        <f t="shared" si="0"/>
        <v>8.1166458305031122E-2</v>
      </c>
      <c r="H13" s="70">
        <v>822</v>
      </c>
      <c r="I13" s="82">
        <f t="shared" si="1"/>
        <v>-42.579075425790755</v>
      </c>
    </row>
    <row r="14" spans="1:11" ht="18" customHeight="1">
      <c r="A14" s="271"/>
      <c r="B14" s="271"/>
      <c r="C14" s="7"/>
      <c r="D14" s="61" t="s">
        <v>27</v>
      </c>
      <c r="E14" s="51"/>
      <c r="F14" s="269">
        <v>20650</v>
      </c>
      <c r="G14" s="75">
        <f t="shared" si="0"/>
        <v>3.5510325508451115</v>
      </c>
      <c r="H14" s="66">
        <v>20139</v>
      </c>
      <c r="I14" s="83">
        <f t="shared" si="1"/>
        <v>2.5373653110879468</v>
      </c>
    </row>
    <row r="15" spans="1:11" ht="18" customHeight="1">
      <c r="A15" s="271"/>
      <c r="B15" s="271"/>
      <c r="C15" s="7"/>
      <c r="D15" s="16"/>
      <c r="E15" s="23" t="s">
        <v>28</v>
      </c>
      <c r="F15" s="268">
        <v>1314</v>
      </c>
      <c r="G15" s="77">
        <f t="shared" si="0"/>
        <v>0.2259591657051078</v>
      </c>
      <c r="H15" s="70">
        <v>1331</v>
      </c>
      <c r="I15" s="82">
        <f t="shared" si="1"/>
        <v>-1.277235161532686</v>
      </c>
    </row>
    <row r="16" spans="1:11" ht="18" customHeight="1">
      <c r="A16" s="271"/>
      <c r="B16" s="271"/>
      <c r="C16" s="7"/>
      <c r="D16" s="16"/>
      <c r="E16" s="29" t="s">
        <v>29</v>
      </c>
      <c r="F16" s="267">
        <v>19336</v>
      </c>
      <c r="G16" s="76">
        <f t="shared" si="0"/>
        <v>3.3250733851400041</v>
      </c>
      <c r="H16" s="68">
        <v>18808</v>
      </c>
      <c r="I16" s="81">
        <f t="shared" si="1"/>
        <v>2.8073160357294791</v>
      </c>
      <c r="K16" s="107"/>
    </row>
    <row r="17" spans="1:26" ht="18" customHeight="1">
      <c r="A17" s="271"/>
      <c r="B17" s="271"/>
      <c r="C17" s="7"/>
      <c r="D17" s="273" t="s">
        <v>30</v>
      </c>
      <c r="E17" s="274"/>
      <c r="F17" s="267">
        <v>17571</v>
      </c>
      <c r="G17" s="76">
        <f t="shared" si="0"/>
        <v>3.0215589806730967</v>
      </c>
      <c r="H17" s="68">
        <v>15163</v>
      </c>
      <c r="I17" s="81">
        <f t="shared" si="1"/>
        <v>15.880762382114355</v>
      </c>
    </row>
    <row r="18" spans="1:26" ht="18" customHeight="1">
      <c r="A18" s="271"/>
      <c r="B18" s="271"/>
      <c r="C18" s="7"/>
      <c r="D18" s="275" t="s">
        <v>94</v>
      </c>
      <c r="E18" s="276"/>
      <c r="F18" s="268">
        <v>2254</v>
      </c>
      <c r="G18" s="77">
        <f t="shared" si="0"/>
        <v>0.38760423097360197</v>
      </c>
      <c r="H18" s="70">
        <v>2642</v>
      </c>
      <c r="I18" s="82">
        <f t="shared" si="1"/>
        <v>-14.685844057532172</v>
      </c>
    </row>
    <row r="19" spans="1:26" ht="18" customHeight="1">
      <c r="A19" s="271"/>
      <c r="B19" s="271"/>
      <c r="C19" s="10"/>
      <c r="D19" s="275" t="s">
        <v>95</v>
      </c>
      <c r="E19" s="276"/>
      <c r="F19" s="268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71"/>
      <c r="B20" s="271"/>
      <c r="C20" s="44" t="s">
        <v>5</v>
      </c>
      <c r="D20" s="43"/>
      <c r="E20" s="43"/>
      <c r="F20" s="240">
        <v>25277</v>
      </c>
      <c r="G20" s="77">
        <f t="shared" si="0"/>
        <v>4.3467045902039656</v>
      </c>
      <c r="H20" s="70">
        <v>21644</v>
      </c>
      <c r="I20" s="82">
        <f t="shared" si="1"/>
        <v>16.785252263906859</v>
      </c>
    </row>
    <row r="21" spans="1:26" ht="18" customHeight="1">
      <c r="A21" s="271"/>
      <c r="B21" s="271"/>
      <c r="C21" s="44" t="s">
        <v>6</v>
      </c>
      <c r="D21" s="43"/>
      <c r="E21" s="43"/>
      <c r="F21" s="69">
        <v>155000</v>
      </c>
      <c r="G21" s="77">
        <f t="shared" si="0"/>
        <v>26.654239485762339</v>
      </c>
      <c r="H21" s="70">
        <v>152400</v>
      </c>
      <c r="I21" s="82">
        <f t="shared" si="1"/>
        <v>1.7060367454068137</v>
      </c>
    </row>
    <row r="22" spans="1:26" ht="18" customHeight="1">
      <c r="A22" s="271"/>
      <c r="B22" s="271"/>
      <c r="C22" s="44" t="s">
        <v>31</v>
      </c>
      <c r="D22" s="43"/>
      <c r="E22" s="43"/>
      <c r="F22" s="69">
        <v>7891</v>
      </c>
      <c r="G22" s="77">
        <f t="shared" si="0"/>
        <v>1.3569587340783908</v>
      </c>
      <c r="H22" s="70">
        <v>8296</v>
      </c>
      <c r="I22" s="82">
        <f t="shared" si="1"/>
        <v>-4.8818707810993285</v>
      </c>
    </row>
    <row r="23" spans="1:26" ht="18" customHeight="1">
      <c r="A23" s="271"/>
      <c r="B23" s="271"/>
      <c r="C23" s="44" t="s">
        <v>7</v>
      </c>
      <c r="D23" s="43"/>
      <c r="E23" s="43"/>
      <c r="F23" s="69">
        <v>63437</v>
      </c>
      <c r="G23" s="77">
        <f t="shared" si="0"/>
        <v>10.90880638876326</v>
      </c>
      <c r="H23" s="70">
        <v>52405</v>
      </c>
      <c r="I23" s="82">
        <f t="shared" si="1"/>
        <v>21.051426390611596</v>
      </c>
    </row>
    <row r="24" spans="1:26" ht="18" customHeight="1">
      <c r="A24" s="271"/>
      <c r="B24" s="271"/>
      <c r="C24" s="44" t="s">
        <v>32</v>
      </c>
      <c r="D24" s="43"/>
      <c r="E24" s="43"/>
      <c r="F24" s="69">
        <v>2139</v>
      </c>
      <c r="G24" s="77">
        <f t="shared" si="0"/>
        <v>0.36782850490352026</v>
      </c>
      <c r="H24" s="70">
        <v>1872</v>
      </c>
      <c r="I24" s="82">
        <f t="shared" si="1"/>
        <v>14.262820512820507</v>
      </c>
    </row>
    <row r="25" spans="1:26" ht="18" customHeight="1">
      <c r="A25" s="271"/>
      <c r="B25" s="271"/>
      <c r="C25" s="44" t="s">
        <v>8</v>
      </c>
      <c r="D25" s="43"/>
      <c r="E25" s="43"/>
      <c r="F25" s="69">
        <v>67359</v>
      </c>
      <c r="G25" s="77">
        <f t="shared" si="0"/>
        <v>11.583244629170744</v>
      </c>
      <c r="H25" s="70">
        <v>59625</v>
      </c>
      <c r="I25" s="82">
        <f t="shared" si="1"/>
        <v>12.971069182389927</v>
      </c>
    </row>
    <row r="26" spans="1:26" ht="18" customHeight="1">
      <c r="A26" s="271"/>
      <c r="B26" s="271"/>
      <c r="C26" s="45" t="s">
        <v>9</v>
      </c>
      <c r="D26" s="46"/>
      <c r="E26" s="46"/>
      <c r="F26" s="71">
        <v>84292</v>
      </c>
      <c r="G26" s="78">
        <f t="shared" si="0"/>
        <v>14.495091320863734</v>
      </c>
      <c r="H26" s="72">
        <v>52322</v>
      </c>
      <c r="I26" s="84">
        <f t="shared" si="1"/>
        <v>61.102404342341643</v>
      </c>
    </row>
    <row r="27" spans="1:26" ht="18" customHeight="1">
      <c r="A27" s="271"/>
      <c r="B27" s="272"/>
      <c r="C27" s="47" t="s">
        <v>10</v>
      </c>
      <c r="D27" s="31"/>
      <c r="E27" s="31"/>
      <c r="F27" s="73">
        <f>SUM(F9,F20:F26)</f>
        <v>581521</v>
      </c>
      <c r="G27" s="79">
        <f t="shared" si="0"/>
        <v>100</v>
      </c>
      <c r="H27" s="73">
        <f>SUM(H9,H20:H26)</f>
        <v>500716</v>
      </c>
      <c r="I27" s="85">
        <f t="shared" si="1"/>
        <v>16.137890540745659</v>
      </c>
    </row>
    <row r="28" spans="1:26" ht="18" customHeight="1">
      <c r="A28" s="271"/>
      <c r="B28" s="270" t="s">
        <v>89</v>
      </c>
      <c r="C28" s="55" t="s">
        <v>11</v>
      </c>
      <c r="D28" s="56"/>
      <c r="E28" s="56"/>
      <c r="F28" s="65">
        <v>267793</v>
      </c>
      <c r="G28" s="75">
        <f>F28/$F$45*100</f>
        <v>46.050443578133894</v>
      </c>
      <c r="H28" s="65">
        <v>257311</v>
      </c>
      <c r="I28" s="86">
        <f>(F28/H28-1)*100</f>
        <v>4.0736696060409416</v>
      </c>
    </row>
    <row r="29" spans="1:26" ht="18" customHeight="1">
      <c r="A29" s="271"/>
      <c r="B29" s="271"/>
      <c r="C29" s="7"/>
      <c r="D29" s="30" t="s">
        <v>12</v>
      </c>
      <c r="E29" s="43"/>
      <c r="F29" s="69">
        <v>148280</v>
      </c>
      <c r="G29" s="77">
        <f t="shared" ref="G29:G45" si="2">F29/$F$45*100</f>
        <v>25.498649231927995</v>
      </c>
      <c r="H29" s="69">
        <v>145514</v>
      </c>
      <c r="I29" s="87">
        <f t="shared" ref="I29:I45" si="3">(F29/H29-1)*100</f>
        <v>1.900848028368407</v>
      </c>
    </row>
    <row r="30" spans="1:26" ht="18" customHeight="1">
      <c r="A30" s="271"/>
      <c r="B30" s="271"/>
      <c r="C30" s="7"/>
      <c r="D30" s="30" t="s">
        <v>33</v>
      </c>
      <c r="E30" s="43"/>
      <c r="F30" s="69">
        <v>15387</v>
      </c>
      <c r="G30" s="77">
        <f t="shared" si="2"/>
        <v>2.6459921481769362</v>
      </c>
      <c r="H30" s="69">
        <v>16390</v>
      </c>
      <c r="I30" s="87">
        <f t="shared" si="3"/>
        <v>-6.119585112873704</v>
      </c>
    </row>
    <row r="31" spans="1:26" ht="18" customHeight="1">
      <c r="A31" s="271"/>
      <c r="B31" s="271"/>
      <c r="C31" s="19"/>
      <c r="D31" s="30" t="s">
        <v>13</v>
      </c>
      <c r="E31" s="43"/>
      <c r="F31" s="69">
        <v>104125</v>
      </c>
      <c r="G31" s="77">
        <f t="shared" si="2"/>
        <v>17.90563023519357</v>
      </c>
      <c r="H31" s="69">
        <v>95407</v>
      </c>
      <c r="I31" s="87">
        <f t="shared" si="3"/>
        <v>9.1376942991604473</v>
      </c>
    </row>
    <row r="32" spans="1:26" ht="18" customHeight="1">
      <c r="A32" s="271"/>
      <c r="B32" s="271"/>
      <c r="C32" s="50" t="s">
        <v>14</v>
      </c>
      <c r="D32" s="51"/>
      <c r="E32" s="51"/>
      <c r="F32" s="65">
        <v>230481</v>
      </c>
      <c r="G32" s="75">
        <f t="shared" si="2"/>
        <v>39.634166263987026</v>
      </c>
      <c r="H32" s="65">
        <v>173070</v>
      </c>
      <c r="I32" s="86">
        <f t="shared" si="3"/>
        <v>33.1721268850754</v>
      </c>
    </row>
    <row r="33" spans="1:9" ht="18" customHeight="1">
      <c r="A33" s="271"/>
      <c r="B33" s="271"/>
      <c r="C33" s="7"/>
      <c r="D33" s="30" t="s">
        <v>15</v>
      </c>
      <c r="E33" s="43"/>
      <c r="F33" s="69">
        <v>17048</v>
      </c>
      <c r="G33" s="77">
        <f t="shared" si="2"/>
        <v>2.931622417763073</v>
      </c>
      <c r="H33" s="69">
        <v>17004</v>
      </c>
      <c r="I33" s="87">
        <f t="shared" si="3"/>
        <v>0.25876264408375427</v>
      </c>
    </row>
    <row r="34" spans="1:9" ht="18" customHeight="1">
      <c r="A34" s="271"/>
      <c r="B34" s="271"/>
      <c r="C34" s="7"/>
      <c r="D34" s="30" t="s">
        <v>34</v>
      </c>
      <c r="E34" s="43"/>
      <c r="F34" s="69">
        <v>4865</v>
      </c>
      <c r="G34" s="77">
        <f t="shared" si="2"/>
        <v>0.83659919418215334</v>
      </c>
      <c r="H34" s="69">
        <v>4475</v>
      </c>
      <c r="I34" s="87">
        <f t="shared" si="3"/>
        <v>8.7150837988826844</v>
      </c>
    </row>
    <row r="35" spans="1:9" ht="18" customHeight="1">
      <c r="A35" s="271"/>
      <c r="B35" s="271"/>
      <c r="C35" s="7"/>
      <c r="D35" s="30" t="s">
        <v>35</v>
      </c>
      <c r="E35" s="43"/>
      <c r="F35" s="69">
        <v>152547</v>
      </c>
      <c r="G35" s="77">
        <f t="shared" si="2"/>
        <v>26.232414650545728</v>
      </c>
      <c r="H35" s="69">
        <v>126605</v>
      </c>
      <c r="I35" s="87">
        <f t="shared" si="3"/>
        <v>20.490501954899099</v>
      </c>
    </row>
    <row r="36" spans="1:9" ht="18" customHeight="1">
      <c r="A36" s="271"/>
      <c r="B36" s="271"/>
      <c r="C36" s="7"/>
      <c r="D36" s="30" t="s">
        <v>36</v>
      </c>
      <c r="E36" s="43"/>
      <c r="F36" s="69">
        <v>17469</v>
      </c>
      <c r="G36" s="77">
        <f t="shared" si="2"/>
        <v>3.0040187714631115</v>
      </c>
      <c r="H36" s="69">
        <v>7895</v>
      </c>
      <c r="I36" s="87">
        <f t="shared" si="3"/>
        <v>121.26662444585179</v>
      </c>
    </row>
    <row r="37" spans="1:9" ht="18" customHeight="1">
      <c r="A37" s="271"/>
      <c r="B37" s="271"/>
      <c r="C37" s="7"/>
      <c r="D37" s="30" t="s">
        <v>16</v>
      </c>
      <c r="E37" s="43"/>
      <c r="F37" s="69">
        <v>31671</v>
      </c>
      <c r="G37" s="77">
        <f t="shared" si="2"/>
        <v>5.4462349597005097</v>
      </c>
      <c r="H37" s="69">
        <v>6308</v>
      </c>
      <c r="I37" s="87">
        <f t="shared" si="3"/>
        <v>402.07672796448952</v>
      </c>
    </row>
    <row r="38" spans="1:9" ht="18" customHeight="1">
      <c r="A38" s="271"/>
      <c r="B38" s="271"/>
      <c r="C38" s="19"/>
      <c r="D38" s="30" t="s">
        <v>37</v>
      </c>
      <c r="E38" s="43"/>
      <c r="F38" s="69">
        <v>6779</v>
      </c>
      <c r="G38" s="77">
        <f t="shared" si="2"/>
        <v>1.1657360611224701</v>
      </c>
      <c r="H38" s="69">
        <v>10683</v>
      </c>
      <c r="I38" s="87">
        <f t="shared" si="3"/>
        <v>-36.544041935785835</v>
      </c>
    </row>
    <row r="39" spans="1:9" ht="18" customHeight="1">
      <c r="A39" s="271"/>
      <c r="B39" s="271"/>
      <c r="C39" s="50" t="s">
        <v>17</v>
      </c>
      <c r="D39" s="51"/>
      <c r="E39" s="51"/>
      <c r="F39" s="65">
        <f>F40+F43</f>
        <v>83247</v>
      </c>
      <c r="G39" s="75">
        <f t="shared" si="2"/>
        <v>14.315390157879079</v>
      </c>
      <c r="H39" s="65">
        <v>70335</v>
      </c>
      <c r="I39" s="86">
        <f t="shared" si="3"/>
        <v>18.357858818511417</v>
      </c>
    </row>
    <row r="40" spans="1:9" ht="18" customHeight="1">
      <c r="A40" s="271"/>
      <c r="B40" s="271"/>
      <c r="C40" s="7"/>
      <c r="D40" s="52" t="s">
        <v>18</v>
      </c>
      <c r="E40" s="53"/>
      <c r="F40" s="67">
        <v>79631</v>
      </c>
      <c r="G40" s="76">
        <f t="shared" si="2"/>
        <v>13.693572545101555</v>
      </c>
      <c r="H40" s="67">
        <v>65022</v>
      </c>
      <c r="I40" s="88">
        <f t="shared" si="3"/>
        <v>22.467780135953987</v>
      </c>
    </row>
    <row r="41" spans="1:9" ht="18" customHeight="1">
      <c r="A41" s="271"/>
      <c r="B41" s="271"/>
      <c r="C41" s="7"/>
      <c r="D41" s="16"/>
      <c r="E41" s="103" t="s">
        <v>92</v>
      </c>
      <c r="F41" s="69">
        <v>54368</v>
      </c>
      <c r="G41" s="77">
        <f t="shared" si="2"/>
        <v>9.3492754345930749</v>
      </c>
      <c r="H41" s="69">
        <v>33910</v>
      </c>
      <c r="I41" s="89">
        <f t="shared" si="3"/>
        <v>60.330286051312299</v>
      </c>
    </row>
    <row r="42" spans="1:9" ht="18" customHeight="1">
      <c r="A42" s="271"/>
      <c r="B42" s="271"/>
      <c r="C42" s="7"/>
      <c r="D42" s="33"/>
      <c r="E42" s="32" t="s">
        <v>38</v>
      </c>
      <c r="F42" s="69">
        <v>25263</v>
      </c>
      <c r="G42" s="77">
        <f t="shared" si="2"/>
        <v>4.3442971105084771</v>
      </c>
      <c r="H42" s="69">
        <v>31112</v>
      </c>
      <c r="I42" s="89">
        <f t="shared" si="3"/>
        <v>-18.79982000514271</v>
      </c>
    </row>
    <row r="43" spans="1:9" ht="18" customHeight="1">
      <c r="A43" s="271"/>
      <c r="B43" s="271"/>
      <c r="C43" s="7"/>
      <c r="D43" s="30" t="s">
        <v>39</v>
      </c>
      <c r="E43" s="54"/>
      <c r="F43" s="69">
        <v>3616</v>
      </c>
      <c r="G43" s="77">
        <f t="shared" si="2"/>
        <v>0.62181761277752645</v>
      </c>
      <c r="H43" s="69">
        <v>5313</v>
      </c>
      <c r="I43" s="89">
        <f t="shared" si="3"/>
        <v>-31.940523244871066</v>
      </c>
    </row>
    <row r="44" spans="1:9" ht="18" customHeight="1">
      <c r="A44" s="271"/>
      <c r="B44" s="271"/>
      <c r="C44" s="11"/>
      <c r="D44" s="48" t="s">
        <v>40</v>
      </c>
      <c r="E44" s="49"/>
      <c r="F44" s="73"/>
      <c r="G44" s="79">
        <f t="shared" si="2"/>
        <v>0</v>
      </c>
      <c r="H44" s="72"/>
      <c r="I44" s="84" t="e">
        <f t="shared" si="3"/>
        <v>#DIV/0!</v>
      </c>
    </row>
    <row r="45" spans="1:9" ht="18" customHeight="1">
      <c r="A45" s="272"/>
      <c r="B45" s="272"/>
      <c r="C45" s="11" t="s">
        <v>19</v>
      </c>
      <c r="D45" s="12"/>
      <c r="E45" s="12"/>
      <c r="F45" s="74">
        <f>SUM(F28,F32,F39)</f>
        <v>581521</v>
      </c>
      <c r="G45" s="85">
        <f t="shared" si="2"/>
        <v>100</v>
      </c>
      <c r="H45" s="74">
        <f>SUM(H28,H32,H39)</f>
        <v>500716</v>
      </c>
      <c r="I45" s="85">
        <f t="shared" si="3"/>
        <v>16.137890540745659</v>
      </c>
    </row>
    <row r="46" spans="1:9">
      <c r="A46" s="104" t="s">
        <v>20</v>
      </c>
    </row>
    <row r="47" spans="1:9">
      <c r="A47" s="105" t="s">
        <v>21</v>
      </c>
    </row>
    <row r="48" spans="1:9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14"/>
  <printOptions horizontalCentered="1" verticalCentered="1"/>
  <pageMargins left="0" right="0" top="0.2" bottom="0.19685039370078741" header="0.2" footer="0.31"/>
  <pageSetup paperSize="9" orientation="portrait" blackAndWhite="1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2" t="s">
        <v>249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239</v>
      </c>
      <c r="B5" s="31"/>
      <c r="C5" s="31"/>
      <c r="D5" s="31"/>
      <c r="K5" s="37"/>
      <c r="O5" s="37" t="s">
        <v>48</v>
      </c>
    </row>
    <row r="6" spans="1:25" ht="15.95" customHeight="1">
      <c r="A6" s="295" t="s">
        <v>49</v>
      </c>
      <c r="B6" s="296"/>
      <c r="C6" s="296"/>
      <c r="D6" s="296"/>
      <c r="E6" s="297"/>
      <c r="F6" s="281" t="s">
        <v>250</v>
      </c>
      <c r="G6" s="282"/>
      <c r="H6" s="281" t="s">
        <v>251</v>
      </c>
      <c r="I6" s="282"/>
      <c r="J6" s="281" t="s">
        <v>263</v>
      </c>
      <c r="K6" s="282"/>
      <c r="L6" s="281"/>
      <c r="M6" s="282"/>
      <c r="N6" s="281"/>
      <c r="O6" s="282"/>
    </row>
    <row r="7" spans="1:25" ht="15.95" customHeight="1">
      <c r="A7" s="298"/>
      <c r="B7" s="299"/>
      <c r="C7" s="299"/>
      <c r="D7" s="299"/>
      <c r="E7" s="300"/>
      <c r="F7" s="108" t="s">
        <v>238</v>
      </c>
      <c r="G7" s="38" t="s">
        <v>2</v>
      </c>
      <c r="H7" s="108" t="s">
        <v>240</v>
      </c>
      <c r="I7" s="38" t="s">
        <v>2</v>
      </c>
      <c r="J7" s="108" t="s">
        <v>241</v>
      </c>
      <c r="K7" s="38" t="s">
        <v>2</v>
      </c>
      <c r="L7" s="108" t="s">
        <v>241</v>
      </c>
      <c r="M7" s="38" t="s">
        <v>2</v>
      </c>
      <c r="N7" s="108" t="s">
        <v>241</v>
      </c>
      <c r="O7" s="249" t="s">
        <v>2</v>
      </c>
    </row>
    <row r="8" spans="1:25" ht="15.95" customHeight="1">
      <c r="A8" s="283" t="s">
        <v>83</v>
      </c>
      <c r="B8" s="55" t="s">
        <v>50</v>
      </c>
      <c r="C8" s="56"/>
      <c r="D8" s="56"/>
      <c r="E8" s="93" t="s">
        <v>41</v>
      </c>
      <c r="F8" s="109">
        <v>12096</v>
      </c>
      <c r="G8" s="110">
        <v>12079</v>
      </c>
      <c r="H8" s="109"/>
      <c r="I8" s="111"/>
      <c r="J8" s="109">
        <v>13413</v>
      </c>
      <c r="K8" s="112"/>
      <c r="L8" s="109"/>
      <c r="M8" s="111"/>
      <c r="N8" s="109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07"/>
      <c r="B9" s="8"/>
      <c r="C9" s="30" t="s">
        <v>51</v>
      </c>
      <c r="D9" s="43"/>
      <c r="E9" s="91" t="s">
        <v>42</v>
      </c>
      <c r="F9" s="70">
        <v>12041</v>
      </c>
      <c r="G9" s="114">
        <v>12079</v>
      </c>
      <c r="H9" s="70"/>
      <c r="I9" s="115"/>
      <c r="J9" s="70">
        <v>13413</v>
      </c>
      <c r="K9" s="116"/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07"/>
      <c r="B10" s="10"/>
      <c r="C10" s="30" t="s">
        <v>52</v>
      </c>
      <c r="D10" s="43"/>
      <c r="E10" s="91" t="s">
        <v>43</v>
      </c>
      <c r="F10" s="70">
        <v>55</v>
      </c>
      <c r="G10" s="114">
        <v>0</v>
      </c>
      <c r="H10" s="70"/>
      <c r="I10" s="115"/>
      <c r="J10" s="117">
        <v>0</v>
      </c>
      <c r="K10" s="118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07"/>
      <c r="B11" s="50" t="s">
        <v>53</v>
      </c>
      <c r="C11" s="63"/>
      <c r="D11" s="63"/>
      <c r="E11" s="90" t="s">
        <v>44</v>
      </c>
      <c r="F11" s="119">
        <v>10488</v>
      </c>
      <c r="G11" s="120">
        <v>10294</v>
      </c>
      <c r="H11" s="119"/>
      <c r="I11" s="121"/>
      <c r="J11" s="119">
        <v>13413</v>
      </c>
      <c r="K11" s="122"/>
      <c r="L11" s="119"/>
      <c r="M11" s="121"/>
      <c r="N11" s="119"/>
      <c r="O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07"/>
      <c r="B12" s="7"/>
      <c r="C12" s="30" t="s">
        <v>54</v>
      </c>
      <c r="D12" s="43"/>
      <c r="E12" s="91" t="s">
        <v>45</v>
      </c>
      <c r="F12" s="70">
        <v>10488</v>
      </c>
      <c r="G12" s="114">
        <v>10294</v>
      </c>
      <c r="H12" s="119"/>
      <c r="I12" s="115"/>
      <c r="J12" s="119">
        <v>13379</v>
      </c>
      <c r="K12" s="116"/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07"/>
      <c r="B13" s="8"/>
      <c r="C13" s="52" t="s">
        <v>55</v>
      </c>
      <c r="D13" s="53"/>
      <c r="E13" s="95" t="s">
        <v>46</v>
      </c>
      <c r="F13" s="67">
        <v>0</v>
      </c>
      <c r="G13" s="123">
        <v>0</v>
      </c>
      <c r="H13" s="117"/>
      <c r="I13" s="118"/>
      <c r="J13" s="117">
        <v>33</v>
      </c>
      <c r="K13" s="118"/>
      <c r="L13" s="68"/>
      <c r="M13" s="124"/>
      <c r="N13" s="68"/>
      <c r="O13" s="125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07"/>
      <c r="B14" s="44" t="s">
        <v>56</v>
      </c>
      <c r="C14" s="43"/>
      <c r="D14" s="43"/>
      <c r="E14" s="91" t="s">
        <v>97</v>
      </c>
      <c r="F14" s="69">
        <f t="shared" ref="F14:O14" si="0">F9-F12</f>
        <v>1553</v>
      </c>
      <c r="G14" s="126">
        <f t="shared" si="0"/>
        <v>1785</v>
      </c>
      <c r="H14" s="69">
        <f t="shared" si="0"/>
        <v>0</v>
      </c>
      <c r="I14" s="126">
        <f t="shared" si="0"/>
        <v>0</v>
      </c>
      <c r="J14" s="69">
        <f>J9-J12-1</f>
        <v>33</v>
      </c>
      <c r="K14" s="126">
        <f t="shared" si="0"/>
        <v>0</v>
      </c>
      <c r="L14" s="69">
        <f t="shared" si="0"/>
        <v>0</v>
      </c>
      <c r="M14" s="126">
        <f t="shared" si="0"/>
        <v>0</v>
      </c>
      <c r="N14" s="69">
        <f t="shared" si="0"/>
        <v>0</v>
      </c>
      <c r="O14" s="126">
        <f t="shared" si="0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07"/>
      <c r="B15" s="44" t="s">
        <v>57</v>
      </c>
      <c r="C15" s="43"/>
      <c r="D15" s="43"/>
      <c r="E15" s="91" t="s">
        <v>98</v>
      </c>
      <c r="F15" s="69">
        <f t="shared" ref="F15:O15" si="1">F10-F13</f>
        <v>55</v>
      </c>
      <c r="G15" s="126">
        <f t="shared" si="1"/>
        <v>0</v>
      </c>
      <c r="H15" s="69">
        <f t="shared" si="1"/>
        <v>0</v>
      </c>
      <c r="I15" s="126">
        <f t="shared" si="1"/>
        <v>0</v>
      </c>
      <c r="J15" s="69">
        <f>J10-J13</f>
        <v>-33</v>
      </c>
      <c r="K15" s="126">
        <f t="shared" si="1"/>
        <v>0</v>
      </c>
      <c r="L15" s="69">
        <f t="shared" si="1"/>
        <v>0</v>
      </c>
      <c r="M15" s="126">
        <f t="shared" si="1"/>
        <v>0</v>
      </c>
      <c r="N15" s="69">
        <f t="shared" si="1"/>
        <v>0</v>
      </c>
      <c r="O15" s="126">
        <f t="shared" si="1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07"/>
      <c r="B16" s="44" t="s">
        <v>58</v>
      </c>
      <c r="C16" s="43"/>
      <c r="D16" s="43"/>
      <c r="E16" s="91" t="s">
        <v>99</v>
      </c>
      <c r="F16" s="67">
        <f t="shared" ref="F16:O16" si="2">F8-F11</f>
        <v>1608</v>
      </c>
      <c r="G16" s="123">
        <f t="shared" si="2"/>
        <v>1785</v>
      </c>
      <c r="H16" s="67">
        <f t="shared" si="2"/>
        <v>0</v>
      </c>
      <c r="I16" s="123">
        <f t="shared" si="2"/>
        <v>0</v>
      </c>
      <c r="J16" s="67">
        <f t="shared" si="2"/>
        <v>0</v>
      </c>
      <c r="K16" s="123">
        <f t="shared" si="2"/>
        <v>0</v>
      </c>
      <c r="L16" s="67">
        <f t="shared" si="2"/>
        <v>0</v>
      </c>
      <c r="M16" s="123">
        <f t="shared" si="2"/>
        <v>0</v>
      </c>
      <c r="N16" s="67">
        <f t="shared" si="2"/>
        <v>0</v>
      </c>
      <c r="O16" s="123">
        <f t="shared" si="2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07"/>
      <c r="B17" s="44" t="s">
        <v>59</v>
      </c>
      <c r="C17" s="43"/>
      <c r="D17" s="43"/>
      <c r="E17" s="34"/>
      <c r="F17" s="69"/>
      <c r="G17" s="126"/>
      <c r="H17" s="117"/>
      <c r="I17" s="118"/>
      <c r="J17" s="70"/>
      <c r="K17" s="116"/>
      <c r="L17" s="70"/>
      <c r="M17" s="115"/>
      <c r="N17" s="117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08"/>
      <c r="B18" s="47" t="s">
        <v>60</v>
      </c>
      <c r="C18" s="31"/>
      <c r="D18" s="31"/>
      <c r="E18" s="17"/>
      <c r="F18" s="128"/>
      <c r="G18" s="129"/>
      <c r="H18" s="130"/>
      <c r="I18" s="131"/>
      <c r="J18" s="130"/>
      <c r="K18" s="131"/>
      <c r="L18" s="130"/>
      <c r="M18" s="131"/>
      <c r="N18" s="130"/>
      <c r="O18" s="13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07" t="s">
        <v>84</v>
      </c>
      <c r="B19" s="50" t="s">
        <v>61</v>
      </c>
      <c r="C19" s="51"/>
      <c r="D19" s="51"/>
      <c r="E19" s="96"/>
      <c r="F19" s="65">
        <v>324</v>
      </c>
      <c r="G19" s="133">
        <v>613</v>
      </c>
      <c r="H19" s="66"/>
      <c r="I19" s="134"/>
      <c r="J19" s="66">
        <v>3311</v>
      </c>
      <c r="K19" s="135"/>
      <c r="L19" s="66"/>
      <c r="M19" s="134"/>
      <c r="N19" s="66"/>
      <c r="O19" s="135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07"/>
      <c r="B20" s="19"/>
      <c r="C20" s="30" t="s">
        <v>62</v>
      </c>
      <c r="D20" s="43"/>
      <c r="E20" s="91"/>
      <c r="F20" s="69">
        <v>0</v>
      </c>
      <c r="G20" s="126">
        <v>0</v>
      </c>
      <c r="H20" s="70"/>
      <c r="I20" s="115"/>
      <c r="J20" s="70">
        <v>765</v>
      </c>
      <c r="K20" s="118"/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07"/>
      <c r="B21" s="9" t="s">
        <v>63</v>
      </c>
      <c r="C21" s="63"/>
      <c r="D21" s="63"/>
      <c r="E21" s="90" t="s">
        <v>100</v>
      </c>
      <c r="F21" s="136">
        <v>324</v>
      </c>
      <c r="G21" s="137">
        <v>613</v>
      </c>
      <c r="H21" s="119"/>
      <c r="I21" s="121"/>
      <c r="J21" s="119">
        <v>3311</v>
      </c>
      <c r="K21" s="122"/>
      <c r="L21" s="119"/>
      <c r="M21" s="121"/>
      <c r="N21" s="119"/>
      <c r="O21" s="122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07"/>
      <c r="B22" s="50" t="s">
        <v>64</v>
      </c>
      <c r="C22" s="51"/>
      <c r="D22" s="51"/>
      <c r="E22" s="96" t="s">
        <v>101</v>
      </c>
      <c r="F22" s="65">
        <v>5687</v>
      </c>
      <c r="G22" s="133">
        <v>6123</v>
      </c>
      <c r="H22" s="66"/>
      <c r="I22" s="134"/>
      <c r="J22" s="66">
        <v>4912</v>
      </c>
      <c r="K22" s="135"/>
      <c r="L22" s="66"/>
      <c r="M22" s="134"/>
      <c r="N22" s="66"/>
      <c r="O22" s="135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07"/>
      <c r="B23" s="7" t="s">
        <v>65</v>
      </c>
      <c r="C23" s="52" t="s">
        <v>66</v>
      </c>
      <c r="D23" s="53"/>
      <c r="E23" s="95"/>
      <c r="F23" s="67">
        <v>2380</v>
      </c>
      <c r="G23" s="123">
        <v>2591</v>
      </c>
      <c r="H23" s="68"/>
      <c r="I23" s="124"/>
      <c r="J23" s="68">
        <v>1574</v>
      </c>
      <c r="K23" s="125"/>
      <c r="L23" s="68"/>
      <c r="M23" s="124"/>
      <c r="N23" s="68"/>
      <c r="O23" s="125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07"/>
      <c r="B24" s="44" t="s">
        <v>102</v>
      </c>
      <c r="C24" s="43"/>
      <c r="D24" s="43"/>
      <c r="E24" s="91" t="s">
        <v>103</v>
      </c>
      <c r="F24" s="69">
        <f t="shared" ref="F24:O24" si="3">F21-F22</f>
        <v>-5363</v>
      </c>
      <c r="G24" s="126">
        <f t="shared" si="3"/>
        <v>-5510</v>
      </c>
      <c r="H24" s="69">
        <f t="shared" si="3"/>
        <v>0</v>
      </c>
      <c r="I24" s="126">
        <f t="shared" si="3"/>
        <v>0</v>
      </c>
      <c r="J24" s="69">
        <f t="shared" si="3"/>
        <v>-1601</v>
      </c>
      <c r="K24" s="126">
        <f t="shared" si="3"/>
        <v>0</v>
      </c>
      <c r="L24" s="69">
        <f t="shared" si="3"/>
        <v>0</v>
      </c>
      <c r="M24" s="126">
        <f t="shared" si="3"/>
        <v>0</v>
      </c>
      <c r="N24" s="69">
        <f t="shared" si="3"/>
        <v>0</v>
      </c>
      <c r="O24" s="126">
        <f t="shared" si="3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07"/>
      <c r="B25" s="101" t="s">
        <v>67</v>
      </c>
      <c r="C25" s="53"/>
      <c r="D25" s="53"/>
      <c r="E25" s="309" t="s">
        <v>104</v>
      </c>
      <c r="F25" s="288">
        <v>5363</v>
      </c>
      <c r="G25" s="279">
        <v>5510</v>
      </c>
      <c r="H25" s="277"/>
      <c r="I25" s="279"/>
      <c r="J25" s="277">
        <v>1601</v>
      </c>
      <c r="K25" s="279"/>
      <c r="L25" s="277"/>
      <c r="M25" s="279"/>
      <c r="N25" s="277"/>
      <c r="O25" s="279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07"/>
      <c r="B26" s="9" t="s">
        <v>68</v>
      </c>
      <c r="C26" s="63"/>
      <c r="D26" s="63"/>
      <c r="E26" s="310"/>
      <c r="F26" s="289"/>
      <c r="G26" s="280"/>
      <c r="H26" s="278"/>
      <c r="I26" s="280"/>
      <c r="J26" s="278"/>
      <c r="K26" s="280"/>
      <c r="L26" s="278"/>
      <c r="M26" s="280"/>
      <c r="N26" s="278"/>
      <c r="O26" s="280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308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38">
        <f t="shared" si="4"/>
        <v>0</v>
      </c>
      <c r="H27" s="73">
        <f t="shared" si="4"/>
        <v>0</v>
      </c>
      <c r="I27" s="138">
        <f t="shared" si="4"/>
        <v>0</v>
      </c>
      <c r="J27" s="73">
        <f t="shared" si="4"/>
        <v>0</v>
      </c>
      <c r="K27" s="138">
        <f t="shared" si="4"/>
        <v>0</v>
      </c>
      <c r="L27" s="73">
        <f t="shared" si="4"/>
        <v>0</v>
      </c>
      <c r="M27" s="138">
        <f t="shared" si="4"/>
        <v>0</v>
      </c>
      <c r="N27" s="73">
        <f t="shared" si="4"/>
        <v>0</v>
      </c>
      <c r="O27" s="138">
        <f t="shared" si="4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113"/>
      <c r="G28" s="113"/>
      <c r="H28" s="113"/>
      <c r="I28" s="113"/>
      <c r="J28" s="113"/>
      <c r="K28" s="113"/>
      <c r="L28" s="13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31"/>
      <c r="F29" s="113"/>
      <c r="G29" s="113"/>
      <c r="H29" s="113"/>
      <c r="I29" s="113"/>
      <c r="J29" s="140"/>
      <c r="K29" s="140"/>
      <c r="L29" s="139"/>
      <c r="M29" s="113"/>
      <c r="N29" s="113"/>
      <c r="O29" s="140" t="s">
        <v>107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40"/>
    </row>
    <row r="30" spans="1:25" ht="15.95" customHeight="1">
      <c r="A30" s="301" t="s">
        <v>69</v>
      </c>
      <c r="B30" s="302"/>
      <c r="C30" s="302"/>
      <c r="D30" s="302"/>
      <c r="E30" s="303"/>
      <c r="F30" s="290" t="s">
        <v>252</v>
      </c>
      <c r="G30" s="291"/>
      <c r="H30" s="290" t="s">
        <v>253</v>
      </c>
      <c r="I30" s="291"/>
      <c r="J30" s="290" t="s">
        <v>254</v>
      </c>
      <c r="K30" s="291"/>
      <c r="L30" s="290"/>
      <c r="M30" s="291"/>
      <c r="N30" s="290"/>
      <c r="O30" s="291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04"/>
      <c r="B31" s="305"/>
      <c r="C31" s="305"/>
      <c r="D31" s="305"/>
      <c r="E31" s="306"/>
      <c r="F31" s="108" t="s">
        <v>241</v>
      </c>
      <c r="G31" s="142" t="s">
        <v>2</v>
      </c>
      <c r="H31" s="108" t="s">
        <v>241</v>
      </c>
      <c r="I31" s="142" t="s">
        <v>2</v>
      </c>
      <c r="J31" s="108" t="s">
        <v>241</v>
      </c>
      <c r="K31" s="143" t="s">
        <v>2</v>
      </c>
      <c r="L31" s="108" t="s">
        <v>241</v>
      </c>
      <c r="M31" s="142" t="s">
        <v>2</v>
      </c>
      <c r="N31" s="108" t="s">
        <v>241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283" t="s">
        <v>85</v>
      </c>
      <c r="B32" s="55" t="s">
        <v>50</v>
      </c>
      <c r="C32" s="56"/>
      <c r="D32" s="56"/>
      <c r="E32" s="15" t="s">
        <v>41</v>
      </c>
      <c r="F32" s="66">
        <v>662</v>
      </c>
      <c r="G32" s="146">
        <v>609</v>
      </c>
      <c r="H32" s="109"/>
      <c r="I32" s="111">
        <v>8754</v>
      </c>
      <c r="J32" s="109">
        <v>56</v>
      </c>
      <c r="K32" s="112">
        <v>52</v>
      </c>
      <c r="L32" s="66"/>
      <c r="M32" s="146"/>
      <c r="N32" s="109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284"/>
      <c r="B33" s="8"/>
      <c r="C33" s="52" t="s">
        <v>70</v>
      </c>
      <c r="D33" s="53"/>
      <c r="E33" s="99"/>
      <c r="F33" s="68">
        <v>505</v>
      </c>
      <c r="G33" s="149">
        <v>544</v>
      </c>
      <c r="H33" s="68"/>
      <c r="I33" s="124">
        <v>7045</v>
      </c>
      <c r="J33" s="68">
        <v>56</v>
      </c>
      <c r="K33" s="125">
        <v>52</v>
      </c>
      <c r="L33" s="68"/>
      <c r="M33" s="149"/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284"/>
      <c r="B34" s="8"/>
      <c r="C34" s="24"/>
      <c r="D34" s="30" t="s">
        <v>71</v>
      </c>
      <c r="E34" s="94"/>
      <c r="F34" s="70">
        <v>402</v>
      </c>
      <c r="G34" s="114">
        <v>431</v>
      </c>
      <c r="H34" s="70"/>
      <c r="I34" s="115">
        <v>0</v>
      </c>
      <c r="J34" s="70">
        <v>56</v>
      </c>
      <c r="K34" s="116">
        <v>52</v>
      </c>
      <c r="L34" s="70"/>
      <c r="M34" s="114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284"/>
      <c r="B35" s="10"/>
      <c r="C35" s="62" t="s">
        <v>72</v>
      </c>
      <c r="D35" s="63"/>
      <c r="E35" s="100"/>
      <c r="F35" s="119">
        <v>153</v>
      </c>
      <c r="G35" s="120">
        <v>49</v>
      </c>
      <c r="H35" s="119"/>
      <c r="I35" s="121">
        <v>0</v>
      </c>
      <c r="J35" s="150">
        <v>0</v>
      </c>
      <c r="K35" s="151">
        <v>0</v>
      </c>
      <c r="L35" s="119"/>
      <c r="M35" s="120"/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284"/>
      <c r="B36" s="50" t="s">
        <v>53</v>
      </c>
      <c r="C36" s="51"/>
      <c r="D36" s="51"/>
      <c r="E36" s="15" t="s">
        <v>42</v>
      </c>
      <c r="F36" s="65">
        <v>505</v>
      </c>
      <c r="G36" s="123">
        <v>554</v>
      </c>
      <c r="H36" s="66"/>
      <c r="I36" s="134">
        <v>7130</v>
      </c>
      <c r="J36" s="66">
        <v>56</v>
      </c>
      <c r="K36" s="135">
        <v>26</v>
      </c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284"/>
      <c r="B37" s="8"/>
      <c r="C37" s="30" t="s">
        <v>73</v>
      </c>
      <c r="D37" s="43"/>
      <c r="E37" s="94"/>
      <c r="F37" s="69">
        <v>485</v>
      </c>
      <c r="G37" s="126">
        <v>535</v>
      </c>
      <c r="H37" s="70"/>
      <c r="I37" s="115">
        <v>6718</v>
      </c>
      <c r="J37" s="70">
        <v>53</v>
      </c>
      <c r="K37" s="116">
        <v>24</v>
      </c>
      <c r="L37" s="70"/>
      <c r="M37" s="114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284"/>
      <c r="B38" s="10"/>
      <c r="C38" s="30" t="s">
        <v>74</v>
      </c>
      <c r="D38" s="43"/>
      <c r="E38" s="94"/>
      <c r="F38" s="69">
        <v>21</v>
      </c>
      <c r="G38" s="126">
        <v>19</v>
      </c>
      <c r="H38" s="70"/>
      <c r="I38" s="115">
        <v>413</v>
      </c>
      <c r="J38" s="70">
        <v>3</v>
      </c>
      <c r="K38" s="151">
        <v>2</v>
      </c>
      <c r="L38" s="70"/>
      <c r="M38" s="114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285"/>
      <c r="B39" s="11" t="s">
        <v>75</v>
      </c>
      <c r="C39" s="12"/>
      <c r="D39" s="12"/>
      <c r="E39" s="98" t="s">
        <v>108</v>
      </c>
      <c r="F39" s="73">
        <f>F32-F36</f>
        <v>157</v>
      </c>
      <c r="G39" s="138">
        <f t="shared" ref="G39:O39" si="5">G32-G36</f>
        <v>55</v>
      </c>
      <c r="H39" s="73">
        <f t="shared" si="5"/>
        <v>0</v>
      </c>
      <c r="I39" s="138">
        <f t="shared" si="5"/>
        <v>1624</v>
      </c>
      <c r="J39" s="73">
        <f t="shared" si="5"/>
        <v>0</v>
      </c>
      <c r="K39" s="138">
        <f t="shared" si="5"/>
        <v>26</v>
      </c>
      <c r="L39" s="73">
        <f t="shared" si="5"/>
        <v>0</v>
      </c>
      <c r="M39" s="138">
        <f t="shared" si="5"/>
        <v>0</v>
      </c>
      <c r="N39" s="73">
        <f t="shared" si="5"/>
        <v>0</v>
      </c>
      <c r="O39" s="138">
        <f t="shared" si="5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283" t="s">
        <v>86</v>
      </c>
      <c r="B40" s="50" t="s">
        <v>76</v>
      </c>
      <c r="C40" s="51"/>
      <c r="D40" s="51"/>
      <c r="E40" s="15" t="s">
        <v>44</v>
      </c>
      <c r="F40" s="65">
        <v>257</v>
      </c>
      <c r="G40" s="133">
        <v>27</v>
      </c>
      <c r="H40" s="66"/>
      <c r="I40" s="134">
        <v>3389</v>
      </c>
      <c r="J40" s="66">
        <v>0</v>
      </c>
      <c r="K40" s="135">
        <v>0</v>
      </c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286"/>
      <c r="B41" s="10"/>
      <c r="C41" s="30" t="s">
        <v>77</v>
      </c>
      <c r="D41" s="43"/>
      <c r="E41" s="94"/>
      <c r="F41" s="152">
        <v>257</v>
      </c>
      <c r="G41" s="153">
        <v>27</v>
      </c>
      <c r="H41" s="150"/>
      <c r="I41" s="151">
        <v>773</v>
      </c>
      <c r="J41" s="70">
        <v>0</v>
      </c>
      <c r="K41" s="116">
        <v>0</v>
      </c>
      <c r="L41" s="70"/>
      <c r="M41" s="114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286"/>
      <c r="B42" s="50" t="s">
        <v>64</v>
      </c>
      <c r="C42" s="51"/>
      <c r="D42" s="51"/>
      <c r="E42" s="15" t="s">
        <v>45</v>
      </c>
      <c r="F42" s="65">
        <v>413</v>
      </c>
      <c r="G42" s="133">
        <v>82</v>
      </c>
      <c r="H42" s="66"/>
      <c r="I42" s="134">
        <v>5013</v>
      </c>
      <c r="J42" s="66">
        <v>0</v>
      </c>
      <c r="K42" s="135">
        <v>26</v>
      </c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286"/>
      <c r="B43" s="10"/>
      <c r="C43" s="30" t="s">
        <v>78</v>
      </c>
      <c r="D43" s="43"/>
      <c r="E43" s="94"/>
      <c r="F43" s="69">
        <v>11</v>
      </c>
      <c r="G43" s="126">
        <v>10</v>
      </c>
      <c r="H43" s="70"/>
      <c r="I43" s="115">
        <v>1569</v>
      </c>
      <c r="J43" s="150">
        <v>0</v>
      </c>
      <c r="K43" s="151">
        <v>0</v>
      </c>
      <c r="L43" s="70"/>
      <c r="M43" s="114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287"/>
      <c r="B44" s="47" t="s">
        <v>75</v>
      </c>
      <c r="C44" s="31"/>
      <c r="D44" s="31"/>
      <c r="E44" s="98" t="s">
        <v>109</v>
      </c>
      <c r="F44" s="128">
        <f>F40-F42-1</f>
        <v>-157</v>
      </c>
      <c r="G44" s="129">
        <f t="shared" ref="G44:O44" si="6">G40-G42</f>
        <v>-55</v>
      </c>
      <c r="H44" s="128">
        <f t="shared" si="6"/>
        <v>0</v>
      </c>
      <c r="I44" s="129">
        <f t="shared" si="6"/>
        <v>-1624</v>
      </c>
      <c r="J44" s="128">
        <f t="shared" si="6"/>
        <v>0</v>
      </c>
      <c r="K44" s="129">
        <f t="shared" si="6"/>
        <v>-26</v>
      </c>
      <c r="L44" s="128">
        <f t="shared" si="6"/>
        <v>0</v>
      </c>
      <c r="M44" s="129">
        <f t="shared" si="6"/>
        <v>0</v>
      </c>
      <c r="N44" s="128">
        <f t="shared" si="6"/>
        <v>0</v>
      </c>
      <c r="O44" s="129">
        <f t="shared" si="6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292" t="s">
        <v>87</v>
      </c>
      <c r="B45" s="25" t="s">
        <v>79</v>
      </c>
      <c r="C45" s="20"/>
      <c r="D45" s="20"/>
      <c r="E45" s="97" t="s">
        <v>110</v>
      </c>
      <c r="F45" s="154">
        <f>F39+F44</f>
        <v>0</v>
      </c>
      <c r="G45" s="155">
        <f t="shared" ref="G45:O45" si="7">G39+G44</f>
        <v>0</v>
      </c>
      <c r="H45" s="154">
        <f t="shared" si="7"/>
        <v>0</v>
      </c>
      <c r="I45" s="155">
        <f t="shared" si="7"/>
        <v>0</v>
      </c>
      <c r="J45" s="154">
        <f t="shared" si="7"/>
        <v>0</v>
      </c>
      <c r="K45" s="155">
        <f t="shared" si="7"/>
        <v>0</v>
      </c>
      <c r="L45" s="154">
        <f t="shared" si="7"/>
        <v>0</v>
      </c>
      <c r="M45" s="155">
        <f t="shared" si="7"/>
        <v>0</v>
      </c>
      <c r="N45" s="154">
        <f t="shared" si="7"/>
        <v>0</v>
      </c>
      <c r="O45" s="155">
        <f t="shared" si="7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293"/>
      <c r="B46" s="44" t="s">
        <v>80</v>
      </c>
      <c r="C46" s="43"/>
      <c r="D46" s="43"/>
      <c r="E46" s="43"/>
      <c r="F46" s="152"/>
      <c r="G46" s="153"/>
      <c r="H46" s="150"/>
      <c r="I46" s="151"/>
      <c r="J46" s="150"/>
      <c r="K46" s="151"/>
      <c r="L46" s="70"/>
      <c r="M46" s="114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293"/>
      <c r="B47" s="44" t="s">
        <v>81</v>
      </c>
      <c r="C47" s="43"/>
      <c r="D47" s="43"/>
      <c r="E47" s="43"/>
      <c r="F47" s="69"/>
      <c r="G47" s="126"/>
      <c r="H47" s="70"/>
      <c r="I47" s="115"/>
      <c r="J47" s="70"/>
      <c r="K47" s="116"/>
      <c r="L47" s="70"/>
      <c r="M47" s="114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294"/>
      <c r="B48" s="47" t="s">
        <v>82</v>
      </c>
      <c r="C48" s="31"/>
      <c r="D48" s="31"/>
      <c r="E48" s="31"/>
      <c r="F48" s="74"/>
      <c r="G48" s="156"/>
      <c r="H48" s="74"/>
      <c r="I48" s="157"/>
      <c r="J48" s="74"/>
      <c r="K48" s="158"/>
      <c r="L48" s="74"/>
      <c r="M48" s="156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J6:K6"/>
    <mergeCell ref="N30:O30"/>
    <mergeCell ref="F30:G30"/>
    <mergeCell ref="H30:I30"/>
    <mergeCell ref="J30:K30"/>
    <mergeCell ref="L30:M30"/>
    <mergeCell ref="F6:G6"/>
    <mergeCell ref="H6:I6"/>
    <mergeCell ref="A32:A39"/>
    <mergeCell ref="A40:A44"/>
    <mergeCell ref="J25:J26"/>
    <mergeCell ref="K25:K26"/>
    <mergeCell ref="F25:F26"/>
    <mergeCell ref="G25:G26"/>
    <mergeCell ref="H25:H26"/>
    <mergeCell ref="I25:I26"/>
    <mergeCell ref="L25:L26"/>
    <mergeCell ref="M25:M26"/>
    <mergeCell ref="N25:N26"/>
    <mergeCell ref="O25:O26"/>
    <mergeCell ref="N6:O6"/>
    <mergeCell ref="L6:M6"/>
  </mergeCells>
  <phoneticPr fontId="14"/>
  <printOptions horizontalCentered="1" verticalCentered="1"/>
  <pageMargins left="0.78740157480314965" right="0.27559055118110237" top="0.39370078740157483" bottom="0.35433070866141736" header="0.19685039370078741" footer="0.19685039370078741"/>
  <pageSetup paperSize="9" scale="73" orientation="landscape" blackAndWhite="1" r:id="rId1"/>
  <headerFooter alignWithMargins="0">
    <oddHeader>&amp;R&amp;"明朝,斜体"&amp;9都道府県－2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F11" sqref="F11"/>
      <selection pane="topRight" activeCell="F11" sqref="F11"/>
      <selection pane="bottomLeft" activeCell="F11" sqref="F11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4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28" t="s">
        <v>249</v>
      </c>
      <c r="F1" s="319"/>
    </row>
    <row r="3" spans="1:9" ht="14.25">
      <c r="A3" s="27" t="s">
        <v>112</v>
      </c>
    </row>
    <row r="5" spans="1:9">
      <c r="A5" s="58" t="s">
        <v>242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320" t="s">
        <v>243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321" t="s">
        <v>113</v>
      </c>
      <c r="G8" s="26" t="s">
        <v>3</v>
      </c>
      <c r="H8" s="40"/>
      <c r="I8" s="42"/>
    </row>
    <row r="9" spans="1:9" ht="18" customHeight="1">
      <c r="A9" s="270" t="s">
        <v>88</v>
      </c>
      <c r="B9" s="270" t="s">
        <v>90</v>
      </c>
      <c r="C9" s="55" t="s">
        <v>4</v>
      </c>
      <c r="D9" s="56"/>
      <c r="E9" s="56"/>
      <c r="F9" s="269">
        <v>150753</v>
      </c>
      <c r="G9" s="75">
        <f>F9/$F$27*100</f>
        <v>30.203637587603833</v>
      </c>
      <c r="H9" s="66">
        <v>146747</v>
      </c>
      <c r="I9" s="80">
        <f t="shared" ref="I9:I45" si="0">(F9/H9-1)*100</f>
        <v>2.7298684129828832</v>
      </c>
    </row>
    <row r="10" spans="1:9" ht="18" customHeight="1">
      <c r="A10" s="271"/>
      <c r="B10" s="271"/>
      <c r="C10" s="7"/>
      <c r="D10" s="52" t="s">
        <v>23</v>
      </c>
      <c r="E10" s="53"/>
      <c r="F10" s="267">
        <v>57079</v>
      </c>
      <c r="G10" s="76">
        <f t="shared" ref="G10:G27" si="1">F10/$F$27*100</f>
        <v>11.435881407752012</v>
      </c>
      <c r="H10" s="68">
        <v>57956</v>
      </c>
      <c r="I10" s="81">
        <f t="shared" si="0"/>
        <v>-1.5132169231831027</v>
      </c>
    </row>
    <row r="11" spans="1:9" ht="18" customHeight="1">
      <c r="A11" s="271"/>
      <c r="B11" s="271"/>
      <c r="C11" s="7"/>
      <c r="D11" s="16"/>
      <c r="E11" s="23" t="s">
        <v>24</v>
      </c>
      <c r="F11" s="268">
        <v>47005</v>
      </c>
      <c r="G11" s="77">
        <f t="shared" si="1"/>
        <v>9.4175371953149742</v>
      </c>
      <c r="H11" s="70">
        <v>46376</v>
      </c>
      <c r="I11" s="82">
        <f t="shared" si="0"/>
        <v>1.3563049853372533</v>
      </c>
    </row>
    <row r="12" spans="1:9" ht="17.25" customHeight="1">
      <c r="A12" s="271"/>
      <c r="B12" s="271"/>
      <c r="C12" s="7"/>
      <c r="D12" s="16"/>
      <c r="E12" s="23" t="s">
        <v>25</v>
      </c>
      <c r="F12" s="268">
        <v>2394</v>
      </c>
      <c r="G12" s="77">
        <f t="shared" si="1"/>
        <v>0.47964225179415054</v>
      </c>
      <c r="H12" s="70">
        <v>2393</v>
      </c>
      <c r="I12" s="82">
        <f t="shared" si="0"/>
        <v>4.1788549937327168E-2</v>
      </c>
    </row>
    <row r="13" spans="1:9" ht="18" customHeight="1">
      <c r="A13" s="271"/>
      <c r="B13" s="271"/>
      <c r="C13" s="7"/>
      <c r="D13" s="33"/>
      <c r="E13" s="23" t="s">
        <v>26</v>
      </c>
      <c r="F13" s="268">
        <v>767</v>
      </c>
      <c r="G13" s="77">
        <f t="shared" si="1"/>
        <v>0.15366984424649685</v>
      </c>
      <c r="H13" s="70">
        <v>795</v>
      </c>
      <c r="I13" s="82">
        <f t="shared" si="0"/>
        <v>-3.5220125786163514</v>
      </c>
    </row>
    <row r="14" spans="1:9" ht="18" customHeight="1">
      <c r="A14" s="271"/>
      <c r="B14" s="271"/>
      <c r="C14" s="7"/>
      <c r="D14" s="61" t="s">
        <v>27</v>
      </c>
      <c r="E14" s="51"/>
      <c r="F14" s="269">
        <f>SUM(F15:F16)</f>
        <v>20347</v>
      </c>
      <c r="G14" s="75">
        <f t="shared" si="1"/>
        <v>4.076558436614695</v>
      </c>
      <c r="H14" s="66">
        <v>20140</v>
      </c>
      <c r="I14" s="83">
        <f t="shared" si="0"/>
        <v>1.0278053624627637</v>
      </c>
    </row>
    <row r="15" spans="1:9" ht="18" customHeight="1">
      <c r="A15" s="271"/>
      <c r="B15" s="271"/>
      <c r="C15" s="7"/>
      <c r="D15" s="16"/>
      <c r="E15" s="23" t="s">
        <v>28</v>
      </c>
      <c r="F15" s="268">
        <v>1331</v>
      </c>
      <c r="G15" s="77">
        <f t="shared" si="1"/>
        <v>0.26666826948120897</v>
      </c>
      <c r="H15" s="70">
        <v>1373</v>
      </c>
      <c r="I15" s="82">
        <f t="shared" si="0"/>
        <v>-3.0589949016751605</v>
      </c>
    </row>
    <row r="16" spans="1:9" ht="18" customHeight="1">
      <c r="A16" s="271"/>
      <c r="B16" s="271"/>
      <c r="C16" s="7"/>
      <c r="D16" s="16"/>
      <c r="E16" s="29" t="s">
        <v>29</v>
      </c>
      <c r="F16" s="267">
        <v>19016</v>
      </c>
      <c r="G16" s="76">
        <f t="shared" si="1"/>
        <v>3.8098901671334868</v>
      </c>
      <c r="H16" s="68">
        <v>18767</v>
      </c>
      <c r="I16" s="81">
        <f t="shared" si="0"/>
        <v>1.3267970373527893</v>
      </c>
    </row>
    <row r="17" spans="1:9" ht="18" customHeight="1">
      <c r="A17" s="271"/>
      <c r="B17" s="271"/>
      <c r="C17" s="7"/>
      <c r="D17" s="275" t="s">
        <v>30</v>
      </c>
      <c r="E17" s="311"/>
      <c r="F17" s="267">
        <v>14275</v>
      </c>
      <c r="G17" s="76">
        <f t="shared" si="1"/>
        <v>2.8600221989814116</v>
      </c>
      <c r="H17" s="68">
        <v>14887</v>
      </c>
      <c r="I17" s="81">
        <f t="shared" si="0"/>
        <v>-4.1109693020756399</v>
      </c>
    </row>
    <row r="18" spans="1:9" ht="18" customHeight="1">
      <c r="A18" s="271"/>
      <c r="B18" s="271"/>
      <c r="C18" s="7"/>
      <c r="D18" s="275" t="s">
        <v>94</v>
      </c>
      <c r="E18" s="276"/>
      <c r="F18" s="268">
        <v>2302</v>
      </c>
      <c r="G18" s="77">
        <f t="shared" si="1"/>
        <v>0.46120988455728257</v>
      </c>
      <c r="H18" s="70">
        <v>2273</v>
      </c>
      <c r="I18" s="82">
        <f t="shared" si="0"/>
        <v>1.2758468983721905</v>
      </c>
    </row>
    <row r="19" spans="1:9" ht="18" customHeight="1">
      <c r="A19" s="271"/>
      <c r="B19" s="271"/>
      <c r="C19" s="10"/>
      <c r="D19" s="275" t="s">
        <v>95</v>
      </c>
      <c r="E19" s="276"/>
      <c r="F19" s="268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71"/>
      <c r="B20" s="271"/>
      <c r="C20" s="44" t="s">
        <v>5</v>
      </c>
      <c r="D20" s="43"/>
      <c r="E20" s="43"/>
      <c r="F20" s="268">
        <v>21118</v>
      </c>
      <c r="G20" s="77">
        <f t="shared" si="1"/>
        <v>4.2310296881323604</v>
      </c>
      <c r="H20" s="70">
        <v>18877</v>
      </c>
      <c r="I20" s="82">
        <f t="shared" si="0"/>
        <v>11.871589765322877</v>
      </c>
    </row>
    <row r="21" spans="1:9" ht="18" customHeight="1">
      <c r="A21" s="271"/>
      <c r="B21" s="271"/>
      <c r="C21" s="44" t="s">
        <v>6</v>
      </c>
      <c r="D21" s="43"/>
      <c r="E21" s="43"/>
      <c r="F21" s="240">
        <v>154045</v>
      </c>
      <c r="G21" s="77">
        <f t="shared" si="1"/>
        <v>30.863195771775239</v>
      </c>
      <c r="H21" s="70">
        <v>156734</v>
      </c>
      <c r="I21" s="82">
        <f t="shared" si="0"/>
        <v>-1.7156456161394495</v>
      </c>
    </row>
    <row r="22" spans="1:9" ht="18" customHeight="1">
      <c r="A22" s="271"/>
      <c r="B22" s="271"/>
      <c r="C22" s="44" t="s">
        <v>31</v>
      </c>
      <c r="D22" s="43"/>
      <c r="E22" s="43"/>
      <c r="F22" s="240">
        <v>7623</v>
      </c>
      <c r="G22" s="77">
        <f t="shared" si="1"/>
        <v>1.5272819070287424</v>
      </c>
      <c r="H22" s="70">
        <v>7685</v>
      </c>
      <c r="I22" s="82">
        <f t="shared" si="0"/>
        <v>-0.80676642810669774</v>
      </c>
    </row>
    <row r="23" spans="1:9" ht="18" customHeight="1">
      <c r="A23" s="271"/>
      <c r="B23" s="271"/>
      <c r="C23" s="44" t="s">
        <v>7</v>
      </c>
      <c r="D23" s="43"/>
      <c r="E23" s="43"/>
      <c r="F23" s="240">
        <v>59637</v>
      </c>
      <c r="G23" s="77">
        <f t="shared" si="1"/>
        <v>11.948381357664058</v>
      </c>
      <c r="H23" s="70">
        <v>60642</v>
      </c>
      <c r="I23" s="82">
        <f t="shared" si="0"/>
        <v>-1.6572672405263722</v>
      </c>
    </row>
    <row r="24" spans="1:9" ht="18" customHeight="1">
      <c r="A24" s="271"/>
      <c r="B24" s="271"/>
      <c r="C24" s="44" t="s">
        <v>32</v>
      </c>
      <c r="D24" s="43"/>
      <c r="E24" s="43"/>
      <c r="F24" s="240">
        <v>839</v>
      </c>
      <c r="G24" s="77">
        <f t="shared" si="1"/>
        <v>0.16809517512752392</v>
      </c>
      <c r="H24" s="70">
        <v>2822</v>
      </c>
      <c r="I24" s="82">
        <f t="shared" si="0"/>
        <v>-70.26931254429482</v>
      </c>
    </row>
    <row r="25" spans="1:9" ht="18" customHeight="1">
      <c r="A25" s="271"/>
      <c r="B25" s="271"/>
      <c r="C25" s="44" t="s">
        <v>8</v>
      </c>
      <c r="D25" s="43"/>
      <c r="E25" s="43"/>
      <c r="F25" s="240">
        <v>59019</v>
      </c>
      <c r="G25" s="77">
        <f t="shared" si="1"/>
        <v>11.824563934268575</v>
      </c>
      <c r="H25" s="70">
        <v>75101</v>
      </c>
      <c r="I25" s="82">
        <f t="shared" si="0"/>
        <v>-21.413829376439729</v>
      </c>
    </row>
    <row r="26" spans="1:9" ht="18" customHeight="1">
      <c r="A26" s="271"/>
      <c r="B26" s="271"/>
      <c r="C26" s="45" t="s">
        <v>9</v>
      </c>
      <c r="D26" s="46"/>
      <c r="E26" s="46"/>
      <c r="F26" s="322">
        <v>46088</v>
      </c>
      <c r="G26" s="78">
        <f t="shared" si="1"/>
        <v>9.2338145783996701</v>
      </c>
      <c r="H26" s="72">
        <v>30239</v>
      </c>
      <c r="I26" s="84">
        <f t="shared" si="0"/>
        <v>52.41244750157081</v>
      </c>
    </row>
    <row r="27" spans="1:9" ht="18" customHeight="1">
      <c r="A27" s="271"/>
      <c r="B27" s="272"/>
      <c r="C27" s="47" t="s">
        <v>10</v>
      </c>
      <c r="D27" s="31"/>
      <c r="E27" s="31"/>
      <c r="F27" s="323">
        <f>SUM(F9,F20:F26)</f>
        <v>499122</v>
      </c>
      <c r="G27" s="79">
        <f t="shared" si="1"/>
        <v>100</v>
      </c>
      <c r="H27" s="73">
        <f>SUM(H9,H20:H26)</f>
        <v>498847</v>
      </c>
      <c r="I27" s="85">
        <f t="shared" si="0"/>
        <v>5.5127123145970458E-2</v>
      </c>
    </row>
    <row r="28" spans="1:9" ht="18" customHeight="1">
      <c r="A28" s="271"/>
      <c r="B28" s="270" t="s">
        <v>89</v>
      </c>
      <c r="C28" s="55" t="s">
        <v>11</v>
      </c>
      <c r="D28" s="56"/>
      <c r="E28" s="56"/>
      <c r="F28" s="324">
        <v>251109</v>
      </c>
      <c r="G28" s="75">
        <f t="shared" ref="G28:G45" si="2">F28/$F$45*100</f>
        <v>50.870500623956694</v>
      </c>
      <c r="H28" s="65">
        <v>242419</v>
      </c>
      <c r="I28" s="86">
        <f t="shared" si="0"/>
        <v>3.5847025191919846</v>
      </c>
    </row>
    <row r="29" spans="1:9" ht="18" customHeight="1">
      <c r="A29" s="271"/>
      <c r="B29" s="271"/>
      <c r="C29" s="7"/>
      <c r="D29" s="30" t="s">
        <v>12</v>
      </c>
      <c r="E29" s="43"/>
      <c r="F29" s="240">
        <v>143019</v>
      </c>
      <c r="G29" s="77">
        <f t="shared" si="2"/>
        <v>28.973267102085799</v>
      </c>
      <c r="H29" s="69">
        <v>144135</v>
      </c>
      <c r="I29" s="87">
        <f t="shared" si="0"/>
        <v>-0.77427411801436197</v>
      </c>
    </row>
    <row r="30" spans="1:9" ht="18" customHeight="1">
      <c r="A30" s="271"/>
      <c r="B30" s="271"/>
      <c r="C30" s="7"/>
      <c r="D30" s="30" t="s">
        <v>33</v>
      </c>
      <c r="E30" s="43"/>
      <c r="F30" s="240">
        <v>15826</v>
      </c>
      <c r="G30" s="77">
        <f t="shared" si="2"/>
        <v>3.2060839829505863</v>
      </c>
      <c r="H30" s="69">
        <v>15753</v>
      </c>
      <c r="I30" s="87">
        <f t="shared" si="0"/>
        <v>0.46340379610232407</v>
      </c>
    </row>
    <row r="31" spans="1:9" ht="18" customHeight="1">
      <c r="A31" s="271"/>
      <c r="B31" s="271"/>
      <c r="C31" s="19"/>
      <c r="D31" s="30" t="s">
        <v>13</v>
      </c>
      <c r="E31" s="43"/>
      <c r="F31" s="240">
        <v>92264</v>
      </c>
      <c r="G31" s="77">
        <f t="shared" si="2"/>
        <v>18.691149538920314</v>
      </c>
      <c r="H31" s="69">
        <v>82531</v>
      </c>
      <c r="I31" s="87">
        <f t="shared" si="0"/>
        <v>11.793144394227628</v>
      </c>
    </row>
    <row r="32" spans="1:9" ht="18" customHeight="1">
      <c r="A32" s="271"/>
      <c r="B32" s="271"/>
      <c r="C32" s="50" t="s">
        <v>14</v>
      </c>
      <c r="D32" s="51"/>
      <c r="E32" s="51"/>
      <c r="F32" s="324">
        <v>166406</v>
      </c>
      <c r="G32" s="75">
        <f t="shared" si="2"/>
        <v>33.711083739850572</v>
      </c>
      <c r="H32" s="65">
        <v>182386</v>
      </c>
      <c r="I32" s="86">
        <f t="shared" si="0"/>
        <v>-8.7616374063798741</v>
      </c>
    </row>
    <row r="33" spans="1:9" ht="18" customHeight="1">
      <c r="A33" s="271"/>
      <c r="B33" s="271"/>
      <c r="C33" s="7"/>
      <c r="D33" s="30" t="s">
        <v>15</v>
      </c>
      <c r="E33" s="43"/>
      <c r="F33" s="240">
        <v>16484</v>
      </c>
      <c r="G33" s="77">
        <f t="shared" si="2"/>
        <v>3.3393838225045784</v>
      </c>
      <c r="H33" s="69">
        <v>15928</v>
      </c>
      <c r="I33" s="87">
        <f t="shared" si="0"/>
        <v>3.4907081868407852</v>
      </c>
    </row>
    <row r="34" spans="1:9" ht="18" customHeight="1">
      <c r="A34" s="271"/>
      <c r="B34" s="271"/>
      <c r="C34" s="7"/>
      <c r="D34" s="30" t="s">
        <v>34</v>
      </c>
      <c r="E34" s="43"/>
      <c r="F34" s="240">
        <v>4152</v>
      </c>
      <c r="G34" s="77">
        <f t="shared" si="2"/>
        <v>0.84112603925254847</v>
      </c>
      <c r="H34" s="69">
        <v>4060</v>
      </c>
      <c r="I34" s="87">
        <f t="shared" si="0"/>
        <v>2.2660098522167438</v>
      </c>
    </row>
    <row r="35" spans="1:9" ht="18" customHeight="1">
      <c r="A35" s="271"/>
      <c r="B35" s="271"/>
      <c r="C35" s="7"/>
      <c r="D35" s="30" t="s">
        <v>35</v>
      </c>
      <c r="E35" s="43"/>
      <c r="F35" s="240">
        <v>118483</v>
      </c>
      <c r="G35" s="77">
        <f t="shared" si="2"/>
        <v>24.002682203458502</v>
      </c>
      <c r="H35" s="69">
        <v>123088</v>
      </c>
      <c r="I35" s="87">
        <f t="shared" si="0"/>
        <v>-3.7412257896789258</v>
      </c>
    </row>
    <row r="36" spans="1:9" ht="18" customHeight="1">
      <c r="A36" s="271"/>
      <c r="B36" s="271"/>
      <c r="C36" s="7"/>
      <c r="D36" s="30" t="s">
        <v>36</v>
      </c>
      <c r="E36" s="43"/>
      <c r="F36" s="240">
        <v>8248</v>
      </c>
      <c r="G36" s="77">
        <f t="shared" si="2"/>
        <v>1.6709074113090125</v>
      </c>
      <c r="H36" s="69">
        <v>281</v>
      </c>
      <c r="I36" s="87">
        <f t="shared" si="0"/>
        <v>2835.2313167259786</v>
      </c>
    </row>
    <row r="37" spans="1:9" ht="18" customHeight="1">
      <c r="A37" s="271"/>
      <c r="B37" s="271"/>
      <c r="C37" s="7"/>
      <c r="D37" s="30" t="s">
        <v>16</v>
      </c>
      <c r="E37" s="43"/>
      <c r="F37" s="240">
        <v>10675</v>
      </c>
      <c r="G37" s="77">
        <f t="shared" si="2"/>
        <v>2.1625771842536019</v>
      </c>
      <c r="H37" s="69">
        <v>16311</v>
      </c>
      <c r="I37" s="87">
        <f t="shared" si="0"/>
        <v>-34.553368892158666</v>
      </c>
    </row>
    <row r="38" spans="1:9" ht="18" customHeight="1">
      <c r="A38" s="271"/>
      <c r="B38" s="271"/>
      <c r="C38" s="19"/>
      <c r="D38" s="30" t="s">
        <v>37</v>
      </c>
      <c r="E38" s="43"/>
      <c r="F38" s="240">
        <v>8365</v>
      </c>
      <c r="G38" s="77">
        <f t="shared" si="2"/>
        <v>1.6946096624151177</v>
      </c>
      <c r="H38" s="69">
        <v>22718</v>
      </c>
      <c r="I38" s="87">
        <f t="shared" si="0"/>
        <v>-63.178977022625226</v>
      </c>
    </row>
    <row r="39" spans="1:9" ht="18" customHeight="1">
      <c r="A39" s="271"/>
      <c r="B39" s="271"/>
      <c r="C39" s="50" t="s">
        <v>17</v>
      </c>
      <c r="D39" s="51"/>
      <c r="E39" s="51"/>
      <c r="F39" s="324">
        <v>76108</v>
      </c>
      <c r="G39" s="75">
        <f t="shared" si="2"/>
        <v>15.418213052849941</v>
      </c>
      <c r="H39" s="65">
        <v>67500</v>
      </c>
      <c r="I39" s="86">
        <f t="shared" si="0"/>
        <v>12.752592592592581</v>
      </c>
    </row>
    <row r="40" spans="1:9" ht="18" customHeight="1">
      <c r="A40" s="271"/>
      <c r="B40" s="271"/>
      <c r="C40" s="7"/>
      <c r="D40" s="52" t="s">
        <v>18</v>
      </c>
      <c r="E40" s="53"/>
      <c r="F40" s="325">
        <v>71201</v>
      </c>
      <c r="G40" s="76">
        <f t="shared" si="2"/>
        <v>14.42413658979304</v>
      </c>
      <c r="H40" s="67">
        <v>66287</v>
      </c>
      <c r="I40" s="88">
        <f t="shared" si="0"/>
        <v>7.4132182780937361</v>
      </c>
    </row>
    <row r="41" spans="1:9" ht="18" customHeight="1">
      <c r="A41" s="271"/>
      <c r="B41" s="271"/>
      <c r="C41" s="7"/>
      <c r="D41" s="16"/>
      <c r="E41" s="103" t="s">
        <v>92</v>
      </c>
      <c r="F41" s="240">
        <v>52682</v>
      </c>
      <c r="G41" s="77">
        <f t="shared" si="2"/>
        <v>10.672495664716465</v>
      </c>
      <c r="H41" s="69">
        <v>50046</v>
      </c>
      <c r="I41" s="89">
        <f t="shared" si="0"/>
        <v>5.2671542181193409</v>
      </c>
    </row>
    <row r="42" spans="1:9" ht="18" customHeight="1">
      <c r="A42" s="271"/>
      <c r="B42" s="271"/>
      <c r="C42" s="7"/>
      <c r="D42" s="33"/>
      <c r="E42" s="32" t="s">
        <v>38</v>
      </c>
      <c r="F42" s="240">
        <v>18519</v>
      </c>
      <c r="G42" s="77">
        <f t="shared" si="2"/>
        <v>3.7516409250765763</v>
      </c>
      <c r="H42" s="69">
        <v>16241</v>
      </c>
      <c r="I42" s="89">
        <f t="shared" si="0"/>
        <v>14.026229911951237</v>
      </c>
    </row>
    <row r="43" spans="1:9" ht="18" customHeight="1">
      <c r="A43" s="271"/>
      <c r="B43" s="271"/>
      <c r="C43" s="7"/>
      <c r="D43" s="30" t="s">
        <v>39</v>
      </c>
      <c r="E43" s="54"/>
      <c r="F43" s="240">
        <v>4908</v>
      </c>
      <c r="G43" s="77">
        <f t="shared" si="2"/>
        <v>0.99427904639968878</v>
      </c>
      <c r="H43" s="67">
        <v>1213</v>
      </c>
      <c r="I43" s="159">
        <f t="shared" si="0"/>
        <v>304.61665292662821</v>
      </c>
    </row>
    <row r="44" spans="1:9" ht="18" customHeight="1">
      <c r="A44" s="271"/>
      <c r="B44" s="271"/>
      <c r="C44" s="11"/>
      <c r="D44" s="48" t="s">
        <v>40</v>
      </c>
      <c r="E44" s="49"/>
      <c r="F44" s="323"/>
      <c r="G44" s="79">
        <f t="shared" si="2"/>
        <v>0</v>
      </c>
      <c r="H44" s="72"/>
      <c r="I44" s="84" t="e">
        <f t="shared" si="0"/>
        <v>#DIV/0!</v>
      </c>
    </row>
    <row r="45" spans="1:9" ht="18" customHeight="1">
      <c r="A45" s="272"/>
      <c r="B45" s="272"/>
      <c r="C45" s="11" t="s">
        <v>19</v>
      </c>
      <c r="D45" s="12"/>
      <c r="E45" s="12"/>
      <c r="F45" s="326">
        <v>493624</v>
      </c>
      <c r="G45" s="79">
        <f t="shared" si="2"/>
        <v>100</v>
      </c>
      <c r="H45" s="74">
        <f>SUM(H28,H32,H39)</f>
        <v>492305</v>
      </c>
      <c r="I45" s="160">
        <f t="shared" si="0"/>
        <v>0.2679233402057557</v>
      </c>
    </row>
    <row r="46" spans="1:9">
      <c r="A46" s="104" t="s">
        <v>20</v>
      </c>
    </row>
    <row r="47" spans="1:9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/>
  <pageMargins left="0" right="0" top="0.19685039370078741" bottom="0.19685039370078741" header="0.19685039370078741" footer="0.31496062992125984"/>
  <pageSetup paperSize="9" orientation="portrait" blackAndWhite="1" useFirstPageNumber="1" horizontalDpi="300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1" t="s">
        <v>0</v>
      </c>
      <c r="B1" s="161"/>
      <c r="C1" s="28" t="s">
        <v>249</v>
      </c>
      <c r="D1" s="162"/>
      <c r="E1" s="162"/>
    </row>
    <row r="4" spans="1:9">
      <c r="A4" s="163" t="s">
        <v>114</v>
      </c>
    </row>
    <row r="5" spans="1:9">
      <c r="I5" s="14" t="s">
        <v>115</v>
      </c>
    </row>
    <row r="6" spans="1:9" s="168" customFormat="1" ht="29.25" customHeight="1">
      <c r="A6" s="164" t="s">
        <v>116</v>
      </c>
      <c r="B6" s="165"/>
      <c r="C6" s="165"/>
      <c r="D6" s="166"/>
      <c r="E6" s="167" t="s">
        <v>233</v>
      </c>
      <c r="F6" s="167" t="s">
        <v>234</v>
      </c>
      <c r="G6" s="167" t="s">
        <v>235</v>
      </c>
      <c r="H6" s="167" t="s">
        <v>236</v>
      </c>
      <c r="I6" s="167" t="s">
        <v>244</v>
      </c>
    </row>
    <row r="7" spans="1:9" ht="27" customHeight="1">
      <c r="A7" s="312" t="s">
        <v>117</v>
      </c>
      <c r="B7" s="55" t="s">
        <v>118</v>
      </c>
      <c r="C7" s="56"/>
      <c r="D7" s="93" t="s">
        <v>119</v>
      </c>
      <c r="E7" s="169">
        <v>489518</v>
      </c>
      <c r="F7" s="170">
        <v>505930</v>
      </c>
      <c r="G7" s="170">
        <v>493579</v>
      </c>
      <c r="H7" s="170">
        <v>498847</v>
      </c>
      <c r="I7" s="170">
        <v>499122</v>
      </c>
    </row>
    <row r="8" spans="1:9" ht="27" customHeight="1">
      <c r="A8" s="271"/>
      <c r="B8" s="9"/>
      <c r="C8" s="30" t="s">
        <v>120</v>
      </c>
      <c r="D8" s="91" t="s">
        <v>42</v>
      </c>
      <c r="E8" s="171">
        <v>301341</v>
      </c>
      <c r="F8" s="171">
        <v>322606</v>
      </c>
      <c r="G8" s="171">
        <v>315891</v>
      </c>
      <c r="H8" s="171">
        <v>322912</v>
      </c>
      <c r="I8" s="172">
        <v>326565</v>
      </c>
    </row>
    <row r="9" spans="1:9" ht="27" customHeight="1">
      <c r="A9" s="271"/>
      <c r="B9" s="44" t="s">
        <v>121</v>
      </c>
      <c r="C9" s="43"/>
      <c r="D9" s="94"/>
      <c r="E9" s="173">
        <v>478262</v>
      </c>
      <c r="F9" s="173">
        <v>497064</v>
      </c>
      <c r="G9" s="173">
        <v>486336</v>
      </c>
      <c r="H9" s="173">
        <v>492305</v>
      </c>
      <c r="I9" s="174">
        <v>493624</v>
      </c>
    </row>
    <row r="10" spans="1:9" ht="27" customHeight="1">
      <c r="A10" s="271"/>
      <c r="B10" s="44" t="s">
        <v>122</v>
      </c>
      <c r="C10" s="43"/>
      <c r="D10" s="94"/>
      <c r="E10" s="173">
        <v>11256</v>
      </c>
      <c r="F10" s="173">
        <v>8866</v>
      </c>
      <c r="G10" s="173">
        <v>7243</v>
      </c>
      <c r="H10" s="173">
        <v>6542</v>
      </c>
      <c r="I10" s="174">
        <v>5498</v>
      </c>
    </row>
    <row r="11" spans="1:9" ht="27" customHeight="1">
      <c r="A11" s="271"/>
      <c r="B11" s="44" t="s">
        <v>123</v>
      </c>
      <c r="C11" s="43"/>
      <c r="D11" s="94"/>
      <c r="E11" s="173">
        <v>8676</v>
      </c>
      <c r="F11" s="173">
        <v>5894</v>
      </c>
      <c r="G11" s="173">
        <v>5438</v>
      </c>
      <c r="H11" s="173">
        <v>4726</v>
      </c>
      <c r="I11" s="174">
        <v>4230</v>
      </c>
    </row>
    <row r="12" spans="1:9" ht="27" customHeight="1">
      <c r="A12" s="271"/>
      <c r="B12" s="44" t="s">
        <v>124</v>
      </c>
      <c r="C12" s="43"/>
      <c r="D12" s="94"/>
      <c r="E12" s="173">
        <v>2580</v>
      </c>
      <c r="F12" s="173">
        <v>2973</v>
      </c>
      <c r="G12" s="173">
        <v>1804</v>
      </c>
      <c r="H12" s="173">
        <v>1817</v>
      </c>
      <c r="I12" s="174">
        <v>1268</v>
      </c>
    </row>
    <row r="13" spans="1:9" ht="27" customHeight="1">
      <c r="A13" s="271"/>
      <c r="B13" s="44" t="s">
        <v>125</v>
      </c>
      <c r="C13" s="43"/>
      <c r="D13" s="99"/>
      <c r="E13" s="175">
        <v>-4970</v>
      </c>
      <c r="F13" s="175">
        <v>393</v>
      </c>
      <c r="G13" s="175">
        <v>-1168</v>
      </c>
      <c r="H13" s="175">
        <v>13</v>
      </c>
      <c r="I13" s="176">
        <v>-549</v>
      </c>
    </row>
    <row r="14" spans="1:9" ht="27" customHeight="1">
      <c r="A14" s="271"/>
      <c r="B14" s="101" t="s">
        <v>126</v>
      </c>
      <c r="C14" s="53"/>
      <c r="D14" s="99"/>
      <c r="E14" s="175">
        <v>2506</v>
      </c>
      <c r="F14" s="175">
        <v>1970</v>
      </c>
      <c r="G14" s="175">
        <v>2500</v>
      </c>
      <c r="H14" s="175">
        <v>6050</v>
      </c>
      <c r="I14" s="176">
        <v>15799</v>
      </c>
    </row>
    <row r="15" spans="1:9" ht="27" customHeight="1">
      <c r="A15" s="271"/>
      <c r="B15" s="45" t="s">
        <v>127</v>
      </c>
      <c r="C15" s="46"/>
      <c r="D15" s="177"/>
      <c r="E15" s="178">
        <v>1375</v>
      </c>
      <c r="F15" s="178">
        <v>3831</v>
      </c>
      <c r="G15" s="178">
        <v>2900</v>
      </c>
      <c r="H15" s="178">
        <v>7033</v>
      </c>
      <c r="I15" s="179">
        <v>14198</v>
      </c>
    </row>
    <row r="16" spans="1:9" ht="27" customHeight="1">
      <c r="A16" s="271"/>
      <c r="B16" s="180" t="s">
        <v>128</v>
      </c>
      <c r="C16" s="181"/>
      <c r="D16" s="182" t="s">
        <v>43</v>
      </c>
      <c r="E16" s="183">
        <v>159366</v>
      </c>
      <c r="F16" s="183">
        <v>165820</v>
      </c>
      <c r="G16" s="183">
        <v>165074</v>
      </c>
      <c r="H16" s="183">
        <v>173273</v>
      </c>
      <c r="I16" s="184">
        <v>162449</v>
      </c>
    </row>
    <row r="17" spans="1:9" ht="27" customHeight="1">
      <c r="A17" s="271"/>
      <c r="B17" s="44" t="s">
        <v>129</v>
      </c>
      <c r="C17" s="43"/>
      <c r="D17" s="91" t="s">
        <v>44</v>
      </c>
      <c r="E17" s="173">
        <v>60266</v>
      </c>
      <c r="F17" s="173">
        <v>98020</v>
      </c>
      <c r="G17" s="173">
        <v>92917</v>
      </c>
      <c r="H17" s="173">
        <v>82051</v>
      </c>
      <c r="I17" s="174">
        <v>91823</v>
      </c>
    </row>
    <row r="18" spans="1:9" ht="27" customHeight="1">
      <c r="A18" s="271"/>
      <c r="B18" s="44" t="s">
        <v>130</v>
      </c>
      <c r="C18" s="43"/>
      <c r="D18" s="91" t="s">
        <v>45</v>
      </c>
      <c r="E18" s="173">
        <v>1104305</v>
      </c>
      <c r="F18" s="173">
        <v>1108930</v>
      </c>
      <c r="G18" s="173">
        <v>1111794</v>
      </c>
      <c r="H18" s="173">
        <v>1113856</v>
      </c>
      <c r="I18" s="174">
        <v>1088719</v>
      </c>
    </row>
    <row r="19" spans="1:9" ht="27" customHeight="1">
      <c r="A19" s="271"/>
      <c r="B19" s="44" t="s">
        <v>131</v>
      </c>
      <c r="C19" s="43"/>
      <c r="D19" s="91" t="s">
        <v>132</v>
      </c>
      <c r="E19" s="173">
        <v>1005205</v>
      </c>
      <c r="F19" s="173">
        <v>1041130</v>
      </c>
      <c r="G19" s="173">
        <v>1039637</v>
      </c>
      <c r="H19" s="173">
        <v>1022634</v>
      </c>
      <c r="I19" s="173">
        <f>I17+I18-I16</f>
        <v>1018093</v>
      </c>
    </row>
    <row r="20" spans="1:9" ht="27" customHeight="1">
      <c r="A20" s="271"/>
      <c r="B20" s="44" t="s">
        <v>133</v>
      </c>
      <c r="C20" s="43"/>
      <c r="D20" s="94" t="s">
        <v>134</v>
      </c>
      <c r="E20" s="185">
        <v>3.6646357448870215</v>
      </c>
      <c r="F20" s="185">
        <v>3.437412819352399</v>
      </c>
      <c r="G20" s="185">
        <v>3.5195494648470516</v>
      </c>
      <c r="H20" s="185">
        <v>3.4494103656723811</v>
      </c>
      <c r="I20" s="185">
        <f>I18/I8</f>
        <v>3.3338508413332719</v>
      </c>
    </row>
    <row r="21" spans="1:9" ht="27" customHeight="1">
      <c r="A21" s="271"/>
      <c r="B21" s="44" t="s">
        <v>135</v>
      </c>
      <c r="C21" s="43"/>
      <c r="D21" s="94" t="s">
        <v>136</v>
      </c>
      <c r="E21" s="185">
        <v>3.3357724305686913</v>
      </c>
      <c r="F21" s="185">
        <v>3.2272493382020175</v>
      </c>
      <c r="G21" s="185">
        <v>3.2911257364090778</v>
      </c>
      <c r="H21" s="185">
        <v>3.166912347636508</v>
      </c>
      <c r="I21" s="185">
        <f>I19/I8</f>
        <v>3.1175814921991027</v>
      </c>
    </row>
    <row r="22" spans="1:9" ht="27" customHeight="1">
      <c r="A22" s="271"/>
      <c r="B22" s="44" t="s">
        <v>137</v>
      </c>
      <c r="C22" s="43"/>
      <c r="D22" s="94" t="s">
        <v>138</v>
      </c>
      <c r="E22" s="173">
        <v>788379.32846348465</v>
      </c>
      <c r="F22" s="173">
        <v>812810.22871534154</v>
      </c>
      <c r="G22" s="173">
        <v>814909.44913055329</v>
      </c>
      <c r="H22" s="173">
        <v>816420.829192064</v>
      </c>
      <c r="I22" s="173">
        <f>I18/I24*1000000</f>
        <v>797996.21202126192</v>
      </c>
    </row>
    <row r="23" spans="1:9" ht="27" customHeight="1">
      <c r="A23" s="271"/>
      <c r="B23" s="44" t="s">
        <v>139</v>
      </c>
      <c r="C23" s="43"/>
      <c r="D23" s="94" t="s">
        <v>140</v>
      </c>
      <c r="E23" s="173">
        <v>717630.40361868963</v>
      </c>
      <c r="F23" s="173">
        <v>763114.99681891885</v>
      </c>
      <c r="G23" s="173">
        <v>762020.67556196661</v>
      </c>
      <c r="H23" s="173">
        <v>749558.02028269111</v>
      </c>
      <c r="I23" s="173">
        <f>I19/I24*1000000</f>
        <v>746229.61249446601</v>
      </c>
    </row>
    <row r="24" spans="1:9" ht="27" customHeight="1">
      <c r="A24" s="271"/>
      <c r="B24" s="186" t="s">
        <v>141</v>
      </c>
      <c r="C24" s="187"/>
      <c r="D24" s="188" t="s">
        <v>142</v>
      </c>
      <c r="E24" s="178">
        <v>1400728</v>
      </c>
      <c r="F24" s="178">
        <v>1364316</v>
      </c>
      <c r="G24" s="178">
        <v>1364316</v>
      </c>
      <c r="H24" s="179">
        <v>1364316</v>
      </c>
      <c r="I24" s="179">
        <f>H24</f>
        <v>1364316</v>
      </c>
    </row>
    <row r="25" spans="1:9" ht="27" customHeight="1">
      <c r="A25" s="271"/>
      <c r="B25" s="10" t="s">
        <v>143</v>
      </c>
      <c r="C25" s="189"/>
      <c r="D25" s="190"/>
      <c r="E25" s="171">
        <v>313443</v>
      </c>
      <c r="F25" s="171">
        <v>323123</v>
      </c>
      <c r="G25" s="171">
        <v>321627</v>
      </c>
      <c r="H25" s="171">
        <v>320981</v>
      </c>
      <c r="I25" s="191">
        <v>322166</v>
      </c>
    </row>
    <row r="26" spans="1:9" ht="27" customHeight="1">
      <c r="A26" s="271"/>
      <c r="B26" s="192" t="s">
        <v>144</v>
      </c>
      <c r="C26" s="193"/>
      <c r="D26" s="194"/>
      <c r="E26" s="195">
        <v>0.40100000000000002</v>
      </c>
      <c r="F26" s="195">
        <v>0.41299999999999998</v>
      </c>
      <c r="G26" s="195">
        <v>0.42099999999999999</v>
      </c>
      <c r="H26" s="195">
        <v>0.42599999999999999</v>
      </c>
      <c r="I26" s="196">
        <v>0.42799999999999999</v>
      </c>
    </row>
    <row r="27" spans="1:9" ht="27" customHeight="1">
      <c r="A27" s="271"/>
      <c r="B27" s="192" t="s">
        <v>145</v>
      </c>
      <c r="C27" s="193"/>
      <c r="D27" s="194"/>
      <c r="E27" s="197">
        <v>0.8</v>
      </c>
      <c r="F27" s="197">
        <v>0.9</v>
      </c>
      <c r="G27" s="197">
        <v>0.6</v>
      </c>
      <c r="H27" s="197">
        <v>0.6</v>
      </c>
      <c r="I27" s="198">
        <v>0.4</v>
      </c>
    </row>
    <row r="28" spans="1:9" ht="27" customHeight="1">
      <c r="A28" s="271"/>
      <c r="B28" s="192" t="s">
        <v>146</v>
      </c>
      <c r="C28" s="193"/>
      <c r="D28" s="194"/>
      <c r="E28" s="197">
        <v>92</v>
      </c>
      <c r="F28" s="197">
        <v>92.1</v>
      </c>
      <c r="G28" s="197">
        <v>95.4</v>
      </c>
      <c r="H28" s="197">
        <v>94.6</v>
      </c>
      <c r="I28" s="198">
        <v>92.8</v>
      </c>
    </row>
    <row r="29" spans="1:9" ht="27" customHeight="1">
      <c r="A29" s="271"/>
      <c r="B29" s="199" t="s">
        <v>147</v>
      </c>
      <c r="C29" s="200"/>
      <c r="D29" s="201"/>
      <c r="E29" s="202">
        <v>36.799999999999997</v>
      </c>
      <c r="F29" s="202">
        <v>37.9</v>
      </c>
      <c r="G29" s="202">
        <v>37.4</v>
      </c>
      <c r="H29" s="202">
        <v>37.4</v>
      </c>
      <c r="I29" s="203">
        <v>40.9</v>
      </c>
    </row>
    <row r="30" spans="1:9" ht="27" customHeight="1">
      <c r="A30" s="271"/>
      <c r="B30" s="312" t="s">
        <v>148</v>
      </c>
      <c r="C30" s="25" t="s">
        <v>149</v>
      </c>
      <c r="D30" s="204"/>
      <c r="E30" s="205">
        <v>0</v>
      </c>
      <c r="F30" s="205">
        <v>0</v>
      </c>
      <c r="G30" s="205">
        <v>0</v>
      </c>
      <c r="H30" s="205">
        <v>0</v>
      </c>
      <c r="I30" s="206">
        <v>0</v>
      </c>
    </row>
    <row r="31" spans="1:9" ht="27" customHeight="1">
      <c r="A31" s="271"/>
      <c r="B31" s="271"/>
      <c r="C31" s="192" t="s">
        <v>150</v>
      </c>
      <c r="D31" s="194"/>
      <c r="E31" s="197">
        <v>0</v>
      </c>
      <c r="F31" s="197">
        <v>0</v>
      </c>
      <c r="G31" s="197">
        <v>0</v>
      </c>
      <c r="H31" s="197">
        <v>0</v>
      </c>
      <c r="I31" s="198">
        <v>0</v>
      </c>
    </row>
    <row r="32" spans="1:9" ht="27" customHeight="1">
      <c r="A32" s="271"/>
      <c r="B32" s="271"/>
      <c r="C32" s="192" t="s">
        <v>151</v>
      </c>
      <c r="D32" s="194"/>
      <c r="E32" s="197">
        <v>12</v>
      </c>
      <c r="F32" s="197">
        <v>11.7</v>
      </c>
      <c r="G32" s="197">
        <v>11.3</v>
      </c>
      <c r="H32" s="197">
        <v>10.5</v>
      </c>
      <c r="I32" s="198">
        <v>9.6999999999999993</v>
      </c>
    </row>
    <row r="33" spans="1:9" ht="27" customHeight="1">
      <c r="A33" s="272"/>
      <c r="B33" s="272"/>
      <c r="C33" s="199" t="s">
        <v>152</v>
      </c>
      <c r="D33" s="201"/>
      <c r="E33" s="202">
        <v>171</v>
      </c>
      <c r="F33" s="202">
        <v>159.80000000000001</v>
      </c>
      <c r="G33" s="202">
        <v>160.6</v>
      </c>
      <c r="H33" s="202">
        <v>157.6</v>
      </c>
      <c r="I33" s="207">
        <v>152.69999999999999</v>
      </c>
    </row>
    <row r="34" spans="1:9" ht="27" customHeight="1">
      <c r="A34" s="2" t="s">
        <v>245</v>
      </c>
      <c r="B34" s="8"/>
      <c r="C34" s="8"/>
      <c r="D34" s="8"/>
      <c r="E34" s="208"/>
      <c r="F34" s="208"/>
      <c r="G34" s="208"/>
      <c r="H34" s="208"/>
      <c r="I34" s="209"/>
    </row>
    <row r="35" spans="1:9" ht="27" customHeight="1">
      <c r="A35" s="13" t="s">
        <v>111</v>
      </c>
    </row>
    <row r="36" spans="1:9">
      <c r="A36" s="210"/>
    </row>
  </sheetData>
  <mergeCells count="2">
    <mergeCell ref="A7:A33"/>
    <mergeCell ref="B30:B33"/>
  </mergeCells>
  <phoneticPr fontId="14"/>
  <printOptions horizontalCentered="1" verticalCentered="1"/>
  <pageMargins left="0.31496062992125984" right="0.19685039370078741" top="0.98425196850393704" bottom="0.98425196850393704" header="0.51181102362204722" footer="0.51181102362204722"/>
  <pageSetup paperSize="9" scale="85" firstPageNumber="2" orientation="portrait" blackAndWhite="1" useFirstPageNumber="1" horizontalDpi="300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2" t="s">
        <v>249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248</v>
      </c>
      <c r="B5" s="31"/>
      <c r="C5" s="31"/>
      <c r="D5" s="31"/>
      <c r="K5" s="37"/>
      <c r="O5" s="37" t="s">
        <v>48</v>
      </c>
    </row>
    <row r="6" spans="1:25" ht="15.95" customHeight="1">
      <c r="A6" s="295" t="s">
        <v>49</v>
      </c>
      <c r="B6" s="296"/>
      <c r="C6" s="296"/>
      <c r="D6" s="296"/>
      <c r="E6" s="297"/>
      <c r="F6" s="281" t="s">
        <v>250</v>
      </c>
      <c r="G6" s="282"/>
      <c r="H6" s="281" t="s">
        <v>255</v>
      </c>
      <c r="I6" s="282"/>
      <c r="J6" s="281"/>
      <c r="K6" s="282"/>
      <c r="L6" s="281"/>
      <c r="M6" s="282"/>
      <c r="N6" s="281"/>
      <c r="O6" s="282"/>
    </row>
    <row r="7" spans="1:25" ht="15.95" customHeight="1">
      <c r="A7" s="298"/>
      <c r="B7" s="299"/>
      <c r="C7" s="299"/>
      <c r="D7" s="299"/>
      <c r="E7" s="300"/>
      <c r="F7" s="108" t="s">
        <v>246</v>
      </c>
      <c r="G7" s="38" t="s">
        <v>2</v>
      </c>
      <c r="H7" s="108" t="s">
        <v>246</v>
      </c>
      <c r="I7" s="38" t="s">
        <v>2</v>
      </c>
      <c r="J7" s="108" t="s">
        <v>246</v>
      </c>
      <c r="K7" s="38" t="s">
        <v>2</v>
      </c>
      <c r="L7" s="108" t="s">
        <v>246</v>
      </c>
      <c r="M7" s="38" t="s">
        <v>2</v>
      </c>
      <c r="N7" s="108" t="s">
        <v>246</v>
      </c>
      <c r="O7" s="249" t="s">
        <v>2</v>
      </c>
    </row>
    <row r="8" spans="1:25" ht="15.95" customHeight="1">
      <c r="A8" s="283" t="s">
        <v>83</v>
      </c>
      <c r="B8" s="55" t="s">
        <v>50</v>
      </c>
      <c r="C8" s="56"/>
      <c r="D8" s="56"/>
      <c r="E8" s="93" t="s">
        <v>41</v>
      </c>
      <c r="F8" s="109">
        <v>11677</v>
      </c>
      <c r="G8" s="251">
        <v>10923</v>
      </c>
      <c r="H8" s="109"/>
      <c r="I8" s="111"/>
      <c r="J8" s="109"/>
      <c r="K8" s="112"/>
      <c r="L8" s="109"/>
      <c r="M8" s="111"/>
      <c r="N8" s="109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07"/>
      <c r="B9" s="8"/>
      <c r="C9" s="30" t="s">
        <v>51</v>
      </c>
      <c r="D9" s="43"/>
      <c r="E9" s="91" t="s">
        <v>42</v>
      </c>
      <c r="F9" s="70">
        <v>11242</v>
      </c>
      <c r="G9" s="252">
        <v>10923</v>
      </c>
      <c r="H9" s="70"/>
      <c r="I9" s="115"/>
      <c r="J9" s="70"/>
      <c r="K9" s="116"/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07"/>
      <c r="B10" s="10"/>
      <c r="C10" s="30" t="s">
        <v>52</v>
      </c>
      <c r="D10" s="43"/>
      <c r="E10" s="91" t="s">
        <v>43</v>
      </c>
      <c r="F10" s="70">
        <v>435</v>
      </c>
      <c r="G10" s="252">
        <v>0</v>
      </c>
      <c r="H10" s="70"/>
      <c r="I10" s="115"/>
      <c r="J10" s="117"/>
      <c r="K10" s="118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07"/>
      <c r="B11" s="50" t="s">
        <v>53</v>
      </c>
      <c r="C11" s="63"/>
      <c r="D11" s="63"/>
      <c r="E11" s="90" t="s">
        <v>44</v>
      </c>
      <c r="F11" s="119">
        <v>9633</v>
      </c>
      <c r="G11" s="253">
        <v>9023</v>
      </c>
      <c r="H11" s="119"/>
      <c r="I11" s="121"/>
      <c r="J11" s="119"/>
      <c r="K11" s="122"/>
      <c r="L11" s="119"/>
      <c r="M11" s="121"/>
      <c r="N11" s="119"/>
      <c r="O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07"/>
      <c r="B12" s="7"/>
      <c r="C12" s="30" t="s">
        <v>54</v>
      </c>
      <c r="D12" s="43"/>
      <c r="E12" s="91" t="s">
        <v>45</v>
      </c>
      <c r="F12" s="70">
        <v>8791</v>
      </c>
      <c r="G12" s="252">
        <v>9023</v>
      </c>
      <c r="H12" s="119"/>
      <c r="I12" s="115"/>
      <c r="J12" s="119"/>
      <c r="K12" s="116"/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07"/>
      <c r="B13" s="8"/>
      <c r="C13" s="52" t="s">
        <v>55</v>
      </c>
      <c r="D13" s="53"/>
      <c r="E13" s="95" t="s">
        <v>46</v>
      </c>
      <c r="F13" s="68">
        <v>842</v>
      </c>
      <c r="G13" s="254">
        <v>0</v>
      </c>
      <c r="H13" s="117"/>
      <c r="I13" s="118"/>
      <c r="J13" s="117"/>
      <c r="K13" s="118"/>
      <c r="L13" s="68"/>
      <c r="M13" s="124"/>
      <c r="N13" s="68"/>
      <c r="O13" s="125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07"/>
      <c r="B14" s="44" t="s">
        <v>56</v>
      </c>
      <c r="C14" s="43"/>
      <c r="D14" s="43"/>
      <c r="E14" s="91" t="s">
        <v>154</v>
      </c>
      <c r="F14" s="69">
        <v>2542</v>
      </c>
      <c r="G14" s="255">
        <f t="shared" ref="F14:O15" si="0">G9-G12</f>
        <v>1900</v>
      </c>
      <c r="H14" s="69">
        <f t="shared" si="0"/>
        <v>0</v>
      </c>
      <c r="I14" s="126">
        <f t="shared" si="0"/>
        <v>0</v>
      </c>
      <c r="J14" s="69">
        <f t="shared" si="0"/>
        <v>0</v>
      </c>
      <c r="K14" s="126">
        <f t="shared" si="0"/>
        <v>0</v>
      </c>
      <c r="L14" s="69">
        <f t="shared" si="0"/>
        <v>0</v>
      </c>
      <c r="M14" s="126">
        <f t="shared" si="0"/>
        <v>0</v>
      </c>
      <c r="N14" s="69">
        <f t="shared" si="0"/>
        <v>0</v>
      </c>
      <c r="O14" s="126">
        <f t="shared" si="0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07"/>
      <c r="B15" s="44" t="s">
        <v>57</v>
      </c>
      <c r="C15" s="43"/>
      <c r="D15" s="43"/>
      <c r="E15" s="91" t="s">
        <v>155</v>
      </c>
      <c r="F15" s="69">
        <f t="shared" si="0"/>
        <v>-407</v>
      </c>
      <c r="G15" s="255">
        <f t="shared" si="0"/>
        <v>0</v>
      </c>
      <c r="H15" s="69">
        <f t="shared" si="0"/>
        <v>0</v>
      </c>
      <c r="I15" s="126">
        <f t="shared" si="0"/>
        <v>0</v>
      </c>
      <c r="J15" s="69">
        <f t="shared" si="0"/>
        <v>0</v>
      </c>
      <c r="K15" s="126">
        <f t="shared" si="0"/>
        <v>0</v>
      </c>
      <c r="L15" s="69">
        <f t="shared" si="0"/>
        <v>0</v>
      </c>
      <c r="M15" s="126">
        <f t="shared" si="0"/>
        <v>0</v>
      </c>
      <c r="N15" s="69">
        <f t="shared" si="0"/>
        <v>0</v>
      </c>
      <c r="O15" s="126">
        <f t="shared" si="0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07"/>
      <c r="B16" s="44" t="s">
        <v>58</v>
      </c>
      <c r="C16" s="43"/>
      <c r="D16" s="43"/>
      <c r="E16" s="91" t="s">
        <v>156</v>
      </c>
      <c r="F16" s="69">
        <f t="shared" ref="F16:O16" si="1">F8-F11</f>
        <v>2044</v>
      </c>
      <c r="G16" s="255">
        <f t="shared" si="1"/>
        <v>1900</v>
      </c>
      <c r="H16" s="69">
        <f t="shared" si="1"/>
        <v>0</v>
      </c>
      <c r="I16" s="126">
        <f t="shared" si="1"/>
        <v>0</v>
      </c>
      <c r="J16" s="69">
        <f t="shared" si="1"/>
        <v>0</v>
      </c>
      <c r="K16" s="126">
        <f t="shared" si="1"/>
        <v>0</v>
      </c>
      <c r="L16" s="69">
        <f t="shared" si="1"/>
        <v>0</v>
      </c>
      <c r="M16" s="126">
        <f t="shared" si="1"/>
        <v>0</v>
      </c>
      <c r="N16" s="69">
        <f t="shared" si="1"/>
        <v>0</v>
      </c>
      <c r="O16" s="126">
        <f t="shared" si="1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07"/>
      <c r="B17" s="44" t="s">
        <v>59</v>
      </c>
      <c r="C17" s="43"/>
      <c r="D17" s="43"/>
      <c r="E17" s="34"/>
      <c r="F17" s="266"/>
      <c r="G17" s="118"/>
      <c r="H17" s="117"/>
      <c r="I17" s="118"/>
      <c r="J17" s="70"/>
      <c r="K17" s="116"/>
      <c r="L17" s="70"/>
      <c r="M17" s="115"/>
      <c r="N17" s="117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08"/>
      <c r="B18" s="47" t="s">
        <v>60</v>
      </c>
      <c r="C18" s="31"/>
      <c r="D18" s="31"/>
      <c r="E18" s="17"/>
      <c r="F18" s="128"/>
      <c r="G18" s="256"/>
      <c r="H18" s="130"/>
      <c r="I18" s="131"/>
      <c r="J18" s="130"/>
      <c r="K18" s="131"/>
      <c r="L18" s="130"/>
      <c r="M18" s="131"/>
      <c r="N18" s="130"/>
      <c r="O18" s="13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07" t="s">
        <v>84</v>
      </c>
      <c r="B19" s="50" t="s">
        <v>61</v>
      </c>
      <c r="C19" s="51"/>
      <c r="D19" s="51"/>
      <c r="E19" s="96"/>
      <c r="F19" s="65">
        <v>1825</v>
      </c>
      <c r="G19" s="257">
        <v>754</v>
      </c>
      <c r="H19" s="66"/>
      <c r="I19" s="134"/>
      <c r="J19" s="66"/>
      <c r="K19" s="135"/>
      <c r="L19" s="66"/>
      <c r="M19" s="134"/>
      <c r="N19" s="66"/>
      <c r="O19" s="135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07"/>
      <c r="B20" s="19"/>
      <c r="C20" s="30" t="s">
        <v>62</v>
      </c>
      <c r="D20" s="43"/>
      <c r="E20" s="91"/>
      <c r="F20" s="69">
        <v>0</v>
      </c>
      <c r="G20" s="255">
        <v>0</v>
      </c>
      <c r="H20" s="70"/>
      <c r="I20" s="115"/>
      <c r="J20" s="70"/>
      <c r="K20" s="118"/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07"/>
      <c r="B21" s="9" t="s">
        <v>63</v>
      </c>
      <c r="C21" s="63"/>
      <c r="D21" s="63"/>
      <c r="E21" s="90" t="s">
        <v>157</v>
      </c>
      <c r="F21" s="136">
        <v>1825</v>
      </c>
      <c r="G21" s="258">
        <v>754</v>
      </c>
      <c r="H21" s="119"/>
      <c r="I21" s="121"/>
      <c r="J21" s="119"/>
      <c r="K21" s="122"/>
      <c r="L21" s="119"/>
      <c r="M21" s="121"/>
      <c r="N21" s="119"/>
      <c r="O21" s="122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07"/>
      <c r="B22" s="50" t="s">
        <v>64</v>
      </c>
      <c r="C22" s="51"/>
      <c r="D22" s="51"/>
      <c r="E22" s="96" t="s">
        <v>158</v>
      </c>
      <c r="F22" s="65">
        <v>6532</v>
      </c>
      <c r="G22" s="257">
        <v>5034</v>
      </c>
      <c r="H22" s="66"/>
      <c r="I22" s="134"/>
      <c r="J22" s="66"/>
      <c r="K22" s="135"/>
      <c r="L22" s="66"/>
      <c r="M22" s="134"/>
      <c r="N22" s="66"/>
      <c r="O22" s="135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07"/>
      <c r="B23" s="7" t="s">
        <v>65</v>
      </c>
      <c r="C23" s="52" t="s">
        <v>66</v>
      </c>
      <c r="D23" s="53"/>
      <c r="E23" s="95"/>
      <c r="F23" s="67">
        <v>3107</v>
      </c>
      <c r="G23" s="259">
        <v>3091</v>
      </c>
      <c r="H23" s="68"/>
      <c r="I23" s="124"/>
      <c r="J23" s="68"/>
      <c r="K23" s="125"/>
      <c r="L23" s="68"/>
      <c r="M23" s="124"/>
      <c r="N23" s="68"/>
      <c r="O23" s="125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07"/>
      <c r="B24" s="44" t="s">
        <v>159</v>
      </c>
      <c r="C24" s="43"/>
      <c r="D24" s="43"/>
      <c r="E24" s="91" t="s">
        <v>160</v>
      </c>
      <c r="F24" s="69" t="s">
        <v>264</v>
      </c>
      <c r="G24" s="255">
        <f t="shared" ref="G24:O24" si="2">G21-G22</f>
        <v>-4280</v>
      </c>
      <c r="H24" s="69">
        <f t="shared" si="2"/>
        <v>0</v>
      </c>
      <c r="I24" s="126">
        <f t="shared" si="2"/>
        <v>0</v>
      </c>
      <c r="J24" s="69">
        <f t="shared" si="2"/>
        <v>0</v>
      </c>
      <c r="K24" s="126">
        <f t="shared" si="2"/>
        <v>0</v>
      </c>
      <c r="L24" s="69">
        <f t="shared" si="2"/>
        <v>0</v>
      </c>
      <c r="M24" s="126">
        <f t="shared" si="2"/>
        <v>0</v>
      </c>
      <c r="N24" s="69">
        <f t="shared" si="2"/>
        <v>0</v>
      </c>
      <c r="O24" s="126">
        <f t="shared" si="2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07"/>
      <c r="B25" s="101" t="s">
        <v>67</v>
      </c>
      <c r="C25" s="53"/>
      <c r="D25" s="53"/>
      <c r="E25" s="309" t="s">
        <v>161</v>
      </c>
      <c r="F25" s="277">
        <v>4707</v>
      </c>
      <c r="G25" s="314">
        <v>4280</v>
      </c>
      <c r="H25" s="277"/>
      <c r="I25" s="279"/>
      <c r="J25" s="277"/>
      <c r="K25" s="279"/>
      <c r="L25" s="277"/>
      <c r="M25" s="279"/>
      <c r="N25" s="277"/>
      <c r="O25" s="279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07"/>
      <c r="B26" s="9" t="s">
        <v>68</v>
      </c>
      <c r="C26" s="63"/>
      <c r="D26" s="63"/>
      <c r="E26" s="310"/>
      <c r="F26" s="313"/>
      <c r="G26" s="289"/>
      <c r="H26" s="278"/>
      <c r="I26" s="280"/>
      <c r="J26" s="278"/>
      <c r="K26" s="280"/>
      <c r="L26" s="278"/>
      <c r="M26" s="280"/>
      <c r="N26" s="278"/>
      <c r="O26" s="280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308"/>
      <c r="B27" s="47" t="s">
        <v>162</v>
      </c>
      <c r="C27" s="31"/>
      <c r="D27" s="31"/>
      <c r="E27" s="92" t="s">
        <v>163</v>
      </c>
      <c r="F27" s="73" t="e">
        <f t="shared" ref="F27:O27" si="3">F24+F25</f>
        <v>#VALUE!</v>
      </c>
      <c r="G27" s="260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113"/>
      <c r="G28" s="113"/>
      <c r="H28" s="113"/>
      <c r="I28" s="113"/>
      <c r="J28" s="113"/>
      <c r="K28" s="113"/>
      <c r="L28" s="13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31"/>
      <c r="F29" s="113"/>
      <c r="G29" s="113"/>
      <c r="H29" s="113"/>
      <c r="I29" s="113"/>
      <c r="J29" s="140"/>
      <c r="K29" s="140"/>
      <c r="L29" s="139"/>
      <c r="M29" s="113"/>
      <c r="N29" s="113"/>
      <c r="O29" s="140" t="s">
        <v>164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40"/>
    </row>
    <row r="30" spans="1:25" ht="15.95" customHeight="1">
      <c r="A30" s="301" t="s">
        <v>69</v>
      </c>
      <c r="B30" s="302"/>
      <c r="C30" s="302"/>
      <c r="D30" s="302"/>
      <c r="E30" s="303"/>
      <c r="F30" s="290" t="s">
        <v>257</v>
      </c>
      <c r="G30" s="291"/>
      <c r="H30" s="290" t="s">
        <v>258</v>
      </c>
      <c r="I30" s="291"/>
      <c r="J30" s="290" t="s">
        <v>259</v>
      </c>
      <c r="K30" s="291"/>
      <c r="L30" s="290"/>
      <c r="M30" s="291"/>
      <c r="N30" s="290"/>
      <c r="O30" s="291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04"/>
      <c r="B31" s="305"/>
      <c r="C31" s="305"/>
      <c r="D31" s="305"/>
      <c r="E31" s="306"/>
      <c r="F31" s="108" t="s">
        <v>246</v>
      </c>
      <c r="G31" s="38" t="s">
        <v>2</v>
      </c>
      <c r="H31" s="108" t="s">
        <v>246</v>
      </c>
      <c r="I31" s="38" t="s">
        <v>2</v>
      </c>
      <c r="J31" s="108" t="s">
        <v>246</v>
      </c>
      <c r="K31" s="38" t="s">
        <v>2</v>
      </c>
      <c r="L31" s="108" t="s">
        <v>246</v>
      </c>
      <c r="M31" s="38" t="s">
        <v>2</v>
      </c>
      <c r="N31" s="108" t="s">
        <v>246</v>
      </c>
      <c r="O31" s="211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283" t="s">
        <v>85</v>
      </c>
      <c r="B32" s="55" t="s">
        <v>50</v>
      </c>
      <c r="C32" s="56"/>
      <c r="D32" s="56"/>
      <c r="E32" s="15" t="s">
        <v>41</v>
      </c>
      <c r="F32" s="66">
        <v>543</v>
      </c>
      <c r="G32" s="261">
        <v>567</v>
      </c>
      <c r="H32" s="109">
        <v>7084</v>
      </c>
      <c r="I32" s="251">
        <v>6980</v>
      </c>
      <c r="J32" s="109">
        <v>313</v>
      </c>
      <c r="K32" s="251">
        <v>325</v>
      </c>
      <c r="L32" s="66"/>
      <c r="M32" s="146"/>
      <c r="N32" s="109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284"/>
      <c r="B33" s="8"/>
      <c r="C33" s="52" t="s">
        <v>70</v>
      </c>
      <c r="D33" s="53"/>
      <c r="E33" s="99"/>
      <c r="F33" s="68">
        <v>535</v>
      </c>
      <c r="G33" s="254">
        <v>551</v>
      </c>
      <c r="H33" s="68">
        <v>6985</v>
      </c>
      <c r="I33" s="254">
        <v>6884</v>
      </c>
      <c r="J33" s="68">
        <v>313</v>
      </c>
      <c r="K33" s="254">
        <v>325</v>
      </c>
      <c r="L33" s="68"/>
      <c r="M33" s="149"/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284"/>
      <c r="B34" s="8"/>
      <c r="C34" s="24"/>
      <c r="D34" s="30" t="s">
        <v>71</v>
      </c>
      <c r="E34" s="94"/>
      <c r="F34" s="70">
        <v>428</v>
      </c>
      <c r="G34" s="252">
        <v>435</v>
      </c>
      <c r="H34" s="70"/>
      <c r="I34" s="252">
        <v>0</v>
      </c>
      <c r="J34" s="70">
        <v>313</v>
      </c>
      <c r="K34" s="252">
        <v>325</v>
      </c>
      <c r="L34" s="70"/>
      <c r="M34" s="114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284"/>
      <c r="B35" s="10"/>
      <c r="C35" s="62" t="s">
        <v>72</v>
      </c>
      <c r="D35" s="63"/>
      <c r="E35" s="100"/>
      <c r="F35" s="119">
        <v>9</v>
      </c>
      <c r="G35" s="253">
        <v>15</v>
      </c>
      <c r="H35" s="119">
        <v>100</v>
      </c>
      <c r="I35" s="253">
        <v>95</v>
      </c>
      <c r="J35" s="150"/>
      <c r="K35" s="150" t="s">
        <v>256</v>
      </c>
      <c r="L35" s="119"/>
      <c r="M35" s="120"/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284"/>
      <c r="B36" s="50" t="s">
        <v>53</v>
      </c>
      <c r="C36" s="51"/>
      <c r="D36" s="51"/>
      <c r="E36" s="15" t="s">
        <v>42</v>
      </c>
      <c r="F36" s="66">
        <v>548</v>
      </c>
      <c r="G36" s="261">
        <v>552</v>
      </c>
      <c r="H36" s="66">
        <v>4749</v>
      </c>
      <c r="I36" s="261">
        <v>4910</v>
      </c>
      <c r="J36" s="66">
        <v>88</v>
      </c>
      <c r="K36" s="261">
        <v>116</v>
      </c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284"/>
      <c r="B37" s="8"/>
      <c r="C37" s="30" t="s">
        <v>73</v>
      </c>
      <c r="D37" s="43"/>
      <c r="E37" s="94"/>
      <c r="F37" s="70">
        <v>530</v>
      </c>
      <c r="G37" s="252">
        <v>530</v>
      </c>
      <c r="H37" s="70">
        <v>4302</v>
      </c>
      <c r="I37" s="252">
        <v>4416</v>
      </c>
      <c r="J37" s="70">
        <v>68</v>
      </c>
      <c r="K37" s="252">
        <v>98</v>
      </c>
      <c r="L37" s="70"/>
      <c r="M37" s="114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284"/>
      <c r="B38" s="10"/>
      <c r="C38" s="30" t="s">
        <v>74</v>
      </c>
      <c r="D38" s="43"/>
      <c r="E38" s="94"/>
      <c r="F38" s="69">
        <v>18</v>
      </c>
      <c r="G38" s="255">
        <v>22</v>
      </c>
      <c r="H38" s="70">
        <v>447</v>
      </c>
      <c r="I38" s="252">
        <v>494</v>
      </c>
      <c r="J38" s="70">
        <v>20</v>
      </c>
      <c r="K38" s="252">
        <v>18</v>
      </c>
      <c r="L38" s="70"/>
      <c r="M38" s="114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285"/>
      <c r="B39" s="11" t="s">
        <v>75</v>
      </c>
      <c r="C39" s="12"/>
      <c r="D39" s="12"/>
      <c r="E39" s="98" t="s">
        <v>165</v>
      </c>
      <c r="F39" s="73">
        <f t="shared" ref="F39:O39" si="4">F32-F36</f>
        <v>-5</v>
      </c>
      <c r="G39" s="260">
        <f t="shared" si="4"/>
        <v>15</v>
      </c>
      <c r="H39" s="73">
        <f t="shared" si="4"/>
        <v>2335</v>
      </c>
      <c r="I39" s="260">
        <f t="shared" si="4"/>
        <v>2070</v>
      </c>
      <c r="J39" s="73">
        <f t="shared" si="4"/>
        <v>225</v>
      </c>
      <c r="K39" s="260">
        <f t="shared" si="4"/>
        <v>209</v>
      </c>
      <c r="L39" s="73">
        <f t="shared" si="4"/>
        <v>0</v>
      </c>
      <c r="M39" s="138">
        <f t="shared" si="4"/>
        <v>0</v>
      </c>
      <c r="N39" s="73">
        <f t="shared" si="4"/>
        <v>0</v>
      </c>
      <c r="O39" s="138">
        <f t="shared" si="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283" t="s">
        <v>86</v>
      </c>
      <c r="B40" s="50" t="s">
        <v>76</v>
      </c>
      <c r="C40" s="51"/>
      <c r="D40" s="51"/>
      <c r="E40" s="15" t="s">
        <v>44</v>
      </c>
      <c r="F40" s="65">
        <v>28</v>
      </c>
      <c r="G40" s="257">
        <v>33</v>
      </c>
      <c r="H40" s="66">
        <v>3329</v>
      </c>
      <c r="I40" s="261">
        <v>2768</v>
      </c>
      <c r="J40" s="66">
        <v>0</v>
      </c>
      <c r="K40" s="261">
        <v>0</v>
      </c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286"/>
      <c r="B41" s="10"/>
      <c r="C41" s="30" t="s">
        <v>77</v>
      </c>
      <c r="D41" s="43"/>
      <c r="E41" s="94"/>
      <c r="F41" s="152">
        <v>28</v>
      </c>
      <c r="G41" s="262">
        <v>33</v>
      </c>
      <c r="H41" s="150">
        <v>836</v>
      </c>
      <c r="I41" s="265">
        <v>584</v>
      </c>
      <c r="J41" s="70">
        <v>0</v>
      </c>
      <c r="K41" s="252">
        <v>0</v>
      </c>
      <c r="L41" s="70"/>
      <c r="M41" s="114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286"/>
      <c r="B42" s="50" t="s">
        <v>64</v>
      </c>
      <c r="C42" s="51"/>
      <c r="D42" s="51"/>
      <c r="E42" s="15" t="s">
        <v>45</v>
      </c>
      <c r="F42" s="65">
        <v>41</v>
      </c>
      <c r="G42" s="257">
        <v>60</v>
      </c>
      <c r="H42" s="66">
        <v>5368</v>
      </c>
      <c r="I42" s="261">
        <v>4653</v>
      </c>
      <c r="J42" s="66">
        <v>227</v>
      </c>
      <c r="K42" s="261">
        <v>210</v>
      </c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286"/>
      <c r="B43" s="10"/>
      <c r="C43" s="30" t="s">
        <v>78</v>
      </c>
      <c r="D43" s="43"/>
      <c r="E43" s="94"/>
      <c r="F43" s="69">
        <v>10</v>
      </c>
      <c r="G43" s="255">
        <v>17</v>
      </c>
      <c r="H43" s="70">
        <v>1754</v>
      </c>
      <c r="I43" s="252">
        <v>1836</v>
      </c>
      <c r="J43" s="150">
        <v>3</v>
      </c>
      <c r="K43" s="265">
        <v>1</v>
      </c>
      <c r="L43" s="70"/>
      <c r="M43" s="114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287"/>
      <c r="B44" s="47" t="s">
        <v>75</v>
      </c>
      <c r="C44" s="31"/>
      <c r="D44" s="31"/>
      <c r="E44" s="98" t="s">
        <v>166</v>
      </c>
      <c r="F44" s="128">
        <f t="shared" ref="F44:O44" si="5">F40-F42</f>
        <v>-13</v>
      </c>
      <c r="G44" s="256">
        <f t="shared" si="5"/>
        <v>-27</v>
      </c>
      <c r="H44" s="128">
        <f t="shared" si="5"/>
        <v>-2039</v>
      </c>
      <c r="I44" s="256">
        <f t="shared" si="5"/>
        <v>-1885</v>
      </c>
      <c r="J44" s="128">
        <f t="shared" si="5"/>
        <v>-227</v>
      </c>
      <c r="K44" s="256">
        <f t="shared" si="5"/>
        <v>-210</v>
      </c>
      <c r="L44" s="128">
        <f t="shared" si="5"/>
        <v>0</v>
      </c>
      <c r="M44" s="129">
        <f t="shared" si="5"/>
        <v>0</v>
      </c>
      <c r="N44" s="128">
        <f t="shared" si="5"/>
        <v>0</v>
      </c>
      <c r="O44" s="129">
        <f t="shared" si="5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292" t="s">
        <v>87</v>
      </c>
      <c r="B45" s="25" t="s">
        <v>79</v>
      </c>
      <c r="C45" s="20"/>
      <c r="D45" s="20"/>
      <c r="E45" s="97" t="s">
        <v>167</v>
      </c>
      <c r="F45" s="154">
        <f t="shared" ref="F45:O45" si="6">F39+F44</f>
        <v>-18</v>
      </c>
      <c r="G45" s="263">
        <f t="shared" si="6"/>
        <v>-12</v>
      </c>
      <c r="H45" s="154">
        <f>H39+H44+1</f>
        <v>297</v>
      </c>
      <c r="I45" s="263">
        <f t="shared" si="6"/>
        <v>185</v>
      </c>
      <c r="J45" s="154">
        <f t="shared" si="6"/>
        <v>-2</v>
      </c>
      <c r="K45" s="263">
        <f t="shared" si="6"/>
        <v>-1</v>
      </c>
      <c r="L45" s="154">
        <f t="shared" si="6"/>
        <v>0</v>
      </c>
      <c r="M45" s="155">
        <f t="shared" si="6"/>
        <v>0</v>
      </c>
      <c r="N45" s="154">
        <f t="shared" si="6"/>
        <v>0</v>
      </c>
      <c r="O45" s="155">
        <f t="shared" si="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293"/>
      <c r="B46" s="44" t="s">
        <v>80</v>
      </c>
      <c r="C46" s="43"/>
      <c r="D46" s="43"/>
      <c r="E46" s="43"/>
      <c r="F46" s="152"/>
      <c r="G46" s="262"/>
      <c r="H46" s="150"/>
      <c r="I46" s="265"/>
      <c r="J46" s="150"/>
      <c r="K46" s="265"/>
      <c r="L46" s="70"/>
      <c r="M46" s="114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293"/>
      <c r="B47" s="44" t="s">
        <v>81</v>
      </c>
      <c r="C47" s="43"/>
      <c r="D47" s="43"/>
      <c r="E47" s="43"/>
      <c r="F47" s="70"/>
      <c r="G47" s="252"/>
      <c r="H47" s="70"/>
      <c r="I47" s="252"/>
      <c r="J47" s="70"/>
      <c r="K47" s="252"/>
      <c r="L47" s="70"/>
      <c r="M47" s="114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294"/>
      <c r="B48" s="47" t="s">
        <v>82</v>
      </c>
      <c r="C48" s="31"/>
      <c r="D48" s="31"/>
      <c r="E48" s="31"/>
      <c r="F48" s="74"/>
      <c r="G48" s="264"/>
      <c r="H48" s="74"/>
      <c r="I48" s="264"/>
      <c r="J48" s="74"/>
      <c r="K48" s="264"/>
      <c r="L48" s="74"/>
      <c r="M48" s="156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4"/>
  <printOptions horizontalCentered="1" verticalCentered="1"/>
  <pageMargins left="0.78740157480314965" right="0.27559055118110237" top="0.39370078740157483" bottom="0.35433070866141736" header="0.19685039370078741" footer="0.19685039370078741"/>
  <pageSetup paperSize="9" scale="73" orientation="landscape" blackAndWhite="1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1" t="s">
        <v>0</v>
      </c>
      <c r="B1" s="161"/>
      <c r="C1" s="212" t="s">
        <v>249</v>
      </c>
      <c r="D1" s="213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4"/>
      <c r="B5" s="214" t="s">
        <v>247</v>
      </c>
      <c r="C5" s="214"/>
      <c r="D5" s="214"/>
      <c r="H5" s="37"/>
      <c r="L5" s="37"/>
      <c r="N5" s="37" t="s">
        <v>170</v>
      </c>
    </row>
    <row r="6" spans="1:14" ht="15" customHeight="1">
      <c r="A6" s="215"/>
      <c r="B6" s="216"/>
      <c r="C6" s="216"/>
      <c r="D6" s="216"/>
      <c r="E6" s="317" t="s">
        <v>260</v>
      </c>
      <c r="F6" s="318"/>
      <c r="G6" s="317" t="s">
        <v>261</v>
      </c>
      <c r="H6" s="318"/>
      <c r="I6" s="217" t="s">
        <v>262</v>
      </c>
      <c r="J6" s="218"/>
      <c r="K6" s="317"/>
      <c r="L6" s="318"/>
      <c r="M6" s="317"/>
      <c r="N6" s="318"/>
    </row>
    <row r="7" spans="1:14" ht="15" customHeight="1">
      <c r="A7" s="59"/>
      <c r="B7" s="60"/>
      <c r="C7" s="60"/>
      <c r="D7" s="60"/>
      <c r="E7" s="219" t="s">
        <v>246</v>
      </c>
      <c r="F7" s="220" t="s">
        <v>2</v>
      </c>
      <c r="G7" s="219" t="s">
        <v>246</v>
      </c>
      <c r="H7" s="220" t="s">
        <v>2</v>
      </c>
      <c r="I7" s="219" t="s">
        <v>246</v>
      </c>
      <c r="J7" s="220" t="s">
        <v>2</v>
      </c>
      <c r="K7" s="219" t="s">
        <v>246</v>
      </c>
      <c r="L7" s="220" t="s">
        <v>2</v>
      </c>
      <c r="M7" s="219" t="s">
        <v>246</v>
      </c>
      <c r="N7" s="250" t="s">
        <v>2</v>
      </c>
    </row>
    <row r="8" spans="1:14" ht="18" customHeight="1">
      <c r="A8" s="270" t="s">
        <v>171</v>
      </c>
      <c r="B8" s="221" t="s">
        <v>172</v>
      </c>
      <c r="C8" s="222"/>
      <c r="D8" s="222"/>
      <c r="E8" s="223">
        <v>1</v>
      </c>
      <c r="F8" s="224">
        <v>1</v>
      </c>
      <c r="G8" s="223">
        <v>1</v>
      </c>
      <c r="H8" s="225">
        <v>1</v>
      </c>
      <c r="I8" s="223"/>
      <c r="J8" s="224"/>
      <c r="K8" s="223"/>
      <c r="L8" s="225"/>
      <c r="M8" s="223"/>
      <c r="N8" s="225"/>
    </row>
    <row r="9" spans="1:14" ht="18" customHeight="1">
      <c r="A9" s="271"/>
      <c r="B9" s="270" t="s">
        <v>173</v>
      </c>
      <c r="C9" s="180" t="s">
        <v>174</v>
      </c>
      <c r="D9" s="181"/>
      <c r="E9" s="226">
        <v>10</v>
      </c>
      <c r="F9" s="227">
        <v>10</v>
      </c>
      <c r="G9" s="226">
        <v>36760</v>
      </c>
      <c r="H9" s="228">
        <v>36760</v>
      </c>
      <c r="I9" s="226"/>
      <c r="J9" s="227"/>
      <c r="K9" s="226"/>
      <c r="L9" s="228"/>
      <c r="M9" s="226"/>
      <c r="N9" s="228"/>
    </row>
    <row r="10" spans="1:14" ht="18" customHeight="1">
      <c r="A10" s="271"/>
      <c r="B10" s="271"/>
      <c r="C10" s="44" t="s">
        <v>175</v>
      </c>
      <c r="D10" s="43"/>
      <c r="E10" s="229">
        <v>10</v>
      </c>
      <c r="F10" s="230">
        <v>10</v>
      </c>
      <c r="G10" s="229">
        <v>36760</v>
      </c>
      <c r="H10" s="231">
        <v>36760</v>
      </c>
      <c r="I10" s="229"/>
      <c r="J10" s="230"/>
      <c r="K10" s="229"/>
      <c r="L10" s="231"/>
      <c r="M10" s="229"/>
      <c r="N10" s="231"/>
    </row>
    <row r="11" spans="1:14" ht="18" customHeight="1">
      <c r="A11" s="271"/>
      <c r="B11" s="271"/>
      <c r="C11" s="44" t="s">
        <v>176</v>
      </c>
      <c r="D11" s="43"/>
      <c r="E11" s="229"/>
      <c r="F11" s="230"/>
      <c r="G11" s="229"/>
      <c r="H11" s="231"/>
      <c r="I11" s="229"/>
      <c r="J11" s="230"/>
      <c r="K11" s="229"/>
      <c r="L11" s="231"/>
      <c r="M11" s="229"/>
      <c r="N11" s="231"/>
    </row>
    <row r="12" spans="1:14" ht="18" customHeight="1">
      <c r="A12" s="271"/>
      <c r="B12" s="271"/>
      <c r="C12" s="44" t="s">
        <v>177</v>
      </c>
      <c r="D12" s="43"/>
      <c r="E12" s="229"/>
      <c r="F12" s="230"/>
      <c r="G12" s="229"/>
      <c r="H12" s="231"/>
      <c r="I12" s="229"/>
      <c r="J12" s="230"/>
      <c r="K12" s="229"/>
      <c r="L12" s="231"/>
      <c r="M12" s="229"/>
      <c r="N12" s="231"/>
    </row>
    <row r="13" spans="1:14" ht="18" customHeight="1">
      <c r="A13" s="271"/>
      <c r="B13" s="271"/>
      <c r="C13" s="44" t="s">
        <v>178</v>
      </c>
      <c r="D13" s="43"/>
      <c r="E13" s="229"/>
      <c r="F13" s="230"/>
      <c r="G13" s="229"/>
      <c r="H13" s="231"/>
      <c r="I13" s="229"/>
      <c r="J13" s="230"/>
      <c r="K13" s="229"/>
      <c r="L13" s="231"/>
      <c r="M13" s="229"/>
      <c r="N13" s="231"/>
    </row>
    <row r="14" spans="1:14" ht="18" customHeight="1">
      <c r="A14" s="272"/>
      <c r="B14" s="272"/>
      <c r="C14" s="47" t="s">
        <v>179</v>
      </c>
      <c r="D14" s="31"/>
      <c r="E14" s="232"/>
      <c r="F14" s="233"/>
      <c r="G14" s="232"/>
      <c r="H14" s="234"/>
      <c r="I14" s="232"/>
      <c r="J14" s="233"/>
      <c r="K14" s="232"/>
      <c r="L14" s="234"/>
      <c r="M14" s="232"/>
      <c r="N14" s="234"/>
    </row>
    <row r="15" spans="1:14" ht="18" customHeight="1">
      <c r="A15" s="312" t="s">
        <v>180</v>
      </c>
      <c r="B15" s="270" t="s">
        <v>181</v>
      </c>
      <c r="C15" s="180" t="s">
        <v>182</v>
      </c>
      <c r="D15" s="181"/>
      <c r="E15" s="235">
        <v>12193</v>
      </c>
      <c r="F15" s="236">
        <v>11361</v>
      </c>
      <c r="G15" s="235">
        <v>2302</v>
      </c>
      <c r="H15" s="155">
        <v>1583</v>
      </c>
      <c r="I15" s="235"/>
      <c r="J15" s="236"/>
      <c r="K15" s="235"/>
      <c r="L15" s="155"/>
      <c r="M15" s="235"/>
      <c r="N15" s="155"/>
    </row>
    <row r="16" spans="1:14" ht="18" customHeight="1">
      <c r="A16" s="271"/>
      <c r="B16" s="271"/>
      <c r="C16" s="44" t="s">
        <v>183</v>
      </c>
      <c r="D16" s="43"/>
      <c r="E16" s="70">
        <v>1069</v>
      </c>
      <c r="F16" s="115">
        <v>622</v>
      </c>
      <c r="G16" s="70">
        <v>110432</v>
      </c>
      <c r="H16" s="126">
        <v>110434</v>
      </c>
      <c r="I16" s="70"/>
      <c r="J16" s="115"/>
      <c r="K16" s="70"/>
      <c r="L16" s="126"/>
      <c r="M16" s="70"/>
      <c r="N16" s="126"/>
    </row>
    <row r="17" spans="1:15" ht="18" customHeight="1">
      <c r="A17" s="271"/>
      <c r="B17" s="271"/>
      <c r="C17" s="44" t="s">
        <v>184</v>
      </c>
      <c r="D17" s="43"/>
      <c r="E17" s="70"/>
      <c r="F17" s="115"/>
      <c r="G17" s="70"/>
      <c r="H17" s="126"/>
      <c r="I17" s="70"/>
      <c r="J17" s="115"/>
      <c r="K17" s="70"/>
      <c r="L17" s="126"/>
      <c r="M17" s="70"/>
      <c r="N17" s="126"/>
    </row>
    <row r="18" spans="1:15" ht="18" customHeight="1">
      <c r="A18" s="271"/>
      <c r="B18" s="272"/>
      <c r="C18" s="47" t="s">
        <v>185</v>
      </c>
      <c r="D18" s="31"/>
      <c r="E18" s="73">
        <f>SUM(E15:E17)</f>
        <v>13262</v>
      </c>
      <c r="F18" s="237">
        <f>SUM(F15:F17)</f>
        <v>11983</v>
      </c>
      <c r="G18" s="73">
        <f>SUM(G15:G17)</f>
        <v>112734</v>
      </c>
      <c r="H18" s="237">
        <f>SUM(H15:H17)</f>
        <v>112017</v>
      </c>
      <c r="I18" s="73"/>
      <c r="J18" s="237"/>
      <c r="K18" s="73"/>
      <c r="L18" s="237"/>
      <c r="M18" s="73"/>
      <c r="N18" s="237"/>
    </row>
    <row r="19" spans="1:15" ht="18" customHeight="1">
      <c r="A19" s="271"/>
      <c r="B19" s="270" t="s">
        <v>186</v>
      </c>
      <c r="C19" s="180" t="s">
        <v>187</v>
      </c>
      <c r="D19" s="181"/>
      <c r="E19" s="154">
        <v>9777</v>
      </c>
      <c r="F19" s="155">
        <v>8393</v>
      </c>
      <c r="G19" s="154">
        <v>15106</v>
      </c>
      <c r="H19" s="155">
        <v>15843</v>
      </c>
      <c r="I19" s="154"/>
      <c r="J19" s="155"/>
      <c r="K19" s="154"/>
      <c r="L19" s="155"/>
      <c r="M19" s="154"/>
      <c r="N19" s="155"/>
    </row>
    <row r="20" spans="1:15" ht="18" customHeight="1">
      <c r="A20" s="271"/>
      <c r="B20" s="271"/>
      <c r="C20" s="44" t="s">
        <v>188</v>
      </c>
      <c r="D20" s="43"/>
      <c r="E20" s="69"/>
      <c r="F20" s="126"/>
      <c r="G20" s="69">
        <v>0</v>
      </c>
      <c r="H20" s="126">
        <v>310</v>
      </c>
      <c r="I20" s="69"/>
      <c r="J20" s="126"/>
      <c r="K20" s="69"/>
      <c r="L20" s="126"/>
      <c r="M20" s="69"/>
      <c r="N20" s="126"/>
    </row>
    <row r="21" spans="1:15" s="242" customFormat="1" ht="18" customHeight="1">
      <c r="A21" s="271"/>
      <c r="B21" s="271"/>
      <c r="C21" s="238" t="s">
        <v>189</v>
      </c>
      <c r="D21" s="239"/>
      <c r="E21" s="240"/>
      <c r="F21" s="241"/>
      <c r="G21" s="240">
        <v>60868</v>
      </c>
      <c r="H21" s="241">
        <v>59104</v>
      </c>
      <c r="I21" s="240"/>
      <c r="J21" s="241"/>
      <c r="K21" s="240"/>
      <c r="L21" s="241"/>
      <c r="M21" s="240"/>
      <c r="N21" s="241"/>
    </row>
    <row r="22" spans="1:15" ht="18" customHeight="1">
      <c r="A22" s="271"/>
      <c r="B22" s="272"/>
      <c r="C22" s="11" t="s">
        <v>190</v>
      </c>
      <c r="D22" s="12"/>
      <c r="E22" s="73">
        <f>SUM(E19:E21)</f>
        <v>9777</v>
      </c>
      <c r="F22" s="237">
        <f>SUM(F19:F21)</f>
        <v>8393</v>
      </c>
      <c r="G22" s="73">
        <f>SUM(G19:G21)</f>
        <v>75974</v>
      </c>
      <c r="H22" s="237">
        <f>SUM(H19:H21)</f>
        <v>75257</v>
      </c>
      <c r="I22" s="73"/>
      <c r="J22" s="138"/>
      <c r="K22" s="73"/>
      <c r="L22" s="138"/>
      <c r="M22" s="73"/>
      <c r="N22" s="138"/>
    </row>
    <row r="23" spans="1:15" ht="18" customHeight="1">
      <c r="A23" s="271"/>
      <c r="B23" s="270" t="s">
        <v>191</v>
      </c>
      <c r="C23" s="180" t="s">
        <v>192</v>
      </c>
      <c r="D23" s="181"/>
      <c r="E23" s="154">
        <v>10</v>
      </c>
      <c r="F23" s="155">
        <v>10</v>
      </c>
      <c r="G23" s="154">
        <v>36760</v>
      </c>
      <c r="H23" s="155">
        <v>36760</v>
      </c>
      <c r="I23" s="154"/>
      <c r="J23" s="155"/>
      <c r="K23" s="154"/>
      <c r="L23" s="155"/>
      <c r="M23" s="154"/>
      <c r="N23" s="155"/>
    </row>
    <row r="24" spans="1:15" ht="18" customHeight="1">
      <c r="A24" s="271"/>
      <c r="B24" s="271"/>
      <c r="C24" s="44" t="s">
        <v>193</v>
      </c>
      <c r="D24" s="43"/>
      <c r="E24" s="69"/>
      <c r="F24" s="126"/>
      <c r="G24" s="69"/>
      <c r="H24" s="126"/>
      <c r="I24" s="69"/>
      <c r="J24" s="126"/>
      <c r="K24" s="69"/>
      <c r="L24" s="126"/>
      <c r="M24" s="69"/>
      <c r="N24" s="126"/>
    </row>
    <row r="25" spans="1:15" ht="18" customHeight="1">
      <c r="A25" s="271"/>
      <c r="B25" s="271"/>
      <c r="C25" s="44" t="s">
        <v>194</v>
      </c>
      <c r="D25" s="43"/>
      <c r="E25" s="69">
        <v>3475</v>
      </c>
      <c r="F25" s="126">
        <v>3580</v>
      </c>
      <c r="G25" s="69"/>
      <c r="H25" s="126"/>
      <c r="I25" s="69"/>
      <c r="J25" s="126"/>
      <c r="K25" s="69"/>
      <c r="L25" s="126"/>
      <c r="M25" s="69"/>
      <c r="N25" s="126"/>
    </row>
    <row r="26" spans="1:15" ht="18" customHeight="1">
      <c r="A26" s="271"/>
      <c r="B26" s="272"/>
      <c r="C26" s="45" t="s">
        <v>195</v>
      </c>
      <c r="D26" s="46"/>
      <c r="E26" s="73">
        <f>SUM(E23:E25)</f>
        <v>3485</v>
      </c>
      <c r="F26" s="237">
        <f>SUM(F23:F25)</f>
        <v>3590</v>
      </c>
      <c r="G26" s="71">
        <f>SUM(G23:G25)</f>
        <v>36760</v>
      </c>
      <c r="H26" s="237">
        <f>SUM(H23:H25)</f>
        <v>36760</v>
      </c>
      <c r="I26" s="157"/>
      <c r="J26" s="138"/>
      <c r="K26" s="71"/>
      <c r="L26" s="138"/>
      <c r="M26" s="71"/>
      <c r="N26" s="138"/>
    </row>
    <row r="27" spans="1:15" ht="18" customHeight="1">
      <c r="A27" s="272"/>
      <c r="B27" s="47" t="s">
        <v>196</v>
      </c>
      <c r="C27" s="31"/>
      <c r="D27" s="31"/>
      <c r="E27" s="243">
        <f>E26+E22</f>
        <v>13262</v>
      </c>
      <c r="F27" s="138">
        <f>F26+F22</f>
        <v>11983</v>
      </c>
      <c r="G27" s="73">
        <f>G26+G22</f>
        <v>112734</v>
      </c>
      <c r="H27" s="138">
        <f>H26+H22</f>
        <v>112017</v>
      </c>
      <c r="I27" s="243"/>
      <c r="J27" s="138"/>
      <c r="K27" s="73"/>
      <c r="L27" s="138"/>
      <c r="M27" s="73"/>
      <c r="N27" s="138"/>
    </row>
    <row r="28" spans="1:15" ht="18" customHeight="1">
      <c r="A28" s="270" t="s">
        <v>197</v>
      </c>
      <c r="B28" s="270" t="s">
        <v>198</v>
      </c>
      <c r="C28" s="180" t="s">
        <v>199</v>
      </c>
      <c r="D28" s="244" t="s">
        <v>41</v>
      </c>
      <c r="E28" s="154">
        <v>3613</v>
      </c>
      <c r="F28" s="155">
        <v>2621</v>
      </c>
      <c r="G28" s="154">
        <v>9075</v>
      </c>
      <c r="H28" s="155">
        <v>9059</v>
      </c>
      <c r="I28" s="154"/>
      <c r="J28" s="155"/>
      <c r="K28" s="154"/>
      <c r="L28" s="155"/>
      <c r="M28" s="154"/>
      <c r="N28" s="155"/>
    </row>
    <row r="29" spans="1:15" ht="18" customHeight="1">
      <c r="A29" s="271"/>
      <c r="B29" s="271"/>
      <c r="C29" s="44" t="s">
        <v>200</v>
      </c>
      <c r="D29" s="245" t="s">
        <v>42</v>
      </c>
      <c r="E29" s="69">
        <v>3604</v>
      </c>
      <c r="F29" s="126">
        <v>2606</v>
      </c>
      <c r="G29" s="69">
        <v>8956</v>
      </c>
      <c r="H29" s="126">
        <v>8941</v>
      </c>
      <c r="I29" s="69"/>
      <c r="J29" s="126"/>
      <c r="K29" s="69"/>
      <c r="L29" s="126"/>
      <c r="M29" s="69"/>
      <c r="N29" s="126"/>
    </row>
    <row r="30" spans="1:15" ht="18" customHeight="1">
      <c r="A30" s="271"/>
      <c r="B30" s="271"/>
      <c r="C30" s="44" t="s">
        <v>201</v>
      </c>
      <c r="D30" s="245" t="s">
        <v>202</v>
      </c>
      <c r="E30" s="69">
        <v>109</v>
      </c>
      <c r="F30" s="126">
        <v>102</v>
      </c>
      <c r="G30" s="70">
        <v>120</v>
      </c>
      <c r="H30" s="126">
        <v>98</v>
      </c>
      <c r="I30" s="69"/>
      <c r="J30" s="126"/>
      <c r="K30" s="69"/>
      <c r="L30" s="126"/>
      <c r="M30" s="69"/>
      <c r="N30" s="126"/>
    </row>
    <row r="31" spans="1:15" ht="18" customHeight="1">
      <c r="A31" s="271"/>
      <c r="B31" s="271"/>
      <c r="C31" s="11" t="s">
        <v>203</v>
      </c>
      <c r="D31" s="246" t="s">
        <v>204</v>
      </c>
      <c r="E31" s="73">
        <f t="shared" ref="E31:N31" si="0">E28-E29-E30</f>
        <v>-100</v>
      </c>
      <c r="F31" s="237">
        <f t="shared" si="0"/>
        <v>-87</v>
      </c>
      <c r="G31" s="73">
        <f t="shared" si="0"/>
        <v>-1</v>
      </c>
      <c r="H31" s="237">
        <f t="shared" si="0"/>
        <v>20</v>
      </c>
      <c r="I31" s="73">
        <f t="shared" si="0"/>
        <v>0</v>
      </c>
      <c r="J31" s="247">
        <f t="shared" si="0"/>
        <v>0</v>
      </c>
      <c r="K31" s="73">
        <f t="shared" si="0"/>
        <v>0</v>
      </c>
      <c r="L31" s="247">
        <f t="shared" si="0"/>
        <v>0</v>
      </c>
      <c r="M31" s="73">
        <f t="shared" si="0"/>
        <v>0</v>
      </c>
      <c r="N31" s="237">
        <f t="shared" si="0"/>
        <v>0</v>
      </c>
      <c r="O31" s="7"/>
    </row>
    <row r="32" spans="1:15" ht="18" customHeight="1">
      <c r="A32" s="271"/>
      <c r="B32" s="271"/>
      <c r="C32" s="180" t="s">
        <v>205</v>
      </c>
      <c r="D32" s="244" t="s">
        <v>206</v>
      </c>
      <c r="E32" s="154">
        <v>6</v>
      </c>
      <c r="F32" s="155">
        <v>7</v>
      </c>
      <c r="G32" s="154">
        <v>8</v>
      </c>
      <c r="H32" s="155"/>
      <c r="I32" s="154"/>
      <c r="J32" s="155"/>
      <c r="K32" s="154"/>
      <c r="L32" s="155"/>
      <c r="M32" s="154"/>
      <c r="N32" s="155"/>
    </row>
    <row r="33" spans="1:14" ht="18" customHeight="1">
      <c r="A33" s="271"/>
      <c r="B33" s="271"/>
      <c r="C33" s="44" t="s">
        <v>207</v>
      </c>
      <c r="D33" s="245" t="s">
        <v>208</v>
      </c>
      <c r="E33" s="69">
        <v>1</v>
      </c>
      <c r="F33" s="126">
        <v>1</v>
      </c>
      <c r="G33" s="69">
        <v>7</v>
      </c>
      <c r="H33" s="126">
        <v>20</v>
      </c>
      <c r="I33" s="69"/>
      <c r="J33" s="126"/>
      <c r="K33" s="69"/>
      <c r="L33" s="126"/>
      <c r="M33" s="69"/>
      <c r="N33" s="126"/>
    </row>
    <row r="34" spans="1:14" ht="18" customHeight="1">
      <c r="A34" s="271"/>
      <c r="B34" s="272"/>
      <c r="C34" s="11" t="s">
        <v>209</v>
      </c>
      <c r="D34" s="246" t="s">
        <v>210</v>
      </c>
      <c r="E34" s="73">
        <f>E31+E32-E33-1</f>
        <v>-96</v>
      </c>
      <c r="F34" s="138">
        <f t="shared" ref="F34:N34" si="1">F31+F32-F33</f>
        <v>-81</v>
      </c>
      <c r="G34" s="73">
        <f t="shared" si="1"/>
        <v>0</v>
      </c>
      <c r="H34" s="138">
        <f t="shared" si="1"/>
        <v>0</v>
      </c>
      <c r="I34" s="73">
        <f t="shared" si="1"/>
        <v>0</v>
      </c>
      <c r="J34" s="138">
        <f t="shared" si="1"/>
        <v>0</v>
      </c>
      <c r="K34" s="73">
        <f t="shared" si="1"/>
        <v>0</v>
      </c>
      <c r="L34" s="138">
        <f t="shared" si="1"/>
        <v>0</v>
      </c>
      <c r="M34" s="73">
        <f t="shared" si="1"/>
        <v>0</v>
      </c>
      <c r="N34" s="138">
        <f t="shared" si="1"/>
        <v>0</v>
      </c>
    </row>
    <row r="35" spans="1:14" ht="18" customHeight="1">
      <c r="A35" s="271"/>
      <c r="B35" s="270" t="s">
        <v>211</v>
      </c>
      <c r="C35" s="180" t="s">
        <v>212</v>
      </c>
      <c r="D35" s="244" t="s">
        <v>213</v>
      </c>
      <c r="E35" s="154"/>
      <c r="F35" s="155"/>
      <c r="G35" s="154"/>
      <c r="H35" s="155"/>
      <c r="I35" s="154"/>
      <c r="J35" s="155"/>
      <c r="K35" s="154"/>
      <c r="L35" s="155"/>
      <c r="M35" s="154"/>
      <c r="N35" s="155"/>
    </row>
    <row r="36" spans="1:14" ht="18" customHeight="1">
      <c r="A36" s="271"/>
      <c r="B36" s="271"/>
      <c r="C36" s="44" t="s">
        <v>214</v>
      </c>
      <c r="D36" s="245" t="s">
        <v>215</v>
      </c>
      <c r="E36" s="69">
        <v>10</v>
      </c>
      <c r="F36" s="126"/>
      <c r="G36" s="69"/>
      <c r="H36" s="126"/>
      <c r="I36" s="69"/>
      <c r="J36" s="126"/>
      <c r="K36" s="69"/>
      <c r="L36" s="126"/>
      <c r="M36" s="69"/>
      <c r="N36" s="126"/>
    </row>
    <row r="37" spans="1:14" ht="18" customHeight="1">
      <c r="A37" s="271"/>
      <c r="B37" s="271"/>
      <c r="C37" s="44" t="s">
        <v>216</v>
      </c>
      <c r="D37" s="245" t="s">
        <v>217</v>
      </c>
      <c r="E37" s="69">
        <f t="shared" ref="E37:N37" si="2">E34+E35-E36</f>
        <v>-106</v>
      </c>
      <c r="F37" s="126">
        <f t="shared" si="2"/>
        <v>-81</v>
      </c>
      <c r="G37" s="69">
        <f t="shared" si="2"/>
        <v>0</v>
      </c>
      <c r="H37" s="126">
        <f t="shared" si="2"/>
        <v>0</v>
      </c>
      <c r="I37" s="69">
        <f t="shared" si="2"/>
        <v>0</v>
      </c>
      <c r="J37" s="126">
        <f t="shared" si="2"/>
        <v>0</v>
      </c>
      <c r="K37" s="69">
        <f t="shared" si="2"/>
        <v>0</v>
      </c>
      <c r="L37" s="126">
        <f t="shared" si="2"/>
        <v>0</v>
      </c>
      <c r="M37" s="69">
        <f t="shared" si="2"/>
        <v>0</v>
      </c>
      <c r="N37" s="126">
        <f t="shared" si="2"/>
        <v>0</v>
      </c>
    </row>
    <row r="38" spans="1:14" ht="18" customHeight="1">
      <c r="A38" s="271"/>
      <c r="B38" s="271"/>
      <c r="C38" s="44" t="s">
        <v>218</v>
      </c>
      <c r="D38" s="245" t="s">
        <v>219</v>
      </c>
      <c r="E38" s="69"/>
      <c r="F38" s="126"/>
      <c r="G38" s="69"/>
      <c r="H38" s="126"/>
      <c r="I38" s="69"/>
      <c r="J38" s="126"/>
      <c r="K38" s="69"/>
      <c r="L38" s="126"/>
      <c r="M38" s="69"/>
      <c r="N38" s="126"/>
    </row>
    <row r="39" spans="1:14" ht="18" customHeight="1">
      <c r="A39" s="271"/>
      <c r="B39" s="271"/>
      <c r="C39" s="44" t="s">
        <v>220</v>
      </c>
      <c r="D39" s="245" t="s">
        <v>221</v>
      </c>
      <c r="E39" s="69"/>
      <c r="F39" s="126"/>
      <c r="G39" s="69"/>
      <c r="H39" s="126"/>
      <c r="I39" s="69"/>
      <c r="J39" s="126"/>
      <c r="K39" s="69"/>
      <c r="L39" s="126"/>
      <c r="M39" s="69"/>
      <c r="N39" s="126"/>
    </row>
    <row r="40" spans="1:14" ht="18" customHeight="1">
      <c r="A40" s="271"/>
      <c r="B40" s="271"/>
      <c r="C40" s="44" t="s">
        <v>222</v>
      </c>
      <c r="D40" s="245" t="s">
        <v>223</v>
      </c>
      <c r="E40" s="69"/>
      <c r="F40" s="126"/>
      <c r="G40" s="69"/>
      <c r="H40" s="126"/>
      <c r="I40" s="69"/>
      <c r="J40" s="126"/>
      <c r="K40" s="69"/>
      <c r="L40" s="126"/>
      <c r="M40" s="69"/>
      <c r="N40" s="126"/>
    </row>
    <row r="41" spans="1:14" ht="18" customHeight="1">
      <c r="A41" s="271"/>
      <c r="B41" s="271"/>
      <c r="C41" s="192" t="s">
        <v>224</v>
      </c>
      <c r="D41" s="245" t="s">
        <v>225</v>
      </c>
      <c r="E41" s="69">
        <f t="shared" ref="E41:N41" si="3">E34+E35-E36-E40</f>
        <v>-106</v>
      </c>
      <c r="F41" s="126">
        <f t="shared" si="3"/>
        <v>-81</v>
      </c>
      <c r="G41" s="69">
        <f t="shared" si="3"/>
        <v>0</v>
      </c>
      <c r="H41" s="126">
        <f t="shared" si="3"/>
        <v>0</v>
      </c>
      <c r="I41" s="69">
        <f t="shared" si="3"/>
        <v>0</v>
      </c>
      <c r="J41" s="126">
        <f t="shared" si="3"/>
        <v>0</v>
      </c>
      <c r="K41" s="69">
        <f t="shared" si="3"/>
        <v>0</v>
      </c>
      <c r="L41" s="126">
        <f t="shared" si="3"/>
        <v>0</v>
      </c>
      <c r="M41" s="69">
        <f t="shared" si="3"/>
        <v>0</v>
      </c>
      <c r="N41" s="126">
        <f t="shared" si="3"/>
        <v>0</v>
      </c>
    </row>
    <row r="42" spans="1:14" ht="18" customHeight="1">
      <c r="A42" s="271"/>
      <c r="B42" s="271"/>
      <c r="C42" s="315" t="s">
        <v>226</v>
      </c>
      <c r="D42" s="316"/>
      <c r="E42" s="70">
        <f t="shared" ref="E42:N42" si="4">E37+E38-E39-E40</f>
        <v>-106</v>
      </c>
      <c r="F42" s="114">
        <f t="shared" si="4"/>
        <v>-81</v>
      </c>
      <c r="G42" s="70">
        <f t="shared" si="4"/>
        <v>0</v>
      </c>
      <c r="H42" s="114">
        <f t="shared" si="4"/>
        <v>0</v>
      </c>
      <c r="I42" s="70">
        <f t="shared" si="4"/>
        <v>0</v>
      </c>
      <c r="J42" s="114">
        <f t="shared" si="4"/>
        <v>0</v>
      </c>
      <c r="K42" s="70">
        <f t="shared" si="4"/>
        <v>0</v>
      </c>
      <c r="L42" s="114">
        <f t="shared" si="4"/>
        <v>0</v>
      </c>
      <c r="M42" s="70">
        <f t="shared" si="4"/>
        <v>0</v>
      </c>
      <c r="N42" s="126">
        <f t="shared" si="4"/>
        <v>0</v>
      </c>
    </row>
    <row r="43" spans="1:14" ht="18" customHeight="1">
      <c r="A43" s="271"/>
      <c r="B43" s="271"/>
      <c r="C43" s="44" t="s">
        <v>227</v>
      </c>
      <c r="D43" s="245" t="s">
        <v>228</v>
      </c>
      <c r="E43" s="69"/>
      <c r="F43" s="126"/>
      <c r="G43" s="69"/>
      <c r="H43" s="126"/>
      <c r="I43" s="69"/>
      <c r="J43" s="126"/>
      <c r="K43" s="69"/>
      <c r="L43" s="126"/>
      <c r="M43" s="69"/>
      <c r="N43" s="126"/>
    </row>
    <row r="44" spans="1:14" ht="18" customHeight="1">
      <c r="A44" s="272"/>
      <c r="B44" s="272"/>
      <c r="C44" s="11" t="s">
        <v>229</v>
      </c>
      <c r="D44" s="98" t="s">
        <v>230</v>
      </c>
      <c r="E44" s="73">
        <f t="shared" ref="E44:N44" si="5">E41+E43</f>
        <v>-106</v>
      </c>
      <c r="F44" s="138">
        <f t="shared" si="5"/>
        <v>-81</v>
      </c>
      <c r="G44" s="73">
        <f t="shared" si="5"/>
        <v>0</v>
      </c>
      <c r="H44" s="138">
        <f t="shared" si="5"/>
        <v>0</v>
      </c>
      <c r="I44" s="73">
        <f t="shared" si="5"/>
        <v>0</v>
      </c>
      <c r="J44" s="138">
        <f t="shared" si="5"/>
        <v>0</v>
      </c>
      <c r="K44" s="73">
        <f t="shared" si="5"/>
        <v>0</v>
      </c>
      <c r="L44" s="138">
        <f t="shared" si="5"/>
        <v>0</v>
      </c>
      <c r="M44" s="73">
        <f t="shared" si="5"/>
        <v>0</v>
      </c>
      <c r="N44" s="138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8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4"/>
  <printOptions horizontalCentered="1" verticalCentered="1"/>
  <pageMargins left="0.70866141732283472" right="0.23622047244094491" top="0.19685039370078741" bottom="0.23622047244094491" header="0.19685039370078741" footer="0.19685039370078741"/>
  <pageSetup paperSize="9" scale="75" orientation="landscape" blackAndWhite="1" r:id="rId1"/>
  <headerFooter alignWithMargins="0">
    <oddHeader>&amp;R&amp;"ｺﾞｼｯｸ,斜体"&amp;9都道府県－5</oddHeader>
  </headerFooter>
  <rowBreaks count="1" manualBreakCount="1">
    <brk id="46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2020-09-29T02:47:13Z</cp:lastPrinted>
  <dcterms:created xsi:type="dcterms:W3CDTF">1999-07-06T05:17:05Z</dcterms:created>
  <dcterms:modified xsi:type="dcterms:W3CDTF">2020-09-30T04:37:30Z</dcterms:modified>
</cp:coreProperties>
</file>