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31" yWindow="4335" windowWidth="15330" windowHeight="4380" tabRatio="663" firstSheet="1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<sst xmlns="http://schemas.openxmlformats.org/spreadsheetml/2006/main" count="443" uniqueCount="268">
  <si>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</si>
  <si>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</si>
  <si>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</si>
  <si>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</si>
  <si>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</si>
  <si>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</si>
  <si>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</si>
  <si>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</si>
  <si>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</si>
  <si>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</si>
  <si>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</si>
  <si>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</si>
  <si>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</si>
  <si>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</si>
  <si>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</si>
  <si>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</si>
  <si>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</si>
  <si>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</si>
  <si>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</si>
  <si>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</si>
  <si>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</si>
  <si>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</si>
  <si>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</si>
  <si>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</si>
  <si>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</si>
  <si>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</si>
  <si>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</si>
  <si>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</si>
  <si>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</si>
  <si>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</si>
  <si>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</si>
  <si>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</si>
  <si>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</si>
  <si>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</si>
  <si>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</si>
  <si>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</si>
  <si>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</si>
  <si>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</si>
  <si>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</si>
  <si>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</si>
  <si>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</si>
  <si>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</si>
  <si>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</si>
  <si>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</si>
  <si>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</si>
  <si>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</si>
  <si>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</si>
  <si>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</si>
  <si>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</si>
  <si>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</si>
  <si>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</si>
  <si>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</si>
  <si>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</si>
  <si>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</si>
  <si>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</si>
  <si>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</si>
  <si>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</si>
  <si>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</si>
  <si>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</si>
  <si>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</si>
  <si>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</si>
  <si>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</si>
  <si>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</si>
  <si>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</si>
  <si>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</si>
  <si>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</si>
  <si>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</si>
  <si>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</si>
  <si>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</si>
  <si>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</si>
  <si>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</si>
  <si>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</si>
  <si>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</si>
  <si>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</si>
  <si>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</si>
  <si>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</si>
  <si>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</si>
  <si>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</si>
  <si>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</si>
  <si>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</si>
  <si>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</si>
  <si>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</si>
  <si>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</si>
  <si>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</si>
  <si>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</si>
  <si>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</si>
  <si>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</si>
  <si>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</si>
  <si>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</si>
  <si>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</si>
  <si>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</si>
  <si>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</si>
  <si>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</si>
  <si>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</si>
  <si>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</si>
  <si>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</si>
  <si>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</si>
  <si>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</si>
  <si>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</si>
  <si>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</si>
  <si>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</si>
  <si>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</si>
  <si>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</si>
  <si>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</si>
  <si>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</si>
  <si>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</si>
  <si>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</si>
  <si>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</si>
  <si>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</si>
  <si>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</si>
  <si>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</si>
  <si>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</si>
  <si>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</si>
  <si>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</si>
  <si>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</si>
  <si>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</si>
  <si>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</si>
  <si>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</si>
  <si>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</si>
  <si>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</si>
  <si>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</si>
  <si>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</si>
  <si>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</si>
  <si>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</si>
  <si>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</si>
  <si>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</si>
  <si>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</si>
  <si>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</si>
  <si>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</si>
  <si>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</si>
  <si>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</si>
  <si>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</si>
  <si>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</si>
  <si>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</si>
  <si>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</si>
  <si>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</si>
  <si>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</si>
  <si>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</si>
  <si>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</si>
  <si>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</si>
  <si>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</si>
  <si>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</si>
  <si>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</si>
  <si>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</si>
  <si>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</si>
  <si>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</si>
  <si>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</si>
  <si>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</si>
  <si>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</si>
  <si>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</si>
  <si>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</si>
  <si>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</si>
  <si>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</si>
  <si>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</si>
  <si>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</si>
  <si>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</si>
  <si>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</si>
  <si>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</si>
  <si>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</si>
  <si>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</si>
  <si>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</si>
  <si>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</si>
  <si>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</si>
  <si>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</si>
  <si>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</si>
  <si>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</si>
  <si>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</si>
  <si>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</si>
  <si>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</si>
  <si>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</si>
  <si>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</si>
  <si>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</si>
  <si>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</si>
  <si>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</si>
  <si>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</si>
  <si>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</si>
  <si>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</si>
  <si>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</si>
  <si>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</si>
  <si>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</si>
  <si>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</si>
  <si>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</si>
  <si>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</si>
  <si>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</si>
  <si>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</si>
  <si>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</si>
  <si>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</si>
  <si>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</si>
  <si>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</si>
  <si>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</si>
  <si>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</si>
  <si>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</si>
  <si>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</si>
  <si>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</si>
  <si>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</si>
  <si>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</si>
  <si>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</si>
  <si>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</si>
  <si>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</si>
  <si>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</si>
  <si>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</si>
  <si>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</si>
  <si>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</si>
  <si>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</si>
  <si>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</si>
  <si>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</si>
  <si>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</si>
  <si>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</si>
  <si>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</si>
  <si>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</si>
  <si>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</si>
  <si>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</si>
  <si>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</si>
  <si>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</si>
  <si>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</si>
  <si>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</si>
  <si>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</si>
  <si>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</si>
  <si>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</si>
  <si>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</si>
  <si>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</si>
  <si>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</si>
  <si>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</si>
  <si>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</si>
  <si>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</si>
  <si>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</si>
  <si>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</si>
  <si>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</si>
  <si>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</si>
  <si>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</si>
  <si>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</si>
  <si>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</si>
  <si>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</si>
  <si>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</si>
  <si>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</si>
  <si>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</si>
  <si>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</si>
  <si>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</si>
  <si>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</si>
  <si>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</si>
  <si>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</si>
  <si>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</si>
  <si>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</si>
  <si>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</si>
  <si>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</si>
  <si>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</si>
  <si>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</si>
  <si>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</si>
  <si>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</si>
  <si>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岡山県</t>
  </si>
  <si>
    <t>岡山県</t>
  </si>
  <si>
    <t>電気事業</t>
  </si>
  <si>
    <t>工業用水道事業</t>
  </si>
  <si>
    <t>流域下水道事業</t>
  </si>
  <si>
    <t>市場事業</t>
  </si>
  <si>
    <t>と畜場事業</t>
  </si>
  <si>
    <t>港湾整備事業</t>
  </si>
  <si>
    <t>臨海土地造成事業</t>
  </si>
  <si>
    <t>宅地造成事業</t>
  </si>
  <si>
    <t>電気事業</t>
  </si>
  <si>
    <t>工業用水道事業</t>
  </si>
  <si>
    <t>市場事業</t>
  </si>
  <si>
    <t>と畜事業</t>
  </si>
  <si>
    <t>港湾整備事業</t>
  </si>
  <si>
    <t>臨海土地造成事業</t>
  </si>
  <si>
    <t>宅地造成事業</t>
  </si>
  <si>
    <t>流域下水道事業</t>
  </si>
  <si>
    <t>岡山県土地開発公社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</si>
</sst>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5" sqref="E5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249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256060</v>
      </c>
      <c r="G9" s="75">
        <f>F9/$F$27*100</f>
        <v>35.96131132529917</v>
      </c>
      <c r="H9" s="66">
        <v>243673</v>
      </c>
      <c r="I9" s="80">
        <f>(F9/H9-1)*100</f>
        <v>5.083452003299493</v>
      </c>
      <c r="K9" s="106"/>
    </row>
    <row r="10" spans="1:9" ht="18" customHeight="1">
      <c r="A10" s="256"/>
      <c r="B10" s="256"/>
      <c r="C10" s="7"/>
      <c r="D10" s="52" t="s">
        <v>23</v>
      </c>
      <c r="E10" s="53"/>
      <c r="F10" s="67">
        <v>61957</v>
      </c>
      <c r="G10" s="76">
        <f aca="true" t="shared" si="0" ref="G10:G27">F10/$F$27*100</f>
        <v>8.701300342816374</v>
      </c>
      <c r="H10" s="68">
        <v>64492</v>
      </c>
      <c r="I10" s="81">
        <f aca="true" t="shared" si="1" ref="I10:I27">(F10/H10-1)*100</f>
        <v>-3.9307200893134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54504</v>
      </c>
      <c r="G11" s="77">
        <f t="shared" si="0"/>
        <v>7.6545938939080935</v>
      </c>
      <c r="H11" s="70">
        <v>54837</v>
      </c>
      <c r="I11" s="82">
        <f t="shared" si="1"/>
        <v>-0.6072542261611691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7010</v>
      </c>
      <c r="G12" s="77">
        <f t="shared" si="0"/>
        <v>0.984491105172019</v>
      </c>
      <c r="H12" s="70">
        <v>8754</v>
      </c>
      <c r="I12" s="82">
        <f t="shared" si="1"/>
        <v>-19.92232122458305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443</v>
      </c>
      <c r="G13" s="77">
        <f t="shared" si="0"/>
        <v>0.06221534373626312</v>
      </c>
      <c r="H13" s="70">
        <v>901</v>
      </c>
      <c r="I13" s="82">
        <f t="shared" si="1"/>
        <v>-50.83240843507214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50969</v>
      </c>
      <c r="G14" s="75">
        <f t="shared" si="0"/>
        <v>7.158135112626625</v>
      </c>
      <c r="H14" s="66">
        <v>50219</v>
      </c>
      <c r="I14" s="83">
        <f t="shared" si="1"/>
        <v>1.4934586511081482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1946</v>
      </c>
      <c r="G15" s="77">
        <f t="shared" si="0"/>
        <v>0.2732981013787089</v>
      </c>
      <c r="H15" s="70">
        <v>1902</v>
      </c>
      <c r="I15" s="82">
        <f t="shared" si="1"/>
        <v>2.3133543638275578</v>
      </c>
    </row>
    <row r="16" spans="1:11" ht="18" customHeight="1">
      <c r="A16" s="256"/>
      <c r="B16" s="256"/>
      <c r="C16" s="7"/>
      <c r="D16" s="16"/>
      <c r="E16" s="29" t="s">
        <v>29</v>
      </c>
      <c r="F16" s="67">
        <v>49023</v>
      </c>
      <c r="G16" s="76">
        <f t="shared" si="0"/>
        <v>6.884837011247916</v>
      </c>
      <c r="H16" s="68">
        <v>48317</v>
      </c>
      <c r="I16" s="81">
        <f t="shared" si="1"/>
        <v>1.4611834344019803</v>
      </c>
      <c r="K16" s="107"/>
    </row>
    <row r="17" spans="1:9" ht="18" customHeight="1">
      <c r="A17" s="256"/>
      <c r="B17" s="256"/>
      <c r="C17" s="7"/>
      <c r="D17" s="258" t="s">
        <v>30</v>
      </c>
      <c r="E17" s="259"/>
      <c r="F17" s="67">
        <v>72873</v>
      </c>
      <c r="G17" s="76">
        <f t="shared" si="0"/>
        <v>10.234353824137026</v>
      </c>
      <c r="H17" s="68">
        <v>63635</v>
      </c>
      <c r="I17" s="81">
        <f t="shared" si="1"/>
        <v>14.517168225033394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4371</v>
      </c>
      <c r="G18" s="77">
        <f t="shared" si="0"/>
        <v>0.6138674209282304</v>
      </c>
      <c r="H18" s="70">
        <v>4646</v>
      </c>
      <c r="I18" s="82">
        <f t="shared" si="1"/>
        <v>-5.919070167886353</v>
      </c>
    </row>
    <row r="19" spans="1:26" ht="18" customHeight="1">
      <c r="A19" s="256"/>
      <c r="B19" s="256"/>
      <c r="C19" s="10"/>
      <c r="D19" s="260" t="s">
        <v>95</v>
      </c>
      <c r="E19" s="261"/>
      <c r="F19" s="69">
        <v>0</v>
      </c>
      <c r="G19" s="77">
        <f t="shared" si="0"/>
        <v>0</v>
      </c>
      <c r="H19" s="70">
        <v>0</v>
      </c>
      <c r="I19" s="82">
        <v>0</v>
      </c>
      <c r="Z19" s="2" t="s">
        <v>96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34838</v>
      </c>
      <c r="G20" s="77">
        <f t="shared" si="0"/>
        <v>4.8926820430788585</v>
      </c>
      <c r="H20" s="70">
        <v>34400</v>
      </c>
      <c r="I20" s="82">
        <f t="shared" si="1"/>
        <v>1.2732558139534778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163200</v>
      </c>
      <c r="G21" s="77">
        <f t="shared" si="0"/>
        <v>22.919964103291516</v>
      </c>
      <c r="H21" s="70">
        <v>161300</v>
      </c>
      <c r="I21" s="82">
        <f t="shared" si="1"/>
        <v>1.1779293242405453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10162</v>
      </c>
      <c r="G22" s="77">
        <f t="shared" si="0"/>
        <v>1.4271610001081396</v>
      </c>
      <c r="H22" s="70">
        <v>10181</v>
      </c>
      <c r="I22" s="82">
        <f t="shared" si="1"/>
        <v>-0.1866221392790468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78018</v>
      </c>
      <c r="G23" s="77">
        <f t="shared" si="0"/>
        <v>10.956922545408073</v>
      </c>
      <c r="H23" s="70">
        <v>84726</v>
      </c>
      <c r="I23" s="82">
        <f t="shared" si="1"/>
        <v>-7.917286311167759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1486</v>
      </c>
      <c r="G24" s="77">
        <f t="shared" si="0"/>
        <v>0.20869526138168623</v>
      </c>
      <c r="H24" s="70">
        <v>1546</v>
      </c>
      <c r="I24" s="82">
        <f t="shared" si="1"/>
        <v>-3.8809831824062058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85185</v>
      </c>
      <c r="G25" s="77">
        <f t="shared" si="0"/>
        <v>11.963462880752989</v>
      </c>
      <c r="H25" s="70">
        <v>91008</v>
      </c>
      <c r="I25" s="82">
        <f t="shared" si="1"/>
        <v>-6.398338607594933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83094</v>
      </c>
      <c r="G26" s="78">
        <f t="shared" si="0"/>
        <v>11.669800840679565</v>
      </c>
      <c r="H26" s="72">
        <v>87495</v>
      </c>
      <c r="I26" s="84">
        <f t="shared" si="1"/>
        <v>-5.030001714383681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712043</v>
      </c>
      <c r="G27" s="79">
        <f t="shared" si="0"/>
        <v>100</v>
      </c>
      <c r="H27" s="73">
        <f>SUM(H9,H20:H26)</f>
        <v>714329</v>
      </c>
      <c r="I27" s="85">
        <f t="shared" si="1"/>
        <v>-0.3200206067512257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313769</v>
      </c>
      <c r="G28" s="75">
        <f>F28/$F$45*100</f>
        <v>44.0660184848387</v>
      </c>
      <c r="H28" s="65">
        <v>308529</v>
      </c>
      <c r="I28" s="86">
        <f>(F28/H28-1)*100</f>
        <v>1.6983816756285464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196911</v>
      </c>
      <c r="G29" s="77">
        <f aca="true" t="shared" si="2" ref="G29:G45">F29/$F$45*100</f>
        <v>27.65436918837767</v>
      </c>
      <c r="H29" s="69">
        <v>193335</v>
      </c>
      <c r="I29" s="87">
        <f aca="true" t="shared" si="3" ref="I29:I45">(F29/H29-1)*100</f>
        <v>1.8496392272480344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12519</v>
      </c>
      <c r="G30" s="77">
        <f t="shared" si="2"/>
        <v>1.758180334614623</v>
      </c>
      <c r="H30" s="69">
        <v>12411</v>
      </c>
      <c r="I30" s="87">
        <f t="shared" si="3"/>
        <v>0.870195794053652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104339</v>
      </c>
      <c r="G31" s="77">
        <f t="shared" si="2"/>
        <v>14.653468961846405</v>
      </c>
      <c r="H31" s="69">
        <v>102783</v>
      </c>
      <c r="I31" s="87">
        <f t="shared" si="3"/>
        <v>1.5138690250333209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292355</v>
      </c>
      <c r="G32" s="75">
        <f t="shared" si="2"/>
        <v>41.05861584202078</v>
      </c>
      <c r="H32" s="65">
        <v>286128</v>
      </c>
      <c r="I32" s="86">
        <f t="shared" si="3"/>
        <v>2.1762987194542394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29168</v>
      </c>
      <c r="G33" s="77">
        <f t="shared" si="2"/>
        <v>4.096381819637298</v>
      </c>
      <c r="H33" s="69">
        <v>30606</v>
      </c>
      <c r="I33" s="87">
        <f t="shared" si="3"/>
        <v>-4.698425145396323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11773</v>
      </c>
      <c r="G34" s="77">
        <f t="shared" si="2"/>
        <v>1.6534113810542341</v>
      </c>
      <c r="H34" s="69">
        <v>10588</v>
      </c>
      <c r="I34" s="87">
        <f t="shared" si="3"/>
        <v>11.191915375897231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198014</v>
      </c>
      <c r="G35" s="77">
        <f t="shared" si="2"/>
        <v>27.80927556341401</v>
      </c>
      <c r="H35" s="69">
        <v>188523</v>
      </c>
      <c r="I35" s="87">
        <f t="shared" si="3"/>
        <v>5.034398985800137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12028</v>
      </c>
      <c r="G36" s="77">
        <f t="shared" si="2"/>
        <v>1.689223824965627</v>
      </c>
      <c r="H36" s="69">
        <v>12785</v>
      </c>
      <c r="I36" s="87">
        <f t="shared" si="3"/>
        <v>-5.921001173249907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3643</v>
      </c>
      <c r="G37" s="77">
        <f t="shared" si="2"/>
        <v>0.5116264045851163</v>
      </c>
      <c r="H37" s="69">
        <v>3337</v>
      </c>
      <c r="I37" s="87">
        <f t="shared" si="3"/>
        <v>9.16991309559485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37529</v>
      </c>
      <c r="G38" s="77">
        <f t="shared" si="2"/>
        <v>5.270608657061442</v>
      </c>
      <c r="H38" s="69">
        <v>40089</v>
      </c>
      <c r="I38" s="87">
        <f t="shared" si="3"/>
        <v>-6.385791613659608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105919</v>
      </c>
      <c r="G39" s="75">
        <f t="shared" si="2"/>
        <v>14.875365673140525</v>
      </c>
      <c r="H39" s="65">
        <v>119672</v>
      </c>
      <c r="I39" s="86">
        <f t="shared" si="3"/>
        <v>-11.492245470953943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97847</v>
      </c>
      <c r="G40" s="76">
        <f t="shared" si="2"/>
        <v>13.741726272149293</v>
      </c>
      <c r="H40" s="67">
        <v>98918</v>
      </c>
      <c r="I40" s="88">
        <f t="shared" si="3"/>
        <v>-1.0827149760407662</v>
      </c>
    </row>
    <row r="41" spans="1:9" ht="18" customHeight="1">
      <c r="A41" s="256"/>
      <c r="B41" s="256"/>
      <c r="C41" s="7"/>
      <c r="D41" s="16"/>
      <c r="E41" s="103" t="s">
        <v>92</v>
      </c>
      <c r="F41" s="69">
        <v>65675</v>
      </c>
      <c r="G41" s="77">
        <f t="shared" si="2"/>
        <v>9.223459819140137</v>
      </c>
      <c r="H41" s="69">
        <v>66003</v>
      </c>
      <c r="I41" s="89">
        <f t="shared" si="3"/>
        <v>-0.49694710846476253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32172</v>
      </c>
      <c r="G42" s="77">
        <f t="shared" si="2"/>
        <v>4.518266453009158</v>
      </c>
      <c r="H42" s="69">
        <v>32915</v>
      </c>
      <c r="I42" s="89">
        <f t="shared" si="3"/>
        <v>-2.2573294850372183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8072</v>
      </c>
      <c r="G43" s="77">
        <f t="shared" si="2"/>
        <v>1.1336394009912323</v>
      </c>
      <c r="H43" s="69">
        <v>20754</v>
      </c>
      <c r="I43" s="89">
        <f t="shared" si="3"/>
        <v>-61.106292762840894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712043</v>
      </c>
      <c r="G45" s="85">
        <f t="shared" si="2"/>
        <v>100</v>
      </c>
      <c r="H45" s="74">
        <f>SUM(H28,H32,H39)</f>
        <v>714329</v>
      </c>
      <c r="I45" s="85">
        <f t="shared" si="3"/>
        <v>-0.3200206067512257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I2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M41" sqref="M4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0" t="s">
        <v>49</v>
      </c>
      <c r="B6" s="281"/>
      <c r="C6" s="281"/>
      <c r="D6" s="281"/>
      <c r="E6" s="282"/>
      <c r="F6" s="262" t="s">
        <v>251</v>
      </c>
      <c r="G6" s="263"/>
      <c r="H6" s="262" t="s">
        <v>252</v>
      </c>
      <c r="I6" s="263"/>
      <c r="J6" s="262" t="s">
        <v>253</v>
      </c>
      <c r="K6" s="263"/>
      <c r="L6" s="262"/>
      <c r="M6" s="263"/>
      <c r="N6" s="262"/>
      <c r="O6" s="263"/>
    </row>
    <row r="7" spans="1:15" ht="15.75" customHeight="1">
      <c r="A7" s="283"/>
      <c r="B7" s="284"/>
      <c r="C7" s="284"/>
      <c r="D7" s="284"/>
      <c r="E7" s="285"/>
      <c r="F7" s="108" t="s">
        <v>238</v>
      </c>
      <c r="G7" s="38" t="s">
        <v>2</v>
      </c>
      <c r="H7" s="108" t="s">
        <v>240</v>
      </c>
      <c r="I7" s="38" t="s">
        <v>2</v>
      </c>
      <c r="J7" s="108" t="s">
        <v>241</v>
      </c>
      <c r="K7" s="38" t="s">
        <v>2</v>
      </c>
      <c r="L7" s="108" t="s">
        <v>241</v>
      </c>
      <c r="M7" s="38" t="s">
        <v>2</v>
      </c>
      <c r="N7" s="108" t="s">
        <v>241</v>
      </c>
      <c r="O7" s="251" t="s">
        <v>2</v>
      </c>
    </row>
    <row r="8" spans="1:25" ht="15.75" customHeight="1">
      <c r="A8" s="270" t="s">
        <v>83</v>
      </c>
      <c r="B8" s="55" t="s">
        <v>50</v>
      </c>
      <c r="C8" s="56"/>
      <c r="D8" s="56"/>
      <c r="E8" s="93" t="s">
        <v>41</v>
      </c>
      <c r="F8" s="109">
        <v>3140</v>
      </c>
      <c r="G8" s="110">
        <v>3141</v>
      </c>
      <c r="H8" s="109">
        <v>3886</v>
      </c>
      <c r="I8" s="111">
        <v>3800</v>
      </c>
      <c r="J8" s="109">
        <v>5831</v>
      </c>
      <c r="K8" s="112">
        <v>5918</v>
      </c>
      <c r="L8" s="109"/>
      <c r="M8" s="111"/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2"/>
      <c r="B9" s="8"/>
      <c r="C9" s="30" t="s">
        <v>51</v>
      </c>
      <c r="D9" s="43"/>
      <c r="E9" s="91" t="s">
        <v>42</v>
      </c>
      <c r="F9" s="70">
        <v>3140</v>
      </c>
      <c r="G9" s="114">
        <v>3141</v>
      </c>
      <c r="H9" s="70">
        <v>3875</v>
      </c>
      <c r="I9" s="115">
        <v>3799</v>
      </c>
      <c r="J9" s="70">
        <v>5831</v>
      </c>
      <c r="K9" s="116">
        <v>5918</v>
      </c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2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11</v>
      </c>
      <c r="I10" s="115">
        <v>1</v>
      </c>
      <c r="J10" s="117">
        <v>0</v>
      </c>
      <c r="K10" s="118">
        <v>0</v>
      </c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2"/>
      <c r="B11" s="50" t="s">
        <v>53</v>
      </c>
      <c r="C11" s="63"/>
      <c r="D11" s="63"/>
      <c r="E11" s="90" t="s">
        <v>44</v>
      </c>
      <c r="F11" s="119">
        <v>2545</v>
      </c>
      <c r="G11" s="120">
        <v>2559</v>
      </c>
      <c r="H11" s="119">
        <v>3579</v>
      </c>
      <c r="I11" s="121">
        <v>3096</v>
      </c>
      <c r="J11" s="119">
        <v>6241</v>
      </c>
      <c r="K11" s="122">
        <v>5876</v>
      </c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2"/>
      <c r="B12" s="7"/>
      <c r="C12" s="30" t="s">
        <v>54</v>
      </c>
      <c r="D12" s="43"/>
      <c r="E12" s="91" t="s">
        <v>45</v>
      </c>
      <c r="F12" s="70">
        <v>2545</v>
      </c>
      <c r="G12" s="114">
        <v>2557</v>
      </c>
      <c r="H12" s="119">
        <v>3579</v>
      </c>
      <c r="I12" s="115">
        <v>3096</v>
      </c>
      <c r="J12" s="119">
        <v>6241</v>
      </c>
      <c r="K12" s="116">
        <v>5873</v>
      </c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2"/>
      <c r="B13" s="8"/>
      <c r="C13" s="52" t="s">
        <v>55</v>
      </c>
      <c r="D13" s="53"/>
      <c r="E13" s="95" t="s">
        <v>46</v>
      </c>
      <c r="F13" s="67">
        <v>0</v>
      </c>
      <c r="G13" s="123">
        <v>2</v>
      </c>
      <c r="H13" s="117">
        <v>0</v>
      </c>
      <c r="I13" s="118">
        <v>0</v>
      </c>
      <c r="J13" s="117">
        <v>0</v>
      </c>
      <c r="K13" s="118">
        <v>3</v>
      </c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2"/>
      <c r="B14" s="44" t="s">
        <v>56</v>
      </c>
      <c r="C14" s="43"/>
      <c r="D14" s="43"/>
      <c r="E14" s="91" t="s">
        <v>97</v>
      </c>
      <c r="F14" s="69">
        <f aca="true" t="shared" si="0" ref="F14:O14">F9-F12</f>
        <v>595</v>
      </c>
      <c r="G14" s="126">
        <f t="shared" si="0"/>
        <v>584</v>
      </c>
      <c r="H14" s="69">
        <f t="shared" si="0"/>
        <v>296</v>
      </c>
      <c r="I14" s="126">
        <f t="shared" si="0"/>
        <v>703</v>
      </c>
      <c r="J14" s="69">
        <f t="shared" si="0"/>
        <v>-410</v>
      </c>
      <c r="K14" s="126">
        <f t="shared" si="0"/>
        <v>45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2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6">
        <f t="shared" si="1"/>
        <v>-2</v>
      </c>
      <c r="H15" s="69">
        <f t="shared" si="1"/>
        <v>11</v>
      </c>
      <c r="I15" s="126">
        <f t="shared" si="1"/>
        <v>1</v>
      </c>
      <c r="J15" s="69">
        <f t="shared" si="1"/>
        <v>0</v>
      </c>
      <c r="K15" s="126">
        <f t="shared" si="1"/>
        <v>-3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2"/>
      <c r="B16" s="44" t="s">
        <v>58</v>
      </c>
      <c r="C16" s="43"/>
      <c r="D16" s="43"/>
      <c r="E16" s="91" t="s">
        <v>99</v>
      </c>
      <c r="F16" s="67">
        <f aca="true" t="shared" si="2" ref="F16:O16">F8-F11</f>
        <v>595</v>
      </c>
      <c r="G16" s="123">
        <f t="shared" si="2"/>
        <v>582</v>
      </c>
      <c r="H16" s="67">
        <f t="shared" si="2"/>
        <v>307</v>
      </c>
      <c r="I16" s="123">
        <f t="shared" si="2"/>
        <v>704</v>
      </c>
      <c r="J16" s="67">
        <f t="shared" si="2"/>
        <v>-410</v>
      </c>
      <c r="K16" s="123">
        <f t="shared" si="2"/>
        <v>42</v>
      </c>
      <c r="L16" s="67">
        <f t="shared" si="2"/>
        <v>0</v>
      </c>
      <c r="M16" s="123">
        <f t="shared" si="2"/>
        <v>0</v>
      </c>
      <c r="N16" s="67">
        <f t="shared" si="2"/>
        <v>0</v>
      </c>
      <c r="O16" s="123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2"/>
      <c r="B17" s="44" t="s">
        <v>59</v>
      </c>
      <c r="C17" s="43"/>
      <c r="D17" s="43"/>
      <c r="E17" s="34"/>
      <c r="F17" s="69"/>
      <c r="G17" s="126"/>
      <c r="H17" s="117"/>
      <c r="I17" s="118"/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3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2" t="s">
        <v>84</v>
      </c>
      <c r="B19" s="50" t="s">
        <v>61</v>
      </c>
      <c r="C19" s="51"/>
      <c r="D19" s="51"/>
      <c r="E19" s="96"/>
      <c r="F19" s="65">
        <v>700</v>
      </c>
      <c r="G19" s="133">
        <v>1701</v>
      </c>
      <c r="H19" s="66">
        <v>452</v>
      </c>
      <c r="I19" s="134">
        <v>719</v>
      </c>
      <c r="J19" s="66">
        <v>1994</v>
      </c>
      <c r="K19" s="135">
        <v>1257</v>
      </c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2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>
        <v>450</v>
      </c>
      <c r="K20" s="118">
        <v>230</v>
      </c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2"/>
      <c r="B21" s="9" t="s">
        <v>63</v>
      </c>
      <c r="C21" s="63"/>
      <c r="D21" s="63"/>
      <c r="E21" s="90" t="s">
        <v>100</v>
      </c>
      <c r="F21" s="136">
        <v>700</v>
      </c>
      <c r="G21" s="137">
        <v>1701</v>
      </c>
      <c r="H21" s="119">
        <v>452</v>
      </c>
      <c r="I21" s="121">
        <v>719</v>
      </c>
      <c r="J21" s="119">
        <v>1994</v>
      </c>
      <c r="K21" s="122">
        <v>1257</v>
      </c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2"/>
      <c r="B22" s="50" t="s">
        <v>64</v>
      </c>
      <c r="C22" s="51"/>
      <c r="D22" s="51"/>
      <c r="E22" s="96" t="s">
        <v>101</v>
      </c>
      <c r="F22" s="65">
        <v>2311</v>
      </c>
      <c r="G22" s="133">
        <v>1828</v>
      </c>
      <c r="H22" s="66">
        <v>4010</v>
      </c>
      <c r="I22" s="134">
        <v>2996</v>
      </c>
      <c r="J22" s="66">
        <v>2503</v>
      </c>
      <c r="K22" s="135">
        <v>1760</v>
      </c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2"/>
      <c r="B23" s="7" t="s">
        <v>65</v>
      </c>
      <c r="C23" s="52" t="s">
        <v>66</v>
      </c>
      <c r="D23" s="53"/>
      <c r="E23" s="95"/>
      <c r="F23" s="67">
        <v>485</v>
      </c>
      <c r="G23" s="123">
        <v>510</v>
      </c>
      <c r="H23" s="68">
        <v>593</v>
      </c>
      <c r="I23" s="124">
        <v>738</v>
      </c>
      <c r="J23" s="68">
        <v>575</v>
      </c>
      <c r="K23" s="125">
        <v>489</v>
      </c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2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-1611</v>
      </c>
      <c r="G24" s="126">
        <f t="shared" si="3"/>
        <v>-127</v>
      </c>
      <c r="H24" s="69">
        <f t="shared" si="3"/>
        <v>-3558</v>
      </c>
      <c r="I24" s="126">
        <f t="shared" si="3"/>
        <v>-2277</v>
      </c>
      <c r="J24" s="69">
        <f t="shared" si="3"/>
        <v>-509</v>
      </c>
      <c r="K24" s="126">
        <f t="shared" si="3"/>
        <v>-503</v>
      </c>
      <c r="L24" s="69">
        <f t="shared" si="3"/>
        <v>0</v>
      </c>
      <c r="M24" s="126">
        <f t="shared" si="3"/>
        <v>0</v>
      </c>
      <c r="N24" s="69">
        <f t="shared" si="3"/>
        <v>0</v>
      </c>
      <c r="O24" s="126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2"/>
      <c r="B25" s="101" t="s">
        <v>67</v>
      </c>
      <c r="C25" s="53"/>
      <c r="D25" s="53"/>
      <c r="E25" s="294" t="s">
        <v>104</v>
      </c>
      <c r="F25" s="275">
        <v>1611</v>
      </c>
      <c r="G25" s="268">
        <v>127</v>
      </c>
      <c r="H25" s="266">
        <v>3558</v>
      </c>
      <c r="I25" s="268">
        <v>2277</v>
      </c>
      <c r="J25" s="266">
        <v>509</v>
      </c>
      <c r="K25" s="268">
        <v>503</v>
      </c>
      <c r="L25" s="266"/>
      <c r="M25" s="268"/>
      <c r="N25" s="266"/>
      <c r="O25" s="26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2"/>
      <c r="B26" s="9" t="s">
        <v>68</v>
      </c>
      <c r="C26" s="63"/>
      <c r="D26" s="63"/>
      <c r="E26" s="295"/>
      <c r="F26" s="276"/>
      <c r="G26" s="269"/>
      <c r="H26" s="267"/>
      <c r="I26" s="269"/>
      <c r="J26" s="267"/>
      <c r="K26" s="269"/>
      <c r="L26" s="267"/>
      <c r="M26" s="269"/>
      <c r="N26" s="267"/>
      <c r="O26" s="269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3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 t="shared" si="4"/>
        <v>0</v>
      </c>
      <c r="O27" s="138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6" t="s">
        <v>69</v>
      </c>
      <c r="B30" s="287"/>
      <c r="C30" s="287"/>
      <c r="D30" s="287"/>
      <c r="E30" s="288"/>
      <c r="F30" s="264" t="s">
        <v>254</v>
      </c>
      <c r="G30" s="265"/>
      <c r="H30" s="264" t="s">
        <v>255</v>
      </c>
      <c r="I30" s="265"/>
      <c r="J30" s="264" t="s">
        <v>256</v>
      </c>
      <c r="K30" s="265"/>
      <c r="L30" s="264" t="s">
        <v>257</v>
      </c>
      <c r="M30" s="265"/>
      <c r="N30" s="264" t="s">
        <v>258</v>
      </c>
      <c r="O30" s="265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9"/>
      <c r="B31" s="290"/>
      <c r="C31" s="290"/>
      <c r="D31" s="290"/>
      <c r="E31" s="291"/>
      <c r="F31" s="108" t="s">
        <v>241</v>
      </c>
      <c r="G31" s="142" t="s">
        <v>2</v>
      </c>
      <c r="H31" s="108" t="s">
        <v>241</v>
      </c>
      <c r="I31" s="142" t="s">
        <v>2</v>
      </c>
      <c r="J31" s="108" t="s">
        <v>241</v>
      </c>
      <c r="K31" s="143" t="s">
        <v>2</v>
      </c>
      <c r="L31" s="108" t="s">
        <v>241</v>
      </c>
      <c r="M31" s="142" t="s">
        <v>2</v>
      </c>
      <c r="N31" s="108" t="s">
        <v>241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70" t="s">
        <v>85</v>
      </c>
      <c r="B32" s="55" t="s">
        <v>50</v>
      </c>
      <c r="C32" s="56"/>
      <c r="D32" s="56"/>
      <c r="E32" s="15" t="s">
        <v>41</v>
      </c>
      <c r="F32" s="66">
        <v>236</v>
      </c>
      <c r="G32" s="146">
        <v>244</v>
      </c>
      <c r="H32" s="109">
        <v>418</v>
      </c>
      <c r="I32" s="111">
        <v>424</v>
      </c>
      <c r="J32" s="109">
        <v>663</v>
      </c>
      <c r="K32" s="112">
        <v>642</v>
      </c>
      <c r="L32" s="66">
        <v>213</v>
      </c>
      <c r="M32" s="146">
        <v>290</v>
      </c>
      <c r="N32" s="109">
        <v>565</v>
      </c>
      <c r="O32" s="147">
        <v>1136</v>
      </c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71"/>
      <c r="B33" s="8"/>
      <c r="C33" s="52" t="s">
        <v>70</v>
      </c>
      <c r="D33" s="53"/>
      <c r="E33" s="99"/>
      <c r="F33" s="68">
        <v>22</v>
      </c>
      <c r="G33" s="149">
        <v>28</v>
      </c>
      <c r="H33" s="68">
        <v>57</v>
      </c>
      <c r="I33" s="124">
        <v>68</v>
      </c>
      <c r="J33" s="68">
        <v>663</v>
      </c>
      <c r="K33" s="125">
        <v>642</v>
      </c>
      <c r="L33" s="68">
        <v>190</v>
      </c>
      <c r="M33" s="149">
        <v>267</v>
      </c>
      <c r="N33" s="68">
        <v>498</v>
      </c>
      <c r="O33" s="123">
        <v>1134</v>
      </c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71"/>
      <c r="B34" s="8"/>
      <c r="C34" s="24"/>
      <c r="D34" s="30" t="s">
        <v>71</v>
      </c>
      <c r="E34" s="94"/>
      <c r="F34" s="70">
        <v>22</v>
      </c>
      <c r="G34" s="114">
        <v>28</v>
      </c>
      <c r="H34" s="70">
        <v>57</v>
      </c>
      <c r="I34" s="115">
        <v>68</v>
      </c>
      <c r="J34" s="70">
        <v>663</v>
      </c>
      <c r="K34" s="116">
        <v>642</v>
      </c>
      <c r="L34" s="70">
        <v>190</v>
      </c>
      <c r="M34" s="114">
        <v>267</v>
      </c>
      <c r="N34" s="70">
        <v>498</v>
      </c>
      <c r="O34" s="126">
        <v>1134</v>
      </c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71"/>
      <c r="B35" s="10"/>
      <c r="C35" s="62" t="s">
        <v>72</v>
      </c>
      <c r="D35" s="63"/>
      <c r="E35" s="100"/>
      <c r="F35" s="119">
        <v>214</v>
      </c>
      <c r="G35" s="120">
        <v>216</v>
      </c>
      <c r="H35" s="119">
        <v>361</v>
      </c>
      <c r="I35" s="121">
        <v>356</v>
      </c>
      <c r="J35" s="150">
        <v>0</v>
      </c>
      <c r="K35" s="151">
        <v>0</v>
      </c>
      <c r="L35" s="119">
        <v>23</v>
      </c>
      <c r="M35" s="120">
        <v>23</v>
      </c>
      <c r="N35" s="119">
        <v>67</v>
      </c>
      <c r="O35" s="137">
        <v>2</v>
      </c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71"/>
      <c r="B36" s="50" t="s">
        <v>53</v>
      </c>
      <c r="C36" s="51"/>
      <c r="D36" s="51"/>
      <c r="E36" s="15" t="s">
        <v>42</v>
      </c>
      <c r="F36" s="65">
        <v>236</v>
      </c>
      <c r="G36" s="123">
        <v>244</v>
      </c>
      <c r="H36" s="66">
        <v>418</v>
      </c>
      <c r="I36" s="134">
        <v>424</v>
      </c>
      <c r="J36" s="66">
        <v>439</v>
      </c>
      <c r="K36" s="135">
        <v>373</v>
      </c>
      <c r="L36" s="66">
        <v>90</v>
      </c>
      <c r="M36" s="146">
        <v>96</v>
      </c>
      <c r="N36" s="66">
        <v>20</v>
      </c>
      <c r="O36" s="133">
        <v>35</v>
      </c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71"/>
      <c r="B37" s="8"/>
      <c r="C37" s="30" t="s">
        <v>73</v>
      </c>
      <c r="D37" s="43"/>
      <c r="E37" s="94"/>
      <c r="F37" s="69">
        <v>215</v>
      </c>
      <c r="G37" s="126">
        <v>209</v>
      </c>
      <c r="H37" s="70">
        <v>415</v>
      </c>
      <c r="I37" s="115">
        <v>403</v>
      </c>
      <c r="J37" s="70">
        <v>299</v>
      </c>
      <c r="K37" s="116">
        <v>227</v>
      </c>
      <c r="L37" s="70">
        <v>26</v>
      </c>
      <c r="M37" s="114">
        <v>32</v>
      </c>
      <c r="N37" s="70">
        <v>0</v>
      </c>
      <c r="O37" s="126">
        <v>0</v>
      </c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71"/>
      <c r="B38" s="10"/>
      <c r="C38" s="30" t="s">
        <v>74</v>
      </c>
      <c r="D38" s="43"/>
      <c r="E38" s="94"/>
      <c r="F38" s="69">
        <v>21</v>
      </c>
      <c r="G38" s="126">
        <v>35</v>
      </c>
      <c r="H38" s="70">
        <v>3</v>
      </c>
      <c r="I38" s="115">
        <v>21</v>
      </c>
      <c r="J38" s="70">
        <v>140</v>
      </c>
      <c r="K38" s="151">
        <v>146</v>
      </c>
      <c r="L38" s="70">
        <v>64</v>
      </c>
      <c r="M38" s="114">
        <v>64</v>
      </c>
      <c r="N38" s="70">
        <v>20</v>
      </c>
      <c r="O38" s="126">
        <v>35</v>
      </c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72"/>
      <c r="B39" s="11" t="s">
        <v>75</v>
      </c>
      <c r="C39" s="12"/>
      <c r="D39" s="12"/>
      <c r="E39" s="98" t="s">
        <v>108</v>
      </c>
      <c r="F39" s="73">
        <f>F32-F36</f>
        <v>0</v>
      </c>
      <c r="G39" s="138">
        <f aca="true" t="shared" si="5" ref="G39:O39">G32-G36</f>
        <v>0</v>
      </c>
      <c r="H39" s="73">
        <f t="shared" si="5"/>
        <v>0</v>
      </c>
      <c r="I39" s="138">
        <f t="shared" si="5"/>
        <v>0</v>
      </c>
      <c r="J39" s="73">
        <f t="shared" si="5"/>
        <v>224</v>
      </c>
      <c r="K39" s="138">
        <f t="shared" si="5"/>
        <v>269</v>
      </c>
      <c r="L39" s="73">
        <f t="shared" si="5"/>
        <v>123</v>
      </c>
      <c r="M39" s="138">
        <f t="shared" si="5"/>
        <v>194</v>
      </c>
      <c r="N39" s="73">
        <f t="shared" si="5"/>
        <v>545</v>
      </c>
      <c r="O39" s="138">
        <f t="shared" si="5"/>
        <v>1101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70" t="s">
        <v>86</v>
      </c>
      <c r="B40" s="50" t="s">
        <v>76</v>
      </c>
      <c r="C40" s="51"/>
      <c r="D40" s="51"/>
      <c r="E40" s="15" t="s">
        <v>44</v>
      </c>
      <c r="F40" s="65">
        <v>321</v>
      </c>
      <c r="G40" s="133">
        <v>309</v>
      </c>
      <c r="H40" s="66">
        <v>132</v>
      </c>
      <c r="I40" s="134">
        <v>333</v>
      </c>
      <c r="J40" s="66">
        <v>278</v>
      </c>
      <c r="K40" s="135">
        <v>3626</v>
      </c>
      <c r="L40" s="66">
        <v>702</v>
      </c>
      <c r="M40" s="146">
        <v>804</v>
      </c>
      <c r="N40" s="66">
        <v>0</v>
      </c>
      <c r="O40" s="133">
        <v>6</v>
      </c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73"/>
      <c r="B41" s="10"/>
      <c r="C41" s="30" t="s">
        <v>77</v>
      </c>
      <c r="D41" s="43"/>
      <c r="E41" s="94"/>
      <c r="F41" s="152">
        <v>12</v>
      </c>
      <c r="G41" s="153">
        <v>0</v>
      </c>
      <c r="H41" s="150">
        <v>38</v>
      </c>
      <c r="I41" s="151">
        <v>50</v>
      </c>
      <c r="J41" s="70">
        <v>278</v>
      </c>
      <c r="K41" s="116">
        <v>3626</v>
      </c>
      <c r="L41" s="70">
        <v>498</v>
      </c>
      <c r="M41" s="114">
        <v>531</v>
      </c>
      <c r="N41" s="70">
        <v>0</v>
      </c>
      <c r="O41" s="126">
        <v>6</v>
      </c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73"/>
      <c r="B42" s="50" t="s">
        <v>64</v>
      </c>
      <c r="C42" s="51"/>
      <c r="D42" s="51"/>
      <c r="E42" s="15" t="s">
        <v>45</v>
      </c>
      <c r="F42" s="65">
        <v>321</v>
      </c>
      <c r="G42" s="133">
        <v>309</v>
      </c>
      <c r="H42" s="66">
        <v>132</v>
      </c>
      <c r="I42" s="134">
        <v>333</v>
      </c>
      <c r="J42" s="66">
        <v>985</v>
      </c>
      <c r="K42" s="135">
        <v>4159</v>
      </c>
      <c r="L42" s="66">
        <v>1565</v>
      </c>
      <c r="M42" s="146">
        <v>1723</v>
      </c>
      <c r="N42" s="66">
        <v>903</v>
      </c>
      <c r="O42" s="133">
        <v>1107</v>
      </c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73"/>
      <c r="B43" s="10"/>
      <c r="C43" s="30" t="s">
        <v>78</v>
      </c>
      <c r="D43" s="43"/>
      <c r="E43" s="94"/>
      <c r="F43" s="69">
        <v>309</v>
      </c>
      <c r="G43" s="126">
        <v>309</v>
      </c>
      <c r="H43" s="70">
        <v>94</v>
      </c>
      <c r="I43" s="115">
        <v>283</v>
      </c>
      <c r="J43" s="150">
        <v>752</v>
      </c>
      <c r="K43" s="151">
        <v>993</v>
      </c>
      <c r="L43" s="70">
        <v>1114</v>
      </c>
      <c r="M43" s="114">
        <v>1241</v>
      </c>
      <c r="N43" s="70">
        <v>814</v>
      </c>
      <c r="O43" s="126">
        <v>952</v>
      </c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74"/>
      <c r="B44" s="47" t="s">
        <v>75</v>
      </c>
      <c r="C44" s="31"/>
      <c r="D44" s="31"/>
      <c r="E44" s="98" t="s">
        <v>109</v>
      </c>
      <c r="F44" s="128">
        <f>F40-F42</f>
        <v>0</v>
      </c>
      <c r="G44" s="129">
        <f aca="true" t="shared" si="6" ref="G44:O44">G40-G42</f>
        <v>0</v>
      </c>
      <c r="H44" s="128">
        <f t="shared" si="6"/>
        <v>0</v>
      </c>
      <c r="I44" s="129">
        <f t="shared" si="6"/>
        <v>0</v>
      </c>
      <c r="J44" s="128">
        <f t="shared" si="6"/>
        <v>-707</v>
      </c>
      <c r="K44" s="129">
        <f t="shared" si="6"/>
        <v>-533</v>
      </c>
      <c r="L44" s="128">
        <f t="shared" si="6"/>
        <v>-863</v>
      </c>
      <c r="M44" s="129">
        <f t="shared" si="6"/>
        <v>-919</v>
      </c>
      <c r="N44" s="128">
        <f t="shared" si="6"/>
        <v>-903</v>
      </c>
      <c r="O44" s="129">
        <f t="shared" si="6"/>
        <v>-1101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7" t="s">
        <v>87</v>
      </c>
      <c r="B45" s="25" t="s">
        <v>79</v>
      </c>
      <c r="C45" s="20"/>
      <c r="D45" s="20"/>
      <c r="E45" s="97" t="s">
        <v>110</v>
      </c>
      <c r="F45" s="154">
        <f>F39+F44</f>
        <v>0</v>
      </c>
      <c r="G45" s="155">
        <f aca="true" t="shared" si="7" ref="G45:O45">G39+G44</f>
        <v>0</v>
      </c>
      <c r="H45" s="154">
        <f t="shared" si="7"/>
        <v>0</v>
      </c>
      <c r="I45" s="155">
        <f t="shared" si="7"/>
        <v>0</v>
      </c>
      <c r="J45" s="154">
        <f t="shared" si="7"/>
        <v>-483</v>
      </c>
      <c r="K45" s="155">
        <f t="shared" si="7"/>
        <v>-264</v>
      </c>
      <c r="L45" s="154">
        <f t="shared" si="7"/>
        <v>-740</v>
      </c>
      <c r="M45" s="155">
        <f t="shared" si="7"/>
        <v>-725</v>
      </c>
      <c r="N45" s="154">
        <f t="shared" si="7"/>
        <v>-358</v>
      </c>
      <c r="O45" s="155">
        <f t="shared" si="7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8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150">
        <v>0</v>
      </c>
      <c r="O46" s="127">
        <v>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8"/>
      <c r="B47" s="44" t="s">
        <v>81</v>
      </c>
      <c r="C47" s="43"/>
      <c r="D47" s="43"/>
      <c r="E47" s="43"/>
      <c r="F47" s="69">
        <v>0</v>
      </c>
      <c r="G47" s="126">
        <v>0</v>
      </c>
      <c r="H47" s="70">
        <v>0</v>
      </c>
      <c r="I47" s="115">
        <v>0</v>
      </c>
      <c r="J47" s="70">
        <v>0</v>
      </c>
      <c r="K47" s="116">
        <v>0</v>
      </c>
      <c r="L47" s="70">
        <v>0</v>
      </c>
      <c r="M47" s="114">
        <v>0</v>
      </c>
      <c r="N47" s="70">
        <v>0</v>
      </c>
      <c r="O47" s="126">
        <v>0</v>
      </c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79"/>
      <c r="B48" s="47" t="s">
        <v>82</v>
      </c>
      <c r="C48" s="31"/>
      <c r="D48" s="31"/>
      <c r="E48" s="31"/>
      <c r="F48" s="74">
        <v>0</v>
      </c>
      <c r="G48" s="156">
        <v>0</v>
      </c>
      <c r="H48" s="74">
        <v>0</v>
      </c>
      <c r="I48" s="157">
        <v>0</v>
      </c>
      <c r="J48" s="74">
        <v>0</v>
      </c>
      <c r="K48" s="158">
        <v>0</v>
      </c>
      <c r="L48" s="74">
        <v>0</v>
      </c>
      <c r="M48" s="156">
        <v>0</v>
      </c>
      <c r="N48" s="74">
        <v>0</v>
      </c>
      <c r="O48" s="138">
        <v>0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0" sqref="I20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250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244278</v>
      </c>
      <c r="G9" s="75">
        <f>F9/$F$27*100</f>
        <v>35.477574352762794</v>
      </c>
      <c r="H9" s="66">
        <v>251619</v>
      </c>
      <c r="I9" s="80">
        <f aca="true" t="shared" si="0" ref="I9:I45">(F9/H9-1)*100</f>
        <v>-2.917506229656741</v>
      </c>
    </row>
    <row r="10" spans="1:9" ht="18" customHeight="1">
      <c r="A10" s="256"/>
      <c r="B10" s="256"/>
      <c r="C10" s="7"/>
      <c r="D10" s="52" t="s">
        <v>23</v>
      </c>
      <c r="E10" s="53"/>
      <c r="F10" s="67">
        <v>64407</v>
      </c>
      <c r="G10" s="76">
        <f aca="true" t="shared" si="1" ref="G10:G27">F10/$F$27*100</f>
        <v>9.354113474559286</v>
      </c>
      <c r="H10" s="68">
        <v>76607</v>
      </c>
      <c r="I10" s="81">
        <f t="shared" si="0"/>
        <v>-15.925437623193705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49497</v>
      </c>
      <c r="G11" s="77">
        <f t="shared" si="1"/>
        <v>7.188668229389057</v>
      </c>
      <c r="H11" s="70">
        <v>60217</v>
      </c>
      <c r="I11" s="82">
        <f t="shared" si="0"/>
        <v>-17.802281747679228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6297</v>
      </c>
      <c r="G12" s="77">
        <f t="shared" si="1"/>
        <v>0.914541160887789</v>
      </c>
      <c r="H12" s="70">
        <v>6210</v>
      </c>
      <c r="I12" s="82">
        <f t="shared" si="0"/>
        <v>1.400966183574881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874</v>
      </c>
      <c r="G13" s="77">
        <f t="shared" si="1"/>
        <v>0.12693488559884508</v>
      </c>
      <c r="H13" s="70">
        <v>1016</v>
      </c>
      <c r="I13" s="82">
        <f t="shared" si="0"/>
        <v>-13.976377952755904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50495</v>
      </c>
      <c r="G14" s="75">
        <f t="shared" si="1"/>
        <v>7.333612183425267</v>
      </c>
      <c r="H14" s="66">
        <v>48630</v>
      </c>
      <c r="I14" s="83">
        <f t="shared" si="0"/>
        <v>3.8350812255809164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1842</v>
      </c>
      <c r="G15" s="77">
        <f t="shared" si="1"/>
        <v>0.26752180694859573</v>
      </c>
      <c r="H15" s="70">
        <v>1807</v>
      </c>
      <c r="I15" s="82">
        <f t="shared" si="0"/>
        <v>1.9369120088544634</v>
      </c>
    </row>
    <row r="16" spans="1:9" ht="18" customHeight="1">
      <c r="A16" s="256"/>
      <c r="B16" s="256"/>
      <c r="C16" s="7"/>
      <c r="D16" s="16"/>
      <c r="E16" s="29" t="s">
        <v>29</v>
      </c>
      <c r="F16" s="67">
        <v>48653</v>
      </c>
      <c r="G16" s="76">
        <f t="shared" si="1"/>
        <v>7.06609037647667</v>
      </c>
      <c r="H16" s="68">
        <v>46823</v>
      </c>
      <c r="I16" s="81">
        <f t="shared" si="0"/>
        <v>3.908335647011074</v>
      </c>
    </row>
    <row r="17" spans="1:9" ht="18" customHeight="1">
      <c r="A17" s="256"/>
      <c r="B17" s="256"/>
      <c r="C17" s="7"/>
      <c r="D17" s="260" t="s">
        <v>30</v>
      </c>
      <c r="E17" s="296"/>
      <c r="F17" s="67">
        <v>72769</v>
      </c>
      <c r="G17" s="76">
        <f t="shared" si="1"/>
        <v>10.568563718698352</v>
      </c>
      <c r="H17" s="68">
        <v>70427</v>
      </c>
      <c r="I17" s="81">
        <f t="shared" si="0"/>
        <v>3.325429167790772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4633</v>
      </c>
      <c r="G18" s="77">
        <f t="shared" si="1"/>
        <v>0.6728710812121846</v>
      </c>
      <c r="H18" s="70">
        <v>5181</v>
      </c>
      <c r="I18" s="82">
        <f t="shared" si="0"/>
        <v>-10.577108666280644</v>
      </c>
    </row>
    <row r="19" spans="1:9" ht="18" customHeight="1">
      <c r="A19" s="256"/>
      <c r="B19" s="256"/>
      <c r="C19" s="10"/>
      <c r="D19" s="260" t="s">
        <v>95</v>
      </c>
      <c r="E19" s="261"/>
      <c r="F19" s="69">
        <v>0</v>
      </c>
      <c r="G19" s="77">
        <f t="shared" si="1"/>
        <v>0</v>
      </c>
      <c r="H19" s="70">
        <v>0</v>
      </c>
      <c r="I19" s="82">
        <v>0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33641</v>
      </c>
      <c r="G20" s="77">
        <f t="shared" si="1"/>
        <v>4.885831220172481</v>
      </c>
      <c r="H20" s="70">
        <v>30104</v>
      </c>
      <c r="I20" s="82">
        <f t="shared" si="0"/>
        <v>11.749269200106305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163009</v>
      </c>
      <c r="G21" s="77">
        <f t="shared" si="1"/>
        <v>23.674518039567666</v>
      </c>
      <c r="H21" s="70">
        <v>160084</v>
      </c>
      <c r="I21" s="82">
        <f t="shared" si="0"/>
        <v>1.8271657379875572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10325</v>
      </c>
      <c r="G22" s="77">
        <f t="shared" si="1"/>
        <v>1.4995454162563795</v>
      </c>
      <c r="H22" s="70">
        <v>10526</v>
      </c>
      <c r="I22" s="82">
        <f t="shared" si="0"/>
        <v>-1.9095572867185995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72792</v>
      </c>
      <c r="G23" s="77">
        <f t="shared" si="1"/>
        <v>10.571904110424637</v>
      </c>
      <c r="H23" s="70">
        <v>64781</v>
      </c>
      <c r="I23" s="82">
        <f t="shared" si="0"/>
        <v>12.366280236489091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1849</v>
      </c>
      <c r="G24" s="77">
        <f t="shared" si="1"/>
        <v>0.2685384479087696</v>
      </c>
      <c r="H24" s="70">
        <v>2088</v>
      </c>
      <c r="I24" s="82">
        <f t="shared" si="0"/>
        <v>-11.446360153256707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86403</v>
      </c>
      <c r="G25" s="77">
        <f t="shared" si="1"/>
        <v>12.548689840271182</v>
      </c>
      <c r="H25" s="70">
        <v>73249</v>
      </c>
      <c r="I25" s="82">
        <f t="shared" si="0"/>
        <v>17.95792434026402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76245</v>
      </c>
      <c r="G26" s="78">
        <f t="shared" si="1"/>
        <v>11.073398572636092</v>
      </c>
      <c r="H26" s="72">
        <v>83854</v>
      </c>
      <c r="I26" s="84">
        <f t="shared" si="0"/>
        <v>-9.074104992009923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688542</v>
      </c>
      <c r="G27" s="79">
        <f t="shared" si="1"/>
        <v>100</v>
      </c>
      <c r="H27" s="73">
        <f>SUM(H9,H20:H26)</f>
        <v>676305</v>
      </c>
      <c r="I27" s="85">
        <f t="shared" si="0"/>
        <v>1.8093907334708392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304178</v>
      </c>
      <c r="G28" s="75">
        <f aca="true" t="shared" si="2" ref="G28:G45">F28/$F$45*100</f>
        <v>44.767214253546165</v>
      </c>
      <c r="H28" s="65">
        <v>308614</v>
      </c>
      <c r="I28" s="86">
        <f t="shared" si="0"/>
        <v>-1.4373942854180255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189692</v>
      </c>
      <c r="G29" s="77">
        <f t="shared" si="2"/>
        <v>27.917806041803416</v>
      </c>
      <c r="H29" s="69">
        <v>189291</v>
      </c>
      <c r="I29" s="87">
        <f t="shared" si="0"/>
        <v>0.2118431409839916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11711</v>
      </c>
      <c r="G30" s="77">
        <f t="shared" si="2"/>
        <v>1.723559383398139</v>
      </c>
      <c r="H30" s="69">
        <v>12529</v>
      </c>
      <c r="I30" s="87">
        <f t="shared" si="0"/>
        <v>-6.5288530608987205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102775</v>
      </c>
      <c r="G31" s="77">
        <f t="shared" si="2"/>
        <v>15.125848828344612</v>
      </c>
      <c r="H31" s="69">
        <v>106794</v>
      </c>
      <c r="I31" s="87">
        <f t="shared" si="0"/>
        <v>-3.763320036706186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286584</v>
      </c>
      <c r="G32" s="75">
        <f t="shared" si="2"/>
        <v>42.17782788248419</v>
      </c>
      <c r="H32" s="65">
        <v>287294</v>
      </c>
      <c r="I32" s="86">
        <f t="shared" si="0"/>
        <v>-0.2471335983348033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29074</v>
      </c>
      <c r="G33" s="77">
        <f t="shared" si="2"/>
        <v>4.278948468356032</v>
      </c>
      <c r="H33" s="69">
        <v>26081</v>
      </c>
      <c r="I33" s="87">
        <f t="shared" si="0"/>
        <v>11.47578697135847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12467</v>
      </c>
      <c r="G34" s="77">
        <f t="shared" si="2"/>
        <v>1.8348232288296986</v>
      </c>
      <c r="H34" s="69">
        <v>9890</v>
      </c>
      <c r="I34" s="87">
        <f t="shared" si="0"/>
        <v>26.056622851365006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179062</v>
      </c>
      <c r="G35" s="77">
        <f t="shared" si="2"/>
        <v>26.35334218342051</v>
      </c>
      <c r="H35" s="69">
        <v>191394</v>
      </c>
      <c r="I35" s="87">
        <f t="shared" si="0"/>
        <v>-6.44325318453034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12518</v>
      </c>
      <c r="G36" s="77">
        <f t="shared" si="2"/>
        <v>1.8423291231643675</v>
      </c>
      <c r="H36" s="69">
        <v>4432</v>
      </c>
      <c r="I36" s="87">
        <f t="shared" si="0"/>
        <v>182.44584837545128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5649</v>
      </c>
      <c r="G37" s="77">
        <f t="shared" si="2"/>
        <v>0.8313881783635972</v>
      </c>
      <c r="H37" s="69">
        <v>13663</v>
      </c>
      <c r="I37" s="87">
        <f t="shared" si="0"/>
        <v>-58.654761033448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47814</v>
      </c>
      <c r="G38" s="77">
        <f t="shared" si="2"/>
        <v>7.03699670034998</v>
      </c>
      <c r="H38" s="69">
        <v>41834</v>
      </c>
      <c r="I38" s="87">
        <f t="shared" si="0"/>
        <v>14.294592914853954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88704</v>
      </c>
      <c r="G39" s="75">
        <f t="shared" si="2"/>
        <v>13.054957863969646</v>
      </c>
      <c r="H39" s="65">
        <v>73122</v>
      </c>
      <c r="I39" s="86">
        <f t="shared" si="0"/>
        <v>21.309592188397474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73735</v>
      </c>
      <c r="G40" s="76">
        <f t="shared" si="2"/>
        <v>10.851904289545026</v>
      </c>
      <c r="H40" s="67">
        <v>72262</v>
      </c>
      <c r="I40" s="88">
        <f t="shared" si="0"/>
        <v>2.038415764855661</v>
      </c>
    </row>
    <row r="41" spans="1:9" ht="18" customHeight="1">
      <c r="A41" s="256"/>
      <c r="B41" s="256"/>
      <c r="C41" s="7"/>
      <c r="D41" s="16"/>
      <c r="E41" s="103" t="s">
        <v>92</v>
      </c>
      <c r="F41" s="69">
        <v>47656</v>
      </c>
      <c r="G41" s="77">
        <f t="shared" si="2"/>
        <v>7.013743145352381</v>
      </c>
      <c r="H41" s="69">
        <v>45741</v>
      </c>
      <c r="I41" s="89">
        <f t="shared" si="0"/>
        <v>4.186615946306382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26079</v>
      </c>
      <c r="G42" s="77">
        <f t="shared" si="2"/>
        <v>3.8381611441926458</v>
      </c>
      <c r="H42" s="69">
        <v>26521</v>
      </c>
      <c r="I42" s="89">
        <f t="shared" si="0"/>
        <v>-1.6666038233852376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14969</v>
      </c>
      <c r="G43" s="77">
        <f t="shared" si="2"/>
        <v>2.203053574424622</v>
      </c>
      <c r="H43" s="67">
        <v>860</v>
      </c>
      <c r="I43" s="159">
        <f t="shared" si="0"/>
        <v>1640.5813953488373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679466</v>
      </c>
      <c r="G45" s="79">
        <f t="shared" si="2"/>
        <v>100</v>
      </c>
      <c r="H45" s="74">
        <f>SUM(H28,H32,H39)</f>
        <v>669030</v>
      </c>
      <c r="I45" s="160">
        <f t="shared" si="0"/>
        <v>1.559870259928564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1" sqref="I11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250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233</v>
      </c>
      <c r="F6" s="167" t="s">
        <v>234</v>
      </c>
      <c r="G6" s="167" t="s">
        <v>235</v>
      </c>
      <c r="H6" s="167" t="s">
        <v>236</v>
      </c>
      <c r="I6" s="167" t="s">
        <v>244</v>
      </c>
    </row>
    <row r="7" spans="1:9" ht="27" customHeight="1">
      <c r="A7" s="297" t="s">
        <v>117</v>
      </c>
      <c r="B7" s="55" t="s">
        <v>118</v>
      </c>
      <c r="C7" s="56"/>
      <c r="D7" s="93" t="s">
        <v>119</v>
      </c>
      <c r="E7" s="169">
        <v>700908</v>
      </c>
      <c r="F7" s="170">
        <v>732411</v>
      </c>
      <c r="G7" s="170">
        <v>685820</v>
      </c>
      <c r="H7" s="170">
        <v>676305</v>
      </c>
      <c r="I7" s="170">
        <v>688542</v>
      </c>
    </row>
    <row r="8" spans="1:9" ht="27" customHeight="1">
      <c r="A8" s="256"/>
      <c r="B8" s="9"/>
      <c r="C8" s="30" t="s">
        <v>120</v>
      </c>
      <c r="D8" s="91" t="s">
        <v>42</v>
      </c>
      <c r="E8" s="171">
        <v>418775</v>
      </c>
      <c r="F8" s="171">
        <v>445360</v>
      </c>
      <c r="G8" s="171">
        <v>442338</v>
      </c>
      <c r="H8" s="171">
        <v>442494</v>
      </c>
      <c r="I8" s="172">
        <v>441737</v>
      </c>
    </row>
    <row r="9" spans="1:9" ht="27" customHeight="1">
      <c r="A9" s="256"/>
      <c r="B9" s="44" t="s">
        <v>121</v>
      </c>
      <c r="C9" s="43"/>
      <c r="D9" s="94"/>
      <c r="E9" s="173">
        <v>690679</v>
      </c>
      <c r="F9" s="173">
        <v>723218</v>
      </c>
      <c r="G9" s="173">
        <v>677670</v>
      </c>
      <c r="H9" s="173">
        <v>669030</v>
      </c>
      <c r="I9" s="174">
        <v>679466</v>
      </c>
    </row>
    <row r="10" spans="1:9" ht="27" customHeight="1">
      <c r="A10" s="256"/>
      <c r="B10" s="44" t="s">
        <v>122</v>
      </c>
      <c r="C10" s="43"/>
      <c r="D10" s="94"/>
      <c r="E10" s="173">
        <v>10229</v>
      </c>
      <c r="F10" s="173">
        <v>9193</v>
      </c>
      <c r="G10" s="173">
        <v>8150</v>
      </c>
      <c r="H10" s="173">
        <v>7275</v>
      </c>
      <c r="I10" s="174">
        <v>9076</v>
      </c>
    </row>
    <row r="11" spans="1:9" ht="27" customHeight="1">
      <c r="A11" s="256"/>
      <c r="B11" s="44" t="s">
        <v>123</v>
      </c>
      <c r="C11" s="43"/>
      <c r="D11" s="94"/>
      <c r="E11" s="173">
        <v>8541</v>
      </c>
      <c r="F11" s="173">
        <v>7575</v>
      </c>
      <c r="G11" s="173">
        <v>6489</v>
      </c>
      <c r="H11" s="173">
        <v>5623</v>
      </c>
      <c r="I11" s="174">
        <v>7646</v>
      </c>
    </row>
    <row r="12" spans="1:9" ht="27" customHeight="1">
      <c r="A12" s="256"/>
      <c r="B12" s="44" t="s">
        <v>124</v>
      </c>
      <c r="C12" s="43"/>
      <c r="D12" s="94"/>
      <c r="E12" s="173">
        <v>1688</v>
      </c>
      <c r="F12" s="173">
        <v>1618</v>
      </c>
      <c r="G12" s="173">
        <v>1661</v>
      </c>
      <c r="H12" s="173">
        <v>1652</v>
      </c>
      <c r="I12" s="174">
        <v>1429</v>
      </c>
    </row>
    <row r="13" spans="1:9" ht="27" customHeight="1">
      <c r="A13" s="256"/>
      <c r="B13" s="44" t="s">
        <v>125</v>
      </c>
      <c r="C13" s="43"/>
      <c r="D13" s="99"/>
      <c r="E13" s="175">
        <v>49</v>
      </c>
      <c r="F13" s="175">
        <v>-70</v>
      </c>
      <c r="G13" s="175">
        <v>43</v>
      </c>
      <c r="H13" s="175">
        <v>-9</v>
      </c>
      <c r="I13" s="176">
        <v>-223</v>
      </c>
    </row>
    <row r="14" spans="1:9" ht="27" customHeight="1">
      <c r="A14" s="256"/>
      <c r="B14" s="101" t="s">
        <v>126</v>
      </c>
      <c r="C14" s="53"/>
      <c r="D14" s="99"/>
      <c r="E14" s="175">
        <v>0</v>
      </c>
      <c r="F14" s="175">
        <v>0</v>
      </c>
      <c r="G14" s="175">
        <v>0</v>
      </c>
      <c r="H14" s="175">
        <v>0</v>
      </c>
      <c r="I14" s="176">
        <v>0</v>
      </c>
    </row>
    <row r="15" spans="1:9" ht="27" customHeight="1">
      <c r="A15" s="256"/>
      <c r="B15" s="45" t="s">
        <v>127</v>
      </c>
      <c r="C15" s="46"/>
      <c r="D15" s="177"/>
      <c r="E15" s="178">
        <v>4852</v>
      </c>
      <c r="F15" s="178">
        <v>-2526</v>
      </c>
      <c r="G15" s="178">
        <v>-4753</v>
      </c>
      <c r="H15" s="178">
        <v>-1411</v>
      </c>
      <c r="I15" s="179">
        <v>-3243</v>
      </c>
    </row>
    <row r="16" spans="1:9" ht="27" customHeight="1">
      <c r="A16" s="256"/>
      <c r="B16" s="180" t="s">
        <v>128</v>
      </c>
      <c r="C16" s="181"/>
      <c r="D16" s="182" t="s">
        <v>43</v>
      </c>
      <c r="E16" s="183">
        <v>98821</v>
      </c>
      <c r="F16" s="183">
        <v>88410</v>
      </c>
      <c r="G16" s="183">
        <v>81981</v>
      </c>
      <c r="H16" s="183">
        <v>85547</v>
      </c>
      <c r="I16" s="184">
        <v>78163</v>
      </c>
    </row>
    <row r="17" spans="1:9" ht="27" customHeight="1">
      <c r="A17" s="256"/>
      <c r="B17" s="44" t="s">
        <v>129</v>
      </c>
      <c r="C17" s="43"/>
      <c r="D17" s="91" t="s">
        <v>44</v>
      </c>
      <c r="E17" s="173">
        <v>57169</v>
      </c>
      <c r="F17" s="173">
        <v>61577</v>
      </c>
      <c r="G17" s="173">
        <v>64851</v>
      </c>
      <c r="H17" s="173">
        <v>79935</v>
      </c>
      <c r="I17" s="174">
        <v>85279</v>
      </c>
    </row>
    <row r="18" spans="1:9" ht="27" customHeight="1">
      <c r="A18" s="256"/>
      <c r="B18" s="44" t="s">
        <v>130</v>
      </c>
      <c r="C18" s="43"/>
      <c r="D18" s="91" t="s">
        <v>45</v>
      </c>
      <c r="E18" s="173">
        <v>1383985</v>
      </c>
      <c r="F18" s="173">
        <v>1384461</v>
      </c>
      <c r="G18" s="173">
        <v>1370792</v>
      </c>
      <c r="H18" s="173">
        <v>1348084</v>
      </c>
      <c r="I18" s="174">
        <v>1341430</v>
      </c>
    </row>
    <row r="19" spans="1:9" ht="27" customHeight="1">
      <c r="A19" s="256"/>
      <c r="B19" s="44" t="s">
        <v>131</v>
      </c>
      <c r="C19" s="43"/>
      <c r="D19" s="91" t="s">
        <v>132</v>
      </c>
      <c r="E19" s="173">
        <f>E17+E18-E16</f>
        <v>1342333</v>
      </c>
      <c r="F19" s="173">
        <f>F17+F18-F16</f>
        <v>1357628</v>
      </c>
      <c r="G19" s="173">
        <f>G17+G18-G16</f>
        <v>1353662</v>
      </c>
      <c r="H19" s="173">
        <f>H17+H18-H16</f>
        <v>1342472</v>
      </c>
      <c r="I19" s="173">
        <f>I17+I18-I16</f>
        <v>1348546</v>
      </c>
    </row>
    <row r="20" spans="1:9" ht="27" customHeight="1">
      <c r="A20" s="256"/>
      <c r="B20" s="44" t="s">
        <v>133</v>
      </c>
      <c r="C20" s="43"/>
      <c r="D20" s="94" t="s">
        <v>134</v>
      </c>
      <c r="E20" s="185">
        <f>E18/E8</f>
        <v>3.3048415019998805</v>
      </c>
      <c r="F20" s="185">
        <f>F18/F8</f>
        <v>3.1086334650619722</v>
      </c>
      <c r="G20" s="185">
        <f>G18/G8</f>
        <v>3.098969566259286</v>
      </c>
      <c r="H20" s="185">
        <f>H18/H8</f>
        <v>3.0465588233964755</v>
      </c>
      <c r="I20" s="185">
        <f>I18/I8</f>
        <v>3.036716417234689</v>
      </c>
    </row>
    <row r="21" spans="1:9" ht="27" customHeight="1">
      <c r="A21" s="256"/>
      <c r="B21" s="44" t="s">
        <v>135</v>
      </c>
      <c r="C21" s="43"/>
      <c r="D21" s="94" t="s">
        <v>136</v>
      </c>
      <c r="E21" s="185">
        <f>E19/E8</f>
        <v>3.205379977314787</v>
      </c>
      <c r="F21" s="185">
        <f>F19/F8</f>
        <v>3.0483833303395005</v>
      </c>
      <c r="G21" s="185">
        <f>G19/G8</f>
        <v>3.0602435241828645</v>
      </c>
      <c r="H21" s="185">
        <f>H19/H8</f>
        <v>3.0338761655525275</v>
      </c>
      <c r="I21" s="185">
        <f>I19/I8</f>
        <v>3.0528255500444836</v>
      </c>
    </row>
    <row r="22" spans="1:9" ht="27" customHeight="1">
      <c r="A22" s="256"/>
      <c r="B22" s="44" t="s">
        <v>137</v>
      </c>
      <c r="C22" s="43"/>
      <c r="D22" s="94" t="s">
        <v>138</v>
      </c>
      <c r="E22" s="173">
        <f>E18/E24*1000000</f>
        <v>711459.4535685425</v>
      </c>
      <c r="F22" s="173">
        <f>F18/F24*1000000</f>
        <v>720501.1644397028</v>
      </c>
      <c r="G22" s="173">
        <f>G18/G24*1000000</f>
        <v>713387.5437478045</v>
      </c>
      <c r="H22" s="173">
        <f>H18/H24*1000000</f>
        <v>701569.8468664212</v>
      </c>
      <c r="I22" s="173">
        <f>I18/I24*1000000</f>
        <v>698106.9723266676</v>
      </c>
    </row>
    <row r="23" spans="1:9" ht="27" customHeight="1">
      <c r="A23" s="256"/>
      <c r="B23" s="44" t="s">
        <v>139</v>
      </c>
      <c r="C23" s="43"/>
      <c r="D23" s="94" t="s">
        <v>140</v>
      </c>
      <c r="E23" s="173">
        <f>E19/E24*1000000</f>
        <v>690047.5819369591</v>
      </c>
      <c r="F23" s="173">
        <f>F19/F24*1000000</f>
        <v>706536.7351452623</v>
      </c>
      <c r="G23" s="173">
        <f>G19/G24*1000000</f>
        <v>704472.7495088537</v>
      </c>
      <c r="H23" s="173">
        <f>H19/H24*1000000</f>
        <v>698649.2499447054</v>
      </c>
      <c r="I23" s="173">
        <f>I19/I24*1000000</f>
        <v>701810.2808966836</v>
      </c>
    </row>
    <row r="24" spans="1:9" ht="27" customHeight="1">
      <c r="A24" s="256"/>
      <c r="B24" s="186" t="s">
        <v>141</v>
      </c>
      <c r="C24" s="187"/>
      <c r="D24" s="188" t="s">
        <v>142</v>
      </c>
      <c r="E24" s="178">
        <v>1945276</v>
      </c>
      <c r="F24" s="178">
        <f>G24</f>
        <v>1921525</v>
      </c>
      <c r="G24" s="178">
        <v>1921525</v>
      </c>
      <c r="H24" s="179">
        <f>G24</f>
        <v>1921525</v>
      </c>
      <c r="I24" s="179">
        <f>H24</f>
        <v>1921525</v>
      </c>
    </row>
    <row r="25" spans="1:9" ht="27" customHeight="1">
      <c r="A25" s="256"/>
      <c r="B25" s="10" t="s">
        <v>143</v>
      </c>
      <c r="C25" s="189"/>
      <c r="D25" s="190"/>
      <c r="E25" s="171">
        <v>427245</v>
      </c>
      <c r="F25" s="171">
        <v>440117</v>
      </c>
      <c r="G25" s="171">
        <v>438006</v>
      </c>
      <c r="H25" s="171">
        <v>414943</v>
      </c>
      <c r="I25" s="191">
        <v>414574</v>
      </c>
    </row>
    <row r="26" spans="1:9" ht="27" customHeight="1">
      <c r="A26" s="256"/>
      <c r="B26" s="192" t="s">
        <v>144</v>
      </c>
      <c r="C26" s="193"/>
      <c r="D26" s="194"/>
      <c r="E26" s="195">
        <v>0.484</v>
      </c>
      <c r="F26" s="195">
        <v>0.501</v>
      </c>
      <c r="G26" s="195">
        <v>0.518</v>
      </c>
      <c r="H26" s="195">
        <v>0.527</v>
      </c>
      <c r="I26" s="196">
        <v>0.528</v>
      </c>
    </row>
    <row r="27" spans="1:9" ht="27" customHeight="1">
      <c r="A27" s="256"/>
      <c r="B27" s="192" t="s">
        <v>145</v>
      </c>
      <c r="C27" s="193"/>
      <c r="D27" s="194"/>
      <c r="E27" s="197">
        <v>0.4</v>
      </c>
      <c r="F27" s="197">
        <v>0.4</v>
      </c>
      <c r="G27" s="197">
        <v>0.4</v>
      </c>
      <c r="H27" s="197">
        <v>0.4</v>
      </c>
      <c r="I27" s="198">
        <v>0.3</v>
      </c>
    </row>
    <row r="28" spans="1:9" ht="27" customHeight="1">
      <c r="A28" s="256"/>
      <c r="B28" s="192" t="s">
        <v>146</v>
      </c>
      <c r="C28" s="193"/>
      <c r="D28" s="194"/>
      <c r="E28" s="197">
        <v>92.7</v>
      </c>
      <c r="F28" s="197">
        <v>93.2</v>
      </c>
      <c r="G28" s="197">
        <v>96.4</v>
      </c>
      <c r="H28" s="197">
        <v>96.3</v>
      </c>
      <c r="I28" s="198">
        <v>96.8</v>
      </c>
    </row>
    <row r="29" spans="1:9" ht="27" customHeight="1">
      <c r="A29" s="256"/>
      <c r="B29" s="199" t="s">
        <v>147</v>
      </c>
      <c r="C29" s="200"/>
      <c r="D29" s="201"/>
      <c r="E29" s="202">
        <v>47.5</v>
      </c>
      <c r="F29" s="202">
        <v>50.3</v>
      </c>
      <c r="G29" s="202">
        <v>49.5</v>
      </c>
      <c r="H29" s="202">
        <v>51.3</v>
      </c>
      <c r="I29" s="203">
        <v>48.1</v>
      </c>
    </row>
    <row r="30" spans="1:9" ht="27" customHeight="1">
      <c r="A30" s="256"/>
      <c r="B30" s="297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56"/>
      <c r="B31" s="256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56"/>
      <c r="B32" s="256"/>
      <c r="C32" s="192" t="s">
        <v>151</v>
      </c>
      <c r="D32" s="194"/>
      <c r="E32" s="197">
        <v>12.8</v>
      </c>
      <c r="F32" s="197">
        <v>12.1</v>
      </c>
      <c r="G32" s="197">
        <v>11.4</v>
      </c>
      <c r="H32" s="197">
        <v>11.3</v>
      </c>
      <c r="I32" s="198">
        <v>11.2</v>
      </c>
    </row>
    <row r="33" spans="1:9" ht="27" customHeight="1">
      <c r="A33" s="257"/>
      <c r="B33" s="257"/>
      <c r="C33" s="199" t="s">
        <v>152</v>
      </c>
      <c r="D33" s="201"/>
      <c r="E33" s="202">
        <v>203</v>
      </c>
      <c r="F33" s="202">
        <v>197.5</v>
      </c>
      <c r="G33" s="202">
        <v>200</v>
      </c>
      <c r="H33" s="202">
        <v>203.1</v>
      </c>
      <c r="I33" s="207">
        <v>200.3</v>
      </c>
    </row>
    <row r="34" spans="1:9" ht="27" customHeight="1">
      <c r="A34" s="2" t="s">
        <v>245</v>
      </c>
      <c r="B34" s="8"/>
      <c r="C34" s="8"/>
      <c r="D34" s="8"/>
      <c r="E34" s="208"/>
      <c r="F34" s="208"/>
      <c r="G34" s="208"/>
      <c r="H34" s="208"/>
      <c r="I34" s="209"/>
    </row>
    <row r="35" ht="27" customHeight="1">
      <c r="A35" s="13" t="s">
        <v>111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J2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O41" sqref="O4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248</v>
      </c>
      <c r="B5" s="31"/>
      <c r="C5" s="31"/>
      <c r="D5" s="31"/>
      <c r="K5" s="37"/>
      <c r="Q5" s="37" t="s">
        <v>48</v>
      </c>
    </row>
    <row r="6" spans="1:17" ht="15.75" customHeight="1">
      <c r="A6" s="280" t="s">
        <v>49</v>
      </c>
      <c r="B6" s="281"/>
      <c r="C6" s="281"/>
      <c r="D6" s="281"/>
      <c r="E6" s="282"/>
      <c r="F6" s="262" t="s">
        <v>259</v>
      </c>
      <c r="G6" s="263"/>
      <c r="H6" s="262" t="s">
        <v>260</v>
      </c>
      <c r="I6" s="263"/>
      <c r="J6" s="262"/>
      <c r="K6" s="263"/>
      <c r="L6" s="262"/>
      <c r="M6" s="263"/>
      <c r="N6" s="262"/>
      <c r="O6" s="263"/>
      <c r="P6" s="262"/>
      <c r="Q6" s="263"/>
    </row>
    <row r="7" spans="1:17" ht="15.75" customHeight="1">
      <c r="A7" s="283"/>
      <c r="B7" s="284"/>
      <c r="C7" s="284"/>
      <c r="D7" s="284"/>
      <c r="E7" s="285"/>
      <c r="F7" s="108" t="s">
        <v>246</v>
      </c>
      <c r="G7" s="38" t="s">
        <v>2</v>
      </c>
      <c r="H7" s="108" t="s">
        <v>246</v>
      </c>
      <c r="I7" s="38" t="s">
        <v>2</v>
      </c>
      <c r="J7" s="108" t="s">
        <v>246</v>
      </c>
      <c r="K7" s="38" t="s">
        <v>2</v>
      </c>
      <c r="L7" s="108" t="s">
        <v>246</v>
      </c>
      <c r="M7" s="38" t="s">
        <v>2</v>
      </c>
      <c r="N7" s="108" t="s">
        <v>246</v>
      </c>
      <c r="O7" s="38" t="s">
        <v>2</v>
      </c>
      <c r="P7" s="108" t="s">
        <v>246</v>
      </c>
      <c r="Q7" s="251" t="s">
        <v>2</v>
      </c>
    </row>
    <row r="8" spans="1:27" ht="15.75" customHeight="1">
      <c r="A8" s="270" t="s">
        <v>83</v>
      </c>
      <c r="B8" s="55" t="s">
        <v>50</v>
      </c>
      <c r="C8" s="56"/>
      <c r="D8" s="56"/>
      <c r="E8" s="93" t="s">
        <v>41</v>
      </c>
      <c r="F8" s="109">
        <v>2853</v>
      </c>
      <c r="G8" s="110">
        <v>3090</v>
      </c>
      <c r="H8" s="109">
        <v>3519</v>
      </c>
      <c r="I8" s="111">
        <v>3647</v>
      </c>
      <c r="J8" s="109"/>
      <c r="K8" s="112"/>
      <c r="L8" s="109"/>
      <c r="M8" s="111"/>
      <c r="N8" s="109"/>
      <c r="O8" s="111"/>
      <c r="P8" s="109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>
      <c r="A9" s="292"/>
      <c r="B9" s="8"/>
      <c r="C9" s="30" t="s">
        <v>51</v>
      </c>
      <c r="D9" s="43"/>
      <c r="E9" s="91" t="s">
        <v>42</v>
      </c>
      <c r="F9" s="70">
        <v>2840</v>
      </c>
      <c r="G9" s="114">
        <v>3090</v>
      </c>
      <c r="H9" s="70">
        <v>3514</v>
      </c>
      <c r="I9" s="115">
        <v>3645</v>
      </c>
      <c r="J9" s="70"/>
      <c r="K9" s="116"/>
      <c r="L9" s="70"/>
      <c r="M9" s="115"/>
      <c r="N9" s="70"/>
      <c r="O9" s="115"/>
      <c r="P9" s="70"/>
      <c r="Q9" s="116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>
      <c r="A10" s="292"/>
      <c r="B10" s="10"/>
      <c r="C10" s="30" t="s">
        <v>52</v>
      </c>
      <c r="D10" s="43"/>
      <c r="E10" s="91" t="s">
        <v>43</v>
      </c>
      <c r="F10" s="70">
        <v>13</v>
      </c>
      <c r="G10" s="114">
        <v>0</v>
      </c>
      <c r="H10" s="70">
        <v>5</v>
      </c>
      <c r="I10" s="115">
        <v>2</v>
      </c>
      <c r="J10" s="117"/>
      <c r="K10" s="118"/>
      <c r="L10" s="70"/>
      <c r="M10" s="115"/>
      <c r="N10" s="70"/>
      <c r="O10" s="115"/>
      <c r="P10" s="70"/>
      <c r="Q10" s="116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292"/>
      <c r="B11" s="50" t="s">
        <v>53</v>
      </c>
      <c r="C11" s="63"/>
      <c r="D11" s="63"/>
      <c r="E11" s="90" t="s">
        <v>44</v>
      </c>
      <c r="F11" s="119">
        <v>2197</v>
      </c>
      <c r="G11" s="120">
        <v>2312</v>
      </c>
      <c r="H11" s="119">
        <v>2777</v>
      </c>
      <c r="I11" s="121">
        <v>2903</v>
      </c>
      <c r="J11" s="119"/>
      <c r="K11" s="122"/>
      <c r="L11" s="119"/>
      <c r="M11" s="121"/>
      <c r="N11" s="119"/>
      <c r="O11" s="121"/>
      <c r="P11" s="119"/>
      <c r="Q11" s="12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>
      <c r="A12" s="292"/>
      <c r="B12" s="7"/>
      <c r="C12" s="30" t="s">
        <v>54</v>
      </c>
      <c r="D12" s="43"/>
      <c r="E12" s="91" t="s">
        <v>45</v>
      </c>
      <c r="F12" s="70">
        <v>2197</v>
      </c>
      <c r="G12" s="114">
        <v>2312</v>
      </c>
      <c r="H12" s="119">
        <v>2777</v>
      </c>
      <c r="I12" s="115">
        <v>2903</v>
      </c>
      <c r="J12" s="119"/>
      <c r="K12" s="116"/>
      <c r="L12" s="70"/>
      <c r="M12" s="115"/>
      <c r="N12" s="70"/>
      <c r="O12" s="115"/>
      <c r="P12" s="70"/>
      <c r="Q12" s="116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5.75" customHeight="1">
      <c r="A13" s="292"/>
      <c r="B13" s="8"/>
      <c r="C13" s="52" t="s">
        <v>55</v>
      </c>
      <c r="D13" s="53"/>
      <c r="E13" s="95" t="s">
        <v>46</v>
      </c>
      <c r="F13" s="68">
        <v>0</v>
      </c>
      <c r="G13" s="149">
        <v>0</v>
      </c>
      <c r="H13" s="117">
        <v>0</v>
      </c>
      <c r="I13" s="118">
        <v>0</v>
      </c>
      <c r="J13" s="117"/>
      <c r="K13" s="118"/>
      <c r="L13" s="68"/>
      <c r="M13" s="124"/>
      <c r="N13" s="68"/>
      <c r="O13" s="124"/>
      <c r="P13" s="68"/>
      <c r="Q13" s="12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>
      <c r="A14" s="292"/>
      <c r="B14" s="44" t="s">
        <v>56</v>
      </c>
      <c r="C14" s="43"/>
      <c r="D14" s="43"/>
      <c r="E14" s="91" t="s">
        <v>154</v>
      </c>
      <c r="F14" s="69">
        <f aca="true" t="shared" si="0" ref="F14:Q15">F9-F12</f>
        <v>643</v>
      </c>
      <c r="G14" s="126">
        <f t="shared" si="0"/>
        <v>778</v>
      </c>
      <c r="H14" s="69">
        <f t="shared" si="0"/>
        <v>737</v>
      </c>
      <c r="I14" s="126">
        <f t="shared" si="0"/>
        <v>742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>N9-N12</f>
        <v>0</v>
      </c>
      <c r="O14" s="126">
        <f>O9-O12</f>
        <v>0</v>
      </c>
      <c r="P14" s="69">
        <f t="shared" si="0"/>
        <v>0</v>
      </c>
      <c r="Q14" s="126">
        <f t="shared" si="0"/>
        <v>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>
      <c r="A15" s="292"/>
      <c r="B15" s="44" t="s">
        <v>57</v>
      </c>
      <c r="C15" s="43"/>
      <c r="D15" s="43"/>
      <c r="E15" s="91" t="s">
        <v>155</v>
      </c>
      <c r="F15" s="69">
        <f t="shared" si="0"/>
        <v>13</v>
      </c>
      <c r="G15" s="126">
        <f t="shared" si="0"/>
        <v>0</v>
      </c>
      <c r="H15" s="69">
        <f t="shared" si="0"/>
        <v>5</v>
      </c>
      <c r="I15" s="126">
        <f t="shared" si="0"/>
        <v>2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>N10-N13</f>
        <v>0</v>
      </c>
      <c r="O15" s="126">
        <f>O10-O13</f>
        <v>0</v>
      </c>
      <c r="P15" s="69">
        <f t="shared" si="0"/>
        <v>0</v>
      </c>
      <c r="Q15" s="126">
        <f t="shared" si="0"/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>
      <c r="A16" s="292"/>
      <c r="B16" s="44" t="s">
        <v>58</v>
      </c>
      <c r="C16" s="43"/>
      <c r="D16" s="43"/>
      <c r="E16" s="91" t="s">
        <v>156</v>
      </c>
      <c r="F16" s="69">
        <f aca="true" t="shared" si="1" ref="F16:Q16">F8-F11</f>
        <v>656</v>
      </c>
      <c r="G16" s="126">
        <f t="shared" si="1"/>
        <v>778</v>
      </c>
      <c r="H16" s="69">
        <f t="shared" si="1"/>
        <v>742</v>
      </c>
      <c r="I16" s="126">
        <f t="shared" si="1"/>
        <v>744</v>
      </c>
      <c r="J16" s="69">
        <f t="shared" si="1"/>
        <v>0</v>
      </c>
      <c r="K16" s="126">
        <f t="shared" si="1"/>
        <v>0</v>
      </c>
      <c r="L16" s="69">
        <f t="shared" si="1"/>
        <v>0</v>
      </c>
      <c r="M16" s="126">
        <f t="shared" si="1"/>
        <v>0</v>
      </c>
      <c r="N16" s="69">
        <f>N8-N11</f>
        <v>0</v>
      </c>
      <c r="O16" s="126">
        <f>O8-O11</f>
        <v>0</v>
      </c>
      <c r="P16" s="69">
        <f t="shared" si="1"/>
        <v>0</v>
      </c>
      <c r="Q16" s="126">
        <f t="shared" si="1"/>
        <v>0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5.75" customHeight="1">
      <c r="A17" s="292"/>
      <c r="B17" s="44" t="s">
        <v>59</v>
      </c>
      <c r="C17" s="43"/>
      <c r="D17" s="43"/>
      <c r="E17" s="34"/>
      <c r="F17" s="212"/>
      <c r="G17" s="213"/>
      <c r="H17" s="117"/>
      <c r="I17" s="118"/>
      <c r="J17" s="70"/>
      <c r="K17" s="116"/>
      <c r="L17" s="70"/>
      <c r="M17" s="115"/>
      <c r="N17" s="70"/>
      <c r="O17" s="115"/>
      <c r="P17" s="117"/>
      <c r="Q17" s="12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5.75" customHeight="1">
      <c r="A18" s="293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1"/>
      <c r="P18" s="130"/>
      <c r="Q18" s="13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5.75" customHeight="1">
      <c r="A19" s="292" t="s">
        <v>84</v>
      </c>
      <c r="B19" s="50" t="s">
        <v>61</v>
      </c>
      <c r="C19" s="51"/>
      <c r="D19" s="51"/>
      <c r="E19" s="96"/>
      <c r="F19" s="65">
        <v>518</v>
      </c>
      <c r="G19" s="133">
        <v>500</v>
      </c>
      <c r="H19" s="66">
        <v>1848</v>
      </c>
      <c r="I19" s="134">
        <v>1317</v>
      </c>
      <c r="J19" s="66"/>
      <c r="K19" s="135"/>
      <c r="L19" s="66"/>
      <c r="M19" s="134"/>
      <c r="N19" s="66"/>
      <c r="O19" s="134"/>
      <c r="P19" s="66"/>
      <c r="Q19" s="135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5.75" customHeight="1">
      <c r="A20" s="292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/>
      <c r="K20" s="118"/>
      <c r="L20" s="70"/>
      <c r="M20" s="115"/>
      <c r="N20" s="70"/>
      <c r="O20" s="115"/>
      <c r="P20" s="70"/>
      <c r="Q20" s="116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.75" customHeight="1">
      <c r="A21" s="292"/>
      <c r="B21" s="9" t="s">
        <v>63</v>
      </c>
      <c r="C21" s="63"/>
      <c r="D21" s="63"/>
      <c r="E21" s="90" t="s">
        <v>157</v>
      </c>
      <c r="F21" s="136">
        <v>518</v>
      </c>
      <c r="G21" s="137">
        <v>500</v>
      </c>
      <c r="H21" s="119">
        <v>1848</v>
      </c>
      <c r="I21" s="121">
        <v>1317</v>
      </c>
      <c r="J21" s="119"/>
      <c r="K21" s="122"/>
      <c r="L21" s="119"/>
      <c r="M21" s="121"/>
      <c r="N21" s="119"/>
      <c r="O21" s="121"/>
      <c r="P21" s="119"/>
      <c r="Q21" s="12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.75" customHeight="1">
      <c r="A22" s="292"/>
      <c r="B22" s="50" t="s">
        <v>64</v>
      </c>
      <c r="C22" s="51"/>
      <c r="D22" s="51"/>
      <c r="E22" s="96" t="s">
        <v>158</v>
      </c>
      <c r="F22" s="65">
        <v>1171</v>
      </c>
      <c r="G22" s="133">
        <v>2043</v>
      </c>
      <c r="H22" s="66">
        <v>2942</v>
      </c>
      <c r="I22" s="134">
        <v>3191</v>
      </c>
      <c r="J22" s="66"/>
      <c r="K22" s="135"/>
      <c r="L22" s="66"/>
      <c r="M22" s="134"/>
      <c r="N22" s="66"/>
      <c r="O22" s="134"/>
      <c r="P22" s="66"/>
      <c r="Q22" s="13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5.75" customHeight="1">
      <c r="A23" s="292"/>
      <c r="B23" s="7" t="s">
        <v>65</v>
      </c>
      <c r="C23" s="52" t="s">
        <v>66</v>
      </c>
      <c r="D23" s="53"/>
      <c r="E23" s="95"/>
      <c r="F23" s="67">
        <v>515</v>
      </c>
      <c r="G23" s="123">
        <v>509</v>
      </c>
      <c r="H23" s="68">
        <v>832</v>
      </c>
      <c r="I23" s="124">
        <v>874</v>
      </c>
      <c r="J23" s="68"/>
      <c r="K23" s="125"/>
      <c r="L23" s="68"/>
      <c r="M23" s="124"/>
      <c r="N23" s="68"/>
      <c r="O23" s="124"/>
      <c r="P23" s="68"/>
      <c r="Q23" s="125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5.75" customHeight="1">
      <c r="A24" s="292"/>
      <c r="B24" s="44" t="s">
        <v>159</v>
      </c>
      <c r="C24" s="43"/>
      <c r="D24" s="43"/>
      <c r="E24" s="91" t="s">
        <v>160</v>
      </c>
      <c r="F24" s="69">
        <f aca="true" t="shared" si="2" ref="F24:Q24">F21-F22</f>
        <v>-653</v>
      </c>
      <c r="G24" s="126">
        <f t="shared" si="2"/>
        <v>-1543</v>
      </c>
      <c r="H24" s="69">
        <f t="shared" si="2"/>
        <v>-1094</v>
      </c>
      <c r="I24" s="126">
        <f t="shared" si="2"/>
        <v>-1874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>N21-N22</f>
        <v>0</v>
      </c>
      <c r="O24" s="126">
        <f>O21-O22</f>
        <v>0</v>
      </c>
      <c r="P24" s="69">
        <f t="shared" si="2"/>
        <v>0</v>
      </c>
      <c r="Q24" s="126">
        <f t="shared" si="2"/>
        <v>0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5.75" customHeight="1">
      <c r="A25" s="292"/>
      <c r="B25" s="101" t="s">
        <v>67</v>
      </c>
      <c r="C25" s="53"/>
      <c r="D25" s="53"/>
      <c r="E25" s="294" t="s">
        <v>161</v>
      </c>
      <c r="F25" s="275">
        <v>653</v>
      </c>
      <c r="G25" s="268">
        <v>1543</v>
      </c>
      <c r="H25" s="266">
        <v>1094</v>
      </c>
      <c r="I25" s="268">
        <v>1874</v>
      </c>
      <c r="J25" s="266"/>
      <c r="K25" s="268"/>
      <c r="L25" s="266"/>
      <c r="M25" s="268"/>
      <c r="N25" s="266"/>
      <c r="O25" s="268"/>
      <c r="P25" s="266"/>
      <c r="Q25" s="26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5.75" customHeight="1">
      <c r="A26" s="292"/>
      <c r="B26" s="9" t="s">
        <v>68</v>
      </c>
      <c r="C26" s="63"/>
      <c r="D26" s="63"/>
      <c r="E26" s="295"/>
      <c r="F26" s="276"/>
      <c r="G26" s="269"/>
      <c r="H26" s="267"/>
      <c r="I26" s="269"/>
      <c r="J26" s="267"/>
      <c r="K26" s="269"/>
      <c r="L26" s="267"/>
      <c r="M26" s="269"/>
      <c r="N26" s="267"/>
      <c r="O26" s="269"/>
      <c r="P26" s="267"/>
      <c r="Q26" s="269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5.75" customHeight="1">
      <c r="A27" s="293"/>
      <c r="B27" s="47" t="s">
        <v>162</v>
      </c>
      <c r="C27" s="31"/>
      <c r="D27" s="31"/>
      <c r="E27" s="92" t="s">
        <v>163</v>
      </c>
      <c r="F27" s="73">
        <f aca="true" t="shared" si="3" ref="F27:Q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>N24+N25</f>
        <v>0</v>
      </c>
      <c r="O27" s="138">
        <f>O24+O25</f>
        <v>0</v>
      </c>
      <c r="P27" s="73">
        <f t="shared" si="3"/>
        <v>0</v>
      </c>
      <c r="Q27" s="138">
        <f t="shared" si="3"/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39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39"/>
      <c r="O29" s="113"/>
      <c r="P29" s="113"/>
      <c r="Q29" s="140" t="s">
        <v>164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40"/>
    </row>
    <row r="30" spans="1:27" ht="15.75" customHeight="1">
      <c r="A30" s="286" t="s">
        <v>69</v>
      </c>
      <c r="B30" s="287"/>
      <c r="C30" s="287"/>
      <c r="D30" s="287"/>
      <c r="E30" s="288"/>
      <c r="F30" s="264" t="s">
        <v>261</v>
      </c>
      <c r="G30" s="265"/>
      <c r="H30" s="264" t="s">
        <v>262</v>
      </c>
      <c r="I30" s="265"/>
      <c r="J30" s="264" t="s">
        <v>263</v>
      </c>
      <c r="K30" s="265"/>
      <c r="L30" s="264" t="s">
        <v>264</v>
      </c>
      <c r="M30" s="265"/>
      <c r="N30" s="264" t="s">
        <v>265</v>
      </c>
      <c r="O30" s="265"/>
      <c r="P30" s="264" t="s">
        <v>266</v>
      </c>
      <c r="Q30" s="265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289"/>
      <c r="B31" s="290"/>
      <c r="C31" s="290"/>
      <c r="D31" s="290"/>
      <c r="E31" s="291"/>
      <c r="F31" s="108" t="s">
        <v>246</v>
      </c>
      <c r="G31" s="38" t="s">
        <v>2</v>
      </c>
      <c r="H31" s="108" t="s">
        <v>246</v>
      </c>
      <c r="I31" s="38" t="s">
        <v>2</v>
      </c>
      <c r="J31" s="108" t="s">
        <v>246</v>
      </c>
      <c r="K31" s="38" t="s">
        <v>2</v>
      </c>
      <c r="L31" s="108" t="s">
        <v>246</v>
      </c>
      <c r="M31" s="38" t="s">
        <v>2</v>
      </c>
      <c r="N31" s="108" t="s">
        <v>246</v>
      </c>
      <c r="O31" s="38" t="s">
        <v>2</v>
      </c>
      <c r="P31" s="108" t="s">
        <v>246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270" t="s">
        <v>85</v>
      </c>
      <c r="B32" s="55" t="s">
        <v>50</v>
      </c>
      <c r="C32" s="56"/>
      <c r="D32" s="56"/>
      <c r="E32" s="15" t="s">
        <v>41</v>
      </c>
      <c r="F32" s="66">
        <v>213</v>
      </c>
      <c r="G32" s="146">
        <v>220</v>
      </c>
      <c r="H32" s="109">
        <v>441</v>
      </c>
      <c r="I32" s="111">
        <v>433</v>
      </c>
      <c r="J32" s="109">
        <v>1001</v>
      </c>
      <c r="K32" s="112">
        <v>841</v>
      </c>
      <c r="L32" s="66">
        <v>1358</v>
      </c>
      <c r="M32" s="146">
        <v>3193</v>
      </c>
      <c r="N32" s="66">
        <v>883</v>
      </c>
      <c r="O32" s="146">
        <v>415</v>
      </c>
      <c r="P32" s="109">
        <v>3022</v>
      </c>
      <c r="Q32" s="147">
        <v>2998</v>
      </c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271"/>
      <c r="B33" s="8"/>
      <c r="C33" s="52" t="s">
        <v>70</v>
      </c>
      <c r="D33" s="53"/>
      <c r="E33" s="99"/>
      <c r="F33" s="68">
        <v>26</v>
      </c>
      <c r="G33" s="149">
        <v>25</v>
      </c>
      <c r="H33" s="68">
        <v>55</v>
      </c>
      <c r="I33" s="124">
        <v>52</v>
      </c>
      <c r="J33" s="68">
        <v>1001</v>
      </c>
      <c r="K33" s="125">
        <v>841</v>
      </c>
      <c r="L33" s="68">
        <v>1327</v>
      </c>
      <c r="M33" s="149">
        <v>3159</v>
      </c>
      <c r="N33" s="68">
        <v>844</v>
      </c>
      <c r="O33" s="149">
        <v>364</v>
      </c>
      <c r="P33" s="68">
        <v>2793</v>
      </c>
      <c r="Q33" s="123">
        <v>2611</v>
      </c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271"/>
      <c r="B34" s="8"/>
      <c r="C34" s="24"/>
      <c r="D34" s="30" t="s">
        <v>71</v>
      </c>
      <c r="E34" s="94"/>
      <c r="F34" s="70">
        <v>26</v>
      </c>
      <c r="G34" s="114">
        <v>25</v>
      </c>
      <c r="H34" s="70">
        <v>55</v>
      </c>
      <c r="I34" s="115">
        <v>52</v>
      </c>
      <c r="J34" s="70">
        <v>335</v>
      </c>
      <c r="K34" s="116">
        <v>314</v>
      </c>
      <c r="L34" s="70">
        <v>1327</v>
      </c>
      <c r="M34" s="114">
        <v>3159</v>
      </c>
      <c r="N34" s="70">
        <v>844</v>
      </c>
      <c r="O34" s="114">
        <v>364</v>
      </c>
      <c r="P34" s="70">
        <v>0</v>
      </c>
      <c r="Q34" s="126">
        <v>0</v>
      </c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271"/>
      <c r="B35" s="10"/>
      <c r="C35" s="62" t="s">
        <v>72</v>
      </c>
      <c r="D35" s="63"/>
      <c r="E35" s="100"/>
      <c r="F35" s="119">
        <v>187</v>
      </c>
      <c r="G35" s="120">
        <v>195</v>
      </c>
      <c r="H35" s="119">
        <v>386</v>
      </c>
      <c r="I35" s="121">
        <v>381</v>
      </c>
      <c r="J35" s="150">
        <v>0</v>
      </c>
      <c r="K35" s="151">
        <v>0</v>
      </c>
      <c r="L35" s="119">
        <v>31</v>
      </c>
      <c r="M35" s="120">
        <v>34</v>
      </c>
      <c r="N35" s="119">
        <v>39</v>
      </c>
      <c r="O35" s="120">
        <v>51</v>
      </c>
      <c r="P35" s="119">
        <v>229</v>
      </c>
      <c r="Q35" s="137">
        <v>387</v>
      </c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271"/>
      <c r="B36" s="50" t="s">
        <v>53</v>
      </c>
      <c r="C36" s="51"/>
      <c r="D36" s="51"/>
      <c r="E36" s="15" t="s">
        <v>42</v>
      </c>
      <c r="F36" s="66">
        <v>213</v>
      </c>
      <c r="G36" s="146">
        <v>220</v>
      </c>
      <c r="H36" s="66">
        <v>441</v>
      </c>
      <c r="I36" s="134">
        <v>433</v>
      </c>
      <c r="J36" s="66">
        <v>279</v>
      </c>
      <c r="K36" s="135">
        <v>345</v>
      </c>
      <c r="L36" s="66">
        <v>88</v>
      </c>
      <c r="M36" s="146">
        <v>89</v>
      </c>
      <c r="N36" s="66">
        <v>31</v>
      </c>
      <c r="O36" s="146">
        <v>40</v>
      </c>
      <c r="P36" s="66">
        <v>2921</v>
      </c>
      <c r="Q36" s="133">
        <v>2854</v>
      </c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271"/>
      <c r="B37" s="8"/>
      <c r="C37" s="30" t="s">
        <v>73</v>
      </c>
      <c r="D37" s="43"/>
      <c r="E37" s="94"/>
      <c r="F37" s="70">
        <v>175</v>
      </c>
      <c r="G37" s="114">
        <v>177</v>
      </c>
      <c r="H37" s="70">
        <v>417</v>
      </c>
      <c r="I37" s="115">
        <v>403</v>
      </c>
      <c r="J37" s="70">
        <v>172</v>
      </c>
      <c r="K37" s="116">
        <v>209</v>
      </c>
      <c r="L37" s="70">
        <v>22</v>
      </c>
      <c r="M37" s="114">
        <v>0</v>
      </c>
      <c r="N37" s="70">
        <v>0</v>
      </c>
      <c r="O37" s="114">
        <v>0</v>
      </c>
      <c r="P37" s="70">
        <v>2789</v>
      </c>
      <c r="Q37" s="126">
        <v>2706</v>
      </c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271"/>
      <c r="B38" s="10"/>
      <c r="C38" s="30" t="s">
        <v>74</v>
      </c>
      <c r="D38" s="43"/>
      <c r="E38" s="94"/>
      <c r="F38" s="69">
        <v>38</v>
      </c>
      <c r="G38" s="126">
        <v>43</v>
      </c>
      <c r="H38" s="70">
        <v>24</v>
      </c>
      <c r="I38" s="115">
        <v>30</v>
      </c>
      <c r="J38" s="70">
        <v>107</v>
      </c>
      <c r="K38" s="151">
        <v>136</v>
      </c>
      <c r="L38" s="70">
        <v>66</v>
      </c>
      <c r="M38" s="114">
        <v>89</v>
      </c>
      <c r="N38" s="70">
        <v>31</v>
      </c>
      <c r="O38" s="114">
        <v>40</v>
      </c>
      <c r="P38" s="70">
        <v>132</v>
      </c>
      <c r="Q38" s="126">
        <v>148</v>
      </c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272"/>
      <c r="B39" s="11" t="s">
        <v>75</v>
      </c>
      <c r="C39" s="12"/>
      <c r="D39" s="12"/>
      <c r="E39" s="98" t="s">
        <v>165</v>
      </c>
      <c r="F39" s="73">
        <f aca="true" t="shared" si="4" ref="F39:Q39">F32-F36</f>
        <v>0</v>
      </c>
      <c r="G39" s="138">
        <f t="shared" si="4"/>
        <v>0</v>
      </c>
      <c r="H39" s="73">
        <f t="shared" si="4"/>
        <v>0</v>
      </c>
      <c r="I39" s="138">
        <f t="shared" si="4"/>
        <v>0</v>
      </c>
      <c r="J39" s="73">
        <f t="shared" si="4"/>
        <v>722</v>
      </c>
      <c r="K39" s="138">
        <f t="shared" si="4"/>
        <v>496</v>
      </c>
      <c r="L39" s="73">
        <f t="shared" si="4"/>
        <v>1270</v>
      </c>
      <c r="M39" s="138">
        <f t="shared" si="4"/>
        <v>3104</v>
      </c>
      <c r="N39" s="73">
        <f>N32-N36</f>
        <v>852</v>
      </c>
      <c r="O39" s="138">
        <f>O32-O36</f>
        <v>375</v>
      </c>
      <c r="P39" s="73">
        <f t="shared" si="4"/>
        <v>101</v>
      </c>
      <c r="Q39" s="138">
        <f t="shared" si="4"/>
        <v>144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270" t="s">
        <v>86</v>
      </c>
      <c r="B40" s="50" t="s">
        <v>76</v>
      </c>
      <c r="C40" s="51"/>
      <c r="D40" s="51"/>
      <c r="E40" s="15" t="s">
        <v>44</v>
      </c>
      <c r="F40" s="65">
        <v>328</v>
      </c>
      <c r="G40" s="133">
        <v>300</v>
      </c>
      <c r="H40" s="66">
        <v>404</v>
      </c>
      <c r="I40" s="134">
        <v>350</v>
      </c>
      <c r="J40" s="66">
        <v>2400</v>
      </c>
      <c r="K40" s="135">
        <v>1553</v>
      </c>
      <c r="L40" s="66">
        <v>859</v>
      </c>
      <c r="M40" s="146">
        <v>1716</v>
      </c>
      <c r="N40" s="66">
        <v>2028</v>
      </c>
      <c r="O40" s="146">
        <v>1621</v>
      </c>
      <c r="P40" s="66">
        <v>1687</v>
      </c>
      <c r="Q40" s="133">
        <v>1753</v>
      </c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273"/>
      <c r="B41" s="10"/>
      <c r="C41" s="30" t="s">
        <v>77</v>
      </c>
      <c r="D41" s="43"/>
      <c r="E41" s="94"/>
      <c r="F41" s="152">
        <v>24</v>
      </c>
      <c r="G41" s="153">
        <v>0</v>
      </c>
      <c r="H41" s="150">
        <v>89</v>
      </c>
      <c r="I41" s="151">
        <v>31</v>
      </c>
      <c r="J41" s="70">
        <v>2400</v>
      </c>
      <c r="K41" s="116">
        <v>1080</v>
      </c>
      <c r="L41" s="70">
        <v>539</v>
      </c>
      <c r="M41" s="114">
        <v>684</v>
      </c>
      <c r="N41" s="70">
        <v>1726</v>
      </c>
      <c r="O41" s="114">
        <v>764</v>
      </c>
      <c r="P41" s="70">
        <v>318</v>
      </c>
      <c r="Q41" s="126">
        <v>230</v>
      </c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273"/>
      <c r="B42" s="50" t="s">
        <v>64</v>
      </c>
      <c r="C42" s="51"/>
      <c r="D42" s="51"/>
      <c r="E42" s="15" t="s">
        <v>45</v>
      </c>
      <c r="F42" s="65">
        <v>328</v>
      </c>
      <c r="G42" s="133">
        <v>300</v>
      </c>
      <c r="H42" s="66">
        <v>404</v>
      </c>
      <c r="I42" s="134">
        <v>350</v>
      </c>
      <c r="J42" s="66">
        <v>3263</v>
      </c>
      <c r="K42" s="135">
        <v>1992</v>
      </c>
      <c r="L42" s="66">
        <v>1890</v>
      </c>
      <c r="M42" s="146">
        <v>2113</v>
      </c>
      <c r="N42" s="66">
        <v>2880</v>
      </c>
      <c r="O42" s="146">
        <v>1991</v>
      </c>
      <c r="P42" s="66">
        <v>1602</v>
      </c>
      <c r="Q42" s="133">
        <v>2045</v>
      </c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273"/>
      <c r="B43" s="10"/>
      <c r="C43" s="30" t="s">
        <v>78</v>
      </c>
      <c r="D43" s="43"/>
      <c r="E43" s="94"/>
      <c r="F43" s="69">
        <v>305</v>
      </c>
      <c r="G43" s="126">
        <v>300</v>
      </c>
      <c r="H43" s="70">
        <v>315</v>
      </c>
      <c r="I43" s="115">
        <v>319</v>
      </c>
      <c r="J43" s="150">
        <v>1247</v>
      </c>
      <c r="K43" s="151">
        <v>1634</v>
      </c>
      <c r="L43" s="70">
        <v>1404</v>
      </c>
      <c r="M43" s="114">
        <v>1469</v>
      </c>
      <c r="N43" s="70">
        <v>1112</v>
      </c>
      <c r="O43" s="114">
        <v>1179</v>
      </c>
      <c r="P43" s="70">
        <v>525</v>
      </c>
      <c r="Q43" s="126">
        <v>633</v>
      </c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274"/>
      <c r="B44" s="47" t="s">
        <v>75</v>
      </c>
      <c r="C44" s="31"/>
      <c r="D44" s="31"/>
      <c r="E44" s="98" t="s">
        <v>166</v>
      </c>
      <c r="F44" s="128">
        <f aca="true" t="shared" si="5" ref="F44:Q44">F40-F42</f>
        <v>0</v>
      </c>
      <c r="G44" s="129">
        <f t="shared" si="5"/>
        <v>0</v>
      </c>
      <c r="H44" s="128">
        <f t="shared" si="5"/>
        <v>0</v>
      </c>
      <c r="I44" s="129">
        <f t="shared" si="5"/>
        <v>0</v>
      </c>
      <c r="J44" s="128">
        <f t="shared" si="5"/>
        <v>-863</v>
      </c>
      <c r="K44" s="129">
        <f t="shared" si="5"/>
        <v>-439</v>
      </c>
      <c r="L44" s="128">
        <f t="shared" si="5"/>
        <v>-1031</v>
      </c>
      <c r="M44" s="129">
        <f t="shared" si="5"/>
        <v>-397</v>
      </c>
      <c r="N44" s="128">
        <f>N40-N42</f>
        <v>-852</v>
      </c>
      <c r="O44" s="129">
        <f>O40-O42</f>
        <v>-370</v>
      </c>
      <c r="P44" s="128">
        <f t="shared" si="5"/>
        <v>85</v>
      </c>
      <c r="Q44" s="129">
        <f t="shared" si="5"/>
        <v>-292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77" t="s">
        <v>87</v>
      </c>
      <c r="B45" s="25" t="s">
        <v>79</v>
      </c>
      <c r="C45" s="20"/>
      <c r="D45" s="20"/>
      <c r="E45" s="97" t="s">
        <v>167</v>
      </c>
      <c r="F45" s="154">
        <f aca="true" t="shared" si="6" ref="F45:Q45">F39+F44</f>
        <v>0</v>
      </c>
      <c r="G45" s="155">
        <f t="shared" si="6"/>
        <v>0</v>
      </c>
      <c r="H45" s="154">
        <f t="shared" si="6"/>
        <v>0</v>
      </c>
      <c r="I45" s="155">
        <f t="shared" si="6"/>
        <v>0</v>
      </c>
      <c r="J45" s="154">
        <f t="shared" si="6"/>
        <v>-141</v>
      </c>
      <c r="K45" s="155">
        <f t="shared" si="6"/>
        <v>57</v>
      </c>
      <c r="L45" s="154">
        <f t="shared" si="6"/>
        <v>239</v>
      </c>
      <c r="M45" s="155">
        <f t="shared" si="6"/>
        <v>2707</v>
      </c>
      <c r="N45" s="154">
        <f>N39+N44</f>
        <v>0</v>
      </c>
      <c r="O45" s="155">
        <f>O39+O44</f>
        <v>5</v>
      </c>
      <c r="P45" s="154">
        <f t="shared" si="6"/>
        <v>186</v>
      </c>
      <c r="Q45" s="155">
        <f t="shared" si="6"/>
        <v>-148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78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70">
        <v>0</v>
      </c>
      <c r="O46" s="114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78"/>
      <c r="B47" s="44" t="s">
        <v>81</v>
      </c>
      <c r="C47" s="43"/>
      <c r="D47" s="43"/>
      <c r="E47" s="43"/>
      <c r="F47" s="70">
        <v>1</v>
      </c>
      <c r="G47" s="114">
        <v>1</v>
      </c>
      <c r="H47" s="70">
        <v>2</v>
      </c>
      <c r="I47" s="115">
        <v>2</v>
      </c>
      <c r="J47" s="70">
        <v>96</v>
      </c>
      <c r="K47" s="116">
        <v>237</v>
      </c>
      <c r="L47" s="70">
        <v>3398</v>
      </c>
      <c r="M47" s="114">
        <v>3158</v>
      </c>
      <c r="N47" s="70">
        <v>9</v>
      </c>
      <c r="O47" s="114">
        <v>9</v>
      </c>
      <c r="P47" s="70">
        <v>5378</v>
      </c>
      <c r="Q47" s="126">
        <v>5192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79"/>
      <c r="B48" s="47" t="s">
        <v>82</v>
      </c>
      <c r="C48" s="31"/>
      <c r="D48" s="31"/>
      <c r="E48" s="31"/>
      <c r="F48" s="74">
        <v>1</v>
      </c>
      <c r="G48" s="156">
        <v>1</v>
      </c>
      <c r="H48" s="74">
        <v>2</v>
      </c>
      <c r="I48" s="157">
        <v>2</v>
      </c>
      <c r="J48" s="74">
        <v>96</v>
      </c>
      <c r="K48" s="158">
        <v>237</v>
      </c>
      <c r="L48" s="74">
        <v>3398</v>
      </c>
      <c r="M48" s="156">
        <v>3158</v>
      </c>
      <c r="N48" s="74">
        <v>9</v>
      </c>
      <c r="O48" s="156">
        <v>9</v>
      </c>
      <c r="P48" s="74">
        <v>5146</v>
      </c>
      <c r="Q48" s="138">
        <v>5095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H6:I6"/>
    <mergeCell ref="J6:K6"/>
    <mergeCell ref="L6:M6"/>
    <mergeCell ref="K25:K26"/>
    <mergeCell ref="L25:L26"/>
    <mergeCell ref="M25:M26"/>
    <mergeCell ref="A45:A48"/>
    <mergeCell ref="P6:Q6"/>
    <mergeCell ref="N6:O6"/>
    <mergeCell ref="A8:A18"/>
    <mergeCell ref="A19:A27"/>
    <mergeCell ref="E25:E26"/>
    <mergeCell ref="J25:J26"/>
    <mergeCell ref="N30:O30"/>
    <mergeCell ref="A6:E7"/>
    <mergeCell ref="F6:G6"/>
    <mergeCell ref="A32:A39"/>
    <mergeCell ref="A40:A44"/>
    <mergeCell ref="N25:N26"/>
    <mergeCell ref="O25:O26"/>
    <mergeCell ref="F25:F26"/>
    <mergeCell ref="G25:G26"/>
    <mergeCell ref="Q25:Q26"/>
    <mergeCell ref="A30:E31"/>
    <mergeCell ref="F30:G30"/>
    <mergeCell ref="H30:I30"/>
    <mergeCell ref="J30:K30"/>
    <mergeCell ref="L30:M30"/>
    <mergeCell ref="P30:Q30"/>
    <mergeCell ref="P25:P26"/>
    <mergeCell ref="H25:H26"/>
    <mergeCell ref="I25:I2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3">
      <selection activeCell="E34" sqref="E34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250</v>
      </c>
      <c r="D1" s="215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247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00" t="s">
        <v>267</v>
      </c>
      <c r="F6" s="301"/>
      <c r="G6" s="300"/>
      <c r="H6" s="301"/>
      <c r="I6" s="219"/>
      <c r="J6" s="220"/>
      <c r="K6" s="300"/>
      <c r="L6" s="301"/>
      <c r="M6" s="300"/>
      <c r="N6" s="301"/>
    </row>
    <row r="7" spans="1:14" ht="15" customHeight="1">
      <c r="A7" s="59"/>
      <c r="B7" s="60"/>
      <c r="C7" s="60"/>
      <c r="D7" s="60"/>
      <c r="E7" s="221" t="s">
        <v>246</v>
      </c>
      <c r="F7" s="222" t="s">
        <v>2</v>
      </c>
      <c r="G7" s="221" t="s">
        <v>246</v>
      </c>
      <c r="H7" s="222" t="s">
        <v>2</v>
      </c>
      <c r="I7" s="221" t="s">
        <v>246</v>
      </c>
      <c r="J7" s="222" t="s">
        <v>2</v>
      </c>
      <c r="K7" s="221" t="s">
        <v>246</v>
      </c>
      <c r="L7" s="222" t="s">
        <v>2</v>
      </c>
      <c r="M7" s="221" t="s">
        <v>246</v>
      </c>
      <c r="N7" s="252" t="s">
        <v>2</v>
      </c>
    </row>
    <row r="8" spans="1:14" ht="18" customHeight="1">
      <c r="A8" s="255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/>
      <c r="H8" s="227"/>
      <c r="I8" s="225"/>
      <c r="J8" s="226"/>
      <c r="K8" s="225"/>
      <c r="L8" s="227"/>
      <c r="M8" s="225"/>
      <c r="N8" s="227"/>
    </row>
    <row r="9" spans="1:14" ht="18" customHeight="1">
      <c r="A9" s="256"/>
      <c r="B9" s="255" t="s">
        <v>173</v>
      </c>
      <c r="C9" s="180" t="s">
        <v>174</v>
      </c>
      <c r="D9" s="181"/>
      <c r="E9" s="228">
        <v>100</v>
      </c>
      <c r="F9" s="229">
        <v>100</v>
      </c>
      <c r="G9" s="228"/>
      <c r="H9" s="230"/>
      <c r="I9" s="228"/>
      <c r="J9" s="229"/>
      <c r="K9" s="228"/>
      <c r="L9" s="230"/>
      <c r="M9" s="228"/>
      <c r="N9" s="230"/>
    </row>
    <row r="10" spans="1:14" ht="18" customHeight="1">
      <c r="A10" s="256"/>
      <c r="B10" s="256"/>
      <c r="C10" s="44" t="s">
        <v>175</v>
      </c>
      <c r="D10" s="43"/>
      <c r="E10" s="231">
        <v>100</v>
      </c>
      <c r="F10" s="232">
        <v>100</v>
      </c>
      <c r="G10" s="231"/>
      <c r="H10" s="233"/>
      <c r="I10" s="231"/>
      <c r="J10" s="232"/>
      <c r="K10" s="231"/>
      <c r="L10" s="233"/>
      <c r="M10" s="231"/>
      <c r="N10" s="233"/>
    </row>
    <row r="11" spans="1:14" ht="18" customHeight="1">
      <c r="A11" s="256"/>
      <c r="B11" s="256"/>
      <c r="C11" s="44" t="s">
        <v>176</v>
      </c>
      <c r="D11" s="43"/>
      <c r="E11" s="231">
        <v>0</v>
      </c>
      <c r="F11" s="253">
        <v>0</v>
      </c>
      <c r="G11" s="231"/>
      <c r="H11" s="233"/>
      <c r="I11" s="231"/>
      <c r="J11" s="232"/>
      <c r="K11" s="231"/>
      <c r="L11" s="233"/>
      <c r="M11" s="231"/>
      <c r="N11" s="233"/>
    </row>
    <row r="12" spans="1:14" ht="18" customHeight="1">
      <c r="A12" s="256"/>
      <c r="B12" s="256"/>
      <c r="C12" s="44" t="s">
        <v>177</v>
      </c>
      <c r="D12" s="43"/>
      <c r="E12" s="231">
        <v>0</v>
      </c>
      <c r="F12" s="253">
        <v>0</v>
      </c>
      <c r="G12" s="231"/>
      <c r="H12" s="233"/>
      <c r="I12" s="231"/>
      <c r="J12" s="232"/>
      <c r="K12" s="231"/>
      <c r="L12" s="233"/>
      <c r="M12" s="231"/>
      <c r="N12" s="233"/>
    </row>
    <row r="13" spans="1:14" ht="18" customHeight="1">
      <c r="A13" s="256"/>
      <c r="B13" s="256"/>
      <c r="C13" s="44" t="s">
        <v>178</v>
      </c>
      <c r="D13" s="43"/>
      <c r="E13" s="231">
        <v>0</v>
      </c>
      <c r="F13" s="253">
        <v>0</v>
      </c>
      <c r="G13" s="231"/>
      <c r="H13" s="233"/>
      <c r="I13" s="231"/>
      <c r="J13" s="232"/>
      <c r="K13" s="231"/>
      <c r="L13" s="233"/>
      <c r="M13" s="231"/>
      <c r="N13" s="233"/>
    </row>
    <row r="14" spans="1:14" ht="18" customHeight="1">
      <c r="A14" s="257"/>
      <c r="B14" s="257"/>
      <c r="C14" s="47" t="s">
        <v>179</v>
      </c>
      <c r="D14" s="31"/>
      <c r="E14" s="234">
        <v>0</v>
      </c>
      <c r="F14" s="254">
        <v>0</v>
      </c>
      <c r="G14" s="234"/>
      <c r="H14" s="236"/>
      <c r="I14" s="234"/>
      <c r="J14" s="235"/>
      <c r="K14" s="234"/>
      <c r="L14" s="236"/>
      <c r="M14" s="234"/>
      <c r="N14" s="236"/>
    </row>
    <row r="15" spans="1:14" ht="18" customHeight="1">
      <c r="A15" s="297" t="s">
        <v>180</v>
      </c>
      <c r="B15" s="255" t="s">
        <v>181</v>
      </c>
      <c r="C15" s="180" t="s">
        <v>182</v>
      </c>
      <c r="D15" s="181"/>
      <c r="E15" s="237">
        <v>7708</v>
      </c>
      <c r="F15" s="238">
        <v>9016</v>
      </c>
      <c r="G15" s="237"/>
      <c r="H15" s="155"/>
      <c r="I15" s="237"/>
      <c r="J15" s="238"/>
      <c r="K15" s="237"/>
      <c r="L15" s="155"/>
      <c r="M15" s="237"/>
      <c r="N15" s="155"/>
    </row>
    <row r="16" spans="1:14" ht="18" customHeight="1">
      <c r="A16" s="256"/>
      <c r="B16" s="256"/>
      <c r="C16" s="44" t="s">
        <v>183</v>
      </c>
      <c r="D16" s="43"/>
      <c r="E16" s="70">
        <v>1669</v>
      </c>
      <c r="F16" s="115">
        <v>1474</v>
      </c>
      <c r="G16" s="70"/>
      <c r="H16" s="126"/>
      <c r="I16" s="70"/>
      <c r="J16" s="115"/>
      <c r="K16" s="70"/>
      <c r="L16" s="126"/>
      <c r="M16" s="70"/>
      <c r="N16" s="126"/>
    </row>
    <row r="17" spans="1:14" ht="18" customHeight="1">
      <c r="A17" s="256"/>
      <c r="B17" s="256"/>
      <c r="C17" s="44" t="s">
        <v>184</v>
      </c>
      <c r="D17" s="43"/>
      <c r="E17" s="70">
        <v>0</v>
      </c>
      <c r="F17" s="115">
        <v>0</v>
      </c>
      <c r="G17" s="70"/>
      <c r="H17" s="126"/>
      <c r="I17" s="70"/>
      <c r="J17" s="115"/>
      <c r="K17" s="70"/>
      <c r="L17" s="126"/>
      <c r="M17" s="70"/>
      <c r="N17" s="126"/>
    </row>
    <row r="18" spans="1:14" ht="18" customHeight="1">
      <c r="A18" s="256"/>
      <c r="B18" s="257"/>
      <c r="C18" s="47" t="s">
        <v>185</v>
      </c>
      <c r="D18" s="31"/>
      <c r="E18" s="73">
        <v>9377</v>
      </c>
      <c r="F18" s="239">
        <v>10490</v>
      </c>
      <c r="G18" s="73"/>
      <c r="H18" s="239"/>
      <c r="I18" s="73"/>
      <c r="J18" s="239"/>
      <c r="K18" s="73"/>
      <c r="L18" s="239"/>
      <c r="M18" s="73"/>
      <c r="N18" s="239"/>
    </row>
    <row r="19" spans="1:14" ht="18" customHeight="1">
      <c r="A19" s="256"/>
      <c r="B19" s="255" t="s">
        <v>186</v>
      </c>
      <c r="C19" s="180" t="s">
        <v>187</v>
      </c>
      <c r="D19" s="181"/>
      <c r="E19" s="154">
        <v>71</v>
      </c>
      <c r="F19" s="155">
        <v>25</v>
      </c>
      <c r="G19" s="154"/>
      <c r="H19" s="155"/>
      <c r="I19" s="154"/>
      <c r="J19" s="155"/>
      <c r="K19" s="154"/>
      <c r="L19" s="155"/>
      <c r="M19" s="154"/>
      <c r="N19" s="155"/>
    </row>
    <row r="20" spans="1:14" ht="18" customHeight="1">
      <c r="A20" s="256"/>
      <c r="B20" s="256"/>
      <c r="C20" s="44" t="s">
        <v>188</v>
      </c>
      <c r="D20" s="43"/>
      <c r="E20" s="69">
        <v>4544</v>
      </c>
      <c r="F20" s="126">
        <v>5766</v>
      </c>
      <c r="G20" s="69"/>
      <c r="H20" s="126"/>
      <c r="I20" s="69"/>
      <c r="J20" s="126"/>
      <c r="K20" s="69"/>
      <c r="L20" s="126"/>
      <c r="M20" s="69"/>
      <c r="N20" s="126"/>
    </row>
    <row r="21" spans="1:14" s="244" customFormat="1" ht="18" customHeight="1">
      <c r="A21" s="256"/>
      <c r="B21" s="256"/>
      <c r="C21" s="240" t="s">
        <v>189</v>
      </c>
      <c r="D21" s="241"/>
      <c r="E21" s="242">
        <v>0</v>
      </c>
      <c r="F21" s="243">
        <v>0</v>
      </c>
      <c r="G21" s="242"/>
      <c r="H21" s="243"/>
      <c r="I21" s="242"/>
      <c r="J21" s="243"/>
      <c r="K21" s="242"/>
      <c r="L21" s="243"/>
      <c r="M21" s="242"/>
      <c r="N21" s="243"/>
    </row>
    <row r="22" spans="1:14" ht="18" customHeight="1">
      <c r="A22" s="256"/>
      <c r="B22" s="257"/>
      <c r="C22" s="11" t="s">
        <v>190</v>
      </c>
      <c r="D22" s="12"/>
      <c r="E22" s="73">
        <v>4615</v>
      </c>
      <c r="F22" s="138">
        <v>5791</v>
      </c>
      <c r="G22" s="73"/>
      <c r="H22" s="138"/>
      <c r="I22" s="73"/>
      <c r="J22" s="138"/>
      <c r="K22" s="73"/>
      <c r="L22" s="138"/>
      <c r="M22" s="73"/>
      <c r="N22" s="138"/>
    </row>
    <row r="23" spans="1:14" ht="18" customHeight="1">
      <c r="A23" s="256"/>
      <c r="B23" s="255" t="s">
        <v>191</v>
      </c>
      <c r="C23" s="180" t="s">
        <v>192</v>
      </c>
      <c r="D23" s="181"/>
      <c r="E23" s="154">
        <v>100</v>
      </c>
      <c r="F23" s="155">
        <v>100</v>
      </c>
      <c r="G23" s="154"/>
      <c r="H23" s="155"/>
      <c r="I23" s="154"/>
      <c r="J23" s="155"/>
      <c r="K23" s="154"/>
      <c r="L23" s="155"/>
      <c r="M23" s="154"/>
      <c r="N23" s="155"/>
    </row>
    <row r="24" spans="1:14" ht="18" customHeight="1">
      <c r="A24" s="256"/>
      <c r="B24" s="256"/>
      <c r="C24" s="44" t="s">
        <v>193</v>
      </c>
      <c r="D24" s="43"/>
      <c r="E24" s="69">
        <v>4662</v>
      </c>
      <c r="F24" s="126">
        <v>4599</v>
      </c>
      <c r="G24" s="69"/>
      <c r="H24" s="126"/>
      <c r="I24" s="69"/>
      <c r="J24" s="126"/>
      <c r="K24" s="69"/>
      <c r="L24" s="126"/>
      <c r="M24" s="69"/>
      <c r="N24" s="126"/>
    </row>
    <row r="25" spans="1:14" ht="18" customHeight="1">
      <c r="A25" s="256"/>
      <c r="B25" s="256"/>
      <c r="C25" s="44" t="s">
        <v>194</v>
      </c>
      <c r="D25" s="43"/>
      <c r="E25" s="69">
        <v>0</v>
      </c>
      <c r="F25" s="126">
        <v>0</v>
      </c>
      <c r="G25" s="69"/>
      <c r="H25" s="126"/>
      <c r="I25" s="69"/>
      <c r="J25" s="126"/>
      <c r="K25" s="69"/>
      <c r="L25" s="126"/>
      <c r="M25" s="69"/>
      <c r="N25" s="126"/>
    </row>
    <row r="26" spans="1:14" ht="18" customHeight="1">
      <c r="A26" s="256"/>
      <c r="B26" s="257"/>
      <c r="C26" s="45" t="s">
        <v>195</v>
      </c>
      <c r="D26" s="46"/>
      <c r="E26" s="71">
        <v>4762</v>
      </c>
      <c r="F26" s="138">
        <v>4699</v>
      </c>
      <c r="G26" s="71"/>
      <c r="H26" s="138"/>
      <c r="I26" s="157"/>
      <c r="J26" s="138"/>
      <c r="K26" s="71"/>
      <c r="L26" s="138"/>
      <c r="M26" s="71"/>
      <c r="N26" s="138"/>
    </row>
    <row r="27" spans="1:14" ht="18" customHeight="1">
      <c r="A27" s="257"/>
      <c r="B27" s="47" t="s">
        <v>196</v>
      </c>
      <c r="C27" s="31"/>
      <c r="D27" s="31"/>
      <c r="E27" s="245">
        <v>9377</v>
      </c>
      <c r="F27" s="138">
        <v>10490</v>
      </c>
      <c r="G27" s="73"/>
      <c r="H27" s="138"/>
      <c r="I27" s="245"/>
      <c r="J27" s="138"/>
      <c r="K27" s="73"/>
      <c r="L27" s="138"/>
      <c r="M27" s="73"/>
      <c r="N27" s="138"/>
    </row>
    <row r="28" spans="1:14" ht="18" customHeight="1">
      <c r="A28" s="255" t="s">
        <v>197</v>
      </c>
      <c r="B28" s="255" t="s">
        <v>198</v>
      </c>
      <c r="C28" s="180" t="s">
        <v>199</v>
      </c>
      <c r="D28" s="246" t="s">
        <v>41</v>
      </c>
      <c r="E28" s="154">
        <v>3002</v>
      </c>
      <c r="F28" s="155">
        <v>3862</v>
      </c>
      <c r="G28" s="154"/>
      <c r="H28" s="155"/>
      <c r="I28" s="154"/>
      <c r="J28" s="155"/>
      <c r="K28" s="154"/>
      <c r="L28" s="155"/>
      <c r="M28" s="154"/>
      <c r="N28" s="155"/>
    </row>
    <row r="29" spans="1:14" ht="18" customHeight="1">
      <c r="A29" s="256"/>
      <c r="B29" s="256"/>
      <c r="C29" s="44" t="s">
        <v>200</v>
      </c>
      <c r="D29" s="247" t="s">
        <v>42</v>
      </c>
      <c r="E29" s="69">
        <v>2944</v>
      </c>
      <c r="F29" s="126">
        <v>3790</v>
      </c>
      <c r="G29" s="69"/>
      <c r="H29" s="126"/>
      <c r="I29" s="69"/>
      <c r="J29" s="126"/>
      <c r="K29" s="69"/>
      <c r="L29" s="126"/>
      <c r="M29" s="69"/>
      <c r="N29" s="126"/>
    </row>
    <row r="30" spans="1:14" ht="18" customHeight="1">
      <c r="A30" s="256"/>
      <c r="B30" s="256"/>
      <c r="C30" s="44" t="s">
        <v>201</v>
      </c>
      <c r="D30" s="247" t="s">
        <v>202</v>
      </c>
      <c r="E30" s="69">
        <v>52</v>
      </c>
      <c r="F30" s="126">
        <v>52</v>
      </c>
      <c r="G30" s="70"/>
      <c r="H30" s="126"/>
      <c r="I30" s="69"/>
      <c r="J30" s="126"/>
      <c r="K30" s="69"/>
      <c r="L30" s="126"/>
      <c r="M30" s="69"/>
      <c r="N30" s="126"/>
    </row>
    <row r="31" spans="1:15" ht="18" customHeight="1">
      <c r="A31" s="256"/>
      <c r="B31" s="256"/>
      <c r="C31" s="11" t="s">
        <v>203</v>
      </c>
      <c r="D31" s="248" t="s">
        <v>204</v>
      </c>
      <c r="E31" s="73">
        <f aca="true" t="shared" si="0" ref="E31:N31">E28-E29-E30</f>
        <v>6</v>
      </c>
      <c r="F31" s="239">
        <f>F28-F29-F30</f>
        <v>20</v>
      </c>
      <c r="G31" s="73">
        <f t="shared" si="0"/>
        <v>0</v>
      </c>
      <c r="H31" s="239">
        <f t="shared" si="0"/>
        <v>0</v>
      </c>
      <c r="I31" s="73">
        <f t="shared" si="0"/>
        <v>0</v>
      </c>
      <c r="J31" s="249">
        <f t="shared" si="0"/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4" ht="18" customHeight="1">
      <c r="A32" s="256"/>
      <c r="B32" s="256"/>
      <c r="C32" s="180" t="s">
        <v>205</v>
      </c>
      <c r="D32" s="246" t="s">
        <v>206</v>
      </c>
      <c r="E32" s="154">
        <v>76</v>
      </c>
      <c r="F32" s="155">
        <v>76</v>
      </c>
      <c r="G32" s="154"/>
      <c r="H32" s="155"/>
      <c r="I32" s="154"/>
      <c r="J32" s="155"/>
      <c r="K32" s="154"/>
      <c r="L32" s="155"/>
      <c r="M32" s="154"/>
      <c r="N32" s="155"/>
    </row>
    <row r="33" spans="1:14" ht="18" customHeight="1">
      <c r="A33" s="256"/>
      <c r="B33" s="256"/>
      <c r="C33" s="44" t="s">
        <v>207</v>
      </c>
      <c r="D33" s="247" t="s">
        <v>208</v>
      </c>
      <c r="E33" s="69">
        <v>19</v>
      </c>
      <c r="F33" s="126">
        <v>19</v>
      </c>
      <c r="G33" s="69"/>
      <c r="H33" s="126"/>
      <c r="I33" s="69"/>
      <c r="J33" s="126"/>
      <c r="K33" s="69"/>
      <c r="L33" s="126"/>
      <c r="M33" s="69"/>
      <c r="N33" s="126"/>
    </row>
    <row r="34" spans="1:14" ht="18" customHeight="1">
      <c r="A34" s="256"/>
      <c r="B34" s="257"/>
      <c r="C34" s="11" t="s">
        <v>209</v>
      </c>
      <c r="D34" s="248" t="s">
        <v>210</v>
      </c>
      <c r="E34" s="73">
        <f aca="true" t="shared" si="1" ref="E34:N34">E31+E32-E33</f>
        <v>63</v>
      </c>
      <c r="F34" s="138">
        <f t="shared" si="1"/>
        <v>77</v>
      </c>
      <c r="G34" s="73">
        <f t="shared" si="1"/>
        <v>0</v>
      </c>
      <c r="H34" s="138">
        <f t="shared" si="1"/>
        <v>0</v>
      </c>
      <c r="I34" s="73">
        <f t="shared" si="1"/>
        <v>0</v>
      </c>
      <c r="J34" s="138">
        <f t="shared" si="1"/>
        <v>0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256"/>
      <c r="B35" s="255" t="s">
        <v>211</v>
      </c>
      <c r="C35" s="180" t="s">
        <v>212</v>
      </c>
      <c r="D35" s="246" t="s">
        <v>213</v>
      </c>
      <c r="E35" s="154">
        <v>0</v>
      </c>
      <c r="F35" s="155">
        <v>0</v>
      </c>
      <c r="G35" s="154"/>
      <c r="H35" s="155"/>
      <c r="I35" s="154"/>
      <c r="J35" s="155"/>
      <c r="K35" s="154"/>
      <c r="L35" s="155"/>
      <c r="M35" s="154"/>
      <c r="N35" s="155"/>
    </row>
    <row r="36" spans="1:14" ht="18" customHeight="1">
      <c r="A36" s="256"/>
      <c r="B36" s="256"/>
      <c r="C36" s="44" t="s">
        <v>214</v>
      </c>
      <c r="D36" s="247" t="s">
        <v>215</v>
      </c>
      <c r="E36" s="69">
        <v>0</v>
      </c>
      <c r="F36" s="126">
        <v>0</v>
      </c>
      <c r="G36" s="69"/>
      <c r="H36" s="126"/>
      <c r="I36" s="69"/>
      <c r="J36" s="126"/>
      <c r="K36" s="69"/>
      <c r="L36" s="126"/>
      <c r="M36" s="69"/>
      <c r="N36" s="126"/>
    </row>
    <row r="37" spans="1:14" ht="18" customHeight="1">
      <c r="A37" s="256"/>
      <c r="B37" s="256"/>
      <c r="C37" s="44" t="s">
        <v>216</v>
      </c>
      <c r="D37" s="247" t="s">
        <v>217</v>
      </c>
      <c r="E37" s="69">
        <f aca="true" t="shared" si="2" ref="E37:N37">E34+E35-E36</f>
        <v>63</v>
      </c>
      <c r="F37" s="126">
        <f t="shared" si="2"/>
        <v>77</v>
      </c>
      <c r="G37" s="69">
        <f t="shared" si="2"/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56"/>
      <c r="B38" s="256"/>
      <c r="C38" s="44" t="s">
        <v>218</v>
      </c>
      <c r="D38" s="247" t="s">
        <v>219</v>
      </c>
      <c r="E38" s="69"/>
      <c r="F38" s="126"/>
      <c r="G38" s="69"/>
      <c r="H38" s="126"/>
      <c r="I38" s="69"/>
      <c r="J38" s="126"/>
      <c r="K38" s="69"/>
      <c r="L38" s="126"/>
      <c r="M38" s="69"/>
      <c r="N38" s="126"/>
    </row>
    <row r="39" spans="1:14" ht="18" customHeight="1">
      <c r="A39" s="256"/>
      <c r="B39" s="256"/>
      <c r="C39" s="44" t="s">
        <v>220</v>
      </c>
      <c r="D39" s="247" t="s">
        <v>221</v>
      </c>
      <c r="E39" s="69"/>
      <c r="F39" s="126"/>
      <c r="G39" s="69"/>
      <c r="H39" s="126"/>
      <c r="I39" s="69"/>
      <c r="J39" s="126"/>
      <c r="K39" s="69"/>
      <c r="L39" s="126"/>
      <c r="M39" s="69"/>
      <c r="N39" s="126"/>
    </row>
    <row r="40" spans="1:14" ht="18" customHeight="1">
      <c r="A40" s="256"/>
      <c r="B40" s="256"/>
      <c r="C40" s="44" t="s">
        <v>222</v>
      </c>
      <c r="D40" s="247" t="s">
        <v>223</v>
      </c>
      <c r="E40" s="69"/>
      <c r="F40" s="126"/>
      <c r="G40" s="69"/>
      <c r="H40" s="126"/>
      <c r="I40" s="69"/>
      <c r="J40" s="126"/>
      <c r="K40" s="69"/>
      <c r="L40" s="126"/>
      <c r="M40" s="69"/>
      <c r="N40" s="126"/>
    </row>
    <row r="41" spans="1:14" ht="18" customHeight="1">
      <c r="A41" s="256"/>
      <c r="B41" s="256"/>
      <c r="C41" s="192" t="s">
        <v>224</v>
      </c>
      <c r="D41" s="247" t="s">
        <v>225</v>
      </c>
      <c r="E41" s="69">
        <f aca="true" t="shared" si="3" ref="E41:N41">E34+E35-E36-E40</f>
        <v>63</v>
      </c>
      <c r="F41" s="126">
        <f t="shared" si="3"/>
        <v>77</v>
      </c>
      <c r="G41" s="69">
        <f t="shared" si="3"/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56"/>
      <c r="B42" s="256"/>
      <c r="C42" s="298" t="s">
        <v>226</v>
      </c>
      <c r="D42" s="299"/>
      <c r="E42" s="70">
        <f aca="true" t="shared" si="4" ref="E42:N42">E37+E38-E39-E40</f>
        <v>63</v>
      </c>
      <c r="F42" s="114">
        <f t="shared" si="4"/>
        <v>77</v>
      </c>
      <c r="G42" s="70">
        <f t="shared" si="4"/>
        <v>0</v>
      </c>
      <c r="H42" s="114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56"/>
      <c r="B43" s="256"/>
      <c r="C43" s="44" t="s">
        <v>227</v>
      </c>
      <c r="D43" s="247" t="s">
        <v>228</v>
      </c>
      <c r="E43" s="69"/>
      <c r="F43" s="126"/>
      <c r="G43" s="69"/>
      <c r="H43" s="126"/>
      <c r="I43" s="69"/>
      <c r="J43" s="126"/>
      <c r="K43" s="69"/>
      <c r="L43" s="126"/>
      <c r="M43" s="69"/>
      <c r="N43" s="126"/>
    </row>
    <row r="44" spans="1:14" ht="18" customHeight="1">
      <c r="A44" s="257"/>
      <c r="B44" s="257"/>
      <c r="C44" s="11" t="s">
        <v>229</v>
      </c>
      <c r="D44" s="98" t="s">
        <v>230</v>
      </c>
      <c r="E44" s="73">
        <f aca="true" t="shared" si="5" ref="E44:N44">E41+E43</f>
        <v>63</v>
      </c>
      <c r="F44" s="138">
        <f t="shared" si="5"/>
        <v>77</v>
      </c>
      <c r="G44" s="73">
        <f t="shared" si="5"/>
        <v>0</v>
      </c>
      <c r="H44" s="138">
        <f t="shared" si="5"/>
        <v>0</v>
      </c>
      <c r="I44" s="73">
        <f t="shared" si="5"/>
        <v>0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0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2020-08-31T01:01:26Z</cp:lastPrinted>
  <dcterms:created xsi:type="dcterms:W3CDTF">1999-07-06T05:17:05Z</dcterms:created>
  <dcterms:modified xsi:type="dcterms:W3CDTF">2020-08-31T01:02:58Z</dcterms:modified>
  <cp:category/>
  <cp:version/>
  <cp:contentType/>
  <cp:contentStatus/>
</cp:coreProperties>
</file>