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35" windowWidth="15330" windowHeight="4380" tabRatio="663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'4.公営企業会計決算'!$A$1:$O$49</definedName>
    <definedName name="_xlnm.Print_Area" localSheetId="5">'5.三セク決算'!$A$1:$N$46</definedName>
    <definedName name="Z_1745CEE3_1CEF_4149_AD1E_FBDCDDA02F6A_.wvu.PrintArea" localSheetId="0" hidden="1">'1.普通会計予算'!$A$1:$I$47</definedName>
    <definedName name="Z_1745CEE3_1CEF_4149_AD1E_FBDCDDA02F6A_.wvu.PrintArea" localSheetId="1" hidden="1">'2.公営企業会計予算'!$A$1:$O$49</definedName>
    <definedName name="Z_1745CEE3_1CEF_4149_AD1E_FBDCDDA02F6A_.wvu.PrintArea" localSheetId="2" hidden="1">'3.(1)普通会計決算'!$A$1:$I$47</definedName>
    <definedName name="Z_1745CEE3_1CEF_4149_AD1E_FBDCDDA02F6A_.wvu.PrintArea" localSheetId="3" hidden="1">'3.(2)財政指標等'!$A$1:$I$35</definedName>
    <definedName name="Z_1745CEE3_1CEF_4149_AD1E_FBDCDDA02F6A_.wvu.PrintArea" localSheetId="4" hidden="1">'4.公営企業会計決算'!$A$1:$O$49</definedName>
    <definedName name="Z_1745CEE3_1CEF_4149_AD1E_FBDCDDA02F6A_.wvu.PrintArea" localSheetId="5" hidden="1">'5.三セク決算'!$A$1:$N$46</definedName>
    <definedName name="Z_DDB3BEDE_95FA_4FAD_B34C_398667AE2F58_.wvu.PrintArea" localSheetId="0" hidden="1">'1.普通会計予算'!$A$1:$I$47</definedName>
    <definedName name="Z_DDB3BEDE_95FA_4FAD_B34C_398667AE2F58_.wvu.PrintArea" localSheetId="1" hidden="1">'2.公営企業会計予算'!$A$1:$O$49</definedName>
    <definedName name="Z_DDB3BEDE_95FA_4FAD_B34C_398667AE2F58_.wvu.PrintArea" localSheetId="2" hidden="1">'3.(1)普通会計決算'!$A$1:$I$47</definedName>
    <definedName name="Z_DDB3BEDE_95FA_4FAD_B34C_398667AE2F58_.wvu.PrintArea" localSheetId="3" hidden="1">'3.(2)財政指標等'!$A$1:$I$35</definedName>
    <definedName name="Z_DDB3BEDE_95FA_4FAD_B34C_398667AE2F58_.wvu.PrintArea" localSheetId="4" hidden="1">'4.公営企業会計決算'!$A$1:$O$49</definedName>
    <definedName name="Z_DDB3BEDE_95FA_4FAD_B34C_398667AE2F58_.wvu.PrintArea" localSheetId="5" hidden="1">'5.三セク決算'!$A$1:$N$46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F32" authorId="0">
      <text>
        <r>
          <rPr>
            <sz val="9"/>
            <rFont val="MS P ゴシック"/>
            <family val="3"/>
          </rPr>
          <t>下の内訳＋予備費（140）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F24" authorId="0">
      <text>
        <r>
          <rPr>
            <sz val="9"/>
            <rFont val="MS P ゴシック"/>
            <family val="3"/>
          </rPr>
          <t>端数調整　△１</t>
        </r>
      </text>
    </comment>
    <comment ref="F29" authorId="0">
      <text>
        <r>
          <rPr>
            <sz val="9"/>
            <rFont val="MS P ゴシック"/>
            <family val="3"/>
          </rPr>
          <t>端数調整　△１</t>
        </r>
      </text>
    </comment>
  </commentList>
</comments>
</file>

<file path=xl/sharedStrings.xml><?xml version="1.0" encoding="utf-8"?>
<sst xmlns="http://schemas.openxmlformats.org/spreadsheetml/2006/main" count="441" uniqueCount="247">
  <si>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</si>
  <si>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</si>
  <si>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</si>
  <si>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</si>
  <si>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</si>
  <si>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</si>
  <si>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</si>
  <si>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</si>
  <si>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</si>
  <si>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</si>
  <si>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</si>
  <si>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</si>
  <si>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</si>
  <si>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</si>
  <si>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</si>
  <si>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</si>
  <si>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</si>
  <si>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</si>
  <si>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</si>
  <si>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</si>
  <si>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</si>
  <si>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</si>
  <si>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</si>
  <si>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</si>
  <si>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</si>
  <si>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</si>
  <si>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</si>
  <si>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</si>
  <si>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</si>
  <si>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</si>
  <si>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</si>
  <si>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</si>
  <si>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</si>
  <si>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</si>
  <si>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</si>
  <si>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</si>
  <si>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</si>
  <si>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</si>
  <si>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</si>
  <si>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</si>
  <si>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</si>
  <si>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</si>
  <si>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</si>
  <si>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</si>
  <si>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</si>
  <si>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</si>
  <si>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</si>
  <si>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</si>
  <si>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</si>
  <si>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</si>
  <si>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</si>
  <si>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</si>
  <si>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</si>
  <si>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</si>
  <si>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</si>
  <si>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</si>
  <si>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</si>
  <si>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</si>
  <si>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</si>
  <si>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</si>
  <si>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</si>
  <si>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</si>
  <si>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</si>
  <si>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</si>
  <si>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</si>
  <si>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</si>
  <si>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</si>
  <si>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</si>
  <si>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</si>
  <si>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</si>
  <si>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</si>
  <si>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</si>
  <si>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</si>
  <si>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</si>
  <si>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</si>
  <si>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</si>
  <si>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</si>
  <si>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</si>
  <si>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</si>
  <si>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</si>
  <si>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</si>
  <si>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</si>
  <si>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</si>
  <si>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</si>
  <si>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</si>
  <si>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</si>
  <si>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</si>
  <si>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</si>
  <si>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</si>
  <si>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</si>
  <si>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</si>
  <si>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</si>
  <si>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</si>
  <si>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</si>
  <si>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</si>
  <si>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</si>
  <si>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</si>
  <si>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</si>
  <si>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</si>
  <si>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</si>
  <si>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</si>
  <si>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</si>
  <si>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</si>
  <si>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</si>
  <si>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</si>
  <si>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</si>
  <si>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</si>
  <si>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</si>
  <si>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</si>
  <si>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</si>
  <si>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</si>
  <si>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</si>
  <si>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</si>
  <si>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</si>
  <si>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</si>
  <si>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</si>
  <si>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</si>
  <si>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</si>
  <si>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</si>
  <si>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</si>
  <si>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</si>
  <si>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</si>
  <si>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</si>
  <si>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</si>
  <si>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</si>
  <si>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</si>
  <si>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</si>
  <si>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</si>
  <si>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</si>
  <si>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</si>
  <si>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</si>
  <si>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</si>
  <si>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</si>
  <si>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</si>
  <si>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</si>
  <si>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</si>
  <si>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</si>
  <si>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</si>
  <si>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</si>
  <si>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</si>
  <si>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</si>
  <si>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</si>
  <si>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</si>
  <si>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</si>
  <si>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</si>
  <si>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</si>
  <si>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</si>
  <si>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</si>
  <si>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</si>
  <si>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</si>
  <si>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</si>
  <si>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</si>
  <si>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</si>
  <si>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</si>
  <si>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</si>
  <si>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</si>
  <si>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</si>
  <si>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</si>
  <si>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</si>
  <si>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</si>
  <si>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</si>
  <si>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</si>
  <si>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</si>
  <si>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</si>
  <si>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</si>
  <si>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</si>
  <si>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</si>
  <si>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</si>
  <si>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</si>
  <si>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</si>
  <si>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</si>
  <si>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</si>
  <si>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</si>
  <si>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</si>
  <si>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</si>
  <si>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</si>
  <si>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</si>
  <si>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</si>
  <si>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</si>
  <si>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</si>
  <si>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</si>
  <si>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</si>
  <si>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</si>
  <si>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</si>
  <si>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</si>
  <si>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</si>
  <si>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</si>
  <si>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</si>
  <si>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</si>
  <si>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</si>
  <si>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</si>
  <si>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</si>
  <si>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</si>
  <si>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</si>
  <si>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</si>
  <si>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</si>
  <si>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</si>
  <si>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</si>
  <si>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</si>
  <si>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</si>
  <si>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</si>
  <si>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</si>
  <si>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</si>
  <si>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</si>
  <si>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</si>
  <si>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</si>
  <si>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</si>
  <si>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</si>
  <si>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</si>
  <si>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</si>
  <si>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</si>
  <si>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</si>
  <si>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</si>
  <si>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</si>
  <si>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</si>
  <si>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</si>
  <si>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</si>
  <si>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</si>
  <si>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26年度</t>
  </si>
  <si>
    <t>27年度</t>
  </si>
  <si>
    <t>28年度</t>
  </si>
  <si>
    <t>29年度</t>
  </si>
  <si>
    <t>（1）令和２年度普通会計予算の状況</t>
  </si>
  <si>
    <t>令和２年度</t>
  </si>
  <si>
    <t>(令和２年度予算ﾍﾞｰｽ）</t>
  </si>
  <si>
    <t>令和２年度</t>
  </si>
  <si>
    <t>令和２年度</t>
  </si>
  <si>
    <t>（1）平成30年度普通会計決算の状況</t>
  </si>
  <si>
    <t>平成30年度</t>
  </si>
  <si>
    <t>30年度</t>
  </si>
  <si>
    <t>30年度</t>
  </si>
  <si>
    <t>(平成30年度決算額）</t>
  </si>
  <si>
    <t>高知県土地開発公社</t>
  </si>
  <si>
    <t>高知県住宅供給公社</t>
  </si>
  <si>
    <t xml:space="preserve">                 高知空港ビル株式会社</t>
  </si>
  <si>
    <t>とさでん交通株式会社</t>
  </si>
  <si>
    <t>工業用水道事業</t>
  </si>
  <si>
    <t>電気事業</t>
  </si>
  <si>
    <t>病院事業</t>
  </si>
  <si>
    <t>流域下水道事業</t>
  </si>
  <si>
    <t>港湾整備事業</t>
  </si>
  <si>
    <t>宅地造成（臨海土地造成事業）</t>
  </si>
  <si>
    <t>宅地造成（その他）</t>
  </si>
  <si>
    <t>(平成30年度決算ﾍﾞｰｽ）</t>
  </si>
  <si>
    <t>30年度</t>
  </si>
  <si>
    <t>高知県</t>
  </si>
  <si>
    <t>（注1）平成26年度は平成22年国勢調査、平成27年度～平成30年度は平成27年度国勢調査を基に計上している。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</si>
</sst>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  <numFmt numFmtId="227" formatCode="[$]ggge&quot;年&quot;m&quot;月&quot;d&quot;日&quot;;@"/>
    <numFmt numFmtId="228" formatCode="[$-411]gge&quot;年&quot;m&quot;月&quot;d&quot;日&quot;;@"/>
    <numFmt numFmtId="229" formatCode="[$]gge&quot;年&quot;m&quot;月&quot;d&quot;日&quot;;@"/>
  </numFmts>
  <fonts count="5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3"/>
    </font>
    <font>
      <u val="single"/>
      <sz val="11"/>
      <name val="明朝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3"/>
    </font>
    <font>
      <sz val="6"/>
      <name val="ＭＳ Ｐ明朝"/>
      <family val="1"/>
    </font>
    <font>
      <sz val="9"/>
      <name val="明朝"/>
      <family val="3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明朝"/>
      <family val="2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1" fillId="32" borderId="0" applyNumberFormat="0" applyBorder="0" applyAlignment="0" applyProtection="0"/>
  </cellStyleXfs>
  <cellXfs count="387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Font="1" applyBorder="1" applyAlignment="1">
      <alignment vertical="center"/>
    </xf>
    <xf numFmtId="217" fontId="0" fillId="0" borderId="38" xfId="48" applyNumberFormat="1" applyFont="1" applyBorder="1" applyAlignment="1">
      <alignment vertical="center"/>
    </xf>
    <xf numFmtId="217" fontId="0" fillId="0" borderId="39" xfId="48" applyNumberFormat="1" applyFont="1" applyBorder="1" applyAlignment="1">
      <alignment vertical="center"/>
    </xf>
    <xf numFmtId="217" fontId="0" fillId="0" borderId="40" xfId="48" applyNumberFormat="1" applyFont="1" applyBorder="1" applyAlignment="1">
      <alignment vertical="center"/>
    </xf>
    <xf numFmtId="217" fontId="0" fillId="0" borderId="33" xfId="48" applyNumberFormat="1" applyFont="1" applyBorder="1" applyAlignment="1">
      <alignment vertical="center"/>
    </xf>
    <xf numFmtId="217" fontId="0" fillId="0" borderId="41" xfId="48" applyNumberFormat="1" applyFont="1" applyBorder="1" applyAlignment="1">
      <alignment vertical="center"/>
    </xf>
    <xf numFmtId="217" fontId="0" fillId="0" borderId="34" xfId="48" applyNumberFormat="1" applyFont="1" applyBorder="1" applyAlignment="1">
      <alignment vertical="center"/>
    </xf>
    <xf numFmtId="217" fontId="0" fillId="0" borderId="14" xfId="48" applyNumberFormat="1" applyFont="1" applyBorder="1" applyAlignment="1">
      <alignment vertical="center"/>
    </xf>
    <xf numFmtId="217" fontId="0" fillId="0" borderId="29" xfId="48" applyNumberFormat="1" applyFont="1" applyBorder="1" applyAlignment="1">
      <alignment vertical="center"/>
    </xf>
    <xf numFmtId="218" fontId="0" fillId="0" borderId="16" xfId="48" applyNumberFormat="1" applyFont="1" applyBorder="1" applyAlignment="1">
      <alignment vertical="center"/>
    </xf>
    <xf numFmtId="218" fontId="0" fillId="0" borderId="24" xfId="48" applyNumberFormat="1" applyFont="1" applyBorder="1" applyAlignment="1">
      <alignment vertical="center"/>
    </xf>
    <xf numFmtId="218" fontId="0" fillId="0" borderId="21" xfId="48" applyNumberFormat="1" applyFont="1" applyBorder="1" applyAlignment="1">
      <alignment vertical="center"/>
    </xf>
    <xf numFmtId="218" fontId="0" fillId="0" borderId="42" xfId="48" applyNumberFormat="1" applyFont="1" applyBorder="1" applyAlignment="1">
      <alignment vertical="center"/>
    </xf>
    <xf numFmtId="218" fontId="0" fillId="0" borderId="23" xfId="48" applyNumberFormat="1" applyFont="1" applyBorder="1" applyAlignment="1">
      <alignment vertical="center"/>
    </xf>
    <xf numFmtId="218" fontId="0" fillId="0" borderId="43" xfId="48" applyNumberFormat="1" applyFont="1" applyBorder="1" applyAlignment="1">
      <alignment vertical="center"/>
    </xf>
    <xf numFmtId="218" fontId="0" fillId="0" borderId="44" xfId="48" applyNumberFormat="1" applyFont="1" applyBorder="1" applyAlignment="1">
      <alignment vertical="center"/>
    </xf>
    <xf numFmtId="218" fontId="0" fillId="0" borderId="27" xfId="48" applyNumberFormat="1" applyFont="1" applyBorder="1" applyAlignment="1">
      <alignment vertical="center"/>
    </xf>
    <xf numFmtId="218" fontId="0" fillId="0" borderId="45" xfId="48" applyNumberFormat="1" applyFont="1" applyBorder="1" applyAlignment="1">
      <alignment vertical="center"/>
    </xf>
    <xf numFmtId="218" fontId="0" fillId="0" borderId="46" xfId="48" applyNumberFormat="1" applyFont="1" applyBorder="1" applyAlignment="1">
      <alignment vertical="center"/>
    </xf>
    <xf numFmtId="218" fontId="0" fillId="0" borderId="47" xfId="48" applyNumberFormat="1" applyFont="1" applyBorder="1" applyAlignment="1">
      <alignment vertical="center"/>
    </xf>
    <xf numFmtId="218" fontId="0" fillId="0" borderId="48" xfId="48" applyNumberFormat="1" applyFont="1" applyBorder="1" applyAlignment="1">
      <alignment vertical="center"/>
    </xf>
    <xf numFmtId="218" fontId="0" fillId="0" borderId="25" xfId="48" applyNumberFormat="1" applyFont="1" applyBorder="1" applyAlignment="1">
      <alignment vertical="center"/>
    </xf>
    <xf numFmtId="218" fontId="0" fillId="0" borderId="49" xfId="48" applyNumberFormat="1" applyFon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0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3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Font="1" applyBorder="1" applyAlignment="1">
      <alignment vertical="center"/>
    </xf>
    <xf numFmtId="217" fontId="0" fillId="0" borderId="11" xfId="48" applyNumberFormat="1" applyFont="1" applyBorder="1" applyAlignment="1">
      <alignment vertical="center"/>
    </xf>
    <xf numFmtId="217" fontId="0" fillId="0" borderId="51" xfId="48" applyNumberFormat="1" applyFont="1" applyBorder="1" applyAlignment="1">
      <alignment vertical="center"/>
    </xf>
    <xf numFmtId="217" fontId="0" fillId="0" borderId="43" xfId="48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Font="1" applyBorder="1" applyAlignment="1">
      <alignment vertical="center"/>
    </xf>
    <xf numFmtId="217" fontId="0" fillId="0" borderId="21" xfId="48" applyNumberFormat="1" applyFont="1" applyBorder="1" applyAlignment="1">
      <alignment vertical="center"/>
    </xf>
    <xf numFmtId="217" fontId="0" fillId="0" borderId="27" xfId="48" applyNumberFormat="1" applyFon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32" xfId="0" applyNumberFormat="1" applyBorder="1" applyAlignment="1" quotePrefix="1">
      <alignment horizontal="right" vertical="center"/>
    </xf>
    <xf numFmtId="217" fontId="0" fillId="0" borderId="18" xfId="48" applyNumberFormat="1" applyFont="1" applyBorder="1" applyAlignment="1">
      <alignment vertical="center"/>
    </xf>
    <xf numFmtId="217" fontId="0" fillId="0" borderId="37" xfId="48" applyNumberFormat="1" applyFont="1" applyBorder="1" applyAlignment="1">
      <alignment vertical="center"/>
    </xf>
    <xf numFmtId="217" fontId="0" fillId="0" borderId="22" xfId="48" applyNumberFormat="1" applyFont="1" applyBorder="1" applyAlignment="1">
      <alignment vertical="center"/>
    </xf>
    <xf numFmtId="217" fontId="0" fillId="0" borderId="50" xfId="48" applyNumberFormat="1" applyFont="1" applyBorder="1" applyAlignment="1">
      <alignment vertical="center"/>
    </xf>
    <xf numFmtId="217" fontId="0" fillId="0" borderId="49" xfId="48" applyNumberFormat="1" applyFont="1" applyBorder="1" applyAlignment="1">
      <alignment vertical="center"/>
    </xf>
    <xf numFmtId="217" fontId="0" fillId="0" borderId="24" xfId="48" applyNumberFormat="1" applyFont="1" applyBorder="1" applyAlignment="1">
      <alignment vertical="center"/>
    </xf>
    <xf numFmtId="217" fontId="0" fillId="0" borderId="44" xfId="48" applyNumberFormat="1" applyFont="1" applyBorder="1" applyAlignment="1">
      <alignment vertical="center"/>
    </xf>
    <xf numFmtId="217" fontId="0" fillId="0" borderId="25" xfId="48" applyNumberFormat="1" applyFon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52" xfId="48" applyNumberFormat="1" applyFont="1" applyBorder="1" applyAlignment="1" quotePrefix="1">
      <alignment horizontal="right" vertical="center"/>
    </xf>
    <xf numFmtId="217" fontId="0" fillId="0" borderId="48" xfId="48" applyNumberFormat="1" applyFont="1" applyBorder="1" applyAlignment="1">
      <alignment vertical="center"/>
    </xf>
    <xf numFmtId="217" fontId="0" fillId="0" borderId="16" xfId="48" applyNumberFormat="1" applyFont="1" applyBorder="1" applyAlignment="1">
      <alignment vertical="center"/>
    </xf>
    <xf numFmtId="217" fontId="0" fillId="0" borderId="45" xfId="48" applyNumberFormat="1" applyFont="1" applyBorder="1" applyAlignment="1">
      <alignment vertical="center"/>
    </xf>
    <xf numFmtId="217" fontId="0" fillId="0" borderId="13" xfId="48" applyNumberFormat="1" applyFont="1" applyBorder="1" applyAlignment="1">
      <alignment vertical="center"/>
    </xf>
    <xf numFmtId="217" fontId="0" fillId="0" borderId="53" xfId="48" applyNumberFormat="1" applyFont="1" applyBorder="1" applyAlignment="1">
      <alignment vertical="center"/>
    </xf>
    <xf numFmtId="217" fontId="0" fillId="0" borderId="31" xfId="48" applyNumberFormat="1" applyFon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Font="1" applyBorder="1" applyAlignment="1">
      <alignment vertical="center"/>
    </xf>
    <xf numFmtId="217" fontId="0" fillId="0" borderId="30" xfId="48" applyNumberFormat="1" applyFon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6" xfId="48" applyNumberFormat="1" applyFont="1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2" xfId="48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20" xfId="48" applyNumberFormat="1" applyFont="1" applyBorder="1" applyAlignment="1">
      <alignment vertical="center"/>
    </xf>
    <xf numFmtId="217" fontId="0" fillId="0" borderId="54" xfId="48" applyNumberFormat="1" applyFont="1" applyBorder="1" applyAlignment="1">
      <alignment vertical="center"/>
    </xf>
    <xf numFmtId="217" fontId="0" fillId="0" borderId="15" xfId="48" applyNumberFormat="1" applyFont="1" applyBorder="1" applyAlignment="1">
      <alignment vertical="center"/>
    </xf>
    <xf numFmtId="217" fontId="0" fillId="0" borderId="23" xfId="48" applyNumberFormat="1" applyFont="1" applyBorder="1" applyAlignment="1">
      <alignment vertical="center"/>
    </xf>
    <xf numFmtId="217" fontId="0" fillId="0" borderId="17" xfId="48" applyNumberFormat="1" applyFont="1" applyBorder="1" applyAlignment="1">
      <alignment vertical="center"/>
    </xf>
    <xf numFmtId="218" fontId="0" fillId="0" borderId="49" xfId="0" applyNumberFormat="1" applyBorder="1" applyAlignment="1">
      <alignment vertical="center"/>
    </xf>
    <xf numFmtId="218" fontId="0" fillId="0" borderId="31" xfId="48" applyNumberFormat="1" applyFon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5" xfId="0" applyNumberFormat="1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41" fontId="0" fillId="0" borderId="58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9" xfId="0" applyNumberFormat="1" applyBorder="1" applyAlignment="1">
      <alignment horizontal="center" vertical="center"/>
    </xf>
    <xf numFmtId="217" fontId="0" fillId="0" borderId="60" xfId="0" applyNumberFormat="1" applyBorder="1" applyAlignment="1">
      <alignment vertical="center"/>
    </xf>
    <xf numFmtId="217" fontId="0" fillId="0" borderId="60" xfId="48" applyNumberFormat="1" applyFont="1" applyFill="1" applyBorder="1" applyAlignment="1">
      <alignment horizontal="right" vertical="center"/>
    </xf>
    <xf numFmtId="217" fontId="0" fillId="0" borderId="61" xfId="0" applyNumberFormat="1" applyBorder="1" applyAlignment="1">
      <alignment vertical="center"/>
    </xf>
    <xf numFmtId="217" fontId="0" fillId="0" borderId="61" xfId="48" applyNumberFormat="1" applyFont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41" fontId="0" fillId="0" borderId="35" xfId="0" applyNumberFormat="1" applyBorder="1" applyAlignment="1">
      <alignment horizontal="right" vertical="center"/>
    </xf>
    <xf numFmtId="217" fontId="0" fillId="0" borderId="63" xfId="0" applyNumberFormat="1" applyBorder="1" applyAlignment="1">
      <alignment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4" xfId="0" applyNumberFormat="1" applyBorder="1" applyAlignment="1">
      <alignment horizontal="right" vertical="center"/>
    </xf>
    <xf numFmtId="217" fontId="0" fillId="0" borderId="59" xfId="0" applyNumberFormat="1" applyBorder="1" applyAlignment="1">
      <alignment vertical="center"/>
    </xf>
    <xf numFmtId="225" fontId="0" fillId="0" borderId="61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6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0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1" xfId="0" applyNumberFormat="1" applyBorder="1" applyAlignment="1">
      <alignment vertical="center"/>
    </xf>
    <xf numFmtId="218" fontId="0" fillId="0" borderId="61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6" xfId="0" applyNumberFormat="1" applyBorder="1" applyAlignment="1">
      <alignment vertical="center"/>
    </xf>
    <xf numFmtId="218" fontId="0" fillId="0" borderId="63" xfId="0" applyNumberFormat="1" applyBorder="1" applyAlignment="1">
      <alignment vertical="center"/>
    </xf>
    <xf numFmtId="41" fontId="0" fillId="0" borderId="64" xfId="0" applyNumberFormat="1" applyBorder="1" applyAlignment="1">
      <alignment vertical="center"/>
    </xf>
    <xf numFmtId="218" fontId="0" fillId="0" borderId="59" xfId="0" applyNumberFormat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on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52" xfId="0" applyNumberFormat="1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5" xfId="0" applyNumberFormat="1" applyFont="1" applyBorder="1" applyAlignment="1">
      <alignment vertical="center"/>
    </xf>
    <xf numFmtId="0" fontId="0" fillId="0" borderId="56" xfId="0" applyBorder="1" applyAlignment="1">
      <alignment horizontal="distributed" vertical="center"/>
    </xf>
    <xf numFmtId="217" fontId="0" fillId="0" borderId="65" xfId="48" applyNumberFormat="1" applyFont="1" applyBorder="1" applyAlignment="1">
      <alignment horizontal="center" vertical="center"/>
    </xf>
    <xf numFmtId="217" fontId="0" fillId="0" borderId="47" xfId="48" applyNumberFormat="1" applyFont="1" applyBorder="1" applyAlignment="1">
      <alignment horizontal="center" vertical="center"/>
    </xf>
    <xf numFmtId="217" fontId="0" fillId="0" borderId="18" xfId="48" applyNumberFormat="1" applyFont="1" applyBorder="1" applyAlignment="1">
      <alignment horizontal="center" vertical="center"/>
    </xf>
    <xf numFmtId="217" fontId="0" fillId="0" borderId="53" xfId="48" applyNumberFormat="1" applyFont="1" applyBorder="1" applyAlignment="1">
      <alignment horizontal="center" vertical="center"/>
    </xf>
    <xf numFmtId="217" fontId="0" fillId="0" borderId="41" xfId="48" applyNumberFormat="1" applyFont="1" applyBorder="1" applyAlignment="1">
      <alignment horizontal="center" vertical="center"/>
    </xf>
    <xf numFmtId="217" fontId="0" fillId="0" borderId="25" xfId="48" applyNumberFormat="1" applyFont="1" applyBorder="1" applyAlignment="1">
      <alignment horizontal="center" vertical="center"/>
    </xf>
    <xf numFmtId="217" fontId="0" fillId="0" borderId="29" xfId="48" applyNumberFormat="1" applyFont="1" applyBorder="1" applyAlignment="1">
      <alignment horizontal="center" vertical="center"/>
    </xf>
    <xf numFmtId="217" fontId="0" fillId="0" borderId="31" xfId="48" applyNumberFormat="1" applyFont="1" applyBorder="1" applyAlignment="1">
      <alignment horizontal="center" vertical="center"/>
    </xf>
    <xf numFmtId="217" fontId="0" fillId="0" borderId="66" xfId="48" applyNumberFormat="1" applyFont="1" applyBorder="1" applyAlignment="1">
      <alignment vertical="center"/>
    </xf>
    <xf numFmtId="217" fontId="0" fillId="0" borderId="52" xfId="48" applyNumberFormat="1" applyFon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ont="1" applyFill="1" applyBorder="1" applyAlignment="1">
      <alignment vertical="center"/>
    </xf>
    <xf numFmtId="217" fontId="0" fillId="0" borderId="25" xfId="48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5" xfId="48" applyNumberFormat="1" applyFont="1" applyBorder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41" fontId="0" fillId="0" borderId="0" xfId="0" applyNumberFormat="1" applyFont="1" applyAlignment="1">
      <alignment horizontal="left" vertical="center"/>
    </xf>
    <xf numFmtId="0" fontId="0" fillId="0" borderId="31" xfId="0" applyNumberFormat="1" applyFont="1" applyBorder="1" applyAlignment="1">
      <alignment horizontal="center" vertical="center"/>
    </xf>
    <xf numFmtId="41" fontId="0" fillId="0" borderId="48" xfId="0" applyNumberFormat="1" applyBorder="1" applyAlignment="1">
      <alignment horizontal="center" vertical="center"/>
    </xf>
    <xf numFmtId="217" fontId="0" fillId="0" borderId="58" xfId="48" applyNumberFormat="1" applyFon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64" xfId="0" applyNumberFormat="1" applyBorder="1" applyAlignment="1">
      <alignment horizontal="center" vertical="center"/>
    </xf>
    <xf numFmtId="217" fontId="0" fillId="0" borderId="61" xfId="48" applyNumberFormat="1" applyFont="1" applyFill="1" applyBorder="1" applyAlignment="1">
      <alignment vertical="center"/>
    </xf>
    <xf numFmtId="217" fontId="0" fillId="0" borderId="33" xfId="48" applyNumberFormat="1" applyFont="1" applyFill="1" applyBorder="1" applyAlignment="1">
      <alignment vertical="center"/>
    </xf>
    <xf numFmtId="217" fontId="0" fillId="0" borderId="60" xfId="48" applyNumberFormat="1" applyFont="1" applyFill="1" applyBorder="1" applyAlignment="1">
      <alignment horizontal="center" vertical="center"/>
    </xf>
    <xf numFmtId="217" fontId="0" fillId="0" borderId="18" xfId="48" applyNumberFormat="1" applyFont="1" applyFill="1" applyBorder="1" applyAlignment="1">
      <alignment horizontal="center" vertical="center"/>
    </xf>
    <xf numFmtId="217" fontId="0" fillId="0" borderId="61" xfId="48" applyNumberFormat="1" applyFont="1" applyFill="1" applyBorder="1" applyAlignment="1">
      <alignment horizontal="center" vertical="center"/>
    </xf>
    <xf numFmtId="217" fontId="0" fillId="0" borderId="41" xfId="48" applyNumberFormat="1" applyFont="1" applyFill="1" applyBorder="1" applyAlignment="1">
      <alignment horizontal="center" vertical="center"/>
    </xf>
    <xf numFmtId="217" fontId="0" fillId="0" borderId="67" xfId="48" applyNumberFormat="1" applyFont="1" applyFill="1" applyBorder="1" applyAlignment="1">
      <alignment horizontal="center" vertical="center"/>
    </xf>
    <xf numFmtId="217" fontId="0" fillId="0" borderId="29" xfId="48" applyNumberFormat="1" applyFont="1" applyFill="1" applyBorder="1" applyAlignment="1">
      <alignment horizontal="center" vertical="center"/>
    </xf>
    <xf numFmtId="217" fontId="0" fillId="0" borderId="59" xfId="48" applyNumberFormat="1" applyFont="1" applyFill="1" applyBorder="1" applyAlignment="1">
      <alignment vertical="center"/>
    </xf>
    <xf numFmtId="217" fontId="0" fillId="0" borderId="66" xfId="48" applyNumberFormat="1" applyFont="1" applyFill="1" applyBorder="1" applyAlignment="1">
      <alignment vertical="center"/>
    </xf>
    <xf numFmtId="217" fontId="0" fillId="0" borderId="41" xfId="48" applyNumberFormat="1" applyFont="1" applyFill="1" applyBorder="1" applyAlignment="1">
      <alignment vertical="center"/>
    </xf>
    <xf numFmtId="217" fontId="0" fillId="0" borderId="67" xfId="48" applyNumberFormat="1" applyFont="1" applyFill="1" applyBorder="1" applyAlignment="1">
      <alignment vertical="center"/>
    </xf>
    <xf numFmtId="217" fontId="0" fillId="0" borderId="14" xfId="48" applyNumberFormat="1" applyFont="1" applyFill="1" applyBorder="1" applyAlignment="1">
      <alignment vertical="center"/>
    </xf>
    <xf numFmtId="217" fontId="0" fillId="0" borderId="20" xfId="48" applyNumberFormat="1" applyFont="1" applyFill="1" applyBorder="1" applyAlignment="1">
      <alignment vertical="center"/>
    </xf>
    <xf numFmtId="217" fontId="0" fillId="0" borderId="63" xfId="48" applyNumberFormat="1" applyFont="1" applyFill="1" applyBorder="1" applyAlignment="1">
      <alignment vertical="center"/>
    </xf>
    <xf numFmtId="217" fontId="0" fillId="0" borderId="34" xfId="48" applyNumberFormat="1" applyFont="1" applyFill="1" applyBorder="1" applyAlignment="1">
      <alignment vertical="center"/>
    </xf>
    <xf numFmtId="217" fontId="0" fillId="0" borderId="17" xfId="48" applyNumberFormat="1" applyFont="1" applyFill="1" applyBorder="1" applyAlignment="1">
      <alignment vertical="center"/>
    </xf>
    <xf numFmtId="217" fontId="0" fillId="0" borderId="58" xfId="48" applyNumberFormat="1" applyFont="1" applyFill="1" applyBorder="1" applyAlignment="1">
      <alignment vertical="center"/>
    </xf>
    <xf numFmtId="217" fontId="0" fillId="0" borderId="41" xfId="48" applyNumberFormat="1" applyFont="1" applyBorder="1" applyAlignment="1">
      <alignment horizontal="right" vertical="center"/>
    </xf>
    <xf numFmtId="217" fontId="0" fillId="0" borderId="29" xfId="48" applyNumberFormat="1" applyFont="1" applyBorder="1" applyAlignment="1">
      <alignment horizontal="right" vertical="center"/>
    </xf>
    <xf numFmtId="217" fontId="0" fillId="0" borderId="33" xfId="48" applyNumberFormat="1" applyFont="1" applyBorder="1" applyAlignment="1">
      <alignment horizontal="right" vertical="center"/>
    </xf>
    <xf numFmtId="217" fontId="0" fillId="0" borderId="33" xfId="48" applyNumberFormat="1" applyFont="1" applyFill="1" applyBorder="1" applyAlignment="1">
      <alignment horizontal="right" vertical="center"/>
    </xf>
    <xf numFmtId="217" fontId="0" fillId="0" borderId="27" xfId="48" applyNumberFormat="1" applyFont="1" applyFill="1" applyBorder="1" applyAlignment="1">
      <alignment vertical="center"/>
    </xf>
    <xf numFmtId="217" fontId="0" fillId="0" borderId="41" xfId="48" applyNumberFormat="1" applyFont="1" applyFill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4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4" xfId="0" applyNumberFormat="1" applyFont="1" applyBorder="1" applyAlignment="1">
      <alignment horizontal="center" vertical="center"/>
    </xf>
    <xf numFmtId="217" fontId="0" fillId="0" borderId="18" xfId="0" applyNumberFormat="1" applyBorder="1" applyAlignment="1">
      <alignment vertical="center"/>
    </xf>
    <xf numFmtId="217" fontId="0" fillId="0" borderId="53" xfId="0" applyNumberForma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0" fontId="0" fillId="0" borderId="50" xfId="0" applyBorder="1" applyAlignment="1">
      <alignment horizontal="right" vertical="center"/>
    </xf>
    <xf numFmtId="217" fontId="0" fillId="0" borderId="27" xfId="0" applyNumberFormat="1" applyBorder="1" applyAlignment="1" quotePrefix="1">
      <alignment horizontal="right" vertical="center"/>
    </xf>
    <xf numFmtId="217" fontId="0" fillId="0" borderId="17" xfId="48" applyNumberFormat="1" applyFont="1" applyBorder="1" applyAlignment="1" quotePrefix="1">
      <alignment horizontal="right" vertical="center"/>
    </xf>
    <xf numFmtId="217" fontId="0" fillId="0" borderId="28" xfId="48" applyNumberFormat="1" applyFont="1" applyFill="1" applyBorder="1" applyAlignment="1">
      <alignment vertical="center"/>
    </xf>
    <xf numFmtId="217" fontId="0" fillId="0" borderId="51" xfId="48" applyNumberFormat="1" applyFont="1" applyFill="1" applyBorder="1" applyAlignment="1">
      <alignment vertical="center"/>
    </xf>
    <xf numFmtId="217" fontId="0" fillId="0" borderId="43" xfId="48" applyNumberFormat="1" applyFont="1" applyFill="1" applyBorder="1" applyAlignment="1">
      <alignment vertical="center"/>
    </xf>
    <xf numFmtId="217" fontId="0" fillId="0" borderId="40" xfId="48" applyNumberFormat="1" applyFont="1" applyFill="1" applyBorder="1" applyAlignment="1">
      <alignment vertical="center"/>
    </xf>
    <xf numFmtId="217" fontId="0" fillId="0" borderId="24" xfId="48" applyNumberFormat="1" applyFont="1" applyFill="1" applyBorder="1" applyAlignment="1">
      <alignment vertical="center"/>
    </xf>
    <xf numFmtId="217" fontId="0" fillId="0" borderId="44" xfId="48" applyNumberFormat="1" applyFont="1" applyFill="1" applyBorder="1" applyAlignment="1">
      <alignment vertical="center"/>
    </xf>
    <xf numFmtId="217" fontId="0" fillId="0" borderId="21" xfId="48" applyNumberFormat="1" applyFont="1" applyFill="1" applyBorder="1" applyAlignment="1">
      <alignment vertical="center"/>
    </xf>
    <xf numFmtId="217" fontId="0" fillId="0" borderId="18" xfId="48" applyNumberFormat="1" applyFont="1" applyFill="1" applyBorder="1" applyAlignment="1">
      <alignment vertical="center"/>
    </xf>
    <xf numFmtId="217" fontId="0" fillId="0" borderId="22" xfId="48" applyNumberFormat="1" applyFont="1" applyFill="1" applyBorder="1" applyAlignment="1">
      <alignment vertical="center"/>
    </xf>
    <xf numFmtId="217" fontId="0" fillId="0" borderId="41" xfId="48" applyNumberFormat="1" applyFont="1" applyFill="1" applyBorder="1" applyAlignment="1" quotePrefix="1">
      <alignment horizontal="right" vertical="center"/>
    </xf>
    <xf numFmtId="217" fontId="0" fillId="0" borderId="32" xfId="48" applyNumberFormat="1" applyFont="1" applyFill="1" applyBorder="1" applyAlignment="1" quotePrefix="1">
      <alignment horizontal="right" vertical="center"/>
    </xf>
    <xf numFmtId="217" fontId="0" fillId="0" borderId="38" xfId="48" applyNumberFormat="1" applyFont="1" applyFill="1" applyBorder="1" applyAlignment="1">
      <alignment vertical="center"/>
    </xf>
    <xf numFmtId="217" fontId="0" fillId="0" borderId="16" xfId="48" applyNumberFormat="1" applyFont="1" applyFill="1" applyBorder="1" applyAlignment="1">
      <alignment vertical="center"/>
    </xf>
    <xf numFmtId="217" fontId="0" fillId="0" borderId="45" xfId="48" applyNumberFormat="1" applyFont="1" applyFill="1" applyBorder="1" applyAlignment="1">
      <alignment vertical="center"/>
    </xf>
    <xf numFmtId="217" fontId="0" fillId="0" borderId="31" xfId="48" applyNumberFormat="1" applyFont="1" applyFill="1" applyBorder="1" applyAlignment="1">
      <alignment vertical="center"/>
    </xf>
    <xf numFmtId="217" fontId="0" fillId="0" borderId="14" xfId="48" applyNumberFormat="1" applyFont="1" applyFill="1" applyBorder="1" applyAlignment="1" quotePrefix="1">
      <alignment horizontal="right" vertical="center"/>
    </xf>
    <xf numFmtId="217" fontId="0" fillId="0" borderId="31" xfId="48" applyNumberFormat="1" applyFont="1" applyFill="1" applyBorder="1" applyAlignment="1" quotePrefix="1">
      <alignment horizontal="right" vertical="center"/>
    </xf>
    <xf numFmtId="217" fontId="0" fillId="0" borderId="54" xfId="48" applyNumberFormat="1" applyFont="1" applyFill="1" applyBorder="1" applyAlignment="1">
      <alignment vertical="center"/>
    </xf>
    <xf numFmtId="217" fontId="0" fillId="0" borderId="68" xfId="48" applyNumberFormat="1" applyBorder="1" applyAlignment="1">
      <alignment vertical="center"/>
    </xf>
    <xf numFmtId="217" fontId="0" fillId="0" borderId="43" xfId="48" applyNumberFormat="1" applyBorder="1" applyAlignment="1">
      <alignment vertical="center"/>
    </xf>
    <xf numFmtId="217" fontId="0" fillId="0" borderId="69" xfId="48" applyNumberFormat="1" applyBorder="1" applyAlignment="1">
      <alignment vertical="center"/>
    </xf>
    <xf numFmtId="217" fontId="0" fillId="0" borderId="27" xfId="48" applyNumberFormat="1" applyBorder="1" applyAlignment="1">
      <alignment vertical="center"/>
    </xf>
    <xf numFmtId="217" fontId="0" fillId="0" borderId="70" xfId="48" applyNumberFormat="1" applyBorder="1" applyAlignment="1">
      <alignment vertical="center"/>
    </xf>
    <xf numFmtId="217" fontId="0" fillId="0" borderId="50" xfId="48" applyNumberFormat="1" applyBorder="1" applyAlignment="1">
      <alignment vertical="center"/>
    </xf>
    <xf numFmtId="217" fontId="0" fillId="0" borderId="71" xfId="48" applyNumberFormat="1" applyBorder="1" applyAlignment="1">
      <alignment vertical="center"/>
    </xf>
    <xf numFmtId="217" fontId="0" fillId="0" borderId="69" xfId="0" applyNumberFormat="1" applyBorder="1" applyAlignment="1" quotePrefix="1">
      <alignment horizontal="right" vertical="center"/>
    </xf>
    <xf numFmtId="217" fontId="0" fillId="0" borderId="72" xfId="48" applyNumberFormat="1" applyFont="1" applyBorder="1" applyAlignment="1" quotePrefix="1">
      <alignment horizontal="right" vertical="center"/>
    </xf>
    <xf numFmtId="217" fontId="0" fillId="0" borderId="17" xfId="48" applyNumberFormat="1" applyFont="1" applyBorder="1" applyAlignment="1" quotePrefix="1">
      <alignment horizontal="right" vertical="center"/>
    </xf>
    <xf numFmtId="217" fontId="0" fillId="0" borderId="73" xfId="48" applyNumberFormat="1" applyBorder="1" applyAlignment="1">
      <alignment vertical="center"/>
    </xf>
    <xf numFmtId="217" fontId="0" fillId="0" borderId="45" xfId="48" applyNumberFormat="1" applyBorder="1" applyAlignment="1">
      <alignment vertical="center"/>
    </xf>
    <xf numFmtId="217" fontId="0" fillId="0" borderId="44" xfId="48" applyNumberFormat="1" applyBorder="1" applyAlignment="1">
      <alignment vertical="center"/>
    </xf>
    <xf numFmtId="217" fontId="0" fillId="0" borderId="70" xfId="0" applyNumberFormat="1" applyBorder="1" applyAlignment="1">
      <alignment vertical="center"/>
    </xf>
    <xf numFmtId="217" fontId="0" fillId="0" borderId="50" xfId="0" applyNumberFormat="1" applyBorder="1" applyAlignment="1">
      <alignment vertical="center"/>
    </xf>
    <xf numFmtId="217" fontId="0" fillId="0" borderId="72" xfId="48" applyNumberFormat="1" applyBorder="1" applyAlignment="1">
      <alignment vertical="center"/>
    </xf>
    <xf numFmtId="217" fontId="0" fillId="0" borderId="17" xfId="48" applyNumberFormat="1" applyBorder="1" applyAlignment="1">
      <alignment vertical="center"/>
    </xf>
    <xf numFmtId="217" fontId="0" fillId="0" borderId="68" xfId="48" applyNumberFormat="1" applyFill="1" applyBorder="1" applyAlignment="1">
      <alignment vertical="center"/>
    </xf>
    <xf numFmtId="217" fontId="0" fillId="0" borderId="68" xfId="48" applyNumberFormat="1" applyFont="1" applyBorder="1" applyAlignment="1">
      <alignment vertical="center"/>
    </xf>
    <xf numFmtId="217" fontId="0" fillId="0" borderId="71" xfId="48" applyNumberFormat="1" applyFill="1" applyBorder="1" applyAlignment="1">
      <alignment vertical="center"/>
    </xf>
    <xf numFmtId="217" fontId="0" fillId="0" borderId="71" xfId="48" applyNumberFormat="1" applyFont="1" applyBorder="1" applyAlignment="1">
      <alignment vertical="center"/>
    </xf>
    <xf numFmtId="217" fontId="0" fillId="0" borderId="69" xfId="48" applyNumberFormat="1" applyFill="1" applyBorder="1" applyAlignment="1">
      <alignment vertical="center"/>
    </xf>
    <xf numFmtId="217" fontId="0" fillId="0" borderId="69" xfId="48" applyNumberFormat="1" applyFont="1" applyBorder="1" applyAlignment="1">
      <alignment vertical="center"/>
    </xf>
    <xf numFmtId="217" fontId="0" fillId="0" borderId="70" xfId="48" applyNumberFormat="1" applyFill="1" applyBorder="1" applyAlignment="1">
      <alignment vertical="center"/>
    </xf>
    <xf numFmtId="217" fontId="0" fillId="0" borderId="69" xfId="48" applyNumberFormat="1" applyFont="1" applyFill="1" applyBorder="1" applyAlignment="1" quotePrefix="1">
      <alignment horizontal="right" vertical="center"/>
    </xf>
    <xf numFmtId="217" fontId="0" fillId="0" borderId="70" xfId="48" applyNumberFormat="1" applyFont="1" applyBorder="1" applyAlignment="1">
      <alignment vertical="center"/>
    </xf>
    <xf numFmtId="217" fontId="0" fillId="0" borderId="73" xfId="48" applyNumberFormat="1" applyFill="1" applyBorder="1" applyAlignment="1">
      <alignment vertical="center"/>
    </xf>
    <xf numFmtId="217" fontId="0" fillId="0" borderId="73" xfId="48" applyNumberFormat="1" applyFont="1" applyBorder="1" applyAlignment="1">
      <alignment vertical="center"/>
    </xf>
    <xf numFmtId="217" fontId="0" fillId="0" borderId="29" xfId="48" applyNumberFormat="1" applyFont="1" applyFill="1" applyBorder="1" applyAlignment="1">
      <alignment vertical="center"/>
    </xf>
    <xf numFmtId="217" fontId="0" fillId="0" borderId="72" xfId="48" applyNumberFormat="1" applyFill="1" applyBorder="1" applyAlignment="1">
      <alignment vertical="center"/>
    </xf>
    <xf numFmtId="217" fontId="0" fillId="0" borderId="72" xfId="48" applyNumberFormat="1" applyFont="1" applyBorder="1" applyAlignment="1">
      <alignment vertical="center"/>
    </xf>
    <xf numFmtId="217" fontId="0" fillId="0" borderId="69" xfId="48" applyNumberFormat="1" applyFont="1" applyBorder="1" applyAlignment="1" quotePrefix="1">
      <alignment horizontal="right" vertical="center"/>
    </xf>
    <xf numFmtId="217" fontId="0" fillId="0" borderId="29" xfId="48" applyNumberFormat="1" applyFont="1" applyFill="1" applyBorder="1" applyAlignment="1" quotePrefix="1">
      <alignment horizontal="right" vertical="center"/>
    </xf>
    <xf numFmtId="217" fontId="0" fillId="0" borderId="72" xfId="48" applyNumberFormat="1" applyFont="1" applyFill="1" applyBorder="1" applyAlignment="1" quotePrefix="1">
      <alignment horizontal="right" vertical="center"/>
    </xf>
    <xf numFmtId="217" fontId="0" fillId="0" borderId="72" xfId="48" applyNumberFormat="1" applyFont="1" applyBorder="1" applyAlignment="1" quotePrefix="1">
      <alignment horizontal="right" vertical="center"/>
    </xf>
    <xf numFmtId="217" fontId="0" fillId="0" borderId="74" xfId="48" applyNumberFormat="1" applyBorder="1" applyAlignment="1">
      <alignment vertical="center"/>
    </xf>
    <xf numFmtId="217" fontId="0" fillId="0" borderId="74" xfId="48" applyNumberFormat="1" applyFill="1" applyBorder="1" applyAlignment="1">
      <alignment vertical="center"/>
    </xf>
    <xf numFmtId="217" fontId="0" fillId="0" borderId="74" xfId="48" applyNumberFormat="1" applyFont="1" applyBorder="1" applyAlignment="1">
      <alignment vertical="center"/>
    </xf>
    <xf numFmtId="203" fontId="0" fillId="0" borderId="20" xfId="0" applyNumberFormat="1" applyFont="1" applyBorder="1" applyAlignment="1">
      <alignment horizontal="left" vertical="center"/>
    </xf>
    <xf numFmtId="217" fontId="0" fillId="0" borderId="12" xfId="48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33" xfId="48" applyNumberFormat="1" applyBorder="1" applyAlignment="1">
      <alignment vertical="center"/>
    </xf>
    <xf numFmtId="217" fontId="0" fillId="0" borderId="34" xfId="48" applyNumberFormat="1" applyBorder="1" applyAlignment="1">
      <alignment vertical="center"/>
    </xf>
    <xf numFmtId="217" fontId="0" fillId="0" borderId="14" xfId="48" applyNumberFormat="1" applyBorder="1" applyAlignment="1">
      <alignment vertical="center"/>
    </xf>
    <xf numFmtId="217" fontId="0" fillId="0" borderId="29" xfId="48" applyNumberFormat="1" applyBorder="1" applyAlignment="1">
      <alignment vertical="center"/>
    </xf>
    <xf numFmtId="217" fontId="0" fillId="0" borderId="60" xfId="48" applyNumberFormat="1" applyFill="1" applyBorder="1" applyAlignment="1">
      <alignment horizontal="right" vertical="center"/>
    </xf>
    <xf numFmtId="217" fontId="0" fillId="0" borderId="61" xfId="48" applyNumberFormat="1" applyBorder="1" applyAlignment="1">
      <alignment horizontal="right" vertical="center"/>
    </xf>
    <xf numFmtId="217" fontId="0" fillId="0" borderId="62" xfId="48" applyNumberFormat="1" applyBorder="1" applyAlignment="1">
      <alignment horizontal="right" vertical="center"/>
    </xf>
    <xf numFmtId="217" fontId="0" fillId="0" borderId="63" xfId="48" applyNumberFormat="1" applyBorder="1" applyAlignment="1">
      <alignment horizontal="right" vertical="center"/>
    </xf>
    <xf numFmtId="217" fontId="0" fillId="0" borderId="59" xfId="48" applyNumberFormat="1" applyBorder="1" applyAlignment="1">
      <alignment horizontal="right" vertical="center"/>
    </xf>
    <xf numFmtId="217" fontId="0" fillId="0" borderId="60" xfId="48" applyNumberFormat="1" applyBorder="1" applyAlignment="1">
      <alignment vertical="center"/>
    </xf>
    <xf numFmtId="226" fontId="0" fillId="0" borderId="61" xfId="48" applyNumberFormat="1" applyBorder="1" applyAlignment="1">
      <alignment vertical="center"/>
    </xf>
    <xf numFmtId="218" fontId="0" fillId="0" borderId="61" xfId="48" applyNumberFormat="1" applyBorder="1" applyAlignment="1">
      <alignment vertical="center"/>
    </xf>
    <xf numFmtId="218" fontId="0" fillId="0" borderId="63" xfId="48" applyNumberFormat="1" applyBorder="1" applyAlignment="1">
      <alignment vertical="center"/>
    </xf>
    <xf numFmtId="218" fontId="0" fillId="0" borderId="59" xfId="48" applyNumberFormat="1" applyBorder="1" applyAlignment="1">
      <alignment vertical="center"/>
    </xf>
    <xf numFmtId="218" fontId="0" fillId="0" borderId="63" xfId="48" applyNumberFormat="1" applyFill="1" applyBorder="1" applyAlignment="1">
      <alignment vertical="center"/>
    </xf>
    <xf numFmtId="0" fontId="0" fillId="0" borderId="43" xfId="0" applyNumberFormat="1" applyFont="1" applyBorder="1" applyAlignment="1">
      <alignment horizontal="centerContinuous" vertical="center" wrapText="1"/>
    </xf>
    <xf numFmtId="0" fontId="0" fillId="0" borderId="17" xfId="0" applyNumberFormat="1" applyBorder="1" applyAlignment="1">
      <alignment vertical="center"/>
    </xf>
    <xf numFmtId="218" fontId="0" fillId="0" borderId="57" xfId="48" applyNumberFormat="1" applyFont="1" applyBorder="1" applyAlignment="1">
      <alignment vertical="center"/>
    </xf>
    <xf numFmtId="218" fontId="0" fillId="0" borderId="27" xfId="0" applyNumberFormat="1" applyBorder="1" applyAlignment="1">
      <alignment vertical="center"/>
    </xf>
    <xf numFmtId="217" fontId="0" fillId="0" borderId="38" xfId="48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41" xfId="48" applyNumberFormat="1" applyBorder="1" applyAlignment="1">
      <alignment vertical="center"/>
    </xf>
    <xf numFmtId="217" fontId="0" fillId="0" borderId="41" xfId="48" applyNumberFormat="1" applyFont="1" applyBorder="1" applyAlignment="1">
      <alignment vertical="center"/>
    </xf>
    <xf numFmtId="217" fontId="0" fillId="0" borderId="75" xfId="48" applyNumberFormat="1" applyBorder="1" applyAlignment="1">
      <alignment vertical="center"/>
    </xf>
    <xf numFmtId="0" fontId="0" fillId="0" borderId="76" xfId="0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3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224" fontId="16" fillId="0" borderId="76" xfId="48" applyNumberFormat="1" applyFont="1" applyBorder="1" applyAlignment="1">
      <alignment vertical="center" textRotation="255"/>
    </xf>
    <xf numFmtId="224" fontId="16" fillId="0" borderId="77" xfId="48" applyNumberFormat="1" applyFont="1" applyBorder="1" applyAlignment="1">
      <alignment vertical="center" textRotation="255"/>
    </xf>
    <xf numFmtId="224" fontId="16" fillId="0" borderId="67" xfId="48" applyNumberFormat="1" applyFont="1" applyBorder="1" applyAlignment="1">
      <alignment vertical="center" textRotation="255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3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0" fontId="14" fillId="0" borderId="77" xfId="61" applyFont="1" applyBorder="1" applyAlignment="1">
      <alignment vertical="center" textRotation="255"/>
      <protection/>
    </xf>
    <xf numFmtId="0" fontId="14" fillId="0" borderId="67" xfId="61" applyFont="1" applyBorder="1" applyAlignment="1">
      <alignment vertical="center" textRotation="255"/>
      <protection/>
    </xf>
    <xf numFmtId="0" fontId="14" fillId="0" borderId="77" xfId="61" applyFont="1" applyBorder="1" applyAlignment="1">
      <alignment vertical="center"/>
      <protection/>
    </xf>
    <xf numFmtId="0" fontId="14" fillId="0" borderId="67" xfId="61" applyFont="1" applyBorder="1" applyAlignment="1">
      <alignment vertical="center"/>
      <protection/>
    </xf>
    <xf numFmtId="0" fontId="0" fillId="0" borderId="27" xfId="0" applyBorder="1" applyAlignment="1">
      <alignment horizontal="left" vertical="center"/>
    </xf>
    <xf numFmtId="0" fontId="0" fillId="0" borderId="76" xfId="0" applyNumberFormat="1" applyBorder="1" applyAlignment="1">
      <alignment horizontal="center" vertical="center" textRotation="255"/>
    </xf>
    <xf numFmtId="41" fontId="0" fillId="0" borderId="20" xfId="0" applyNumberFormat="1" applyBorder="1" applyAlignment="1">
      <alignment horizontal="center" vertical="center"/>
    </xf>
    <xf numFmtId="41" fontId="0" fillId="0" borderId="64" xfId="0" applyNumberFormat="1" applyBorder="1" applyAlignment="1">
      <alignment horizontal="center" vertical="center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822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822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K27" sqref="K27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28" t="s">
        <v>245</v>
      </c>
      <c r="F1" s="1"/>
    </row>
    <row r="2" ht="14.25"/>
    <row r="3" ht="15.75">
      <c r="A3" s="27" t="s">
        <v>93</v>
      </c>
    </row>
    <row r="4" ht="14.25"/>
    <row r="5" spans="1:5" ht="14.25">
      <c r="A5" s="58" t="s">
        <v>222</v>
      </c>
      <c r="B5" s="58"/>
      <c r="C5" s="58"/>
      <c r="D5" s="58"/>
      <c r="E5" s="58"/>
    </row>
    <row r="6" spans="1:9" ht="15.7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223</v>
      </c>
      <c r="G7" s="22"/>
      <c r="H7" s="39" t="s">
        <v>2</v>
      </c>
      <c r="I7" s="343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344"/>
    </row>
    <row r="9" spans="1:11" ht="18" customHeight="1">
      <c r="A9" s="352" t="s">
        <v>88</v>
      </c>
      <c r="B9" s="352" t="s">
        <v>90</v>
      </c>
      <c r="C9" s="55" t="s">
        <v>4</v>
      </c>
      <c r="D9" s="56"/>
      <c r="E9" s="56"/>
      <c r="F9" s="65">
        <v>84904</v>
      </c>
      <c r="G9" s="74">
        <f>F9/$F$27*100</f>
        <v>19.181102646822275</v>
      </c>
      <c r="H9" s="347">
        <v>82489</v>
      </c>
      <c r="I9" s="79">
        <f>(F9/H9-1)*100</f>
        <v>2.9276630823503735</v>
      </c>
      <c r="K9" s="105"/>
    </row>
    <row r="10" spans="1:9" ht="18" customHeight="1">
      <c r="A10" s="353"/>
      <c r="B10" s="353"/>
      <c r="C10" s="7"/>
      <c r="D10" s="52" t="s">
        <v>23</v>
      </c>
      <c r="E10" s="53"/>
      <c r="F10" s="67">
        <v>23918</v>
      </c>
      <c r="G10" s="75">
        <f aca="true" t="shared" si="0" ref="G10:G27">F10/$F$27*100</f>
        <v>5.403439332736918</v>
      </c>
      <c r="H10" s="348">
        <v>25121</v>
      </c>
      <c r="I10" s="80">
        <f aca="true" t="shared" si="1" ref="I10:I27">(F10/H10-1)*100</f>
        <v>-4.788822101031009</v>
      </c>
    </row>
    <row r="11" spans="1:9" ht="18" customHeight="1">
      <c r="A11" s="353"/>
      <c r="B11" s="353"/>
      <c r="C11" s="7"/>
      <c r="D11" s="16"/>
      <c r="E11" s="23" t="s">
        <v>24</v>
      </c>
      <c r="F11" s="69">
        <v>20889</v>
      </c>
      <c r="G11" s="76">
        <f t="shared" si="0"/>
        <v>4.7191422452354495</v>
      </c>
      <c r="H11" s="349">
        <v>20878</v>
      </c>
      <c r="I11" s="81">
        <f t="shared" si="1"/>
        <v>0.05268703898841931</v>
      </c>
    </row>
    <row r="12" spans="1:9" ht="18" customHeight="1">
      <c r="A12" s="353"/>
      <c r="B12" s="353"/>
      <c r="C12" s="7"/>
      <c r="D12" s="16"/>
      <c r="E12" s="23" t="s">
        <v>25</v>
      </c>
      <c r="F12" s="69">
        <v>1898</v>
      </c>
      <c r="G12" s="76">
        <f t="shared" si="0"/>
        <v>0.4287870162026369</v>
      </c>
      <c r="H12" s="349">
        <v>2485</v>
      </c>
      <c r="I12" s="81">
        <f t="shared" si="1"/>
        <v>-23.62173038229376</v>
      </c>
    </row>
    <row r="13" spans="1:9" ht="18" customHeight="1">
      <c r="A13" s="353"/>
      <c r="B13" s="353"/>
      <c r="C13" s="7"/>
      <c r="D13" s="33"/>
      <c r="E13" s="23" t="s">
        <v>26</v>
      </c>
      <c r="F13" s="69">
        <v>258</v>
      </c>
      <c r="G13" s="76">
        <f t="shared" si="0"/>
        <v>0.05828611706021091</v>
      </c>
      <c r="H13" s="349">
        <v>538</v>
      </c>
      <c r="I13" s="81">
        <f t="shared" si="1"/>
        <v>-52.04460966542751</v>
      </c>
    </row>
    <row r="14" spans="1:9" ht="18" customHeight="1">
      <c r="A14" s="353"/>
      <c r="B14" s="353"/>
      <c r="C14" s="7"/>
      <c r="D14" s="61" t="s">
        <v>27</v>
      </c>
      <c r="E14" s="51"/>
      <c r="F14" s="65">
        <v>13680</v>
      </c>
      <c r="G14" s="74">
        <f t="shared" si="0"/>
        <v>3.090519695285602</v>
      </c>
      <c r="H14" s="347">
        <f>H15+H16</f>
        <v>13642</v>
      </c>
      <c r="I14" s="82">
        <f t="shared" si="1"/>
        <v>0.278551532033422</v>
      </c>
    </row>
    <row r="15" spans="1:9" ht="18" customHeight="1">
      <c r="A15" s="353"/>
      <c r="B15" s="353"/>
      <c r="C15" s="7"/>
      <c r="D15" s="16"/>
      <c r="E15" s="23" t="s">
        <v>28</v>
      </c>
      <c r="F15" s="69">
        <v>880</v>
      </c>
      <c r="G15" s="76">
        <f t="shared" si="0"/>
        <v>0.1988053605154481</v>
      </c>
      <c r="H15" s="349">
        <v>857</v>
      </c>
      <c r="I15" s="81">
        <f t="shared" si="1"/>
        <v>2.683780630105015</v>
      </c>
    </row>
    <row r="16" spans="1:11" ht="18" customHeight="1">
      <c r="A16" s="353"/>
      <c r="B16" s="353"/>
      <c r="C16" s="7"/>
      <c r="D16" s="16"/>
      <c r="E16" s="29" t="s">
        <v>29</v>
      </c>
      <c r="F16" s="67">
        <v>12800</v>
      </c>
      <c r="G16" s="75">
        <f t="shared" si="0"/>
        <v>2.891714334770154</v>
      </c>
      <c r="H16" s="348">
        <v>12785</v>
      </c>
      <c r="I16" s="80">
        <f t="shared" si="1"/>
        <v>0.11732499022292231</v>
      </c>
      <c r="K16" s="106"/>
    </row>
    <row r="17" spans="1:9" ht="18" customHeight="1">
      <c r="A17" s="353"/>
      <c r="B17" s="353"/>
      <c r="C17" s="7"/>
      <c r="D17" s="355" t="s">
        <v>30</v>
      </c>
      <c r="E17" s="356"/>
      <c r="F17" s="67">
        <v>14691</v>
      </c>
      <c r="G17" s="75">
        <f t="shared" si="0"/>
        <v>3.318919944695963</v>
      </c>
      <c r="H17" s="348">
        <v>12420</v>
      </c>
      <c r="I17" s="80">
        <f t="shared" si="1"/>
        <v>18.28502415458937</v>
      </c>
    </row>
    <row r="18" spans="1:9" ht="18" customHeight="1">
      <c r="A18" s="353"/>
      <c r="B18" s="353"/>
      <c r="C18" s="7"/>
      <c r="D18" s="357" t="s">
        <v>94</v>
      </c>
      <c r="E18" s="358"/>
      <c r="F18" s="69">
        <v>1121</v>
      </c>
      <c r="G18" s="76">
        <f t="shared" si="0"/>
        <v>0.2532509194747924</v>
      </c>
      <c r="H18" s="349">
        <v>1228</v>
      </c>
      <c r="I18" s="81">
        <f t="shared" si="1"/>
        <v>-8.713355048859938</v>
      </c>
    </row>
    <row r="19" spans="1:26" ht="18" customHeight="1">
      <c r="A19" s="353"/>
      <c r="B19" s="353"/>
      <c r="C19" s="10"/>
      <c r="D19" s="357" t="s">
        <v>95</v>
      </c>
      <c r="E19" s="358"/>
      <c r="F19" s="69">
        <v>0</v>
      </c>
      <c r="G19" s="76">
        <f t="shared" si="0"/>
        <v>0</v>
      </c>
      <c r="H19" s="350">
        <v>0</v>
      </c>
      <c r="I19" s="81" t="e">
        <f t="shared" si="1"/>
        <v>#DIV/0!</v>
      </c>
      <c r="Z19" s="2" t="s">
        <v>96</v>
      </c>
    </row>
    <row r="20" spans="1:9" ht="18" customHeight="1">
      <c r="A20" s="353"/>
      <c r="B20" s="353"/>
      <c r="C20" s="44" t="s">
        <v>5</v>
      </c>
      <c r="D20" s="43"/>
      <c r="E20" s="43"/>
      <c r="F20" s="69">
        <v>15029</v>
      </c>
      <c r="G20" s="76">
        <f t="shared" si="0"/>
        <v>3.3952792763484876</v>
      </c>
      <c r="H20" s="349">
        <v>14183</v>
      </c>
      <c r="I20" s="81">
        <f t="shared" si="1"/>
        <v>5.964887541422836</v>
      </c>
    </row>
    <row r="21" spans="1:9" ht="18" customHeight="1">
      <c r="A21" s="353"/>
      <c r="B21" s="353"/>
      <c r="C21" s="44" t="s">
        <v>6</v>
      </c>
      <c r="D21" s="43"/>
      <c r="E21" s="43"/>
      <c r="F21" s="69">
        <v>174918</v>
      </c>
      <c r="G21" s="76">
        <f t="shared" si="0"/>
        <v>39.51663187572858</v>
      </c>
      <c r="H21" s="349">
        <v>171027</v>
      </c>
      <c r="I21" s="81">
        <f t="shared" si="1"/>
        <v>2.275079373432276</v>
      </c>
    </row>
    <row r="22" spans="1:9" ht="18" customHeight="1">
      <c r="A22" s="353"/>
      <c r="B22" s="353"/>
      <c r="C22" s="44" t="s">
        <v>31</v>
      </c>
      <c r="D22" s="43"/>
      <c r="E22" s="43"/>
      <c r="F22" s="69">
        <v>5262</v>
      </c>
      <c r="G22" s="76">
        <f t="shared" si="0"/>
        <v>1.1887656898094179</v>
      </c>
      <c r="H22" s="349">
        <v>5339</v>
      </c>
      <c r="I22" s="81">
        <f t="shared" si="1"/>
        <v>-1.4422176437535073</v>
      </c>
    </row>
    <row r="23" spans="1:9" ht="18" customHeight="1">
      <c r="A23" s="353"/>
      <c r="B23" s="353"/>
      <c r="C23" s="44" t="s">
        <v>7</v>
      </c>
      <c r="D23" s="43"/>
      <c r="E23" s="43"/>
      <c r="F23" s="69">
        <v>71493</v>
      </c>
      <c r="G23" s="76">
        <f t="shared" si="0"/>
        <v>16.15135413560333</v>
      </c>
      <c r="H23" s="349">
        <v>71683</v>
      </c>
      <c r="I23" s="81">
        <f t="shared" si="1"/>
        <v>-0.2650558709875406</v>
      </c>
    </row>
    <row r="24" spans="1:9" ht="18" customHeight="1">
      <c r="A24" s="353"/>
      <c r="B24" s="353"/>
      <c r="C24" s="44" t="s">
        <v>32</v>
      </c>
      <c r="D24" s="43"/>
      <c r="E24" s="43"/>
      <c r="F24" s="69">
        <v>1039</v>
      </c>
      <c r="G24" s="76">
        <f t="shared" si="0"/>
        <v>0.23472587451767107</v>
      </c>
      <c r="H24" s="349">
        <v>1166</v>
      </c>
      <c r="I24" s="81">
        <f t="shared" si="1"/>
        <v>-10.891938250428812</v>
      </c>
    </row>
    <row r="25" spans="1:9" ht="18" customHeight="1">
      <c r="A25" s="353"/>
      <c r="B25" s="353"/>
      <c r="C25" s="44" t="s">
        <v>8</v>
      </c>
      <c r="D25" s="43"/>
      <c r="E25" s="43"/>
      <c r="F25" s="69">
        <v>64521</v>
      </c>
      <c r="G25" s="76">
        <f t="shared" si="0"/>
        <v>14.576273483883211</v>
      </c>
      <c r="H25" s="349">
        <v>69962</v>
      </c>
      <c r="I25" s="81">
        <f t="shared" si="1"/>
        <v>-7.777078985735109</v>
      </c>
    </row>
    <row r="26" spans="1:9" ht="18" customHeight="1">
      <c r="A26" s="353"/>
      <c r="B26" s="353"/>
      <c r="C26" s="45" t="s">
        <v>9</v>
      </c>
      <c r="D26" s="46"/>
      <c r="E26" s="46"/>
      <c r="F26" s="71">
        <v>25478</v>
      </c>
      <c r="G26" s="77">
        <f t="shared" si="0"/>
        <v>5.75586701728703</v>
      </c>
      <c r="H26" s="351">
        <v>28316</v>
      </c>
      <c r="I26" s="83">
        <f t="shared" si="1"/>
        <v>-10.022602062438201</v>
      </c>
    </row>
    <row r="27" spans="1:9" ht="18" customHeight="1">
      <c r="A27" s="353"/>
      <c r="B27" s="354"/>
      <c r="C27" s="47" t="s">
        <v>10</v>
      </c>
      <c r="D27" s="31"/>
      <c r="E27" s="31"/>
      <c r="F27" s="72">
        <f>SUM(F9,F20:F26)</f>
        <v>442644</v>
      </c>
      <c r="G27" s="78">
        <f t="shared" si="0"/>
        <v>100</v>
      </c>
      <c r="H27" s="331">
        <f>SUM(H9,H20:H26)</f>
        <v>444165</v>
      </c>
      <c r="I27" s="345">
        <f t="shared" si="1"/>
        <v>-0.342440309344505</v>
      </c>
    </row>
    <row r="28" spans="1:9" ht="18" customHeight="1">
      <c r="A28" s="353"/>
      <c r="B28" s="352" t="s">
        <v>89</v>
      </c>
      <c r="C28" s="55" t="s">
        <v>11</v>
      </c>
      <c r="D28" s="56"/>
      <c r="E28" s="56"/>
      <c r="F28" s="326">
        <f>SUM(F29:F31)</f>
        <v>196720</v>
      </c>
      <c r="G28" s="74">
        <f>F28/$F$45*100</f>
        <v>44.44203468249881</v>
      </c>
      <c r="H28" s="347">
        <f>SUM(H29:H31)</f>
        <v>196111</v>
      </c>
      <c r="I28" s="82">
        <f>(F28/H28-1)*100</f>
        <v>0.3105384195685179</v>
      </c>
    </row>
    <row r="29" spans="1:9" ht="18" customHeight="1">
      <c r="A29" s="353"/>
      <c r="B29" s="353"/>
      <c r="C29" s="7"/>
      <c r="D29" s="30" t="s">
        <v>12</v>
      </c>
      <c r="E29" s="43"/>
      <c r="F29" s="69">
        <v>115062</v>
      </c>
      <c r="G29" s="76">
        <f aca="true" t="shared" si="2" ref="G29:G45">F29/$F$45*100</f>
        <v>25.994252717759643</v>
      </c>
      <c r="H29" s="349">
        <v>113544</v>
      </c>
      <c r="I29" s="81">
        <f aca="true" t="shared" si="3" ref="I29:I45">(F29/H29-1)*100</f>
        <v>1.3369266539843494</v>
      </c>
    </row>
    <row r="30" spans="1:9" ht="18" customHeight="1">
      <c r="A30" s="353"/>
      <c r="B30" s="353"/>
      <c r="C30" s="7"/>
      <c r="D30" s="30" t="s">
        <v>33</v>
      </c>
      <c r="E30" s="43"/>
      <c r="F30" s="69">
        <v>12811</v>
      </c>
      <c r="G30" s="76">
        <f t="shared" si="2"/>
        <v>2.8941994017765973</v>
      </c>
      <c r="H30" s="349">
        <v>12779</v>
      </c>
      <c r="I30" s="81">
        <f t="shared" si="3"/>
        <v>0.2504108302683994</v>
      </c>
    </row>
    <row r="31" spans="1:9" ht="18" customHeight="1">
      <c r="A31" s="353"/>
      <c r="B31" s="353"/>
      <c r="C31" s="19"/>
      <c r="D31" s="30" t="s">
        <v>13</v>
      </c>
      <c r="E31" s="43"/>
      <c r="F31" s="69">
        <v>68847</v>
      </c>
      <c r="G31" s="76">
        <f t="shared" si="2"/>
        <v>15.553582562962562</v>
      </c>
      <c r="H31" s="349">
        <v>69788</v>
      </c>
      <c r="I31" s="81">
        <f t="shared" si="3"/>
        <v>-1.348369347165701</v>
      </c>
    </row>
    <row r="32" spans="1:9" ht="18" customHeight="1">
      <c r="A32" s="353"/>
      <c r="B32" s="353"/>
      <c r="C32" s="50" t="s">
        <v>14</v>
      </c>
      <c r="D32" s="51"/>
      <c r="E32" s="51"/>
      <c r="F32" s="326">
        <f>SUM(F33:F38)+140</f>
        <v>142194</v>
      </c>
      <c r="G32" s="74">
        <f t="shared" si="2"/>
        <v>32.123783446742756</v>
      </c>
      <c r="H32" s="347">
        <f>SUM(H33:H38)+140</f>
        <v>140853</v>
      </c>
      <c r="I32" s="82">
        <f t="shared" si="3"/>
        <v>0.9520563992247322</v>
      </c>
    </row>
    <row r="33" spans="1:9" ht="18" customHeight="1">
      <c r="A33" s="353"/>
      <c r="B33" s="353"/>
      <c r="C33" s="7"/>
      <c r="D33" s="30" t="s">
        <v>15</v>
      </c>
      <c r="E33" s="43"/>
      <c r="F33" s="69">
        <v>23908</v>
      </c>
      <c r="G33" s="76">
        <f t="shared" si="2"/>
        <v>5.4011801809128785</v>
      </c>
      <c r="H33" s="349">
        <v>23792</v>
      </c>
      <c r="I33" s="81">
        <f t="shared" si="3"/>
        <v>0.4875588433086664</v>
      </c>
    </row>
    <row r="34" spans="1:9" ht="18" customHeight="1">
      <c r="A34" s="353"/>
      <c r="B34" s="353"/>
      <c r="C34" s="7"/>
      <c r="D34" s="30" t="s">
        <v>34</v>
      </c>
      <c r="E34" s="43"/>
      <c r="F34" s="69">
        <v>6589</v>
      </c>
      <c r="G34" s="76">
        <f t="shared" si="2"/>
        <v>1.4885551368594174</v>
      </c>
      <c r="H34" s="349">
        <v>6323</v>
      </c>
      <c r="I34" s="81">
        <f t="shared" si="3"/>
        <v>4.206863830460228</v>
      </c>
    </row>
    <row r="35" spans="1:9" ht="18" customHeight="1">
      <c r="A35" s="353"/>
      <c r="B35" s="353"/>
      <c r="C35" s="7"/>
      <c r="D35" s="30" t="s">
        <v>35</v>
      </c>
      <c r="E35" s="43"/>
      <c r="F35" s="69">
        <v>100286</v>
      </c>
      <c r="G35" s="76">
        <f t="shared" si="2"/>
        <v>22.65612998255935</v>
      </c>
      <c r="H35" s="349">
        <v>99204</v>
      </c>
      <c r="I35" s="81">
        <f t="shared" si="3"/>
        <v>1.090681827345663</v>
      </c>
    </row>
    <row r="36" spans="1:9" ht="18" customHeight="1">
      <c r="A36" s="353"/>
      <c r="B36" s="353"/>
      <c r="C36" s="7"/>
      <c r="D36" s="30" t="s">
        <v>36</v>
      </c>
      <c r="E36" s="43"/>
      <c r="F36" s="69">
        <v>5293</v>
      </c>
      <c r="G36" s="76">
        <f t="shared" si="2"/>
        <v>1.1957690604639395</v>
      </c>
      <c r="H36" s="349">
        <v>5606</v>
      </c>
      <c r="I36" s="81">
        <f t="shared" si="3"/>
        <v>-5.5833036032821965</v>
      </c>
    </row>
    <row r="37" spans="1:9" ht="18" customHeight="1">
      <c r="A37" s="353"/>
      <c r="B37" s="353"/>
      <c r="C37" s="7"/>
      <c r="D37" s="30" t="s">
        <v>16</v>
      </c>
      <c r="E37" s="43"/>
      <c r="F37" s="69">
        <v>3644</v>
      </c>
      <c r="G37" s="76">
        <f t="shared" si="2"/>
        <v>0.8232349246798782</v>
      </c>
      <c r="H37" s="349">
        <v>2845</v>
      </c>
      <c r="I37" s="81">
        <f t="shared" si="3"/>
        <v>28.08435852372584</v>
      </c>
    </row>
    <row r="38" spans="1:9" ht="18" customHeight="1">
      <c r="A38" s="353"/>
      <c r="B38" s="353"/>
      <c r="C38" s="19"/>
      <c r="D38" s="30" t="s">
        <v>37</v>
      </c>
      <c r="E38" s="43"/>
      <c r="F38" s="69">
        <v>2334</v>
      </c>
      <c r="G38" s="76">
        <f t="shared" si="2"/>
        <v>0.5272860357307453</v>
      </c>
      <c r="H38" s="349">
        <v>2943</v>
      </c>
      <c r="I38" s="81">
        <f t="shared" si="3"/>
        <v>-20.693170234454637</v>
      </c>
    </row>
    <row r="39" spans="1:9" ht="18" customHeight="1">
      <c r="A39" s="353"/>
      <c r="B39" s="353"/>
      <c r="C39" s="50" t="s">
        <v>17</v>
      </c>
      <c r="D39" s="51"/>
      <c r="E39" s="51"/>
      <c r="F39" s="326">
        <f>F40+F43</f>
        <v>103730</v>
      </c>
      <c r="G39" s="74">
        <f t="shared" si="2"/>
        <v>23.43418187075844</v>
      </c>
      <c r="H39" s="347">
        <f>H40+H43</f>
        <v>107201</v>
      </c>
      <c r="I39" s="82">
        <f t="shared" si="3"/>
        <v>-3.2378429305696788</v>
      </c>
    </row>
    <row r="40" spans="1:9" ht="18" customHeight="1">
      <c r="A40" s="353"/>
      <c r="B40" s="353"/>
      <c r="C40" s="7"/>
      <c r="D40" s="52" t="s">
        <v>18</v>
      </c>
      <c r="E40" s="53"/>
      <c r="F40" s="67">
        <v>97188</v>
      </c>
      <c r="G40" s="75">
        <f t="shared" si="2"/>
        <v>21.95624474747201</v>
      </c>
      <c r="H40" s="348">
        <v>97796</v>
      </c>
      <c r="I40" s="80">
        <f t="shared" si="3"/>
        <v>-0.6217023191132598</v>
      </c>
    </row>
    <row r="41" spans="1:9" ht="18" customHeight="1">
      <c r="A41" s="353"/>
      <c r="B41" s="353"/>
      <c r="C41" s="7"/>
      <c r="D41" s="16"/>
      <c r="E41" s="102" t="s">
        <v>92</v>
      </c>
      <c r="F41" s="69">
        <v>66331</v>
      </c>
      <c r="G41" s="76">
        <f t="shared" si="2"/>
        <v>14.985179964034304</v>
      </c>
      <c r="H41" s="349">
        <v>66927</v>
      </c>
      <c r="I41" s="346">
        <f t="shared" si="3"/>
        <v>-0.8905225096000113</v>
      </c>
    </row>
    <row r="42" spans="1:9" ht="18" customHeight="1">
      <c r="A42" s="353"/>
      <c r="B42" s="353"/>
      <c r="C42" s="7"/>
      <c r="D42" s="33"/>
      <c r="E42" s="32" t="s">
        <v>38</v>
      </c>
      <c r="F42" s="69">
        <v>30857</v>
      </c>
      <c r="G42" s="76">
        <f t="shared" si="2"/>
        <v>6.971064783437707</v>
      </c>
      <c r="H42" s="349">
        <v>30869</v>
      </c>
      <c r="I42" s="346">
        <f t="shared" si="3"/>
        <v>-0.038873951213191926</v>
      </c>
    </row>
    <row r="43" spans="1:9" ht="18" customHeight="1">
      <c r="A43" s="353"/>
      <c r="B43" s="353"/>
      <c r="C43" s="7"/>
      <c r="D43" s="30" t="s">
        <v>39</v>
      </c>
      <c r="E43" s="54"/>
      <c r="F43" s="69">
        <v>6542</v>
      </c>
      <c r="G43" s="76">
        <f t="shared" si="2"/>
        <v>1.4779371232864333</v>
      </c>
      <c r="H43" s="349">
        <v>9405</v>
      </c>
      <c r="I43" s="346">
        <f t="shared" si="3"/>
        <v>-30.44125465178097</v>
      </c>
    </row>
    <row r="44" spans="1:9" ht="18" customHeight="1">
      <c r="A44" s="353"/>
      <c r="B44" s="353"/>
      <c r="C44" s="11"/>
      <c r="D44" s="48" t="s">
        <v>40</v>
      </c>
      <c r="E44" s="49"/>
      <c r="F44" s="72">
        <v>0</v>
      </c>
      <c r="G44" s="78">
        <f t="shared" si="2"/>
        <v>0</v>
      </c>
      <c r="H44" s="331">
        <v>0</v>
      </c>
      <c r="I44" s="83" t="e">
        <f t="shared" si="3"/>
        <v>#DIV/0!</v>
      </c>
    </row>
    <row r="45" spans="1:9" ht="18" customHeight="1">
      <c r="A45" s="354"/>
      <c r="B45" s="354"/>
      <c r="C45" s="11" t="s">
        <v>19</v>
      </c>
      <c r="D45" s="12"/>
      <c r="E45" s="12"/>
      <c r="F45" s="73">
        <f>SUM(F28,F32,F39)</f>
        <v>442644</v>
      </c>
      <c r="G45" s="84">
        <f t="shared" si="2"/>
        <v>100</v>
      </c>
      <c r="H45" s="331">
        <f>SUM(H28,H32,H39)</f>
        <v>444165</v>
      </c>
      <c r="I45" s="345">
        <f t="shared" si="3"/>
        <v>-0.342440309344505</v>
      </c>
    </row>
    <row r="46" ht="13.5">
      <c r="A46" s="103" t="s">
        <v>20</v>
      </c>
    </row>
    <row r="47" ht="13.5">
      <c r="A47" s="104" t="s">
        <v>21</v>
      </c>
    </row>
    <row r="48" ht="13.5">
      <c r="A48" s="104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blackAndWhite="1" firstPageNumber="1" useFirstPageNumber="1" horizontalDpi="600" verticalDpi="600" orientation="portrait" paperSize="9" r:id="rId4"/>
  <headerFooter alignWithMargins="0">
    <oddHeader>&amp;R&amp;"明朝,斜体"&amp;9都道府県－&amp;P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6" sqref="A6:E7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1" t="s">
        <v>245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224</v>
      </c>
      <c r="B5" s="31"/>
      <c r="C5" s="31"/>
      <c r="D5" s="31"/>
      <c r="K5" s="37"/>
      <c r="O5" s="37" t="s">
        <v>48</v>
      </c>
    </row>
    <row r="6" spans="1:15" ht="15.75" customHeight="1">
      <c r="A6" s="362" t="s">
        <v>49</v>
      </c>
      <c r="B6" s="363"/>
      <c r="C6" s="363"/>
      <c r="D6" s="363"/>
      <c r="E6" s="364"/>
      <c r="F6" s="259" t="s">
        <v>236</v>
      </c>
      <c r="G6" s="260"/>
      <c r="H6" s="259" t="s">
        <v>237</v>
      </c>
      <c r="I6" s="260"/>
      <c r="J6" s="259" t="s">
        <v>238</v>
      </c>
      <c r="K6" s="260"/>
      <c r="L6" s="259" t="s">
        <v>239</v>
      </c>
      <c r="M6" s="260"/>
      <c r="N6" s="259"/>
      <c r="O6" s="260"/>
    </row>
    <row r="7" spans="1:15" ht="15.75" customHeight="1">
      <c r="A7" s="365"/>
      <c r="B7" s="366"/>
      <c r="C7" s="366"/>
      <c r="D7" s="366"/>
      <c r="E7" s="367"/>
      <c r="F7" s="107" t="s">
        <v>223</v>
      </c>
      <c r="G7" s="38" t="s">
        <v>2</v>
      </c>
      <c r="H7" s="107" t="s">
        <v>225</v>
      </c>
      <c r="I7" s="38" t="s">
        <v>2</v>
      </c>
      <c r="J7" s="107" t="s">
        <v>226</v>
      </c>
      <c r="K7" s="230" t="s">
        <v>2</v>
      </c>
      <c r="L7" s="107" t="s">
        <v>226</v>
      </c>
      <c r="M7" s="230" t="s">
        <v>2</v>
      </c>
      <c r="N7" s="107" t="s">
        <v>226</v>
      </c>
      <c r="O7" s="230" t="s">
        <v>2</v>
      </c>
    </row>
    <row r="8" spans="1:25" ht="15.75" customHeight="1">
      <c r="A8" s="368" t="s">
        <v>83</v>
      </c>
      <c r="B8" s="55" t="s">
        <v>50</v>
      </c>
      <c r="C8" s="56"/>
      <c r="D8" s="56"/>
      <c r="E8" s="92" t="s">
        <v>41</v>
      </c>
      <c r="F8" s="108">
        <v>313</v>
      </c>
      <c r="G8" s="109">
        <v>280</v>
      </c>
      <c r="H8" s="108">
        <v>1665</v>
      </c>
      <c r="I8" s="110">
        <v>1671</v>
      </c>
      <c r="J8" s="108">
        <v>14595</v>
      </c>
      <c r="K8" s="111">
        <v>14173</v>
      </c>
      <c r="L8" s="108">
        <v>1553</v>
      </c>
      <c r="M8" s="146"/>
      <c r="N8" s="108"/>
      <c r="O8" s="111"/>
      <c r="P8" s="112"/>
      <c r="Q8" s="112"/>
      <c r="R8" s="112"/>
      <c r="S8" s="112"/>
      <c r="T8" s="112"/>
      <c r="U8" s="112"/>
      <c r="V8" s="112"/>
      <c r="W8" s="112"/>
      <c r="X8" s="112"/>
      <c r="Y8" s="112"/>
    </row>
    <row r="9" spans="1:25" ht="15.75" customHeight="1">
      <c r="A9" s="369"/>
      <c r="B9" s="8"/>
      <c r="C9" s="30" t="s">
        <v>51</v>
      </c>
      <c r="D9" s="43"/>
      <c r="E9" s="90" t="s">
        <v>42</v>
      </c>
      <c r="F9" s="70">
        <v>312</v>
      </c>
      <c r="G9" s="113">
        <v>279</v>
      </c>
      <c r="H9" s="70">
        <v>1663</v>
      </c>
      <c r="I9" s="114">
        <v>1668</v>
      </c>
      <c r="J9" s="70">
        <v>14595</v>
      </c>
      <c r="K9" s="115">
        <v>14173</v>
      </c>
      <c r="L9" s="70">
        <v>1541</v>
      </c>
      <c r="M9" s="125"/>
      <c r="N9" s="70"/>
      <c r="O9" s="115"/>
      <c r="P9" s="112"/>
      <c r="Q9" s="112"/>
      <c r="R9" s="112"/>
      <c r="S9" s="112"/>
      <c r="T9" s="112"/>
      <c r="U9" s="112"/>
      <c r="V9" s="112"/>
      <c r="W9" s="112"/>
      <c r="X9" s="112"/>
      <c r="Y9" s="112"/>
    </row>
    <row r="10" spans="1:25" ht="15.75" customHeight="1">
      <c r="A10" s="369"/>
      <c r="B10" s="10"/>
      <c r="C10" s="30" t="s">
        <v>52</v>
      </c>
      <c r="D10" s="43"/>
      <c r="E10" s="90" t="s">
        <v>43</v>
      </c>
      <c r="F10" s="70">
        <v>1</v>
      </c>
      <c r="G10" s="113">
        <v>1</v>
      </c>
      <c r="H10" s="70">
        <v>2</v>
      </c>
      <c r="I10" s="114">
        <v>3</v>
      </c>
      <c r="J10" s="116">
        <v>0.003</v>
      </c>
      <c r="K10" s="267">
        <v>0.003</v>
      </c>
      <c r="L10" s="70">
        <v>12</v>
      </c>
      <c r="M10" s="125"/>
      <c r="N10" s="70"/>
      <c r="O10" s="115"/>
      <c r="P10" s="112"/>
      <c r="Q10" s="112"/>
      <c r="R10" s="112"/>
      <c r="S10" s="112"/>
      <c r="T10" s="112"/>
      <c r="U10" s="112"/>
      <c r="V10" s="112"/>
      <c r="W10" s="112"/>
      <c r="X10" s="112"/>
      <c r="Y10" s="112"/>
    </row>
    <row r="11" spans="1:25" ht="15.75" customHeight="1">
      <c r="A11" s="369"/>
      <c r="B11" s="50" t="s">
        <v>53</v>
      </c>
      <c r="C11" s="63"/>
      <c r="D11" s="63"/>
      <c r="E11" s="89" t="s">
        <v>44</v>
      </c>
      <c r="F11" s="118">
        <v>297</v>
      </c>
      <c r="G11" s="119">
        <v>267</v>
      </c>
      <c r="H11" s="118">
        <v>1416</v>
      </c>
      <c r="I11" s="120">
        <v>1565</v>
      </c>
      <c r="J11" s="118">
        <v>14951</v>
      </c>
      <c r="K11" s="121">
        <v>14661</v>
      </c>
      <c r="L11" s="118">
        <v>1572</v>
      </c>
      <c r="M11" s="136"/>
      <c r="N11" s="118"/>
      <c r="O11" s="121"/>
      <c r="P11" s="112"/>
      <c r="Q11" s="112"/>
      <c r="R11" s="112"/>
      <c r="S11" s="112"/>
      <c r="T11" s="112"/>
      <c r="U11" s="112"/>
      <c r="V11" s="112"/>
      <c r="W11" s="112"/>
      <c r="X11" s="112"/>
      <c r="Y11" s="112"/>
    </row>
    <row r="12" spans="1:25" ht="15.75" customHeight="1">
      <c r="A12" s="369"/>
      <c r="B12" s="7"/>
      <c r="C12" s="30" t="s">
        <v>54</v>
      </c>
      <c r="D12" s="43"/>
      <c r="E12" s="90" t="s">
        <v>45</v>
      </c>
      <c r="F12" s="70">
        <v>295</v>
      </c>
      <c r="G12" s="113">
        <v>265</v>
      </c>
      <c r="H12" s="118">
        <v>1415</v>
      </c>
      <c r="I12" s="114">
        <v>1564</v>
      </c>
      <c r="J12" s="118">
        <v>14879</v>
      </c>
      <c r="K12" s="115">
        <v>14592</v>
      </c>
      <c r="L12" s="70">
        <v>1569</v>
      </c>
      <c r="M12" s="125"/>
      <c r="N12" s="70"/>
      <c r="O12" s="115"/>
      <c r="P12" s="112"/>
      <c r="Q12" s="112"/>
      <c r="R12" s="112"/>
      <c r="S12" s="112"/>
      <c r="T12" s="112"/>
      <c r="U12" s="112"/>
      <c r="V12" s="112"/>
      <c r="W12" s="112"/>
      <c r="X12" s="112"/>
      <c r="Y12" s="112"/>
    </row>
    <row r="13" spans="1:25" ht="15.75" customHeight="1">
      <c r="A13" s="369"/>
      <c r="B13" s="8"/>
      <c r="C13" s="52" t="s">
        <v>55</v>
      </c>
      <c r="D13" s="53"/>
      <c r="E13" s="94" t="s">
        <v>46</v>
      </c>
      <c r="F13" s="67">
        <v>2</v>
      </c>
      <c r="G13" s="122">
        <v>2</v>
      </c>
      <c r="H13" s="116">
        <v>1</v>
      </c>
      <c r="I13" s="117">
        <v>1</v>
      </c>
      <c r="J13" s="116">
        <v>72</v>
      </c>
      <c r="K13" s="267">
        <v>69</v>
      </c>
      <c r="L13" s="68">
        <v>3</v>
      </c>
      <c r="M13" s="122"/>
      <c r="N13" s="68"/>
      <c r="O13" s="124"/>
      <c r="P13" s="112"/>
      <c r="Q13" s="112"/>
      <c r="R13" s="112"/>
      <c r="S13" s="112"/>
      <c r="T13" s="112"/>
      <c r="U13" s="112"/>
      <c r="V13" s="112"/>
      <c r="W13" s="112"/>
      <c r="X13" s="112"/>
      <c r="Y13" s="112"/>
    </row>
    <row r="14" spans="1:25" ht="15.75" customHeight="1">
      <c r="A14" s="369"/>
      <c r="B14" s="44" t="s">
        <v>56</v>
      </c>
      <c r="C14" s="43"/>
      <c r="D14" s="43"/>
      <c r="E14" s="90" t="s">
        <v>97</v>
      </c>
      <c r="F14" s="69">
        <f aca="true" t="shared" si="0" ref="F14:O15">F9-F12</f>
        <v>17</v>
      </c>
      <c r="G14" s="125">
        <f t="shared" si="0"/>
        <v>14</v>
      </c>
      <c r="H14" s="69">
        <f t="shared" si="0"/>
        <v>248</v>
      </c>
      <c r="I14" s="125">
        <f t="shared" si="0"/>
        <v>104</v>
      </c>
      <c r="J14" s="69">
        <f t="shared" si="0"/>
        <v>-284</v>
      </c>
      <c r="K14" s="125">
        <f t="shared" si="0"/>
        <v>-419</v>
      </c>
      <c r="L14" s="69">
        <f t="shared" si="0"/>
        <v>-28</v>
      </c>
      <c r="M14" s="125">
        <f t="shared" si="0"/>
        <v>0</v>
      </c>
      <c r="N14" s="69">
        <f t="shared" si="0"/>
        <v>0</v>
      </c>
      <c r="O14" s="125">
        <f t="shared" si="0"/>
        <v>0</v>
      </c>
      <c r="P14" s="112"/>
      <c r="Q14" s="112"/>
      <c r="R14" s="112"/>
      <c r="S14" s="112"/>
      <c r="T14" s="112"/>
      <c r="U14" s="112"/>
      <c r="V14" s="112"/>
      <c r="W14" s="112"/>
      <c r="X14" s="112"/>
      <c r="Y14" s="112"/>
    </row>
    <row r="15" spans="1:25" ht="15.75" customHeight="1">
      <c r="A15" s="369"/>
      <c r="B15" s="44" t="s">
        <v>57</v>
      </c>
      <c r="C15" s="43"/>
      <c r="D15" s="43"/>
      <c r="E15" s="90" t="s">
        <v>98</v>
      </c>
      <c r="F15" s="69">
        <f t="shared" si="0"/>
        <v>-1</v>
      </c>
      <c r="G15" s="125">
        <f t="shared" si="0"/>
        <v>-1</v>
      </c>
      <c r="H15" s="69">
        <f t="shared" si="0"/>
        <v>1</v>
      </c>
      <c r="I15" s="125">
        <f t="shared" si="0"/>
        <v>2</v>
      </c>
      <c r="J15" s="69">
        <f t="shared" si="0"/>
        <v>-71.997</v>
      </c>
      <c r="K15" s="125">
        <f t="shared" si="0"/>
        <v>-68.997</v>
      </c>
      <c r="L15" s="69">
        <f t="shared" si="0"/>
        <v>9</v>
      </c>
      <c r="M15" s="125">
        <f t="shared" si="0"/>
        <v>0</v>
      </c>
      <c r="N15" s="69">
        <f t="shared" si="0"/>
        <v>0</v>
      </c>
      <c r="O15" s="125">
        <f t="shared" si="0"/>
        <v>0</v>
      </c>
      <c r="P15" s="112"/>
      <c r="Q15" s="112"/>
      <c r="R15" s="112"/>
      <c r="S15" s="112"/>
      <c r="T15" s="112"/>
      <c r="U15" s="112"/>
      <c r="V15" s="112"/>
      <c r="W15" s="112"/>
      <c r="X15" s="112"/>
      <c r="Y15" s="112"/>
    </row>
    <row r="16" spans="1:25" ht="15.75" customHeight="1">
      <c r="A16" s="369"/>
      <c r="B16" s="44" t="s">
        <v>58</v>
      </c>
      <c r="C16" s="43"/>
      <c r="D16" s="43"/>
      <c r="E16" s="90" t="s">
        <v>99</v>
      </c>
      <c r="F16" s="67">
        <f aca="true" t="shared" si="1" ref="F16:O16">F8-F11</f>
        <v>16</v>
      </c>
      <c r="G16" s="122">
        <f t="shared" si="1"/>
        <v>13</v>
      </c>
      <c r="H16" s="67">
        <f t="shared" si="1"/>
        <v>249</v>
      </c>
      <c r="I16" s="122">
        <f t="shared" si="1"/>
        <v>106</v>
      </c>
      <c r="J16" s="67">
        <f t="shared" si="1"/>
        <v>-356</v>
      </c>
      <c r="K16" s="122">
        <f t="shared" si="1"/>
        <v>-488</v>
      </c>
      <c r="L16" s="67">
        <f t="shared" si="1"/>
        <v>-19</v>
      </c>
      <c r="M16" s="122">
        <f t="shared" si="1"/>
        <v>0</v>
      </c>
      <c r="N16" s="67">
        <f t="shared" si="1"/>
        <v>0</v>
      </c>
      <c r="O16" s="122">
        <f t="shared" si="1"/>
        <v>0</v>
      </c>
      <c r="P16" s="112"/>
      <c r="Q16" s="112"/>
      <c r="R16" s="112"/>
      <c r="S16" s="112"/>
      <c r="T16" s="112"/>
      <c r="U16" s="112"/>
      <c r="V16" s="112"/>
      <c r="W16" s="112"/>
      <c r="X16" s="112"/>
      <c r="Y16" s="112"/>
    </row>
    <row r="17" spans="1:25" ht="15.75" customHeight="1">
      <c r="A17" s="369"/>
      <c r="B17" s="44" t="s">
        <v>59</v>
      </c>
      <c r="C17" s="43"/>
      <c r="D17" s="43"/>
      <c r="E17" s="34"/>
      <c r="F17" s="69">
        <v>0</v>
      </c>
      <c r="G17" s="125">
        <v>0</v>
      </c>
      <c r="H17" s="116">
        <v>0</v>
      </c>
      <c r="I17" s="117">
        <v>0</v>
      </c>
      <c r="J17" s="70">
        <v>13854</v>
      </c>
      <c r="K17" s="115">
        <v>13498</v>
      </c>
      <c r="L17" s="70">
        <v>19</v>
      </c>
      <c r="M17" s="125"/>
      <c r="N17" s="116"/>
      <c r="O17" s="126"/>
      <c r="P17" s="112"/>
      <c r="Q17" s="112"/>
      <c r="R17" s="112"/>
      <c r="S17" s="112"/>
      <c r="T17" s="112"/>
      <c r="U17" s="112"/>
      <c r="V17" s="112"/>
      <c r="W17" s="112"/>
      <c r="X17" s="112"/>
      <c r="Y17" s="112"/>
    </row>
    <row r="18" spans="1:25" ht="15.75" customHeight="1">
      <c r="A18" s="370"/>
      <c r="B18" s="47" t="s">
        <v>60</v>
      </c>
      <c r="C18" s="31"/>
      <c r="D18" s="31"/>
      <c r="E18" s="17"/>
      <c r="F18" s="127">
        <v>0</v>
      </c>
      <c r="G18" s="128">
        <v>0</v>
      </c>
      <c r="H18" s="129">
        <v>0</v>
      </c>
      <c r="I18" s="130">
        <v>0</v>
      </c>
      <c r="J18" s="129"/>
      <c r="K18" s="268"/>
      <c r="L18" s="129">
        <v>0</v>
      </c>
      <c r="M18" s="268"/>
      <c r="N18" s="129"/>
      <c r="O18" s="131"/>
      <c r="P18" s="112"/>
      <c r="Q18" s="112"/>
      <c r="R18" s="112"/>
      <c r="S18" s="112"/>
      <c r="T18" s="112"/>
      <c r="U18" s="112"/>
      <c r="V18" s="112"/>
      <c r="W18" s="112"/>
      <c r="X18" s="112"/>
      <c r="Y18" s="112"/>
    </row>
    <row r="19" spans="1:25" ht="15.75" customHeight="1">
      <c r="A19" s="369" t="s">
        <v>84</v>
      </c>
      <c r="B19" s="50" t="s">
        <v>61</v>
      </c>
      <c r="C19" s="51"/>
      <c r="D19" s="51"/>
      <c r="E19" s="95"/>
      <c r="F19" s="65">
        <v>0</v>
      </c>
      <c r="G19" s="132">
        <v>0</v>
      </c>
      <c r="H19" s="66">
        <v>309</v>
      </c>
      <c r="I19" s="133">
        <v>208</v>
      </c>
      <c r="J19" s="66">
        <v>2398</v>
      </c>
      <c r="K19" s="134">
        <v>1671</v>
      </c>
      <c r="L19" s="66">
        <v>1351</v>
      </c>
      <c r="M19" s="132"/>
      <c r="N19" s="66"/>
      <c r="O19" s="134"/>
      <c r="P19" s="112"/>
      <c r="Q19" s="112"/>
      <c r="R19" s="112"/>
      <c r="S19" s="112"/>
      <c r="T19" s="112"/>
      <c r="U19" s="112"/>
      <c r="V19" s="112"/>
      <c r="W19" s="112"/>
      <c r="X19" s="112"/>
      <c r="Y19" s="112"/>
    </row>
    <row r="20" spans="1:25" ht="15.75" customHeight="1">
      <c r="A20" s="369"/>
      <c r="B20" s="19"/>
      <c r="C20" s="30" t="s">
        <v>62</v>
      </c>
      <c r="D20" s="43"/>
      <c r="E20" s="90"/>
      <c r="F20" s="69">
        <v>0</v>
      </c>
      <c r="G20" s="125">
        <v>0</v>
      </c>
      <c r="H20" s="70">
        <v>0</v>
      </c>
      <c r="I20" s="114">
        <v>0</v>
      </c>
      <c r="J20" s="70">
        <v>1111</v>
      </c>
      <c r="K20" s="267">
        <v>417</v>
      </c>
      <c r="L20" s="70">
        <v>319</v>
      </c>
      <c r="M20" s="125"/>
      <c r="N20" s="70"/>
      <c r="O20" s="115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25" ht="15.75" customHeight="1">
      <c r="A21" s="369"/>
      <c r="B21" s="9" t="s">
        <v>63</v>
      </c>
      <c r="C21" s="63"/>
      <c r="D21" s="63"/>
      <c r="E21" s="89" t="s">
        <v>100</v>
      </c>
      <c r="F21" s="135">
        <v>0</v>
      </c>
      <c r="G21" s="136">
        <v>0</v>
      </c>
      <c r="H21" s="118">
        <v>309</v>
      </c>
      <c r="I21" s="120">
        <v>208</v>
      </c>
      <c r="J21" s="118">
        <v>2398</v>
      </c>
      <c r="K21" s="121">
        <v>1671</v>
      </c>
      <c r="L21" s="118">
        <v>1351</v>
      </c>
      <c r="M21" s="136"/>
      <c r="N21" s="118"/>
      <c r="O21" s="121"/>
      <c r="P21" s="112"/>
      <c r="Q21" s="112"/>
      <c r="R21" s="112"/>
      <c r="S21" s="112"/>
      <c r="T21" s="112"/>
      <c r="U21" s="112"/>
      <c r="V21" s="112"/>
      <c r="W21" s="112"/>
      <c r="X21" s="112"/>
      <c r="Y21" s="112"/>
    </row>
    <row r="22" spans="1:25" ht="15.75" customHeight="1">
      <c r="A22" s="369"/>
      <c r="B22" s="50" t="s">
        <v>64</v>
      </c>
      <c r="C22" s="51"/>
      <c r="D22" s="51"/>
      <c r="E22" s="95" t="s">
        <v>101</v>
      </c>
      <c r="F22" s="65">
        <v>83</v>
      </c>
      <c r="G22" s="132">
        <v>48</v>
      </c>
      <c r="H22" s="66">
        <v>1092</v>
      </c>
      <c r="I22" s="133">
        <v>440</v>
      </c>
      <c r="J22" s="66">
        <v>2736</v>
      </c>
      <c r="K22" s="134">
        <v>1951</v>
      </c>
      <c r="L22" s="66">
        <v>1352</v>
      </c>
      <c r="M22" s="132"/>
      <c r="N22" s="66"/>
      <c r="O22" s="134"/>
      <c r="P22" s="112"/>
      <c r="Q22" s="112"/>
      <c r="R22" s="112"/>
      <c r="S22" s="112"/>
      <c r="T22" s="112"/>
      <c r="U22" s="112"/>
      <c r="V22" s="112"/>
      <c r="W22" s="112"/>
      <c r="X22" s="112"/>
      <c r="Y22" s="112"/>
    </row>
    <row r="23" spans="1:25" ht="15.75" customHeight="1">
      <c r="A23" s="369"/>
      <c r="B23" s="7" t="s">
        <v>65</v>
      </c>
      <c r="C23" s="52" t="s">
        <v>66</v>
      </c>
      <c r="D23" s="53"/>
      <c r="E23" s="94"/>
      <c r="F23" s="67">
        <v>21</v>
      </c>
      <c r="G23" s="122">
        <v>20</v>
      </c>
      <c r="H23" s="68">
        <v>32</v>
      </c>
      <c r="I23" s="123">
        <v>31</v>
      </c>
      <c r="J23" s="68">
        <v>1615</v>
      </c>
      <c r="K23" s="124">
        <v>1524</v>
      </c>
      <c r="L23" s="68">
        <v>295</v>
      </c>
      <c r="M23" s="122"/>
      <c r="N23" s="68"/>
      <c r="O23" s="124"/>
      <c r="P23" s="112"/>
      <c r="Q23" s="112"/>
      <c r="R23" s="112"/>
      <c r="S23" s="112"/>
      <c r="T23" s="112"/>
      <c r="U23" s="112"/>
      <c r="V23" s="112"/>
      <c r="W23" s="112"/>
      <c r="X23" s="112"/>
      <c r="Y23" s="112"/>
    </row>
    <row r="24" spans="1:25" ht="15.75" customHeight="1">
      <c r="A24" s="369"/>
      <c r="B24" s="44" t="s">
        <v>102</v>
      </c>
      <c r="C24" s="43"/>
      <c r="D24" s="43"/>
      <c r="E24" s="90" t="s">
        <v>103</v>
      </c>
      <c r="F24" s="69">
        <f aca="true" t="shared" si="2" ref="F24:O24">F21-F22</f>
        <v>-83</v>
      </c>
      <c r="G24" s="125">
        <f t="shared" si="2"/>
        <v>-48</v>
      </c>
      <c r="H24" s="69">
        <f t="shared" si="2"/>
        <v>-783</v>
      </c>
      <c r="I24" s="125">
        <f t="shared" si="2"/>
        <v>-232</v>
      </c>
      <c r="J24" s="69">
        <f t="shared" si="2"/>
        <v>-338</v>
      </c>
      <c r="K24" s="125">
        <f t="shared" si="2"/>
        <v>-280</v>
      </c>
      <c r="L24" s="69">
        <f t="shared" si="2"/>
        <v>-1</v>
      </c>
      <c r="M24" s="125">
        <f t="shared" si="2"/>
        <v>0</v>
      </c>
      <c r="N24" s="69">
        <f t="shared" si="2"/>
        <v>0</v>
      </c>
      <c r="O24" s="125">
        <f t="shared" si="2"/>
        <v>0</v>
      </c>
      <c r="P24" s="112"/>
      <c r="Q24" s="112"/>
      <c r="R24" s="112"/>
      <c r="S24" s="112"/>
      <c r="T24" s="112"/>
      <c r="U24" s="112"/>
      <c r="V24" s="112"/>
      <c r="W24" s="112"/>
      <c r="X24" s="112"/>
      <c r="Y24" s="112"/>
    </row>
    <row r="25" spans="1:25" ht="15.75" customHeight="1">
      <c r="A25" s="369"/>
      <c r="B25" s="100" t="s">
        <v>67</v>
      </c>
      <c r="C25" s="53"/>
      <c r="D25" s="53"/>
      <c r="E25" s="94" t="s">
        <v>104</v>
      </c>
      <c r="F25" s="67">
        <v>83</v>
      </c>
      <c r="G25" s="122">
        <v>48</v>
      </c>
      <c r="H25" s="68">
        <v>783</v>
      </c>
      <c r="I25" s="122">
        <v>232</v>
      </c>
      <c r="J25" s="68">
        <v>338</v>
      </c>
      <c r="K25" s="122">
        <v>280</v>
      </c>
      <c r="L25" s="68">
        <v>1</v>
      </c>
      <c r="M25" s="122"/>
      <c r="N25" s="68"/>
      <c r="O25" s="122"/>
      <c r="P25" s="112"/>
      <c r="Q25" s="112"/>
      <c r="R25" s="112"/>
      <c r="S25" s="112"/>
      <c r="T25" s="112"/>
      <c r="U25" s="112"/>
      <c r="V25" s="112"/>
      <c r="W25" s="112"/>
      <c r="X25" s="112"/>
      <c r="Y25" s="112"/>
    </row>
    <row r="26" spans="1:25" ht="15.75" customHeight="1">
      <c r="A26" s="369"/>
      <c r="B26" s="9" t="s">
        <v>68</v>
      </c>
      <c r="C26" s="63"/>
      <c r="D26" s="63"/>
      <c r="E26" s="266"/>
      <c r="F26" s="265"/>
      <c r="G26" s="264"/>
      <c r="H26" s="263"/>
      <c r="I26" s="264"/>
      <c r="J26" s="263"/>
      <c r="K26" s="264"/>
      <c r="L26" s="263"/>
      <c r="M26" s="264"/>
      <c r="N26" s="263"/>
      <c r="O26" s="264"/>
      <c r="P26" s="112"/>
      <c r="Q26" s="112"/>
      <c r="R26" s="112"/>
      <c r="S26" s="112"/>
      <c r="T26" s="112"/>
      <c r="U26" s="112"/>
      <c r="V26" s="112"/>
      <c r="W26" s="112"/>
      <c r="X26" s="112"/>
      <c r="Y26" s="112"/>
    </row>
    <row r="27" spans="1:25" ht="15.75" customHeight="1">
      <c r="A27" s="370"/>
      <c r="B27" s="47" t="s">
        <v>105</v>
      </c>
      <c r="C27" s="31"/>
      <c r="D27" s="31"/>
      <c r="E27" s="91" t="s">
        <v>106</v>
      </c>
      <c r="F27" s="72">
        <f aca="true" t="shared" si="3" ref="F27:O27">F24+F25</f>
        <v>0</v>
      </c>
      <c r="G27" s="137">
        <f t="shared" si="3"/>
        <v>0</v>
      </c>
      <c r="H27" s="72">
        <f t="shared" si="3"/>
        <v>0</v>
      </c>
      <c r="I27" s="137">
        <f t="shared" si="3"/>
        <v>0</v>
      </c>
      <c r="J27" s="72">
        <f t="shared" si="3"/>
        <v>0</v>
      </c>
      <c r="K27" s="137">
        <f t="shared" si="3"/>
        <v>0</v>
      </c>
      <c r="L27" s="72">
        <f t="shared" si="3"/>
        <v>0</v>
      </c>
      <c r="M27" s="137">
        <f t="shared" si="3"/>
        <v>0</v>
      </c>
      <c r="N27" s="72">
        <f t="shared" si="3"/>
        <v>0</v>
      </c>
      <c r="O27" s="137">
        <f t="shared" si="3"/>
        <v>0</v>
      </c>
      <c r="P27" s="112"/>
      <c r="Q27" s="112"/>
      <c r="R27" s="112"/>
      <c r="S27" s="112"/>
      <c r="T27" s="112"/>
      <c r="U27" s="112"/>
      <c r="V27" s="112"/>
      <c r="W27" s="112"/>
      <c r="X27" s="112"/>
      <c r="Y27" s="112"/>
    </row>
    <row r="28" spans="1:25" ht="15.75" customHeight="1">
      <c r="A28" s="13"/>
      <c r="F28" s="112"/>
      <c r="G28" s="112"/>
      <c r="H28" s="112"/>
      <c r="I28" s="112"/>
      <c r="J28" s="112"/>
      <c r="K28" s="112"/>
      <c r="L28" s="138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</row>
    <row r="29" spans="1:25" ht="15.75" customHeight="1">
      <c r="A29" s="31"/>
      <c r="F29" s="112"/>
      <c r="G29" s="112"/>
      <c r="H29" s="112"/>
      <c r="I29" s="112"/>
      <c r="J29" s="139"/>
      <c r="K29" s="139"/>
      <c r="L29" s="138"/>
      <c r="M29" s="112"/>
      <c r="N29" s="112"/>
      <c r="O29" s="139" t="s">
        <v>107</v>
      </c>
      <c r="P29" s="112"/>
      <c r="Q29" s="112"/>
      <c r="R29" s="112"/>
      <c r="S29" s="112"/>
      <c r="T29" s="112"/>
      <c r="U29" s="112"/>
      <c r="V29" s="112"/>
      <c r="W29" s="112"/>
      <c r="X29" s="112"/>
      <c r="Y29" s="139"/>
    </row>
    <row r="30" spans="1:25" ht="15.75" customHeight="1">
      <c r="A30" s="371" t="s">
        <v>69</v>
      </c>
      <c r="B30" s="372"/>
      <c r="C30" s="372"/>
      <c r="D30" s="372"/>
      <c r="E30" s="373"/>
      <c r="F30" s="261" t="s">
        <v>239</v>
      </c>
      <c r="G30" s="262"/>
      <c r="H30" s="261" t="s">
        <v>240</v>
      </c>
      <c r="I30" s="262"/>
      <c r="J30" s="325" t="s">
        <v>241</v>
      </c>
      <c r="K30" s="262"/>
      <c r="L30" s="325" t="s">
        <v>242</v>
      </c>
      <c r="M30" s="262"/>
      <c r="N30" s="261"/>
      <c r="O30" s="262"/>
      <c r="P30" s="140"/>
      <c r="Q30" s="138"/>
      <c r="R30" s="140"/>
      <c r="S30" s="138"/>
      <c r="T30" s="140"/>
      <c r="U30" s="138"/>
      <c r="V30" s="140"/>
      <c r="W30" s="138"/>
      <c r="X30" s="140"/>
      <c r="Y30" s="138"/>
    </row>
    <row r="31" spans="1:25" ht="15.75" customHeight="1">
      <c r="A31" s="374"/>
      <c r="B31" s="375"/>
      <c r="C31" s="375"/>
      <c r="D31" s="375"/>
      <c r="E31" s="376"/>
      <c r="F31" s="107" t="s">
        <v>226</v>
      </c>
      <c r="G31" s="141" t="s">
        <v>2</v>
      </c>
      <c r="H31" s="107" t="s">
        <v>226</v>
      </c>
      <c r="I31" s="141" t="s">
        <v>2</v>
      </c>
      <c r="J31" s="107" t="s">
        <v>226</v>
      </c>
      <c r="K31" s="142" t="s">
        <v>2</v>
      </c>
      <c r="L31" s="107" t="s">
        <v>226</v>
      </c>
      <c r="M31" s="143" t="s">
        <v>2</v>
      </c>
      <c r="N31" s="107" t="s">
        <v>226</v>
      </c>
      <c r="O31" s="143" t="s">
        <v>2</v>
      </c>
      <c r="P31" s="144"/>
      <c r="Q31" s="144"/>
      <c r="R31" s="144"/>
      <c r="S31" s="144"/>
      <c r="T31" s="144"/>
      <c r="U31" s="144"/>
      <c r="V31" s="144"/>
      <c r="W31" s="144"/>
      <c r="X31" s="144"/>
      <c r="Y31" s="144"/>
    </row>
    <row r="32" spans="1:25" ht="15.75" customHeight="1">
      <c r="A32" s="368" t="s">
        <v>85</v>
      </c>
      <c r="B32" s="55" t="s">
        <v>50</v>
      </c>
      <c r="C32" s="56"/>
      <c r="D32" s="56"/>
      <c r="E32" s="15" t="s">
        <v>41</v>
      </c>
      <c r="F32" s="66"/>
      <c r="G32" s="145">
        <v>993</v>
      </c>
      <c r="H32" s="269">
        <v>270</v>
      </c>
      <c r="I32" s="270">
        <v>278</v>
      </c>
      <c r="J32" s="269">
        <v>1</v>
      </c>
      <c r="K32" s="271">
        <v>1</v>
      </c>
      <c r="L32" s="66">
        <v>841</v>
      </c>
      <c r="M32" s="145">
        <v>1185</v>
      </c>
      <c r="N32" s="108"/>
      <c r="O32" s="146"/>
      <c r="P32" s="145"/>
      <c r="Q32" s="145"/>
      <c r="R32" s="145"/>
      <c r="S32" s="145"/>
      <c r="T32" s="147"/>
      <c r="U32" s="147"/>
      <c r="V32" s="145"/>
      <c r="W32" s="145"/>
      <c r="X32" s="147"/>
      <c r="Y32" s="147"/>
    </row>
    <row r="33" spans="1:25" ht="15.75" customHeight="1">
      <c r="A33" s="377"/>
      <c r="B33" s="8"/>
      <c r="C33" s="52" t="s">
        <v>70</v>
      </c>
      <c r="D33" s="53"/>
      <c r="E33" s="98"/>
      <c r="F33" s="68"/>
      <c r="G33" s="148">
        <v>849</v>
      </c>
      <c r="H33" s="272">
        <v>264</v>
      </c>
      <c r="I33" s="273">
        <v>273</v>
      </c>
      <c r="J33" s="272">
        <v>1</v>
      </c>
      <c r="K33" s="274">
        <v>1</v>
      </c>
      <c r="L33" s="68">
        <v>841</v>
      </c>
      <c r="M33" s="148">
        <v>1185</v>
      </c>
      <c r="N33" s="68"/>
      <c r="O33" s="122"/>
      <c r="P33" s="145"/>
      <c r="Q33" s="145"/>
      <c r="R33" s="145"/>
      <c r="S33" s="145"/>
      <c r="T33" s="147"/>
      <c r="U33" s="147"/>
      <c r="V33" s="145"/>
      <c r="W33" s="145"/>
      <c r="X33" s="147"/>
      <c r="Y33" s="147"/>
    </row>
    <row r="34" spans="1:25" ht="15.75" customHeight="1">
      <c r="A34" s="377"/>
      <c r="B34" s="8"/>
      <c r="C34" s="24"/>
      <c r="D34" s="30" t="s">
        <v>71</v>
      </c>
      <c r="E34" s="93"/>
      <c r="F34" s="70"/>
      <c r="G34" s="113">
        <v>0</v>
      </c>
      <c r="H34" s="245">
        <v>264</v>
      </c>
      <c r="I34" s="275">
        <v>273</v>
      </c>
      <c r="J34" s="245">
        <v>1</v>
      </c>
      <c r="K34" s="257">
        <v>1</v>
      </c>
      <c r="L34" s="70">
        <v>696</v>
      </c>
      <c r="M34" s="113">
        <v>1040</v>
      </c>
      <c r="N34" s="70"/>
      <c r="O34" s="125"/>
      <c r="P34" s="145"/>
      <c r="Q34" s="145"/>
      <c r="R34" s="145"/>
      <c r="S34" s="145"/>
      <c r="T34" s="147"/>
      <c r="U34" s="147"/>
      <c r="V34" s="145"/>
      <c r="W34" s="145"/>
      <c r="X34" s="147"/>
      <c r="Y34" s="147"/>
    </row>
    <row r="35" spans="1:25" ht="15.75" customHeight="1">
      <c r="A35" s="377"/>
      <c r="B35" s="10"/>
      <c r="C35" s="62" t="s">
        <v>72</v>
      </c>
      <c r="D35" s="63"/>
      <c r="E35" s="99"/>
      <c r="F35" s="118"/>
      <c r="G35" s="119">
        <v>144</v>
      </c>
      <c r="H35" s="276">
        <v>6</v>
      </c>
      <c r="I35" s="277">
        <v>5</v>
      </c>
      <c r="J35" s="278">
        <v>0</v>
      </c>
      <c r="K35" s="279">
        <v>0</v>
      </c>
      <c r="L35" s="118">
        <v>0</v>
      </c>
      <c r="M35" s="119">
        <v>0</v>
      </c>
      <c r="N35" s="118"/>
      <c r="O35" s="136"/>
      <c r="P35" s="145"/>
      <c r="Q35" s="145"/>
      <c r="R35" s="145"/>
      <c r="S35" s="145"/>
      <c r="T35" s="147"/>
      <c r="U35" s="147"/>
      <c r="V35" s="145"/>
      <c r="W35" s="145"/>
      <c r="X35" s="147"/>
      <c r="Y35" s="147"/>
    </row>
    <row r="36" spans="1:25" ht="15.75" customHeight="1">
      <c r="A36" s="377"/>
      <c r="B36" s="50" t="s">
        <v>53</v>
      </c>
      <c r="C36" s="51"/>
      <c r="D36" s="51"/>
      <c r="E36" s="15" t="s">
        <v>42</v>
      </c>
      <c r="F36" s="65"/>
      <c r="G36" s="122">
        <v>877</v>
      </c>
      <c r="H36" s="280">
        <v>122</v>
      </c>
      <c r="I36" s="281">
        <v>117</v>
      </c>
      <c r="J36" s="280">
        <v>2</v>
      </c>
      <c r="K36" s="282">
        <v>3</v>
      </c>
      <c r="L36" s="66">
        <v>0.5</v>
      </c>
      <c r="M36" s="145">
        <v>3</v>
      </c>
      <c r="N36" s="66"/>
      <c r="O36" s="132"/>
      <c r="P36" s="145"/>
      <c r="Q36" s="145"/>
      <c r="R36" s="145"/>
      <c r="S36" s="145"/>
      <c r="T36" s="145"/>
      <c r="U36" s="145"/>
      <c r="V36" s="145"/>
      <c r="W36" s="145"/>
      <c r="X36" s="147"/>
      <c r="Y36" s="147"/>
    </row>
    <row r="37" spans="1:25" ht="15.75" customHeight="1">
      <c r="A37" s="377"/>
      <c r="B37" s="8"/>
      <c r="C37" s="30" t="s">
        <v>73</v>
      </c>
      <c r="D37" s="43"/>
      <c r="E37" s="93"/>
      <c r="F37" s="69"/>
      <c r="G37" s="125">
        <v>849</v>
      </c>
      <c r="H37" s="245">
        <v>105</v>
      </c>
      <c r="I37" s="275">
        <v>92</v>
      </c>
      <c r="J37" s="245">
        <v>0</v>
      </c>
      <c r="K37" s="257">
        <v>0</v>
      </c>
      <c r="L37" s="70">
        <v>0</v>
      </c>
      <c r="M37" s="113">
        <v>0</v>
      </c>
      <c r="N37" s="70"/>
      <c r="O37" s="125"/>
      <c r="P37" s="145"/>
      <c r="Q37" s="145"/>
      <c r="R37" s="145"/>
      <c r="S37" s="145"/>
      <c r="T37" s="145"/>
      <c r="U37" s="145"/>
      <c r="V37" s="145"/>
      <c r="W37" s="145"/>
      <c r="X37" s="147"/>
      <c r="Y37" s="147"/>
    </row>
    <row r="38" spans="1:25" ht="15.75" customHeight="1">
      <c r="A38" s="377"/>
      <c r="B38" s="10"/>
      <c r="C38" s="30" t="s">
        <v>74</v>
      </c>
      <c r="D38" s="43"/>
      <c r="E38" s="93"/>
      <c r="F38" s="69"/>
      <c r="G38" s="125">
        <v>28</v>
      </c>
      <c r="H38" s="245">
        <v>17</v>
      </c>
      <c r="I38" s="275">
        <v>25</v>
      </c>
      <c r="J38" s="245">
        <v>2</v>
      </c>
      <c r="K38" s="279">
        <v>3</v>
      </c>
      <c r="L38" s="70">
        <v>0.5</v>
      </c>
      <c r="M38" s="113">
        <v>3</v>
      </c>
      <c r="N38" s="70"/>
      <c r="O38" s="125"/>
      <c r="P38" s="145"/>
      <c r="Q38" s="145"/>
      <c r="R38" s="147"/>
      <c r="S38" s="147"/>
      <c r="T38" s="145"/>
      <c r="U38" s="145"/>
      <c r="V38" s="145"/>
      <c r="W38" s="145"/>
      <c r="X38" s="147"/>
      <c r="Y38" s="147"/>
    </row>
    <row r="39" spans="1:25" ht="15.75" customHeight="1">
      <c r="A39" s="378"/>
      <c r="B39" s="11" t="s">
        <v>75</v>
      </c>
      <c r="C39" s="12"/>
      <c r="D39" s="12"/>
      <c r="E39" s="97" t="s">
        <v>108</v>
      </c>
      <c r="F39" s="72">
        <f>F32-F36</f>
        <v>0</v>
      </c>
      <c r="G39" s="137">
        <f aca="true" t="shared" si="4" ref="G39:O39">G32-G36</f>
        <v>116</v>
      </c>
      <c r="H39" s="247">
        <f t="shared" si="4"/>
        <v>148</v>
      </c>
      <c r="I39" s="283">
        <f t="shared" si="4"/>
        <v>161</v>
      </c>
      <c r="J39" s="247">
        <f t="shared" si="4"/>
        <v>-1</v>
      </c>
      <c r="K39" s="283">
        <f t="shared" si="4"/>
        <v>-2</v>
      </c>
      <c r="L39" s="72">
        <f t="shared" si="4"/>
        <v>840.5</v>
      </c>
      <c r="M39" s="137">
        <f t="shared" si="4"/>
        <v>1182</v>
      </c>
      <c r="N39" s="72">
        <f t="shared" si="4"/>
        <v>0</v>
      </c>
      <c r="O39" s="137">
        <f t="shared" si="4"/>
        <v>0</v>
      </c>
      <c r="P39" s="145"/>
      <c r="Q39" s="145"/>
      <c r="R39" s="145"/>
      <c r="S39" s="145"/>
      <c r="T39" s="145"/>
      <c r="U39" s="145"/>
      <c r="V39" s="145"/>
      <c r="W39" s="145"/>
      <c r="X39" s="147"/>
      <c r="Y39" s="147"/>
    </row>
    <row r="40" spans="1:25" ht="15.75" customHeight="1">
      <c r="A40" s="368" t="s">
        <v>86</v>
      </c>
      <c r="B40" s="50" t="s">
        <v>76</v>
      </c>
      <c r="C40" s="51"/>
      <c r="D40" s="51"/>
      <c r="E40" s="15" t="s">
        <v>44</v>
      </c>
      <c r="F40" s="65"/>
      <c r="G40" s="132">
        <v>902</v>
      </c>
      <c r="H40" s="280">
        <v>243</v>
      </c>
      <c r="I40" s="281">
        <v>1069</v>
      </c>
      <c r="J40" s="280">
        <v>1</v>
      </c>
      <c r="K40" s="282">
        <v>2</v>
      </c>
      <c r="L40" s="66">
        <v>1462</v>
      </c>
      <c r="M40" s="145">
        <v>1595</v>
      </c>
      <c r="N40" s="66"/>
      <c r="O40" s="132"/>
      <c r="P40" s="145"/>
      <c r="Q40" s="145"/>
      <c r="R40" s="145"/>
      <c r="S40" s="145"/>
      <c r="T40" s="147"/>
      <c r="U40" s="147"/>
      <c r="V40" s="147"/>
      <c r="W40" s="147"/>
      <c r="X40" s="145"/>
      <c r="Y40" s="145"/>
    </row>
    <row r="41" spans="1:25" ht="15.75" customHeight="1">
      <c r="A41" s="379"/>
      <c r="B41" s="10"/>
      <c r="C41" s="30" t="s">
        <v>77</v>
      </c>
      <c r="D41" s="43"/>
      <c r="E41" s="93"/>
      <c r="F41" s="151"/>
      <c r="G41" s="152">
        <v>132</v>
      </c>
      <c r="H41" s="278">
        <v>0</v>
      </c>
      <c r="I41" s="279">
        <v>858</v>
      </c>
      <c r="J41" s="245">
        <v>1</v>
      </c>
      <c r="K41" s="257">
        <v>2</v>
      </c>
      <c r="L41" s="70">
        <v>361</v>
      </c>
      <c r="M41" s="113">
        <v>1076</v>
      </c>
      <c r="N41" s="70"/>
      <c r="O41" s="125"/>
      <c r="P41" s="147"/>
      <c r="Q41" s="147"/>
      <c r="R41" s="147"/>
      <c r="S41" s="147"/>
      <c r="T41" s="147"/>
      <c r="U41" s="147"/>
      <c r="V41" s="147"/>
      <c r="W41" s="147"/>
      <c r="X41" s="145"/>
      <c r="Y41" s="145"/>
    </row>
    <row r="42" spans="1:25" ht="15.75" customHeight="1">
      <c r="A42" s="379"/>
      <c r="B42" s="50" t="s">
        <v>64</v>
      </c>
      <c r="C42" s="51"/>
      <c r="D42" s="51"/>
      <c r="E42" s="15" t="s">
        <v>45</v>
      </c>
      <c r="F42" s="65"/>
      <c r="G42" s="132">
        <v>902</v>
      </c>
      <c r="H42" s="280">
        <v>391</v>
      </c>
      <c r="I42" s="281">
        <v>1235</v>
      </c>
      <c r="J42" s="280">
        <v>0</v>
      </c>
      <c r="K42" s="282">
        <v>0</v>
      </c>
      <c r="L42" s="66">
        <v>2302</v>
      </c>
      <c r="M42" s="145">
        <v>2777</v>
      </c>
      <c r="N42" s="66"/>
      <c r="O42" s="132"/>
      <c r="P42" s="145"/>
      <c r="Q42" s="145"/>
      <c r="R42" s="145"/>
      <c r="S42" s="145"/>
      <c r="T42" s="147"/>
      <c r="U42" s="147"/>
      <c r="V42" s="145"/>
      <c r="W42" s="145"/>
      <c r="X42" s="145"/>
      <c r="Y42" s="145"/>
    </row>
    <row r="43" spans="1:25" ht="15.75" customHeight="1">
      <c r="A43" s="379"/>
      <c r="B43" s="10"/>
      <c r="C43" s="30" t="s">
        <v>78</v>
      </c>
      <c r="D43" s="43"/>
      <c r="E43" s="93"/>
      <c r="F43" s="69"/>
      <c r="G43" s="125">
        <v>228</v>
      </c>
      <c r="H43" s="245">
        <v>391</v>
      </c>
      <c r="I43" s="275">
        <v>375</v>
      </c>
      <c r="J43" s="278">
        <v>0</v>
      </c>
      <c r="K43" s="279">
        <v>0</v>
      </c>
      <c r="L43" s="70">
        <v>303</v>
      </c>
      <c r="M43" s="113">
        <v>325</v>
      </c>
      <c r="N43" s="70"/>
      <c r="O43" s="125"/>
      <c r="P43" s="145"/>
      <c r="Q43" s="145"/>
      <c r="R43" s="147"/>
      <c r="S43" s="145"/>
      <c r="T43" s="147"/>
      <c r="U43" s="147"/>
      <c r="V43" s="145"/>
      <c r="W43" s="145"/>
      <c r="X43" s="147"/>
      <c r="Y43" s="147"/>
    </row>
    <row r="44" spans="1:25" ht="15.75" customHeight="1">
      <c r="A44" s="380"/>
      <c r="B44" s="47" t="s">
        <v>75</v>
      </c>
      <c r="C44" s="31"/>
      <c r="D44" s="31"/>
      <c r="E44" s="97" t="s">
        <v>109</v>
      </c>
      <c r="F44" s="127">
        <f>F40-F42</f>
        <v>0</v>
      </c>
      <c r="G44" s="128">
        <f aca="true" t="shared" si="5" ref="G44:O44">G40-G42</f>
        <v>0</v>
      </c>
      <c r="H44" s="284">
        <f t="shared" si="5"/>
        <v>-148</v>
      </c>
      <c r="I44" s="285">
        <f t="shared" si="5"/>
        <v>-166</v>
      </c>
      <c r="J44" s="284">
        <f t="shared" si="5"/>
        <v>1</v>
      </c>
      <c r="K44" s="285">
        <f t="shared" si="5"/>
        <v>2</v>
      </c>
      <c r="L44" s="127">
        <f t="shared" si="5"/>
        <v>-840</v>
      </c>
      <c r="M44" s="128">
        <f t="shared" si="5"/>
        <v>-1182</v>
      </c>
      <c r="N44" s="127">
        <f t="shared" si="5"/>
        <v>0</v>
      </c>
      <c r="O44" s="128">
        <f t="shared" si="5"/>
        <v>0</v>
      </c>
      <c r="P44" s="147"/>
      <c r="Q44" s="147"/>
      <c r="R44" s="145"/>
      <c r="S44" s="145"/>
      <c r="T44" s="147"/>
      <c r="U44" s="147"/>
      <c r="V44" s="145"/>
      <c r="W44" s="145"/>
      <c r="X44" s="145"/>
      <c r="Y44" s="145"/>
    </row>
    <row r="45" spans="1:25" ht="15.75" customHeight="1">
      <c r="A45" s="359" t="s">
        <v>87</v>
      </c>
      <c r="B45" s="25" t="s">
        <v>79</v>
      </c>
      <c r="C45" s="20"/>
      <c r="D45" s="20"/>
      <c r="E45" s="96" t="s">
        <v>110</v>
      </c>
      <c r="F45" s="153">
        <f>F39+F44</f>
        <v>0</v>
      </c>
      <c r="G45" s="154">
        <f aca="true" t="shared" si="6" ref="G45:O45">G39+G44</f>
        <v>116</v>
      </c>
      <c r="H45" s="248">
        <f t="shared" si="6"/>
        <v>0</v>
      </c>
      <c r="I45" s="286">
        <f t="shared" si="6"/>
        <v>-5</v>
      </c>
      <c r="J45" s="248">
        <f t="shared" si="6"/>
        <v>0</v>
      </c>
      <c r="K45" s="286">
        <f t="shared" si="6"/>
        <v>0</v>
      </c>
      <c r="L45" s="153">
        <f t="shared" si="6"/>
        <v>0.5</v>
      </c>
      <c r="M45" s="154">
        <f t="shared" si="6"/>
        <v>0</v>
      </c>
      <c r="N45" s="153">
        <f t="shared" si="6"/>
        <v>0</v>
      </c>
      <c r="O45" s="154">
        <f t="shared" si="6"/>
        <v>0</v>
      </c>
      <c r="P45" s="145"/>
      <c r="Q45" s="145"/>
      <c r="R45" s="145"/>
      <c r="S45" s="145"/>
      <c r="T45" s="145"/>
      <c r="U45" s="145"/>
      <c r="V45" s="145"/>
      <c r="W45" s="145"/>
      <c r="X45" s="145"/>
      <c r="Y45" s="145"/>
    </row>
    <row r="46" spans="1:25" ht="15.75" customHeight="1">
      <c r="A46" s="360"/>
      <c r="B46" s="44" t="s">
        <v>80</v>
      </c>
      <c r="C46" s="43"/>
      <c r="D46" s="43"/>
      <c r="E46" s="43"/>
      <c r="F46" s="151"/>
      <c r="G46" s="152"/>
      <c r="H46" s="149"/>
      <c r="I46" s="150"/>
      <c r="J46" s="149"/>
      <c r="K46" s="126"/>
      <c r="L46" s="70"/>
      <c r="M46" s="113"/>
      <c r="N46" s="149"/>
      <c r="O46" s="126"/>
      <c r="P46" s="147"/>
      <c r="Q46" s="147"/>
      <c r="R46" s="147"/>
      <c r="S46" s="147"/>
      <c r="T46" s="147"/>
      <c r="U46" s="147"/>
      <c r="V46" s="147"/>
      <c r="W46" s="147"/>
      <c r="X46" s="147"/>
      <c r="Y46" s="147"/>
    </row>
    <row r="47" spans="1:25" ht="15.75" customHeight="1">
      <c r="A47" s="360"/>
      <c r="B47" s="44" t="s">
        <v>81</v>
      </c>
      <c r="C47" s="43"/>
      <c r="D47" s="43"/>
      <c r="E47" s="43"/>
      <c r="F47" s="69"/>
      <c r="G47" s="125"/>
      <c r="H47" s="70"/>
      <c r="I47" s="114"/>
      <c r="J47" s="70"/>
      <c r="K47" s="115"/>
      <c r="L47" s="70"/>
      <c r="M47" s="113"/>
      <c r="N47" s="70"/>
      <c r="O47" s="125"/>
      <c r="P47" s="145"/>
      <c r="Q47" s="145"/>
      <c r="R47" s="145"/>
      <c r="S47" s="145"/>
      <c r="T47" s="145"/>
      <c r="U47" s="145"/>
      <c r="V47" s="145"/>
      <c r="W47" s="145"/>
      <c r="X47" s="145"/>
      <c r="Y47" s="145"/>
    </row>
    <row r="48" spans="1:25" ht="15.75" customHeight="1">
      <c r="A48" s="361"/>
      <c r="B48" s="47" t="s">
        <v>82</v>
      </c>
      <c r="C48" s="31"/>
      <c r="D48" s="31"/>
      <c r="E48" s="31"/>
      <c r="F48" s="73"/>
      <c r="G48" s="155"/>
      <c r="H48" s="73"/>
      <c r="I48" s="156"/>
      <c r="J48" s="73"/>
      <c r="K48" s="157"/>
      <c r="L48" s="73"/>
      <c r="M48" s="155"/>
      <c r="N48" s="73"/>
      <c r="O48" s="137"/>
      <c r="P48" s="145"/>
      <c r="Q48" s="145"/>
      <c r="R48" s="145"/>
      <c r="S48" s="145"/>
      <c r="T48" s="145"/>
      <c r="U48" s="145"/>
      <c r="V48" s="145"/>
      <c r="W48" s="145"/>
      <c r="X48" s="145"/>
      <c r="Y48" s="145"/>
    </row>
    <row r="49" spans="1:16" ht="15.75" customHeight="1">
      <c r="A49" s="13" t="s">
        <v>111</v>
      </c>
      <c r="O49" s="8"/>
      <c r="P49" s="8"/>
    </row>
    <row r="50" spans="1:16" ht="15.75" customHeight="1">
      <c r="A50" s="13"/>
      <c r="O50" s="8"/>
      <c r="P50" s="8"/>
    </row>
  </sheetData>
  <sheetProtection/>
  <mergeCells count="7">
    <mergeCell ref="A45:A48"/>
    <mergeCell ref="A6:E7"/>
    <mergeCell ref="A8:A18"/>
    <mergeCell ref="A19:A27"/>
    <mergeCell ref="A30:E31"/>
    <mergeCell ref="A32:A39"/>
    <mergeCell ref="A40:A44"/>
  </mergeCells>
  <printOptions horizontalCentered="1" verticalCentered="1"/>
  <pageMargins left="0.7874015748031497" right="0.27" top="0.38" bottom="0.34" header="0.1968503937007874" footer="0.1968503937007874"/>
  <pageSetup blackAndWhite="1"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18" sqref="D18:E18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28" t="s">
        <v>245</v>
      </c>
      <c r="F1" s="1"/>
    </row>
    <row r="2" ht="14.25"/>
    <row r="3" ht="15.75">
      <c r="A3" s="27" t="s">
        <v>112</v>
      </c>
    </row>
    <row r="4" ht="14.25"/>
    <row r="5" spans="1:5" ht="14.25">
      <c r="A5" s="58" t="s">
        <v>227</v>
      </c>
      <c r="B5" s="58"/>
      <c r="C5" s="58"/>
      <c r="D5" s="58"/>
      <c r="E5" s="58"/>
    </row>
    <row r="6" spans="1:9" ht="15.7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228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352" t="s">
        <v>88</v>
      </c>
      <c r="B9" s="352" t="s">
        <v>90</v>
      </c>
      <c r="C9" s="55" t="s">
        <v>4</v>
      </c>
      <c r="D9" s="56"/>
      <c r="E9" s="56"/>
      <c r="F9" s="65">
        <v>80439</v>
      </c>
      <c r="G9" s="74">
        <f>F9/$F$27*100</f>
        <v>18.06258210111489</v>
      </c>
      <c r="H9" s="326">
        <v>79905</v>
      </c>
      <c r="I9" s="79">
        <f aca="true" t="shared" si="0" ref="I9:I45">(F9/H9-1)*100</f>
        <v>0.6682935986483951</v>
      </c>
    </row>
    <row r="10" spans="1:9" ht="18" customHeight="1">
      <c r="A10" s="353"/>
      <c r="B10" s="353"/>
      <c r="C10" s="7"/>
      <c r="D10" s="52" t="s">
        <v>23</v>
      </c>
      <c r="E10" s="53"/>
      <c r="F10" s="67">
        <v>24095</v>
      </c>
      <c r="G10" s="75">
        <f aca="true" t="shared" si="1" ref="G10:G27">F10/$F$27*100</f>
        <v>5.410533643212413</v>
      </c>
      <c r="H10" s="327">
        <v>24326</v>
      </c>
      <c r="I10" s="80">
        <f t="shared" si="0"/>
        <v>-0.9496012496916895</v>
      </c>
    </row>
    <row r="11" spans="1:9" ht="18" customHeight="1">
      <c r="A11" s="353"/>
      <c r="B11" s="353"/>
      <c r="C11" s="7"/>
      <c r="D11" s="16"/>
      <c r="E11" s="23" t="s">
        <v>24</v>
      </c>
      <c r="F11" s="69">
        <v>19794</v>
      </c>
      <c r="G11" s="76">
        <f t="shared" si="1"/>
        <v>4.44474384452154</v>
      </c>
      <c r="H11" s="328">
        <v>19620</v>
      </c>
      <c r="I11" s="81">
        <f t="shared" si="0"/>
        <v>0.8868501529051942</v>
      </c>
    </row>
    <row r="12" spans="1:9" ht="18" customHeight="1">
      <c r="A12" s="353"/>
      <c r="B12" s="353"/>
      <c r="C12" s="7"/>
      <c r="D12" s="16"/>
      <c r="E12" s="23" t="s">
        <v>25</v>
      </c>
      <c r="F12" s="69">
        <v>1529</v>
      </c>
      <c r="G12" s="76">
        <f t="shared" si="1"/>
        <v>0.3433370384092874</v>
      </c>
      <c r="H12" s="328">
        <v>1506</v>
      </c>
      <c r="I12" s="81">
        <f t="shared" si="0"/>
        <v>1.527224435590968</v>
      </c>
    </row>
    <row r="13" spans="1:9" ht="18" customHeight="1">
      <c r="A13" s="353"/>
      <c r="B13" s="353"/>
      <c r="C13" s="7"/>
      <c r="D13" s="33"/>
      <c r="E13" s="23" t="s">
        <v>26</v>
      </c>
      <c r="F13" s="69">
        <v>440</v>
      </c>
      <c r="G13" s="76">
        <f t="shared" si="1"/>
        <v>0.09880202544152156</v>
      </c>
      <c r="H13" s="328">
        <v>492</v>
      </c>
      <c r="I13" s="81">
        <f t="shared" si="0"/>
        <v>-10.569105691056912</v>
      </c>
    </row>
    <row r="14" spans="1:9" ht="18" customHeight="1">
      <c r="A14" s="353"/>
      <c r="B14" s="353"/>
      <c r="C14" s="7"/>
      <c r="D14" s="61" t="s">
        <v>27</v>
      </c>
      <c r="E14" s="51"/>
      <c r="F14" s="65">
        <v>13172</v>
      </c>
      <c r="G14" s="74">
        <f t="shared" si="1"/>
        <v>2.9577733616266406</v>
      </c>
      <c r="H14" s="326">
        <v>12933</v>
      </c>
      <c r="I14" s="82">
        <f t="shared" si="0"/>
        <v>1.847985772829186</v>
      </c>
    </row>
    <row r="15" spans="1:9" ht="18" customHeight="1">
      <c r="A15" s="353"/>
      <c r="B15" s="353"/>
      <c r="C15" s="7"/>
      <c r="D15" s="16"/>
      <c r="E15" s="23" t="s">
        <v>28</v>
      </c>
      <c r="F15" s="69">
        <v>838</v>
      </c>
      <c r="G15" s="76">
        <f t="shared" si="1"/>
        <v>0.18817294845453422</v>
      </c>
      <c r="H15" s="328">
        <v>820</v>
      </c>
      <c r="I15" s="81">
        <f t="shared" si="0"/>
        <v>2.195121951219514</v>
      </c>
    </row>
    <row r="16" spans="1:9" ht="18" customHeight="1">
      <c r="A16" s="353"/>
      <c r="B16" s="353"/>
      <c r="C16" s="7"/>
      <c r="D16" s="16"/>
      <c r="E16" s="29" t="s">
        <v>29</v>
      </c>
      <c r="F16" s="67">
        <v>12334</v>
      </c>
      <c r="G16" s="75">
        <f t="shared" si="1"/>
        <v>2.7696004131721064</v>
      </c>
      <c r="H16" s="327">
        <v>12112</v>
      </c>
      <c r="I16" s="80">
        <f t="shared" si="0"/>
        <v>1.8328929986789921</v>
      </c>
    </row>
    <row r="17" spans="1:9" ht="18" customHeight="1">
      <c r="A17" s="353"/>
      <c r="B17" s="353"/>
      <c r="C17" s="7"/>
      <c r="D17" s="357" t="s">
        <v>30</v>
      </c>
      <c r="E17" s="381"/>
      <c r="F17" s="67">
        <v>27476</v>
      </c>
      <c r="G17" s="75">
        <f t="shared" si="1"/>
        <v>6.169737388707378</v>
      </c>
      <c r="H17" s="327">
        <v>26984</v>
      </c>
      <c r="I17" s="80">
        <f t="shared" si="0"/>
        <v>1.8233026978950573</v>
      </c>
    </row>
    <row r="18" spans="1:9" ht="18" customHeight="1">
      <c r="A18" s="353"/>
      <c r="B18" s="353"/>
      <c r="C18" s="7"/>
      <c r="D18" s="357" t="s">
        <v>94</v>
      </c>
      <c r="E18" s="358"/>
      <c r="F18" s="69">
        <v>1205</v>
      </c>
      <c r="G18" s="76">
        <f t="shared" si="1"/>
        <v>0.2705828196750761</v>
      </c>
      <c r="H18" s="328">
        <v>1169</v>
      </c>
      <c r="I18" s="81">
        <f t="shared" si="0"/>
        <v>3.0795551753635575</v>
      </c>
    </row>
    <row r="19" spans="1:9" ht="18" customHeight="1">
      <c r="A19" s="353"/>
      <c r="B19" s="353"/>
      <c r="C19" s="10"/>
      <c r="D19" s="357" t="s">
        <v>95</v>
      </c>
      <c r="E19" s="358"/>
      <c r="F19" s="69">
        <v>0</v>
      </c>
      <c r="G19" s="76">
        <f t="shared" si="1"/>
        <v>0</v>
      </c>
      <c r="H19" s="328">
        <v>0</v>
      </c>
      <c r="I19" s="81" t="e">
        <f t="shared" si="0"/>
        <v>#DIV/0!</v>
      </c>
    </row>
    <row r="20" spans="1:9" ht="18" customHeight="1">
      <c r="A20" s="353"/>
      <c r="B20" s="353"/>
      <c r="C20" s="44" t="s">
        <v>5</v>
      </c>
      <c r="D20" s="43"/>
      <c r="E20" s="43"/>
      <c r="F20" s="69">
        <v>13785</v>
      </c>
      <c r="G20" s="76">
        <f t="shared" si="1"/>
        <v>3.0954225470713057</v>
      </c>
      <c r="H20" s="328">
        <v>12423</v>
      </c>
      <c r="I20" s="81">
        <f t="shared" si="0"/>
        <v>10.963535377928046</v>
      </c>
    </row>
    <row r="21" spans="1:9" ht="18" customHeight="1">
      <c r="A21" s="353"/>
      <c r="B21" s="353"/>
      <c r="C21" s="44" t="s">
        <v>6</v>
      </c>
      <c r="D21" s="43"/>
      <c r="E21" s="43"/>
      <c r="F21" s="69">
        <v>172794</v>
      </c>
      <c r="G21" s="76">
        <f t="shared" si="1"/>
        <v>38.800902691232444</v>
      </c>
      <c r="H21" s="328">
        <v>171935</v>
      </c>
      <c r="I21" s="81">
        <f t="shared" si="0"/>
        <v>0.4996074097769476</v>
      </c>
    </row>
    <row r="22" spans="1:9" ht="18" customHeight="1">
      <c r="A22" s="353"/>
      <c r="B22" s="353"/>
      <c r="C22" s="44" t="s">
        <v>31</v>
      </c>
      <c r="D22" s="43"/>
      <c r="E22" s="43"/>
      <c r="F22" s="69">
        <v>5316</v>
      </c>
      <c r="G22" s="76">
        <f t="shared" si="1"/>
        <v>1.1937081073798377</v>
      </c>
      <c r="H22" s="328">
        <v>5373</v>
      </c>
      <c r="I22" s="81">
        <f t="shared" si="0"/>
        <v>-1.0608598548296988</v>
      </c>
    </row>
    <row r="23" spans="1:9" ht="18" customHeight="1">
      <c r="A23" s="353"/>
      <c r="B23" s="353"/>
      <c r="C23" s="44" t="s">
        <v>7</v>
      </c>
      <c r="D23" s="43"/>
      <c r="E23" s="43"/>
      <c r="F23" s="69">
        <v>65651</v>
      </c>
      <c r="G23" s="76">
        <f t="shared" si="1"/>
        <v>14.74193584604848</v>
      </c>
      <c r="H23" s="328">
        <v>71404</v>
      </c>
      <c r="I23" s="81">
        <f t="shared" si="0"/>
        <v>-8.05697159822979</v>
      </c>
    </row>
    <row r="24" spans="1:9" ht="18" customHeight="1">
      <c r="A24" s="353"/>
      <c r="B24" s="353"/>
      <c r="C24" s="44" t="s">
        <v>32</v>
      </c>
      <c r="D24" s="43"/>
      <c r="E24" s="43"/>
      <c r="F24" s="69">
        <f>1173-1</f>
        <v>1172</v>
      </c>
      <c r="G24" s="76">
        <f t="shared" si="1"/>
        <v>0.26317266776696197</v>
      </c>
      <c r="H24" s="328">
        <v>1070</v>
      </c>
      <c r="I24" s="81">
        <f t="shared" si="0"/>
        <v>9.532710280373834</v>
      </c>
    </row>
    <row r="25" spans="1:9" ht="18" customHeight="1">
      <c r="A25" s="353"/>
      <c r="B25" s="353"/>
      <c r="C25" s="44" t="s">
        <v>8</v>
      </c>
      <c r="D25" s="43"/>
      <c r="E25" s="43"/>
      <c r="F25" s="69">
        <v>72722</v>
      </c>
      <c r="G25" s="76">
        <f t="shared" si="1"/>
        <v>16.329729304905296</v>
      </c>
      <c r="H25" s="328">
        <v>81439</v>
      </c>
      <c r="I25" s="81">
        <f t="shared" si="0"/>
        <v>-10.703716892397996</v>
      </c>
    </row>
    <row r="26" spans="1:9" ht="18" customHeight="1">
      <c r="A26" s="353"/>
      <c r="B26" s="353"/>
      <c r="C26" s="45" t="s">
        <v>9</v>
      </c>
      <c r="D26" s="46"/>
      <c r="E26" s="46"/>
      <c r="F26" s="71">
        <v>33456</v>
      </c>
      <c r="G26" s="77">
        <f t="shared" si="1"/>
        <v>7.512546734480783</v>
      </c>
      <c r="H26" s="329">
        <v>48836</v>
      </c>
      <c r="I26" s="83">
        <f t="shared" si="0"/>
        <v>-31.493160783028916</v>
      </c>
    </row>
    <row r="27" spans="1:9" ht="18" customHeight="1">
      <c r="A27" s="353"/>
      <c r="B27" s="354"/>
      <c r="C27" s="47" t="s">
        <v>10</v>
      </c>
      <c r="D27" s="31"/>
      <c r="E27" s="31"/>
      <c r="F27" s="72">
        <f>SUM(F9,F20:F26)</f>
        <v>445335</v>
      </c>
      <c r="G27" s="78">
        <f t="shared" si="1"/>
        <v>100</v>
      </c>
      <c r="H27" s="330">
        <f>SUM(H9,H20:H26)</f>
        <v>472385</v>
      </c>
      <c r="I27" s="84">
        <f t="shared" si="0"/>
        <v>-5.726261418122924</v>
      </c>
    </row>
    <row r="28" spans="1:9" ht="18" customHeight="1">
      <c r="A28" s="353"/>
      <c r="B28" s="352" t="s">
        <v>89</v>
      </c>
      <c r="C28" s="55" t="s">
        <v>11</v>
      </c>
      <c r="D28" s="56"/>
      <c r="E28" s="56"/>
      <c r="F28" s="326">
        <f>SUM(F29:F31)</f>
        <v>199479</v>
      </c>
      <c r="G28" s="74">
        <f aca="true" t="shared" si="2" ref="G28:G45">F28/$F$45*100</f>
        <v>45.83363968898774</v>
      </c>
      <c r="H28" s="326">
        <f>SUM(H29:H31)</f>
        <v>207095</v>
      </c>
      <c r="I28" s="85">
        <f t="shared" si="0"/>
        <v>-3.6775392935609275</v>
      </c>
    </row>
    <row r="29" spans="1:9" ht="18" customHeight="1">
      <c r="A29" s="353"/>
      <c r="B29" s="353"/>
      <c r="C29" s="7"/>
      <c r="D29" s="30" t="s">
        <v>12</v>
      </c>
      <c r="E29" s="43"/>
      <c r="F29" s="69">
        <f>114531-1</f>
        <v>114530</v>
      </c>
      <c r="G29" s="76">
        <f t="shared" si="2"/>
        <v>26.315184824366305</v>
      </c>
      <c r="H29" s="328">
        <v>115103</v>
      </c>
      <c r="I29" s="86">
        <f t="shared" si="0"/>
        <v>-0.49781500047783034</v>
      </c>
    </row>
    <row r="30" spans="1:9" ht="18" customHeight="1">
      <c r="A30" s="353"/>
      <c r="B30" s="353"/>
      <c r="C30" s="7"/>
      <c r="D30" s="30" t="s">
        <v>33</v>
      </c>
      <c r="E30" s="43"/>
      <c r="F30" s="69">
        <v>13063</v>
      </c>
      <c r="G30" s="76">
        <f t="shared" si="2"/>
        <v>3.0014429351322534</v>
      </c>
      <c r="H30" s="328">
        <v>12980</v>
      </c>
      <c r="I30" s="86">
        <f t="shared" si="0"/>
        <v>0.6394453004622491</v>
      </c>
    </row>
    <row r="31" spans="1:9" ht="18" customHeight="1">
      <c r="A31" s="353"/>
      <c r="B31" s="353"/>
      <c r="C31" s="19"/>
      <c r="D31" s="30" t="s">
        <v>13</v>
      </c>
      <c r="E31" s="43"/>
      <c r="F31" s="69">
        <v>71886</v>
      </c>
      <c r="G31" s="76">
        <f t="shared" si="2"/>
        <v>16.517011929489183</v>
      </c>
      <c r="H31" s="328">
        <v>79012</v>
      </c>
      <c r="I31" s="86">
        <f t="shared" si="0"/>
        <v>-9.018883207614037</v>
      </c>
    </row>
    <row r="32" spans="1:9" ht="18" customHeight="1">
      <c r="A32" s="353"/>
      <c r="B32" s="353"/>
      <c r="C32" s="50" t="s">
        <v>14</v>
      </c>
      <c r="D32" s="51"/>
      <c r="E32" s="51"/>
      <c r="F32" s="326">
        <f>SUM(F33:F38)</f>
        <v>132064</v>
      </c>
      <c r="G32" s="74">
        <f t="shared" si="2"/>
        <v>30.343914857636527</v>
      </c>
      <c r="H32" s="326">
        <f>SUM(H33:H38)</f>
        <v>140542</v>
      </c>
      <c r="I32" s="85">
        <f t="shared" si="0"/>
        <v>-6.032360433180117</v>
      </c>
    </row>
    <row r="33" spans="1:9" ht="18" customHeight="1">
      <c r="A33" s="353"/>
      <c r="B33" s="353"/>
      <c r="C33" s="7"/>
      <c r="D33" s="30" t="s">
        <v>15</v>
      </c>
      <c r="E33" s="43"/>
      <c r="F33" s="69">
        <v>21386</v>
      </c>
      <c r="G33" s="76">
        <f t="shared" si="2"/>
        <v>4.913791518850063</v>
      </c>
      <c r="H33" s="328">
        <v>20621</v>
      </c>
      <c r="I33" s="86">
        <f t="shared" si="0"/>
        <v>3.7098103874690924</v>
      </c>
    </row>
    <row r="34" spans="1:9" ht="18" customHeight="1">
      <c r="A34" s="353"/>
      <c r="B34" s="353"/>
      <c r="C34" s="7"/>
      <c r="D34" s="30" t="s">
        <v>34</v>
      </c>
      <c r="E34" s="43"/>
      <c r="F34" s="69">
        <v>6369</v>
      </c>
      <c r="G34" s="76">
        <f t="shared" si="2"/>
        <v>1.4633843721853574</v>
      </c>
      <c r="H34" s="328">
        <v>6516</v>
      </c>
      <c r="I34" s="86">
        <f t="shared" si="0"/>
        <v>-2.255985267034988</v>
      </c>
    </row>
    <row r="35" spans="1:9" ht="18" customHeight="1">
      <c r="A35" s="353"/>
      <c r="B35" s="353"/>
      <c r="C35" s="7"/>
      <c r="D35" s="30" t="s">
        <v>35</v>
      </c>
      <c r="E35" s="43"/>
      <c r="F35" s="69">
        <v>91820</v>
      </c>
      <c r="G35" s="76">
        <f t="shared" si="2"/>
        <v>21.09718214069077</v>
      </c>
      <c r="H35" s="328">
        <v>95914</v>
      </c>
      <c r="I35" s="86">
        <f t="shared" si="0"/>
        <v>-4.268407114706929</v>
      </c>
    </row>
    <row r="36" spans="1:9" ht="18" customHeight="1">
      <c r="A36" s="353"/>
      <c r="B36" s="353"/>
      <c r="C36" s="7"/>
      <c r="D36" s="30" t="s">
        <v>36</v>
      </c>
      <c r="E36" s="43"/>
      <c r="F36" s="69">
        <v>5558</v>
      </c>
      <c r="G36" s="76">
        <f t="shared" si="2"/>
        <v>1.2770435453927174</v>
      </c>
      <c r="H36" s="328">
        <v>446</v>
      </c>
      <c r="I36" s="86">
        <f t="shared" si="0"/>
        <v>1146.1883408071749</v>
      </c>
    </row>
    <row r="37" spans="1:9" ht="18" customHeight="1">
      <c r="A37" s="353"/>
      <c r="B37" s="353"/>
      <c r="C37" s="7"/>
      <c r="D37" s="30" t="s">
        <v>16</v>
      </c>
      <c r="E37" s="43"/>
      <c r="F37" s="69">
        <v>4874</v>
      </c>
      <c r="G37" s="76">
        <f t="shared" si="2"/>
        <v>1.1198830946822784</v>
      </c>
      <c r="H37" s="328">
        <v>3258</v>
      </c>
      <c r="I37" s="86">
        <f t="shared" si="0"/>
        <v>49.600982197667285</v>
      </c>
    </row>
    <row r="38" spans="1:9" ht="18" customHeight="1">
      <c r="A38" s="353"/>
      <c r="B38" s="353"/>
      <c r="C38" s="19"/>
      <c r="D38" s="30" t="s">
        <v>37</v>
      </c>
      <c r="E38" s="43"/>
      <c r="F38" s="69">
        <v>2057</v>
      </c>
      <c r="G38" s="76">
        <f t="shared" si="2"/>
        <v>0.47263018583533994</v>
      </c>
      <c r="H38" s="328">
        <v>13787</v>
      </c>
      <c r="I38" s="86">
        <f t="shared" si="0"/>
        <v>-85.08014796547472</v>
      </c>
    </row>
    <row r="39" spans="1:9" ht="18" customHeight="1">
      <c r="A39" s="353"/>
      <c r="B39" s="353"/>
      <c r="C39" s="50" t="s">
        <v>17</v>
      </c>
      <c r="D39" s="51"/>
      <c r="E39" s="51"/>
      <c r="F39" s="326">
        <f>F40+F43</f>
        <v>103681</v>
      </c>
      <c r="G39" s="74">
        <f t="shared" si="2"/>
        <v>23.82244545337573</v>
      </c>
      <c r="H39" s="326">
        <f>H40+H43</f>
        <v>113073</v>
      </c>
      <c r="I39" s="85">
        <f t="shared" si="0"/>
        <v>-8.30613851228852</v>
      </c>
    </row>
    <row r="40" spans="1:9" ht="18" customHeight="1">
      <c r="A40" s="353"/>
      <c r="B40" s="353"/>
      <c r="C40" s="7"/>
      <c r="D40" s="52" t="s">
        <v>18</v>
      </c>
      <c r="E40" s="53"/>
      <c r="F40" s="67">
        <v>93339</v>
      </c>
      <c r="G40" s="75">
        <f t="shared" si="2"/>
        <v>21.446197819973165</v>
      </c>
      <c r="H40" s="327">
        <v>109110</v>
      </c>
      <c r="I40" s="87">
        <f t="shared" si="0"/>
        <v>-14.454220511410497</v>
      </c>
    </row>
    <row r="41" spans="1:9" ht="18" customHeight="1">
      <c r="A41" s="353"/>
      <c r="B41" s="353"/>
      <c r="C41" s="7"/>
      <c r="D41" s="16"/>
      <c r="E41" s="102" t="s">
        <v>92</v>
      </c>
      <c r="F41" s="69">
        <v>55226</v>
      </c>
      <c r="G41" s="76">
        <f t="shared" si="2"/>
        <v>12.689098027682297</v>
      </c>
      <c r="H41" s="328">
        <v>76598</v>
      </c>
      <c r="I41" s="88">
        <f t="shared" si="0"/>
        <v>-27.901511788819555</v>
      </c>
    </row>
    <row r="42" spans="1:9" ht="18" customHeight="1">
      <c r="A42" s="353"/>
      <c r="B42" s="353"/>
      <c r="C42" s="7"/>
      <c r="D42" s="33"/>
      <c r="E42" s="32" t="s">
        <v>38</v>
      </c>
      <c r="F42" s="69">
        <v>28531</v>
      </c>
      <c r="G42" s="76">
        <f t="shared" si="2"/>
        <v>6.555474881899895</v>
      </c>
      <c r="H42" s="328">
        <v>32512</v>
      </c>
      <c r="I42" s="88">
        <f t="shared" si="0"/>
        <v>-12.244709645669294</v>
      </c>
    </row>
    <row r="43" spans="1:9" ht="18" customHeight="1">
      <c r="A43" s="353"/>
      <c r="B43" s="353"/>
      <c r="C43" s="7"/>
      <c r="D43" s="30" t="s">
        <v>39</v>
      </c>
      <c r="E43" s="54"/>
      <c r="F43" s="69">
        <v>10342</v>
      </c>
      <c r="G43" s="76">
        <f t="shared" si="2"/>
        <v>2.3762476334025697</v>
      </c>
      <c r="H43" s="328">
        <v>3963</v>
      </c>
      <c r="I43" s="158">
        <f t="shared" si="0"/>
        <v>160.963916225082</v>
      </c>
    </row>
    <row r="44" spans="1:9" ht="18" customHeight="1">
      <c r="A44" s="353"/>
      <c r="B44" s="353"/>
      <c r="C44" s="11"/>
      <c r="D44" s="48" t="s">
        <v>40</v>
      </c>
      <c r="E44" s="49"/>
      <c r="F44" s="72">
        <v>0</v>
      </c>
      <c r="G44" s="78">
        <f t="shared" si="2"/>
        <v>0</v>
      </c>
      <c r="H44" s="330"/>
      <c r="I44" s="83" t="e">
        <f t="shared" si="0"/>
        <v>#DIV/0!</v>
      </c>
    </row>
    <row r="45" spans="1:9" ht="18" customHeight="1">
      <c r="A45" s="354"/>
      <c r="B45" s="354"/>
      <c r="C45" s="11" t="s">
        <v>19</v>
      </c>
      <c r="D45" s="12"/>
      <c r="E45" s="12"/>
      <c r="F45" s="73">
        <f>SUM(F28,F32,F39)</f>
        <v>435224</v>
      </c>
      <c r="G45" s="78">
        <f t="shared" si="2"/>
        <v>100</v>
      </c>
      <c r="H45" s="331">
        <f>SUM(H28,H32,H39)</f>
        <v>460710</v>
      </c>
      <c r="I45" s="159">
        <f t="shared" si="0"/>
        <v>-5.5318964207419</v>
      </c>
    </row>
    <row r="46" ht="13.5">
      <c r="A46" s="103" t="s">
        <v>20</v>
      </c>
    </row>
    <row r="47" ht="13.5">
      <c r="A47" s="104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blackAndWhite="1" firstPageNumber="1" useFirstPageNumber="1" horizontalDpi="300" verticalDpi="300" orientation="portrait" paperSize="9" r:id="rId4"/>
  <headerFooter alignWithMargins="0">
    <oddHeader>&amp;R&amp;"明朝,斜体"&amp;9都道府県－3-1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1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I34" sqref="I34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60" t="s">
        <v>0</v>
      </c>
      <c r="B1" s="160"/>
      <c r="C1" s="28" t="s">
        <v>245</v>
      </c>
      <c r="D1" s="161"/>
      <c r="E1" s="161"/>
    </row>
    <row r="4" ht="13.5">
      <c r="A4" s="162" t="s">
        <v>114</v>
      </c>
    </row>
    <row r="5" ht="13.5">
      <c r="I5" s="14" t="s">
        <v>115</v>
      </c>
    </row>
    <row r="6" spans="1:9" s="167" customFormat="1" ht="29.25" customHeight="1">
      <c r="A6" s="163" t="s">
        <v>116</v>
      </c>
      <c r="B6" s="164"/>
      <c r="C6" s="164"/>
      <c r="D6" s="165"/>
      <c r="E6" s="166" t="s">
        <v>218</v>
      </c>
      <c r="F6" s="166" t="s">
        <v>219</v>
      </c>
      <c r="G6" s="166" t="s">
        <v>220</v>
      </c>
      <c r="H6" s="166" t="s">
        <v>221</v>
      </c>
      <c r="I6" s="166" t="s">
        <v>229</v>
      </c>
    </row>
    <row r="7" spans="1:9" ht="27" customHeight="1">
      <c r="A7" s="382" t="s">
        <v>117</v>
      </c>
      <c r="B7" s="55" t="s">
        <v>118</v>
      </c>
      <c r="C7" s="56"/>
      <c r="D7" s="92" t="s">
        <v>119</v>
      </c>
      <c r="E7" s="168">
        <v>450988</v>
      </c>
      <c r="F7" s="168">
        <v>461271</v>
      </c>
      <c r="G7" s="168">
        <v>453350</v>
      </c>
      <c r="H7" s="168">
        <v>472385</v>
      </c>
      <c r="I7" s="168">
        <v>445335</v>
      </c>
    </row>
    <row r="8" spans="1:9" ht="27" customHeight="1">
      <c r="A8" s="353"/>
      <c r="B8" s="9"/>
      <c r="C8" s="30" t="s">
        <v>120</v>
      </c>
      <c r="D8" s="90" t="s">
        <v>42</v>
      </c>
      <c r="E8" s="169">
        <v>246865</v>
      </c>
      <c r="F8" s="169">
        <v>252618</v>
      </c>
      <c r="G8" s="169">
        <v>250741</v>
      </c>
      <c r="H8" s="332">
        <v>248192</v>
      </c>
      <c r="I8" s="170">
        <v>249813</v>
      </c>
    </row>
    <row r="9" spans="1:9" ht="27" customHeight="1">
      <c r="A9" s="353"/>
      <c r="B9" s="44" t="s">
        <v>121</v>
      </c>
      <c r="C9" s="43"/>
      <c r="D9" s="93"/>
      <c r="E9" s="171">
        <v>430972</v>
      </c>
      <c r="F9" s="171">
        <v>444315</v>
      </c>
      <c r="G9" s="171">
        <v>441132</v>
      </c>
      <c r="H9" s="333">
        <v>460710</v>
      </c>
      <c r="I9" s="172">
        <v>435224</v>
      </c>
    </row>
    <row r="10" spans="1:9" ht="27" customHeight="1">
      <c r="A10" s="353"/>
      <c r="B10" s="44" t="s">
        <v>122</v>
      </c>
      <c r="C10" s="43"/>
      <c r="D10" s="93"/>
      <c r="E10" s="171">
        <v>20016</v>
      </c>
      <c r="F10" s="171">
        <v>16956</v>
      </c>
      <c r="G10" s="171">
        <v>12217</v>
      </c>
      <c r="H10" s="333">
        <f>H7-H9</f>
        <v>11675</v>
      </c>
      <c r="I10" s="333">
        <f>I7-I9</f>
        <v>10111</v>
      </c>
    </row>
    <row r="11" spans="1:9" ht="27" customHeight="1">
      <c r="A11" s="353"/>
      <c r="B11" s="44" t="s">
        <v>123</v>
      </c>
      <c r="C11" s="43"/>
      <c r="D11" s="93"/>
      <c r="E11" s="171">
        <v>17665</v>
      </c>
      <c r="F11" s="171">
        <v>14322</v>
      </c>
      <c r="G11" s="171">
        <v>11227</v>
      </c>
      <c r="H11" s="333">
        <v>9659</v>
      </c>
      <c r="I11" s="333">
        <v>8809</v>
      </c>
    </row>
    <row r="12" spans="1:9" ht="27" customHeight="1">
      <c r="A12" s="353"/>
      <c r="B12" s="44" t="s">
        <v>124</v>
      </c>
      <c r="C12" s="43"/>
      <c r="D12" s="93"/>
      <c r="E12" s="171">
        <v>2351</v>
      </c>
      <c r="F12" s="171">
        <v>2634</v>
      </c>
      <c r="G12" s="171">
        <v>990</v>
      </c>
      <c r="H12" s="333">
        <f>H10-H11</f>
        <v>2016</v>
      </c>
      <c r="I12" s="333">
        <f>I10-I11</f>
        <v>1302</v>
      </c>
    </row>
    <row r="13" spans="1:9" ht="27" customHeight="1">
      <c r="A13" s="353"/>
      <c r="B13" s="44" t="s">
        <v>125</v>
      </c>
      <c r="C13" s="43"/>
      <c r="D13" s="98"/>
      <c r="E13" s="173">
        <v>-414</v>
      </c>
      <c r="F13" s="173">
        <v>283</v>
      </c>
      <c r="G13" s="173">
        <v>-1644</v>
      </c>
      <c r="H13" s="334">
        <f>H12-G12</f>
        <v>1026</v>
      </c>
      <c r="I13" s="334">
        <f>I12-H12</f>
        <v>-714</v>
      </c>
    </row>
    <row r="14" spans="1:9" ht="27" customHeight="1">
      <c r="A14" s="353"/>
      <c r="B14" s="100" t="s">
        <v>126</v>
      </c>
      <c r="C14" s="53"/>
      <c r="D14" s="98"/>
      <c r="E14" s="173">
        <v>0</v>
      </c>
      <c r="F14" s="173">
        <v>0</v>
      </c>
      <c r="G14" s="173">
        <v>0</v>
      </c>
      <c r="H14" s="334">
        <v>0</v>
      </c>
      <c r="I14" s="334">
        <v>0</v>
      </c>
    </row>
    <row r="15" spans="1:9" ht="27" customHeight="1">
      <c r="A15" s="353"/>
      <c r="B15" s="45" t="s">
        <v>127</v>
      </c>
      <c r="C15" s="46"/>
      <c r="D15" s="174"/>
      <c r="E15" s="175">
        <v>-1597</v>
      </c>
      <c r="F15" s="175">
        <v>246</v>
      </c>
      <c r="G15" s="175">
        <v>-3673</v>
      </c>
      <c r="H15" s="335">
        <v>-836</v>
      </c>
      <c r="I15" s="335">
        <v>-1333</v>
      </c>
    </row>
    <row r="16" spans="1:9" ht="27" customHeight="1">
      <c r="A16" s="353"/>
      <c r="B16" s="176" t="s">
        <v>128</v>
      </c>
      <c r="C16" s="177"/>
      <c r="D16" s="178" t="s">
        <v>43</v>
      </c>
      <c r="E16" s="179">
        <v>48712</v>
      </c>
      <c r="F16" s="179">
        <v>47416</v>
      </c>
      <c r="G16" s="179">
        <v>42996</v>
      </c>
      <c r="H16" s="336">
        <v>38442</v>
      </c>
      <c r="I16" s="336">
        <v>37290</v>
      </c>
    </row>
    <row r="17" spans="1:9" ht="27" customHeight="1">
      <c r="A17" s="353"/>
      <c r="B17" s="44" t="s">
        <v>129</v>
      </c>
      <c r="C17" s="43"/>
      <c r="D17" s="90" t="s">
        <v>44</v>
      </c>
      <c r="E17" s="171">
        <v>50526</v>
      </c>
      <c r="F17" s="171">
        <v>53404</v>
      </c>
      <c r="G17" s="171">
        <v>53936</v>
      </c>
      <c r="H17" s="333">
        <v>57974</v>
      </c>
      <c r="I17" s="333">
        <v>83712</v>
      </c>
    </row>
    <row r="18" spans="1:9" ht="27" customHeight="1">
      <c r="A18" s="353"/>
      <c r="B18" s="44" t="s">
        <v>130</v>
      </c>
      <c r="C18" s="43"/>
      <c r="D18" s="90" t="s">
        <v>45</v>
      </c>
      <c r="E18" s="171">
        <v>851417</v>
      </c>
      <c r="F18" s="171">
        <v>856908</v>
      </c>
      <c r="G18" s="171">
        <v>865056</v>
      </c>
      <c r="H18" s="333">
        <v>871418</v>
      </c>
      <c r="I18" s="333">
        <v>880363</v>
      </c>
    </row>
    <row r="19" spans="1:9" ht="27" customHeight="1">
      <c r="A19" s="353"/>
      <c r="B19" s="44" t="s">
        <v>131</v>
      </c>
      <c r="C19" s="43"/>
      <c r="D19" s="90" t="s">
        <v>132</v>
      </c>
      <c r="E19" s="171">
        <f>E17+E18-E16</f>
        <v>853231</v>
      </c>
      <c r="F19" s="171">
        <f>F17+F18-F16</f>
        <v>862896</v>
      </c>
      <c r="G19" s="171">
        <f>G17+G18-G16</f>
        <v>875996</v>
      </c>
      <c r="H19" s="171">
        <f>H17+H18-H16</f>
        <v>890950</v>
      </c>
      <c r="I19" s="171">
        <f>I17+I18-I16</f>
        <v>926785</v>
      </c>
    </row>
    <row r="20" spans="1:9" ht="27" customHeight="1">
      <c r="A20" s="353"/>
      <c r="B20" s="44" t="s">
        <v>133</v>
      </c>
      <c r="C20" s="43"/>
      <c r="D20" s="93" t="s">
        <v>134</v>
      </c>
      <c r="E20" s="180">
        <f>E18/E8</f>
        <v>3.448917424503271</v>
      </c>
      <c r="F20" s="180">
        <f>F18/F8</f>
        <v>3.3921098259031424</v>
      </c>
      <c r="G20" s="180">
        <f>G18/G8</f>
        <v>3.4499982053194334</v>
      </c>
      <c r="H20" s="180">
        <f>H18/H8</f>
        <v>3.511064014956163</v>
      </c>
      <c r="I20" s="180">
        <f>I18/I8</f>
        <v>3.524088017837342</v>
      </c>
    </row>
    <row r="21" spans="1:9" ht="27" customHeight="1">
      <c r="A21" s="353"/>
      <c r="B21" s="44" t="s">
        <v>135</v>
      </c>
      <c r="C21" s="43"/>
      <c r="D21" s="93" t="s">
        <v>136</v>
      </c>
      <c r="E21" s="180">
        <f>E19/E8</f>
        <v>3.456265570250947</v>
      </c>
      <c r="F21" s="180">
        <f>F19/F8</f>
        <v>3.415813599980999</v>
      </c>
      <c r="G21" s="180">
        <f>G19/G8</f>
        <v>3.49362888398786</v>
      </c>
      <c r="H21" s="180">
        <f>H19/H8</f>
        <v>3.589761152656008</v>
      </c>
      <c r="I21" s="180">
        <f>I19/I8</f>
        <v>3.709915016432291</v>
      </c>
    </row>
    <row r="22" spans="1:9" ht="27" customHeight="1">
      <c r="A22" s="353"/>
      <c r="B22" s="44" t="s">
        <v>137</v>
      </c>
      <c r="C22" s="43"/>
      <c r="D22" s="93" t="s">
        <v>138</v>
      </c>
      <c r="E22" s="171">
        <f>E18/E24*1000000</f>
        <v>1113755.402534613</v>
      </c>
      <c r="F22" s="171">
        <f>F18/F24*1000000</f>
        <v>1176625.345336109</v>
      </c>
      <c r="G22" s="171">
        <f>G18/G24*1000000</f>
        <v>1187813.4113989752</v>
      </c>
      <c r="H22" s="171">
        <f>H18/H24*1000000</f>
        <v>1196549.1105020624</v>
      </c>
      <c r="I22" s="171">
        <f>I18/I24*1000000</f>
        <v>1208831.5418879655</v>
      </c>
    </row>
    <row r="23" spans="1:9" ht="27" customHeight="1">
      <c r="A23" s="353"/>
      <c r="B23" s="44" t="s">
        <v>139</v>
      </c>
      <c r="C23" s="43"/>
      <c r="D23" s="93" t="s">
        <v>140</v>
      </c>
      <c r="E23" s="171">
        <f>E19/E24*1000000</f>
        <v>1116128.3317810313</v>
      </c>
      <c r="F23" s="171">
        <f>F19/F24*1000000</f>
        <v>1184847.5028697911</v>
      </c>
      <c r="G23" s="171">
        <f>G19/G24*1000000</f>
        <v>1202835.1888569717</v>
      </c>
      <c r="H23" s="171">
        <f>H19/H24*1000000</f>
        <v>1223368.6129983687</v>
      </c>
      <c r="I23" s="171">
        <f>I19/I24*1000000</f>
        <v>1272573.8593610113</v>
      </c>
    </row>
    <row r="24" spans="1:9" ht="27" customHeight="1">
      <c r="A24" s="353"/>
      <c r="B24" s="181" t="s">
        <v>141</v>
      </c>
      <c r="C24" s="182"/>
      <c r="D24" s="183" t="s">
        <v>142</v>
      </c>
      <c r="E24" s="175">
        <v>764456</v>
      </c>
      <c r="F24" s="175">
        <v>728276</v>
      </c>
      <c r="G24" s="335">
        <f>F24</f>
        <v>728276</v>
      </c>
      <c r="H24" s="335">
        <f>G24</f>
        <v>728276</v>
      </c>
      <c r="I24" s="335">
        <f>H24</f>
        <v>728276</v>
      </c>
    </row>
    <row r="25" spans="1:9" ht="27" customHeight="1">
      <c r="A25" s="353"/>
      <c r="B25" s="10" t="s">
        <v>143</v>
      </c>
      <c r="C25" s="184"/>
      <c r="D25" s="185"/>
      <c r="E25" s="169">
        <v>268921</v>
      </c>
      <c r="F25" s="169">
        <v>275394</v>
      </c>
      <c r="G25" s="169">
        <v>270593</v>
      </c>
      <c r="H25" s="337">
        <v>266413</v>
      </c>
      <c r="I25" s="337">
        <v>266360</v>
      </c>
    </row>
    <row r="26" spans="1:9" ht="27" customHeight="1">
      <c r="A26" s="353"/>
      <c r="B26" s="186" t="s">
        <v>144</v>
      </c>
      <c r="C26" s="187"/>
      <c r="D26" s="188"/>
      <c r="E26" s="189">
        <v>0.23299</v>
      </c>
      <c r="F26" s="189">
        <v>0.24472</v>
      </c>
      <c r="G26" s="189">
        <v>0.2582</v>
      </c>
      <c r="H26" s="338">
        <v>0.26847</v>
      </c>
      <c r="I26" s="338">
        <v>0.27</v>
      </c>
    </row>
    <row r="27" spans="1:9" ht="27" customHeight="1">
      <c r="A27" s="353"/>
      <c r="B27" s="186" t="s">
        <v>145</v>
      </c>
      <c r="C27" s="187"/>
      <c r="D27" s="188"/>
      <c r="E27" s="190">
        <v>0.9</v>
      </c>
      <c r="F27" s="190">
        <v>1</v>
      </c>
      <c r="G27" s="190">
        <v>0.4</v>
      </c>
      <c r="H27" s="339">
        <v>0.8</v>
      </c>
      <c r="I27" s="339">
        <v>0.5</v>
      </c>
    </row>
    <row r="28" spans="1:9" ht="27" customHeight="1">
      <c r="A28" s="353"/>
      <c r="B28" s="186" t="s">
        <v>146</v>
      </c>
      <c r="C28" s="187"/>
      <c r="D28" s="188"/>
      <c r="E28" s="190">
        <v>94.5</v>
      </c>
      <c r="F28" s="190">
        <v>93.8</v>
      </c>
      <c r="G28" s="190">
        <v>96.1</v>
      </c>
      <c r="H28" s="339">
        <v>97.3</v>
      </c>
      <c r="I28" s="339">
        <v>96.9</v>
      </c>
    </row>
    <row r="29" spans="1:9" ht="27" customHeight="1">
      <c r="A29" s="353"/>
      <c r="B29" s="191" t="s">
        <v>147</v>
      </c>
      <c r="C29" s="192"/>
      <c r="D29" s="193"/>
      <c r="E29" s="194">
        <v>28.6</v>
      </c>
      <c r="F29" s="194">
        <v>28.1</v>
      </c>
      <c r="G29" s="194">
        <v>28.1</v>
      </c>
      <c r="H29" s="340">
        <v>28.5</v>
      </c>
      <c r="I29" s="340">
        <v>26.9</v>
      </c>
    </row>
    <row r="30" spans="1:9" ht="27" customHeight="1">
      <c r="A30" s="353"/>
      <c r="B30" s="382" t="s">
        <v>148</v>
      </c>
      <c r="C30" s="25" t="s">
        <v>149</v>
      </c>
      <c r="D30" s="195"/>
      <c r="E30" s="196">
        <v>0</v>
      </c>
      <c r="F30" s="196">
        <v>0</v>
      </c>
      <c r="G30" s="196">
        <v>0</v>
      </c>
      <c r="H30" s="341">
        <v>0</v>
      </c>
      <c r="I30" s="341">
        <v>0</v>
      </c>
    </row>
    <row r="31" spans="1:9" ht="27" customHeight="1">
      <c r="A31" s="353"/>
      <c r="B31" s="353"/>
      <c r="C31" s="186" t="s">
        <v>150</v>
      </c>
      <c r="D31" s="188"/>
      <c r="E31" s="190">
        <v>0</v>
      </c>
      <c r="F31" s="190">
        <v>0</v>
      </c>
      <c r="G31" s="190">
        <v>0</v>
      </c>
      <c r="H31" s="339">
        <v>0</v>
      </c>
      <c r="I31" s="339">
        <v>0</v>
      </c>
    </row>
    <row r="32" spans="1:9" ht="27" customHeight="1">
      <c r="A32" s="353"/>
      <c r="B32" s="353"/>
      <c r="C32" s="186" t="s">
        <v>151</v>
      </c>
      <c r="D32" s="188"/>
      <c r="E32" s="190">
        <v>12</v>
      </c>
      <c r="F32" s="190">
        <v>10.8</v>
      </c>
      <c r="G32" s="190">
        <v>10.2</v>
      </c>
      <c r="H32" s="339">
        <v>10.3</v>
      </c>
      <c r="I32" s="339">
        <v>10.5</v>
      </c>
    </row>
    <row r="33" spans="1:9" ht="27" customHeight="1">
      <c r="A33" s="354"/>
      <c r="B33" s="354"/>
      <c r="C33" s="191" t="s">
        <v>152</v>
      </c>
      <c r="D33" s="193"/>
      <c r="E33" s="194">
        <v>158</v>
      </c>
      <c r="F33" s="194">
        <v>154.9</v>
      </c>
      <c r="G33" s="194">
        <v>161.3</v>
      </c>
      <c r="H33" s="342">
        <v>171</v>
      </c>
      <c r="I33" s="342">
        <v>177.8</v>
      </c>
    </row>
    <row r="34" spans="1:9" ht="27" customHeight="1">
      <c r="A34" s="2" t="s">
        <v>246</v>
      </c>
      <c r="B34" s="8"/>
      <c r="C34" s="8"/>
      <c r="D34" s="8"/>
      <c r="E34" s="197"/>
      <c r="F34" s="197"/>
      <c r="G34" s="197"/>
      <c r="H34" s="197"/>
      <c r="I34" s="198"/>
    </row>
    <row r="35" ht="27" customHeight="1">
      <c r="A35" s="13" t="s">
        <v>111</v>
      </c>
    </row>
    <row r="36" ht="13.5">
      <c r="A36" s="199"/>
    </row>
  </sheetData>
  <sheetProtection/>
  <mergeCells count="2">
    <mergeCell ref="A7:A33"/>
    <mergeCell ref="B30:B33"/>
  </mergeCells>
  <printOptions horizontalCentered="1" verticalCentered="1"/>
  <pageMargins left="0.31496062992125984" right="0.1968503937007874" top="0.984251968503937" bottom="0.984251968503937" header="0.5118110236220472" footer="0.5118110236220472"/>
  <pageSetup blackAndWhite="1" firstPageNumber="2" useFirstPageNumber="1" horizontalDpi="300" verticalDpi="3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20" activePane="bottomRight" state="frozen"/>
      <selection pane="topLeft" activeCell="A1" sqref="A1"/>
      <selection pane="topRight" activeCell="F1" sqref="F1"/>
      <selection pane="bottomLeft" activeCell="A8" sqref="A8"/>
      <selection pane="bottomRight" activeCell="K38" sqref="K38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1" t="s">
        <v>245</v>
      </c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243</v>
      </c>
      <c r="B5" s="31"/>
      <c r="C5" s="31"/>
      <c r="D5" s="31"/>
      <c r="K5" s="37"/>
      <c r="O5" s="37" t="s">
        <v>48</v>
      </c>
    </row>
    <row r="6" spans="1:15" ht="15.75" customHeight="1">
      <c r="A6" s="362" t="s">
        <v>49</v>
      </c>
      <c r="B6" s="363"/>
      <c r="C6" s="363"/>
      <c r="D6" s="363"/>
      <c r="E6" s="364"/>
      <c r="F6" s="259" t="s">
        <v>236</v>
      </c>
      <c r="G6" s="260"/>
      <c r="H6" s="259" t="s">
        <v>237</v>
      </c>
      <c r="I6" s="260"/>
      <c r="J6" s="259" t="s">
        <v>238</v>
      </c>
      <c r="K6" s="260"/>
      <c r="L6" s="259"/>
      <c r="M6" s="260"/>
      <c r="N6" s="259"/>
      <c r="O6" s="260"/>
    </row>
    <row r="7" spans="1:15" ht="15.75" customHeight="1">
      <c r="A7" s="365"/>
      <c r="B7" s="366"/>
      <c r="C7" s="366"/>
      <c r="D7" s="366"/>
      <c r="E7" s="367"/>
      <c r="F7" s="107" t="s">
        <v>244</v>
      </c>
      <c r="G7" s="38" t="s">
        <v>2</v>
      </c>
      <c r="H7" s="107" t="s">
        <v>244</v>
      </c>
      <c r="I7" s="38" t="s">
        <v>2</v>
      </c>
      <c r="J7" s="107" t="s">
        <v>244</v>
      </c>
      <c r="K7" s="230" t="s">
        <v>2</v>
      </c>
      <c r="L7" s="107" t="s">
        <v>244</v>
      </c>
      <c r="M7" s="230" t="s">
        <v>2</v>
      </c>
      <c r="N7" s="107" t="s">
        <v>244</v>
      </c>
      <c r="O7" s="230" t="s">
        <v>2</v>
      </c>
    </row>
    <row r="8" spans="1:25" ht="15.75" customHeight="1">
      <c r="A8" s="368" t="s">
        <v>83</v>
      </c>
      <c r="B8" s="55" t="s">
        <v>50</v>
      </c>
      <c r="C8" s="56"/>
      <c r="D8" s="56"/>
      <c r="E8" s="92" t="s">
        <v>41</v>
      </c>
      <c r="F8" s="108">
        <v>262</v>
      </c>
      <c r="G8" s="287">
        <v>276</v>
      </c>
      <c r="H8" s="108">
        <v>1534</v>
      </c>
      <c r="I8" s="287">
        <v>1546</v>
      </c>
      <c r="J8" s="108">
        <v>13896</v>
      </c>
      <c r="K8" s="288">
        <f>13926-1</f>
        <v>13925</v>
      </c>
      <c r="L8" s="108"/>
      <c r="M8" s="146"/>
      <c r="N8" s="108"/>
      <c r="O8" s="111"/>
      <c r="P8" s="112"/>
      <c r="Q8" s="112"/>
      <c r="R8" s="112"/>
      <c r="S8" s="112"/>
      <c r="T8" s="112"/>
      <c r="U8" s="112"/>
      <c r="V8" s="112"/>
      <c r="W8" s="112"/>
      <c r="X8" s="112"/>
      <c r="Y8" s="112"/>
    </row>
    <row r="9" spans="1:25" ht="15.75" customHeight="1">
      <c r="A9" s="369"/>
      <c r="B9" s="8"/>
      <c r="C9" s="30" t="s">
        <v>51</v>
      </c>
      <c r="D9" s="43"/>
      <c r="E9" s="90" t="s">
        <v>42</v>
      </c>
      <c r="F9" s="70">
        <v>261</v>
      </c>
      <c r="G9" s="289">
        <v>263</v>
      </c>
      <c r="H9" s="70">
        <v>1534</v>
      </c>
      <c r="I9" s="289">
        <v>1539</v>
      </c>
      <c r="J9" s="70">
        <v>13860</v>
      </c>
      <c r="K9" s="290">
        <v>13898</v>
      </c>
      <c r="L9" s="70"/>
      <c r="M9" s="125"/>
      <c r="N9" s="70"/>
      <c r="O9" s="115"/>
      <c r="P9" s="112"/>
      <c r="Q9" s="112"/>
      <c r="R9" s="112"/>
      <c r="S9" s="112"/>
      <c r="T9" s="112"/>
      <c r="U9" s="112"/>
      <c r="V9" s="112"/>
      <c r="W9" s="112"/>
      <c r="X9" s="112"/>
      <c r="Y9" s="112"/>
    </row>
    <row r="10" spans="1:25" ht="15.75" customHeight="1">
      <c r="A10" s="369"/>
      <c r="B10" s="10"/>
      <c r="C10" s="30" t="s">
        <v>52</v>
      </c>
      <c r="D10" s="43"/>
      <c r="E10" s="90" t="s">
        <v>43</v>
      </c>
      <c r="F10" s="70">
        <v>1</v>
      </c>
      <c r="G10" s="289">
        <v>13</v>
      </c>
      <c r="H10" s="70">
        <v>0.4</v>
      </c>
      <c r="I10" s="289">
        <v>7</v>
      </c>
      <c r="J10" s="116">
        <v>36</v>
      </c>
      <c r="K10" s="267">
        <v>27</v>
      </c>
      <c r="L10" s="70"/>
      <c r="M10" s="125"/>
      <c r="N10" s="70"/>
      <c r="O10" s="115"/>
      <c r="P10" s="112"/>
      <c r="Q10" s="112"/>
      <c r="R10" s="112"/>
      <c r="S10" s="112"/>
      <c r="T10" s="112"/>
      <c r="U10" s="112"/>
      <c r="V10" s="112"/>
      <c r="W10" s="112"/>
      <c r="X10" s="112"/>
      <c r="Y10" s="112"/>
    </row>
    <row r="11" spans="1:25" ht="15.75" customHeight="1">
      <c r="A11" s="369"/>
      <c r="B11" s="50" t="s">
        <v>53</v>
      </c>
      <c r="C11" s="63"/>
      <c r="D11" s="63"/>
      <c r="E11" s="89" t="s">
        <v>44</v>
      </c>
      <c r="F11" s="118">
        <v>229</v>
      </c>
      <c r="G11" s="291">
        <v>246</v>
      </c>
      <c r="H11" s="118">
        <v>1252</v>
      </c>
      <c r="I11" s="291">
        <v>1336</v>
      </c>
      <c r="J11" s="118">
        <v>14342</v>
      </c>
      <c r="K11" s="292">
        <v>14096</v>
      </c>
      <c r="L11" s="118"/>
      <c r="M11" s="136"/>
      <c r="N11" s="118"/>
      <c r="O11" s="121"/>
      <c r="P11" s="112"/>
      <c r="Q11" s="112"/>
      <c r="R11" s="112"/>
      <c r="S11" s="112"/>
      <c r="T11" s="112"/>
      <c r="U11" s="112"/>
      <c r="V11" s="112"/>
      <c r="W11" s="112"/>
      <c r="X11" s="112"/>
      <c r="Y11" s="112"/>
    </row>
    <row r="12" spans="1:25" ht="15.75" customHeight="1">
      <c r="A12" s="369"/>
      <c r="B12" s="7"/>
      <c r="C12" s="30" t="s">
        <v>54</v>
      </c>
      <c r="D12" s="43"/>
      <c r="E12" s="90" t="s">
        <v>45</v>
      </c>
      <c r="F12" s="70">
        <v>229</v>
      </c>
      <c r="G12" s="289">
        <v>236</v>
      </c>
      <c r="H12" s="70">
        <v>1252</v>
      </c>
      <c r="I12" s="291">
        <v>1205</v>
      </c>
      <c r="J12" s="118">
        <v>14270</v>
      </c>
      <c r="K12" s="292">
        <v>14002</v>
      </c>
      <c r="L12" s="70"/>
      <c r="M12" s="125"/>
      <c r="N12" s="70"/>
      <c r="O12" s="115"/>
      <c r="P12" s="112"/>
      <c r="Q12" s="112"/>
      <c r="R12" s="112"/>
      <c r="S12" s="112"/>
      <c r="T12" s="112"/>
      <c r="U12" s="112"/>
      <c r="V12" s="112"/>
      <c r="W12" s="112"/>
      <c r="X12" s="112"/>
      <c r="Y12" s="112"/>
    </row>
    <row r="13" spans="1:25" ht="15.75" customHeight="1">
      <c r="A13" s="369"/>
      <c r="B13" s="8"/>
      <c r="C13" s="52" t="s">
        <v>55</v>
      </c>
      <c r="D13" s="53"/>
      <c r="E13" s="94" t="s">
        <v>46</v>
      </c>
      <c r="F13" s="68">
        <v>0</v>
      </c>
      <c r="G13" s="293">
        <v>10</v>
      </c>
      <c r="H13" s="68">
        <v>0</v>
      </c>
      <c r="I13" s="294">
        <v>131</v>
      </c>
      <c r="J13" s="116">
        <v>72</v>
      </c>
      <c r="K13" s="267">
        <v>94</v>
      </c>
      <c r="L13" s="68"/>
      <c r="M13" s="122"/>
      <c r="N13" s="68"/>
      <c r="O13" s="124"/>
      <c r="P13" s="112"/>
      <c r="Q13" s="112"/>
      <c r="R13" s="112"/>
      <c r="S13" s="112"/>
      <c r="T13" s="112"/>
      <c r="U13" s="112"/>
      <c r="V13" s="112"/>
      <c r="W13" s="112"/>
      <c r="X13" s="112"/>
      <c r="Y13" s="112"/>
    </row>
    <row r="14" spans="1:25" ht="15.75" customHeight="1">
      <c r="A14" s="369"/>
      <c r="B14" s="44" t="s">
        <v>56</v>
      </c>
      <c r="C14" s="43"/>
      <c r="D14" s="43"/>
      <c r="E14" s="90" t="s">
        <v>97</v>
      </c>
      <c r="F14" s="70">
        <f>F9-F12</f>
        <v>32</v>
      </c>
      <c r="G14" s="289">
        <f aca="true" t="shared" si="0" ref="G14:O15">G9-G12</f>
        <v>27</v>
      </c>
      <c r="H14" s="70">
        <f>H9-H12</f>
        <v>282</v>
      </c>
      <c r="I14" s="289">
        <f t="shared" si="0"/>
        <v>334</v>
      </c>
      <c r="J14" s="70">
        <f t="shared" si="0"/>
        <v>-410</v>
      </c>
      <c r="K14" s="290">
        <f t="shared" si="0"/>
        <v>-104</v>
      </c>
      <c r="L14" s="69">
        <f t="shared" si="0"/>
        <v>0</v>
      </c>
      <c r="M14" s="125">
        <f t="shared" si="0"/>
        <v>0</v>
      </c>
      <c r="N14" s="69">
        <f t="shared" si="0"/>
        <v>0</v>
      </c>
      <c r="O14" s="125">
        <f t="shared" si="0"/>
        <v>0</v>
      </c>
      <c r="P14" s="112"/>
      <c r="Q14" s="112"/>
      <c r="R14" s="112"/>
      <c r="S14" s="112"/>
      <c r="T14" s="112"/>
      <c r="U14" s="112"/>
      <c r="V14" s="112"/>
      <c r="W14" s="112"/>
      <c r="X14" s="112"/>
      <c r="Y14" s="112"/>
    </row>
    <row r="15" spans="1:25" ht="15.75" customHeight="1">
      <c r="A15" s="369"/>
      <c r="B15" s="44" t="s">
        <v>57</v>
      </c>
      <c r="C15" s="43"/>
      <c r="D15" s="43"/>
      <c r="E15" s="90" t="s">
        <v>98</v>
      </c>
      <c r="F15" s="70">
        <f>F10-F13</f>
        <v>1</v>
      </c>
      <c r="G15" s="289">
        <f t="shared" si="0"/>
        <v>3</v>
      </c>
      <c r="H15" s="70">
        <f>H10-H13</f>
        <v>0.4</v>
      </c>
      <c r="I15" s="289">
        <f t="shared" si="0"/>
        <v>-124</v>
      </c>
      <c r="J15" s="70">
        <f t="shared" si="0"/>
        <v>-36</v>
      </c>
      <c r="K15" s="290">
        <f t="shared" si="0"/>
        <v>-67</v>
      </c>
      <c r="L15" s="69">
        <f t="shared" si="0"/>
        <v>0</v>
      </c>
      <c r="M15" s="125">
        <f t="shared" si="0"/>
        <v>0</v>
      </c>
      <c r="N15" s="69">
        <f t="shared" si="0"/>
        <v>0</v>
      </c>
      <c r="O15" s="125">
        <f t="shared" si="0"/>
        <v>0</v>
      </c>
      <c r="P15" s="112"/>
      <c r="Q15" s="112"/>
      <c r="R15" s="112"/>
      <c r="S15" s="112"/>
      <c r="T15" s="112"/>
      <c r="U15" s="112"/>
      <c r="V15" s="112"/>
      <c r="W15" s="112"/>
      <c r="X15" s="112"/>
      <c r="Y15" s="112"/>
    </row>
    <row r="16" spans="1:25" ht="15.75" customHeight="1">
      <c r="A16" s="369"/>
      <c r="B16" s="44" t="s">
        <v>58</v>
      </c>
      <c r="C16" s="43"/>
      <c r="D16" s="43"/>
      <c r="E16" s="90" t="s">
        <v>99</v>
      </c>
      <c r="F16" s="70">
        <f>F8-F11</f>
        <v>33</v>
      </c>
      <c r="G16" s="289">
        <f aca="true" t="shared" si="1" ref="G16:O16">G8-G11</f>
        <v>30</v>
      </c>
      <c r="H16" s="70">
        <f>H8-H11</f>
        <v>282</v>
      </c>
      <c r="I16" s="289">
        <f t="shared" si="1"/>
        <v>210</v>
      </c>
      <c r="J16" s="70">
        <f t="shared" si="1"/>
        <v>-446</v>
      </c>
      <c r="K16" s="290">
        <f>K8-K11</f>
        <v>-171</v>
      </c>
      <c r="L16" s="69">
        <f t="shared" si="1"/>
        <v>0</v>
      </c>
      <c r="M16" s="125">
        <f t="shared" si="1"/>
        <v>0</v>
      </c>
      <c r="N16" s="69">
        <f t="shared" si="1"/>
        <v>0</v>
      </c>
      <c r="O16" s="125">
        <f t="shared" si="1"/>
        <v>0</v>
      </c>
      <c r="P16" s="112"/>
      <c r="Q16" s="112"/>
      <c r="R16" s="112"/>
      <c r="S16" s="112"/>
      <c r="T16" s="112"/>
      <c r="U16" s="112"/>
      <c r="V16" s="112"/>
      <c r="W16" s="112"/>
      <c r="X16" s="112"/>
      <c r="Y16" s="112"/>
    </row>
    <row r="17" spans="1:25" ht="15.75" customHeight="1">
      <c r="A17" s="369"/>
      <c r="B17" s="44" t="s">
        <v>59</v>
      </c>
      <c r="C17" s="43"/>
      <c r="D17" s="43"/>
      <c r="E17" s="34"/>
      <c r="F17" s="70">
        <v>0</v>
      </c>
      <c r="G17" s="294">
        <v>0</v>
      </c>
      <c r="H17" s="70">
        <v>0</v>
      </c>
      <c r="I17" s="294">
        <v>0</v>
      </c>
      <c r="J17" s="70">
        <v>12376</v>
      </c>
      <c r="K17" s="290">
        <f>11759+171</f>
        <v>11930</v>
      </c>
      <c r="L17" s="70"/>
      <c r="M17" s="125"/>
      <c r="N17" s="116"/>
      <c r="O17" s="126"/>
      <c r="P17" s="112"/>
      <c r="Q17" s="112"/>
      <c r="R17" s="112"/>
      <c r="S17" s="112"/>
      <c r="T17" s="112"/>
      <c r="U17" s="112"/>
      <c r="V17" s="112"/>
      <c r="W17" s="112"/>
      <c r="X17" s="112"/>
      <c r="Y17" s="112"/>
    </row>
    <row r="18" spans="1:25" ht="15.75" customHeight="1">
      <c r="A18" s="370"/>
      <c r="B18" s="47" t="s">
        <v>60</v>
      </c>
      <c r="C18" s="31"/>
      <c r="D18" s="31"/>
      <c r="E18" s="17"/>
      <c r="F18" s="129">
        <v>0</v>
      </c>
      <c r="G18" s="295">
        <v>0</v>
      </c>
      <c r="H18" s="129">
        <v>0</v>
      </c>
      <c r="I18" s="295">
        <v>0</v>
      </c>
      <c r="J18" s="129"/>
      <c r="K18" s="296"/>
      <c r="L18" s="129"/>
      <c r="M18" s="268"/>
      <c r="N18" s="129"/>
      <c r="O18" s="131"/>
      <c r="P18" s="112"/>
      <c r="Q18" s="112"/>
      <c r="R18" s="112"/>
      <c r="S18" s="112"/>
      <c r="T18" s="112"/>
      <c r="U18" s="112"/>
      <c r="V18" s="112"/>
      <c r="W18" s="112"/>
      <c r="X18" s="112"/>
      <c r="Y18" s="112"/>
    </row>
    <row r="19" spans="1:25" ht="15.75" customHeight="1">
      <c r="A19" s="369" t="s">
        <v>84</v>
      </c>
      <c r="B19" s="50" t="s">
        <v>61</v>
      </c>
      <c r="C19" s="51"/>
      <c r="D19" s="51"/>
      <c r="E19" s="95"/>
      <c r="F19" s="66">
        <v>120</v>
      </c>
      <c r="G19" s="297">
        <v>0</v>
      </c>
      <c r="H19" s="66">
        <v>300</v>
      </c>
      <c r="I19" s="297">
        <v>306</v>
      </c>
      <c r="J19" s="66">
        <v>1966</v>
      </c>
      <c r="K19" s="298">
        <v>1689</v>
      </c>
      <c r="L19" s="66"/>
      <c r="M19" s="132"/>
      <c r="N19" s="66"/>
      <c r="O19" s="134"/>
      <c r="P19" s="112"/>
      <c r="Q19" s="112"/>
      <c r="R19" s="112"/>
      <c r="S19" s="112"/>
      <c r="T19" s="112"/>
      <c r="U19" s="112"/>
      <c r="V19" s="112"/>
      <c r="W19" s="112"/>
      <c r="X19" s="112"/>
      <c r="Y19" s="112"/>
    </row>
    <row r="20" spans="1:25" ht="15.75" customHeight="1">
      <c r="A20" s="369"/>
      <c r="B20" s="19"/>
      <c r="C20" s="30" t="s">
        <v>62</v>
      </c>
      <c r="D20" s="43"/>
      <c r="E20" s="90"/>
      <c r="F20" s="70">
        <v>0</v>
      </c>
      <c r="G20" s="289">
        <v>0</v>
      </c>
      <c r="H20" s="70">
        <v>0</v>
      </c>
      <c r="I20" s="289">
        <v>0</v>
      </c>
      <c r="J20" s="70">
        <v>319</v>
      </c>
      <c r="K20" s="290">
        <v>184</v>
      </c>
      <c r="L20" s="70"/>
      <c r="M20" s="125"/>
      <c r="N20" s="70"/>
      <c r="O20" s="115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25" ht="15.75" customHeight="1">
      <c r="A21" s="369"/>
      <c r="B21" s="9" t="s">
        <v>63</v>
      </c>
      <c r="C21" s="63"/>
      <c r="D21" s="63"/>
      <c r="E21" s="89" t="s">
        <v>100</v>
      </c>
      <c r="F21" s="118">
        <v>120</v>
      </c>
      <c r="G21" s="291">
        <v>0</v>
      </c>
      <c r="H21" s="118">
        <v>300</v>
      </c>
      <c r="I21" s="291">
        <v>306</v>
      </c>
      <c r="J21" s="118">
        <v>1966</v>
      </c>
      <c r="K21" s="292">
        <v>1689</v>
      </c>
      <c r="L21" s="118"/>
      <c r="M21" s="136"/>
      <c r="N21" s="118"/>
      <c r="O21" s="121"/>
      <c r="P21" s="112"/>
      <c r="Q21" s="112"/>
      <c r="R21" s="112"/>
      <c r="S21" s="112"/>
      <c r="T21" s="112"/>
      <c r="U21" s="112"/>
      <c r="V21" s="112"/>
      <c r="W21" s="112"/>
      <c r="X21" s="112"/>
      <c r="Y21" s="112"/>
    </row>
    <row r="22" spans="1:25" ht="15.75" customHeight="1">
      <c r="A22" s="369"/>
      <c r="B22" s="50" t="s">
        <v>64</v>
      </c>
      <c r="C22" s="51"/>
      <c r="D22" s="51"/>
      <c r="E22" s="95" t="s">
        <v>101</v>
      </c>
      <c r="F22" s="66">
        <v>34</v>
      </c>
      <c r="G22" s="297">
        <v>34</v>
      </c>
      <c r="H22" s="66">
        <v>181</v>
      </c>
      <c r="I22" s="297">
        <v>439</v>
      </c>
      <c r="J22" s="66">
        <v>2378</v>
      </c>
      <c r="K22" s="298">
        <v>2190</v>
      </c>
      <c r="L22" s="66"/>
      <c r="M22" s="132"/>
      <c r="N22" s="66"/>
      <c r="O22" s="134"/>
      <c r="P22" s="112"/>
      <c r="Q22" s="112"/>
      <c r="R22" s="112"/>
      <c r="S22" s="112"/>
      <c r="T22" s="112"/>
      <c r="U22" s="112"/>
      <c r="V22" s="112"/>
      <c r="W22" s="112"/>
      <c r="X22" s="112"/>
      <c r="Y22" s="112"/>
    </row>
    <row r="23" spans="1:25" ht="15.75" customHeight="1">
      <c r="A23" s="369"/>
      <c r="B23" s="7" t="s">
        <v>65</v>
      </c>
      <c r="C23" s="52" t="s">
        <v>66</v>
      </c>
      <c r="D23" s="53"/>
      <c r="E23" s="94"/>
      <c r="F23" s="68">
        <v>20</v>
      </c>
      <c r="G23" s="293">
        <v>20</v>
      </c>
      <c r="H23" s="68">
        <v>31</v>
      </c>
      <c r="I23" s="293">
        <v>30</v>
      </c>
      <c r="J23" s="68">
        <v>2065</v>
      </c>
      <c r="K23" s="299">
        <v>2000</v>
      </c>
      <c r="L23" s="68"/>
      <c r="M23" s="122"/>
      <c r="N23" s="68"/>
      <c r="O23" s="124"/>
      <c r="P23" s="112"/>
      <c r="Q23" s="112"/>
      <c r="R23" s="112"/>
      <c r="S23" s="112"/>
      <c r="T23" s="112"/>
      <c r="U23" s="112"/>
      <c r="V23" s="112"/>
      <c r="W23" s="112"/>
      <c r="X23" s="112"/>
      <c r="Y23" s="112"/>
    </row>
    <row r="24" spans="1:25" ht="15.75" customHeight="1">
      <c r="A24" s="369"/>
      <c r="B24" s="44" t="s">
        <v>102</v>
      </c>
      <c r="C24" s="43"/>
      <c r="D24" s="43"/>
      <c r="E24" s="90" t="s">
        <v>103</v>
      </c>
      <c r="F24" s="70">
        <f>F21-F22</f>
        <v>86</v>
      </c>
      <c r="G24" s="289">
        <f aca="true" t="shared" si="2" ref="G24:O24">G21-G22</f>
        <v>-34</v>
      </c>
      <c r="H24" s="70">
        <f>H21-H22</f>
        <v>119</v>
      </c>
      <c r="I24" s="289">
        <f t="shared" si="2"/>
        <v>-133</v>
      </c>
      <c r="J24" s="70">
        <f t="shared" si="2"/>
        <v>-412</v>
      </c>
      <c r="K24" s="290">
        <f t="shared" si="2"/>
        <v>-501</v>
      </c>
      <c r="L24" s="69">
        <f t="shared" si="2"/>
        <v>0</v>
      </c>
      <c r="M24" s="125">
        <f t="shared" si="2"/>
        <v>0</v>
      </c>
      <c r="N24" s="69">
        <f t="shared" si="2"/>
        <v>0</v>
      </c>
      <c r="O24" s="125">
        <f t="shared" si="2"/>
        <v>0</v>
      </c>
      <c r="P24" s="112"/>
      <c r="Q24" s="112"/>
      <c r="R24" s="112"/>
      <c r="S24" s="112"/>
      <c r="T24" s="112"/>
      <c r="U24" s="112"/>
      <c r="V24" s="112"/>
      <c r="W24" s="112"/>
      <c r="X24" s="112"/>
      <c r="Y24" s="112"/>
    </row>
    <row r="25" spans="1:25" ht="15.75" customHeight="1">
      <c r="A25" s="369"/>
      <c r="B25" s="100" t="s">
        <v>67</v>
      </c>
      <c r="C25" s="53"/>
      <c r="D25" s="53"/>
      <c r="E25" s="94" t="s">
        <v>104</v>
      </c>
      <c r="F25" s="68">
        <v>0</v>
      </c>
      <c r="G25" s="293">
        <v>34</v>
      </c>
      <c r="H25" s="68">
        <v>0</v>
      </c>
      <c r="I25" s="293">
        <v>133</v>
      </c>
      <c r="J25" s="68">
        <v>412</v>
      </c>
      <c r="K25" s="299">
        <v>501</v>
      </c>
      <c r="L25" s="68"/>
      <c r="M25" s="122"/>
      <c r="N25" s="68"/>
      <c r="O25" s="122"/>
      <c r="P25" s="112"/>
      <c r="Q25" s="112"/>
      <c r="R25" s="112"/>
      <c r="S25" s="112"/>
      <c r="T25" s="112"/>
      <c r="U25" s="112"/>
      <c r="V25" s="112"/>
      <c r="W25" s="112"/>
      <c r="X25" s="112"/>
      <c r="Y25" s="112"/>
    </row>
    <row r="26" spans="1:25" ht="15.75" customHeight="1">
      <c r="A26" s="369"/>
      <c r="B26" s="9" t="s">
        <v>68</v>
      </c>
      <c r="C26" s="63"/>
      <c r="D26" s="63"/>
      <c r="E26" s="266"/>
      <c r="F26" s="263"/>
      <c r="G26" s="300"/>
      <c r="H26" s="263"/>
      <c r="I26" s="300"/>
      <c r="J26" s="263"/>
      <c r="K26" s="301"/>
      <c r="L26" s="263"/>
      <c r="M26" s="264"/>
      <c r="N26" s="263"/>
      <c r="O26" s="264"/>
      <c r="P26" s="112"/>
      <c r="Q26" s="112"/>
      <c r="R26" s="112"/>
      <c r="S26" s="112"/>
      <c r="T26" s="112"/>
      <c r="U26" s="112"/>
      <c r="V26" s="112"/>
      <c r="W26" s="112"/>
      <c r="X26" s="112"/>
      <c r="Y26" s="112"/>
    </row>
    <row r="27" spans="1:25" ht="15.75" customHeight="1">
      <c r="A27" s="370"/>
      <c r="B27" s="47" t="s">
        <v>105</v>
      </c>
      <c r="C27" s="31"/>
      <c r="D27" s="31"/>
      <c r="E27" s="91" t="s">
        <v>106</v>
      </c>
      <c r="F27" s="73">
        <f>F24+F25</f>
        <v>86</v>
      </c>
      <c r="G27" s="302">
        <f aca="true" t="shared" si="3" ref="G27:O27">G24+G25</f>
        <v>0</v>
      </c>
      <c r="H27" s="73">
        <f>H24+H25</f>
        <v>119</v>
      </c>
      <c r="I27" s="302">
        <f t="shared" si="3"/>
        <v>0</v>
      </c>
      <c r="J27" s="73">
        <f t="shared" si="3"/>
        <v>0</v>
      </c>
      <c r="K27" s="303">
        <f t="shared" si="3"/>
        <v>0</v>
      </c>
      <c r="L27" s="72">
        <f t="shared" si="3"/>
        <v>0</v>
      </c>
      <c r="M27" s="137">
        <f t="shared" si="3"/>
        <v>0</v>
      </c>
      <c r="N27" s="72">
        <f t="shared" si="3"/>
        <v>0</v>
      </c>
      <c r="O27" s="137">
        <f t="shared" si="3"/>
        <v>0</v>
      </c>
      <c r="P27" s="112"/>
      <c r="Q27" s="112"/>
      <c r="R27" s="112"/>
      <c r="S27" s="112"/>
      <c r="T27" s="112"/>
      <c r="U27" s="112"/>
      <c r="V27" s="112"/>
      <c r="W27" s="112"/>
      <c r="X27" s="112"/>
      <c r="Y27" s="112"/>
    </row>
    <row r="28" spans="1:25" ht="15.75" customHeight="1">
      <c r="A28" s="13"/>
      <c r="F28" s="112"/>
      <c r="G28" s="112"/>
      <c r="H28" s="112"/>
      <c r="I28" s="112"/>
      <c r="J28" s="112"/>
      <c r="K28" s="112"/>
      <c r="L28" s="138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</row>
    <row r="29" spans="1:25" ht="15.75" customHeight="1">
      <c r="A29" s="31"/>
      <c r="F29" s="112"/>
      <c r="G29" s="112"/>
      <c r="H29" s="112"/>
      <c r="I29" s="112"/>
      <c r="J29" s="139"/>
      <c r="K29" s="139"/>
      <c r="L29" s="138"/>
      <c r="M29" s="112"/>
      <c r="N29" s="112"/>
      <c r="O29" s="139" t="s">
        <v>107</v>
      </c>
      <c r="P29" s="112"/>
      <c r="Q29" s="112"/>
      <c r="R29" s="112"/>
      <c r="S29" s="112"/>
      <c r="T29" s="112"/>
      <c r="U29" s="112"/>
      <c r="V29" s="112"/>
      <c r="W29" s="112"/>
      <c r="X29" s="112"/>
      <c r="Y29" s="139"/>
    </row>
    <row r="30" spans="1:25" ht="15.75" customHeight="1">
      <c r="A30" s="371" t="s">
        <v>69</v>
      </c>
      <c r="B30" s="372"/>
      <c r="C30" s="372"/>
      <c r="D30" s="372"/>
      <c r="E30" s="373"/>
      <c r="F30" s="261" t="s">
        <v>239</v>
      </c>
      <c r="G30" s="262"/>
      <c r="H30" s="261" t="s">
        <v>240</v>
      </c>
      <c r="I30" s="262"/>
      <c r="J30" s="261" t="s">
        <v>241</v>
      </c>
      <c r="K30" s="262"/>
      <c r="L30" s="261" t="s">
        <v>242</v>
      </c>
      <c r="M30" s="262"/>
      <c r="N30" s="261"/>
      <c r="O30" s="262"/>
      <c r="P30" s="140"/>
      <c r="Q30" s="138"/>
      <c r="R30" s="140"/>
      <c r="S30" s="138"/>
      <c r="T30" s="140"/>
      <c r="U30" s="138"/>
      <c r="V30" s="140"/>
      <c r="W30" s="138"/>
      <c r="X30" s="140"/>
      <c r="Y30" s="138"/>
    </row>
    <row r="31" spans="1:25" ht="15.75" customHeight="1">
      <c r="A31" s="374"/>
      <c r="B31" s="375"/>
      <c r="C31" s="375"/>
      <c r="D31" s="375"/>
      <c r="E31" s="376"/>
      <c r="F31" s="107" t="s">
        <v>244</v>
      </c>
      <c r="G31" s="38" t="s">
        <v>2</v>
      </c>
      <c r="H31" s="107" t="s">
        <v>244</v>
      </c>
      <c r="I31" s="38" t="s">
        <v>2</v>
      </c>
      <c r="J31" s="107" t="s">
        <v>244</v>
      </c>
      <c r="K31" s="230" t="s">
        <v>2</v>
      </c>
      <c r="L31" s="107" t="s">
        <v>244</v>
      </c>
      <c r="M31" s="230" t="s">
        <v>2</v>
      </c>
      <c r="N31" s="107" t="s">
        <v>244</v>
      </c>
      <c r="O31" s="200" t="s">
        <v>2</v>
      </c>
      <c r="P31" s="144"/>
      <c r="Q31" s="144"/>
      <c r="R31" s="144"/>
      <c r="S31" s="144"/>
      <c r="T31" s="144"/>
      <c r="U31" s="144"/>
      <c r="V31" s="144"/>
      <c r="W31" s="144"/>
      <c r="X31" s="144"/>
      <c r="Y31" s="144"/>
    </row>
    <row r="32" spans="1:25" ht="15.75" customHeight="1">
      <c r="A32" s="368" t="s">
        <v>85</v>
      </c>
      <c r="B32" s="55" t="s">
        <v>50</v>
      </c>
      <c r="C32" s="56"/>
      <c r="D32" s="56"/>
      <c r="E32" s="15" t="s">
        <v>41</v>
      </c>
      <c r="F32" s="108">
        <v>1042</v>
      </c>
      <c r="G32" s="287">
        <v>929</v>
      </c>
      <c r="H32" s="269">
        <v>260</v>
      </c>
      <c r="I32" s="304">
        <v>254</v>
      </c>
      <c r="J32" s="269">
        <v>2</v>
      </c>
      <c r="K32" s="304">
        <v>154</v>
      </c>
      <c r="L32" s="108">
        <v>892</v>
      </c>
      <c r="M32" s="305">
        <v>146</v>
      </c>
      <c r="N32" s="108"/>
      <c r="O32" s="146"/>
      <c r="P32" s="145"/>
      <c r="Q32" s="145"/>
      <c r="R32" s="145"/>
      <c r="S32" s="145"/>
      <c r="T32" s="147"/>
      <c r="U32" s="147"/>
      <c r="V32" s="145"/>
      <c r="W32" s="145"/>
      <c r="X32" s="147"/>
      <c r="Y32" s="147"/>
    </row>
    <row r="33" spans="1:25" ht="15.75" customHeight="1">
      <c r="A33" s="377"/>
      <c r="B33" s="8"/>
      <c r="C33" s="52" t="s">
        <v>70</v>
      </c>
      <c r="D33" s="53"/>
      <c r="E33" s="98"/>
      <c r="F33" s="68">
        <v>762</v>
      </c>
      <c r="G33" s="293">
        <v>736</v>
      </c>
      <c r="H33" s="272">
        <v>255</v>
      </c>
      <c r="I33" s="306">
        <v>249</v>
      </c>
      <c r="J33" s="278">
        <v>1.6</v>
      </c>
      <c r="K33" s="306">
        <v>154</v>
      </c>
      <c r="L33" s="68">
        <v>892</v>
      </c>
      <c r="M33" s="307">
        <v>146</v>
      </c>
      <c r="N33" s="68"/>
      <c r="O33" s="122"/>
      <c r="P33" s="145"/>
      <c r="Q33" s="145"/>
      <c r="R33" s="145"/>
      <c r="S33" s="145"/>
      <c r="T33" s="147"/>
      <c r="U33" s="147"/>
      <c r="V33" s="145"/>
      <c r="W33" s="145"/>
      <c r="X33" s="147"/>
      <c r="Y33" s="147"/>
    </row>
    <row r="34" spans="1:25" ht="15.75" customHeight="1">
      <c r="A34" s="377"/>
      <c r="B34" s="8"/>
      <c r="C34" s="24"/>
      <c r="D34" s="30" t="s">
        <v>71</v>
      </c>
      <c r="E34" s="93"/>
      <c r="F34" s="70">
        <v>0</v>
      </c>
      <c r="G34" s="289">
        <v>0</v>
      </c>
      <c r="H34" s="245">
        <v>255</v>
      </c>
      <c r="I34" s="308">
        <v>249</v>
      </c>
      <c r="J34" s="245">
        <v>1.6</v>
      </c>
      <c r="K34" s="308">
        <v>154</v>
      </c>
      <c r="L34" s="70">
        <v>746</v>
      </c>
      <c r="M34" s="309">
        <v>0</v>
      </c>
      <c r="N34" s="70"/>
      <c r="O34" s="125"/>
      <c r="P34" s="145"/>
      <c r="Q34" s="145"/>
      <c r="R34" s="145"/>
      <c r="S34" s="145"/>
      <c r="T34" s="147"/>
      <c r="U34" s="147"/>
      <c r="V34" s="145"/>
      <c r="W34" s="145"/>
      <c r="X34" s="147"/>
      <c r="Y34" s="147"/>
    </row>
    <row r="35" spans="1:25" ht="15.75" customHeight="1">
      <c r="A35" s="377"/>
      <c r="B35" s="10"/>
      <c r="C35" s="62" t="s">
        <v>72</v>
      </c>
      <c r="D35" s="63"/>
      <c r="E35" s="99"/>
      <c r="F35" s="118">
        <v>280</v>
      </c>
      <c r="G35" s="291">
        <v>193</v>
      </c>
      <c r="H35" s="276">
        <v>5</v>
      </c>
      <c r="I35" s="310">
        <v>5</v>
      </c>
      <c r="J35" s="278">
        <v>0.4</v>
      </c>
      <c r="K35" s="311">
        <v>0</v>
      </c>
      <c r="L35" s="118">
        <v>0</v>
      </c>
      <c r="M35" s="312">
        <v>0</v>
      </c>
      <c r="N35" s="118"/>
      <c r="O35" s="136"/>
      <c r="P35" s="145"/>
      <c r="Q35" s="145"/>
      <c r="R35" s="145"/>
      <c r="S35" s="145"/>
      <c r="T35" s="147"/>
      <c r="U35" s="147"/>
      <c r="V35" s="145"/>
      <c r="W35" s="145"/>
      <c r="X35" s="147"/>
      <c r="Y35" s="147"/>
    </row>
    <row r="36" spans="1:25" ht="15.75" customHeight="1">
      <c r="A36" s="377"/>
      <c r="B36" s="50" t="s">
        <v>53</v>
      </c>
      <c r="C36" s="51"/>
      <c r="D36" s="51"/>
      <c r="E36" s="15" t="s">
        <v>42</v>
      </c>
      <c r="F36" s="66">
        <v>859</v>
      </c>
      <c r="G36" s="297">
        <v>786</v>
      </c>
      <c r="H36" s="280">
        <v>121</v>
      </c>
      <c r="I36" s="313">
        <v>166</v>
      </c>
      <c r="J36" s="280">
        <v>2</v>
      </c>
      <c r="K36" s="313">
        <v>3</v>
      </c>
      <c r="L36" s="66">
        <v>4</v>
      </c>
      <c r="M36" s="314">
        <v>5</v>
      </c>
      <c r="N36" s="66"/>
      <c r="O36" s="132"/>
      <c r="P36" s="145"/>
      <c r="Q36" s="145"/>
      <c r="R36" s="145"/>
      <c r="S36" s="145"/>
      <c r="T36" s="145"/>
      <c r="U36" s="145"/>
      <c r="V36" s="145"/>
      <c r="W36" s="145"/>
      <c r="X36" s="147"/>
      <c r="Y36" s="147"/>
    </row>
    <row r="37" spans="1:25" ht="15.75" customHeight="1">
      <c r="A37" s="377"/>
      <c r="B37" s="8"/>
      <c r="C37" s="30" t="s">
        <v>73</v>
      </c>
      <c r="D37" s="43"/>
      <c r="E37" s="93"/>
      <c r="F37" s="70">
        <v>827</v>
      </c>
      <c r="G37" s="289">
        <v>748</v>
      </c>
      <c r="H37" s="245">
        <v>94</v>
      </c>
      <c r="I37" s="308">
        <v>137</v>
      </c>
      <c r="J37" s="245">
        <v>0</v>
      </c>
      <c r="K37" s="308">
        <v>0</v>
      </c>
      <c r="L37" s="70">
        <v>0</v>
      </c>
      <c r="M37" s="309">
        <v>0</v>
      </c>
      <c r="N37" s="70"/>
      <c r="O37" s="125"/>
      <c r="P37" s="145"/>
      <c r="Q37" s="145"/>
      <c r="R37" s="145"/>
      <c r="S37" s="145"/>
      <c r="T37" s="145"/>
      <c r="U37" s="145"/>
      <c r="V37" s="145"/>
      <c r="W37" s="145"/>
      <c r="X37" s="147"/>
      <c r="Y37" s="147"/>
    </row>
    <row r="38" spans="1:25" ht="15.75" customHeight="1">
      <c r="A38" s="377"/>
      <c r="B38" s="10"/>
      <c r="C38" s="30" t="s">
        <v>74</v>
      </c>
      <c r="D38" s="43"/>
      <c r="E38" s="93"/>
      <c r="F38" s="70">
        <v>32</v>
      </c>
      <c r="G38" s="289">
        <v>38</v>
      </c>
      <c r="H38" s="245">
        <v>27</v>
      </c>
      <c r="I38" s="308">
        <v>29</v>
      </c>
      <c r="J38" s="245">
        <v>2</v>
      </c>
      <c r="K38" s="308">
        <v>3</v>
      </c>
      <c r="L38" s="70">
        <v>4</v>
      </c>
      <c r="M38" s="309">
        <v>5</v>
      </c>
      <c r="N38" s="70"/>
      <c r="O38" s="125"/>
      <c r="P38" s="145"/>
      <c r="Q38" s="145"/>
      <c r="R38" s="147"/>
      <c r="S38" s="147"/>
      <c r="T38" s="145"/>
      <c r="U38" s="145"/>
      <c r="V38" s="145"/>
      <c r="W38" s="145"/>
      <c r="X38" s="147"/>
      <c r="Y38" s="147"/>
    </row>
    <row r="39" spans="1:25" ht="15.75" customHeight="1">
      <c r="A39" s="378"/>
      <c r="B39" s="11" t="s">
        <v>75</v>
      </c>
      <c r="C39" s="12"/>
      <c r="D39" s="12"/>
      <c r="E39" s="97" t="s">
        <v>108</v>
      </c>
      <c r="F39" s="73">
        <f aca="true" t="shared" si="4" ref="F39:O39">F32-F36</f>
        <v>183</v>
      </c>
      <c r="G39" s="302">
        <f t="shared" si="4"/>
        <v>143</v>
      </c>
      <c r="H39" s="315">
        <f t="shared" si="4"/>
        <v>139</v>
      </c>
      <c r="I39" s="316">
        <f t="shared" si="4"/>
        <v>88</v>
      </c>
      <c r="J39" s="315">
        <f t="shared" si="4"/>
        <v>0</v>
      </c>
      <c r="K39" s="316">
        <f t="shared" si="4"/>
        <v>151</v>
      </c>
      <c r="L39" s="73">
        <f t="shared" si="4"/>
        <v>888</v>
      </c>
      <c r="M39" s="317">
        <f t="shared" si="4"/>
        <v>141</v>
      </c>
      <c r="N39" s="72">
        <f t="shared" si="4"/>
        <v>0</v>
      </c>
      <c r="O39" s="137">
        <f t="shared" si="4"/>
        <v>0</v>
      </c>
      <c r="P39" s="145"/>
      <c r="Q39" s="145"/>
      <c r="R39" s="145"/>
      <c r="S39" s="145"/>
      <c r="T39" s="145"/>
      <c r="U39" s="145"/>
      <c r="V39" s="145"/>
      <c r="W39" s="145"/>
      <c r="X39" s="147"/>
      <c r="Y39" s="147"/>
    </row>
    <row r="40" spans="1:25" ht="15.75" customHeight="1">
      <c r="A40" s="368" t="s">
        <v>86</v>
      </c>
      <c r="B40" s="50" t="s">
        <v>76</v>
      </c>
      <c r="C40" s="51"/>
      <c r="D40" s="51"/>
      <c r="E40" s="15" t="s">
        <v>44</v>
      </c>
      <c r="F40" s="66">
        <v>1032</v>
      </c>
      <c r="G40" s="297">
        <v>1552</v>
      </c>
      <c r="H40" s="280">
        <v>236</v>
      </c>
      <c r="I40" s="313">
        <v>241</v>
      </c>
      <c r="J40" s="280">
        <v>50</v>
      </c>
      <c r="K40" s="313">
        <v>35</v>
      </c>
      <c r="L40" s="66">
        <v>384</v>
      </c>
      <c r="M40" s="314">
        <v>1728</v>
      </c>
      <c r="N40" s="66"/>
      <c r="O40" s="132"/>
      <c r="P40" s="145"/>
      <c r="Q40" s="145"/>
      <c r="R40" s="145"/>
      <c r="S40" s="145"/>
      <c r="T40" s="147"/>
      <c r="U40" s="147"/>
      <c r="V40" s="147"/>
      <c r="W40" s="147"/>
      <c r="X40" s="145"/>
      <c r="Y40" s="145"/>
    </row>
    <row r="41" spans="1:25" ht="15.75" customHeight="1">
      <c r="A41" s="379"/>
      <c r="B41" s="10"/>
      <c r="C41" s="30" t="s">
        <v>77</v>
      </c>
      <c r="D41" s="43"/>
      <c r="E41" s="93"/>
      <c r="F41" s="149">
        <v>177</v>
      </c>
      <c r="G41" s="318">
        <v>316</v>
      </c>
      <c r="H41" s="278">
        <v>144</v>
      </c>
      <c r="I41" s="311">
        <v>102</v>
      </c>
      <c r="J41" s="245">
        <v>8</v>
      </c>
      <c r="K41" s="308">
        <v>15</v>
      </c>
      <c r="L41" s="70">
        <v>181</v>
      </c>
      <c r="M41" s="309">
        <v>628</v>
      </c>
      <c r="N41" s="70"/>
      <c r="O41" s="125"/>
      <c r="P41" s="147"/>
      <c r="Q41" s="147"/>
      <c r="R41" s="147"/>
      <c r="S41" s="147"/>
      <c r="T41" s="147"/>
      <c r="U41" s="147"/>
      <c r="V41" s="147"/>
      <c r="W41" s="147"/>
      <c r="X41" s="145"/>
      <c r="Y41" s="145"/>
    </row>
    <row r="42" spans="1:25" ht="15.75" customHeight="1">
      <c r="A42" s="379"/>
      <c r="B42" s="50" t="s">
        <v>64</v>
      </c>
      <c r="C42" s="51"/>
      <c r="D42" s="51"/>
      <c r="E42" s="15" t="s">
        <v>45</v>
      </c>
      <c r="F42" s="66">
        <v>1214</v>
      </c>
      <c r="G42" s="297">
        <v>1704</v>
      </c>
      <c r="H42" s="280">
        <v>400</v>
      </c>
      <c r="I42" s="313">
        <v>320</v>
      </c>
      <c r="J42" s="280">
        <v>50</v>
      </c>
      <c r="K42" s="313">
        <v>216</v>
      </c>
      <c r="L42" s="66">
        <v>1235</v>
      </c>
      <c r="M42" s="314">
        <v>1867</v>
      </c>
      <c r="N42" s="66"/>
      <c r="O42" s="132"/>
      <c r="P42" s="145"/>
      <c r="Q42" s="145"/>
      <c r="R42" s="145"/>
      <c r="S42" s="145"/>
      <c r="T42" s="147"/>
      <c r="U42" s="147"/>
      <c r="V42" s="145"/>
      <c r="W42" s="145"/>
      <c r="X42" s="145"/>
      <c r="Y42" s="145"/>
    </row>
    <row r="43" spans="1:25" ht="15.75" customHeight="1">
      <c r="A43" s="379"/>
      <c r="B43" s="10"/>
      <c r="C43" s="30" t="s">
        <v>78</v>
      </c>
      <c r="D43" s="43"/>
      <c r="E43" s="93"/>
      <c r="F43" s="70">
        <v>228</v>
      </c>
      <c r="G43" s="289">
        <v>225</v>
      </c>
      <c r="H43" s="245">
        <v>260</v>
      </c>
      <c r="I43" s="308">
        <v>309</v>
      </c>
      <c r="J43" s="278">
        <v>0</v>
      </c>
      <c r="K43" s="311">
        <v>201</v>
      </c>
      <c r="L43" s="70">
        <v>772</v>
      </c>
      <c r="M43" s="309">
        <v>6</v>
      </c>
      <c r="N43" s="70"/>
      <c r="O43" s="125"/>
      <c r="P43" s="145"/>
      <c r="Q43" s="145"/>
      <c r="R43" s="147"/>
      <c r="S43" s="145"/>
      <c r="T43" s="147"/>
      <c r="U43" s="147"/>
      <c r="V43" s="145"/>
      <c r="W43" s="145"/>
      <c r="X43" s="147"/>
      <c r="Y43" s="147"/>
    </row>
    <row r="44" spans="1:25" ht="15.75" customHeight="1">
      <c r="A44" s="380"/>
      <c r="B44" s="47" t="s">
        <v>75</v>
      </c>
      <c r="C44" s="31"/>
      <c r="D44" s="31"/>
      <c r="E44" s="97" t="s">
        <v>109</v>
      </c>
      <c r="F44" s="129">
        <f aca="true" t="shared" si="5" ref="F44:O44">F40-F42</f>
        <v>-182</v>
      </c>
      <c r="G44" s="295">
        <f t="shared" si="5"/>
        <v>-152</v>
      </c>
      <c r="H44" s="319">
        <f t="shared" si="5"/>
        <v>-164</v>
      </c>
      <c r="I44" s="320">
        <f t="shared" si="5"/>
        <v>-79</v>
      </c>
      <c r="J44" s="319">
        <f t="shared" si="5"/>
        <v>0</v>
      </c>
      <c r="K44" s="320">
        <f t="shared" si="5"/>
        <v>-181</v>
      </c>
      <c r="L44" s="129">
        <f t="shared" si="5"/>
        <v>-851</v>
      </c>
      <c r="M44" s="321">
        <f t="shared" si="5"/>
        <v>-139</v>
      </c>
      <c r="N44" s="127">
        <f t="shared" si="5"/>
        <v>0</v>
      </c>
      <c r="O44" s="128">
        <f t="shared" si="5"/>
        <v>0</v>
      </c>
      <c r="P44" s="147"/>
      <c r="Q44" s="147"/>
      <c r="R44" s="145"/>
      <c r="S44" s="145"/>
      <c r="T44" s="147"/>
      <c r="U44" s="147"/>
      <c r="V44" s="145"/>
      <c r="W44" s="145"/>
      <c r="X44" s="145"/>
      <c r="Y44" s="145"/>
    </row>
    <row r="45" spans="1:25" ht="15.75" customHeight="1">
      <c r="A45" s="359" t="s">
        <v>87</v>
      </c>
      <c r="B45" s="25" t="s">
        <v>79</v>
      </c>
      <c r="C45" s="20"/>
      <c r="D45" s="20"/>
      <c r="E45" s="96" t="s">
        <v>110</v>
      </c>
      <c r="F45" s="218">
        <f aca="true" t="shared" si="6" ref="F45:O45">F39+F44</f>
        <v>1</v>
      </c>
      <c r="G45" s="322">
        <f t="shared" si="6"/>
        <v>-9</v>
      </c>
      <c r="H45" s="244">
        <f t="shared" si="6"/>
        <v>-25</v>
      </c>
      <c r="I45" s="323">
        <f t="shared" si="6"/>
        <v>9</v>
      </c>
      <c r="J45" s="244">
        <f t="shared" si="6"/>
        <v>0</v>
      </c>
      <c r="K45" s="323">
        <f t="shared" si="6"/>
        <v>-30</v>
      </c>
      <c r="L45" s="218">
        <f t="shared" si="6"/>
        <v>37</v>
      </c>
      <c r="M45" s="324">
        <f t="shared" si="6"/>
        <v>2</v>
      </c>
      <c r="N45" s="153">
        <f t="shared" si="6"/>
        <v>0</v>
      </c>
      <c r="O45" s="154">
        <f t="shared" si="6"/>
        <v>0</v>
      </c>
      <c r="P45" s="145"/>
      <c r="Q45" s="145"/>
      <c r="R45" s="145"/>
      <c r="S45" s="145"/>
      <c r="T45" s="145"/>
      <c r="U45" s="145"/>
      <c r="V45" s="145"/>
      <c r="W45" s="145"/>
      <c r="X45" s="145"/>
      <c r="Y45" s="145"/>
    </row>
    <row r="46" spans="1:25" ht="15.75" customHeight="1">
      <c r="A46" s="360"/>
      <c r="B46" s="44" t="s">
        <v>80</v>
      </c>
      <c r="C46" s="43"/>
      <c r="D46" s="43"/>
      <c r="E46" s="43"/>
      <c r="F46" s="149"/>
      <c r="G46" s="318"/>
      <c r="H46" s="278"/>
      <c r="I46" s="311"/>
      <c r="J46" s="278"/>
      <c r="K46" s="311"/>
      <c r="L46" s="70">
        <v>0</v>
      </c>
      <c r="M46" s="309">
        <v>0</v>
      </c>
      <c r="N46" s="149"/>
      <c r="O46" s="126"/>
      <c r="P46" s="147"/>
      <c r="Q46" s="147"/>
      <c r="R46" s="147"/>
      <c r="S46" s="147"/>
      <c r="T46" s="147"/>
      <c r="U46" s="147"/>
      <c r="V46" s="147"/>
      <c r="W46" s="147"/>
      <c r="X46" s="147"/>
      <c r="Y46" s="147"/>
    </row>
    <row r="47" spans="1:25" ht="15.75" customHeight="1">
      <c r="A47" s="360"/>
      <c r="B47" s="44" t="s">
        <v>81</v>
      </c>
      <c r="C47" s="43"/>
      <c r="D47" s="43"/>
      <c r="E47" s="43"/>
      <c r="F47" s="70">
        <v>138</v>
      </c>
      <c r="G47" s="289">
        <v>137</v>
      </c>
      <c r="H47" s="245">
        <v>11</v>
      </c>
      <c r="I47" s="308">
        <v>36</v>
      </c>
      <c r="J47" s="245"/>
      <c r="K47" s="308"/>
      <c r="L47" s="70">
        <v>45</v>
      </c>
      <c r="M47" s="309">
        <v>8</v>
      </c>
      <c r="N47" s="70"/>
      <c r="O47" s="125"/>
      <c r="P47" s="145"/>
      <c r="Q47" s="145"/>
      <c r="R47" s="145"/>
      <c r="S47" s="145"/>
      <c r="T47" s="145"/>
      <c r="U47" s="145"/>
      <c r="V47" s="145"/>
      <c r="W47" s="145"/>
      <c r="X47" s="145"/>
      <c r="Y47" s="145"/>
    </row>
    <row r="48" spans="1:25" ht="15.75" customHeight="1">
      <c r="A48" s="361"/>
      <c r="B48" s="47" t="s">
        <v>82</v>
      </c>
      <c r="C48" s="31"/>
      <c r="D48" s="31"/>
      <c r="E48" s="31"/>
      <c r="F48" s="73"/>
      <c r="G48" s="302"/>
      <c r="H48" s="73"/>
      <c r="I48" s="302"/>
      <c r="J48" s="73"/>
      <c r="K48" s="303"/>
      <c r="L48" s="73">
        <v>43</v>
      </c>
      <c r="M48" s="317">
        <v>7</v>
      </c>
      <c r="N48" s="73"/>
      <c r="O48" s="137"/>
      <c r="P48" s="145"/>
      <c r="Q48" s="145"/>
      <c r="R48" s="145"/>
      <c r="S48" s="145"/>
      <c r="T48" s="145"/>
      <c r="U48" s="145"/>
      <c r="V48" s="145"/>
      <c r="W48" s="145"/>
      <c r="X48" s="145"/>
      <c r="Y48" s="145"/>
    </row>
    <row r="49" spans="1:15" ht="15.75" customHeight="1">
      <c r="A49" s="13" t="s">
        <v>111</v>
      </c>
      <c r="O49" s="6"/>
    </row>
    <row r="50" spans="1:15" ht="15.75" customHeight="1">
      <c r="A50" s="13"/>
      <c r="O50" s="8"/>
    </row>
  </sheetData>
  <sheetProtection/>
  <mergeCells count="7">
    <mergeCell ref="A45:A48"/>
    <mergeCell ref="A6:E7"/>
    <mergeCell ref="A8:A18"/>
    <mergeCell ref="A19:A27"/>
    <mergeCell ref="A30:E31"/>
    <mergeCell ref="A32:A39"/>
    <mergeCell ref="A40:A44"/>
  </mergeCells>
  <printOptions horizontalCentered="1" verticalCentered="1"/>
  <pageMargins left="0.7874015748031497" right="0.2755905511811024" top="0.3937007874015748" bottom="0.35433070866141736" header="0.1968503937007874" footer="0.1968503937007874"/>
  <pageSetup blackAndWhite="1" horizontalDpi="600" verticalDpi="600" orientation="landscape" paperSize="9" scale="73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6">
      <selection activeCell="R35" sqref="R35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4" width="12.59765625" style="2" customWidth="1"/>
    <col min="15" max="16384" width="9" style="2" customWidth="1"/>
  </cols>
  <sheetData>
    <row r="1" spans="1:4" ht="33.75" customHeight="1">
      <c r="A1" s="160" t="s">
        <v>0</v>
      </c>
      <c r="B1" s="160"/>
      <c r="C1" s="201" t="s">
        <v>245</v>
      </c>
      <c r="D1" s="202"/>
    </row>
    <row r="3" spans="1:10" ht="15" customHeight="1">
      <c r="A3" s="36" t="s">
        <v>154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03"/>
      <c r="B5" s="203" t="s">
        <v>231</v>
      </c>
      <c r="C5" s="203"/>
      <c r="D5" s="203"/>
      <c r="H5" s="37"/>
      <c r="L5" s="37"/>
      <c r="N5" s="37" t="s">
        <v>155</v>
      </c>
    </row>
    <row r="6" spans="1:14" ht="15" customHeight="1">
      <c r="A6" s="204"/>
      <c r="B6" s="205"/>
      <c r="C6" s="205"/>
      <c r="D6" s="205"/>
      <c r="E6" s="383" t="s">
        <v>232</v>
      </c>
      <c r="F6" s="384"/>
      <c r="G6" s="383" t="s">
        <v>233</v>
      </c>
      <c r="H6" s="384"/>
      <c r="I6" s="233" t="s">
        <v>234</v>
      </c>
      <c r="J6" s="234"/>
      <c r="K6" s="383" t="s">
        <v>235</v>
      </c>
      <c r="L6" s="384"/>
      <c r="M6" s="383"/>
      <c r="N6" s="384"/>
    </row>
    <row r="7" spans="1:14" ht="15" customHeight="1">
      <c r="A7" s="59"/>
      <c r="B7" s="60"/>
      <c r="C7" s="60"/>
      <c r="D7" s="60"/>
      <c r="E7" s="206" t="s">
        <v>230</v>
      </c>
      <c r="F7" s="207" t="s">
        <v>2</v>
      </c>
      <c r="G7" s="206" t="s">
        <v>230</v>
      </c>
      <c r="H7" s="207" t="s">
        <v>2</v>
      </c>
      <c r="I7" s="206" t="s">
        <v>230</v>
      </c>
      <c r="J7" s="207" t="s">
        <v>2</v>
      </c>
      <c r="K7" s="206" t="s">
        <v>230</v>
      </c>
      <c r="L7" s="207" t="s">
        <v>2</v>
      </c>
      <c r="M7" s="206" t="s">
        <v>230</v>
      </c>
      <c r="N7" s="231" t="s">
        <v>2</v>
      </c>
    </row>
    <row r="8" spans="1:14" ht="18" customHeight="1">
      <c r="A8" s="352" t="s">
        <v>156</v>
      </c>
      <c r="B8" s="208" t="s">
        <v>157</v>
      </c>
      <c r="C8" s="209"/>
      <c r="D8" s="209"/>
      <c r="E8" s="210">
        <v>1</v>
      </c>
      <c r="F8" s="232">
        <v>1</v>
      </c>
      <c r="G8" s="210">
        <v>9</v>
      </c>
      <c r="H8" s="210">
        <v>9</v>
      </c>
      <c r="I8" s="210">
        <v>13</v>
      </c>
      <c r="J8" s="210">
        <v>13</v>
      </c>
      <c r="K8" s="210">
        <v>13</v>
      </c>
      <c r="L8" s="210">
        <v>13</v>
      </c>
      <c r="M8" s="210"/>
      <c r="N8" s="211"/>
    </row>
    <row r="9" spans="1:14" ht="18" customHeight="1">
      <c r="A9" s="353"/>
      <c r="B9" s="352" t="s">
        <v>158</v>
      </c>
      <c r="C9" s="176" t="s">
        <v>159</v>
      </c>
      <c r="D9" s="177"/>
      <c r="E9" s="212">
        <v>10</v>
      </c>
      <c r="F9" s="237">
        <f>SUM(F10:F14)</f>
        <v>10</v>
      </c>
      <c r="G9" s="238">
        <v>9</v>
      </c>
      <c r="H9" s="238">
        <f>SUM(H10:H14)</f>
        <v>9</v>
      </c>
      <c r="I9" s="238">
        <v>600</v>
      </c>
      <c r="J9" s="238">
        <f>SUM(J10:J14)</f>
        <v>600</v>
      </c>
      <c r="K9" s="238">
        <v>1000</v>
      </c>
      <c r="L9" s="238">
        <f>SUM(L10:L14)</f>
        <v>1000</v>
      </c>
      <c r="M9" s="212"/>
      <c r="N9" s="213"/>
    </row>
    <row r="10" spans="1:14" ht="18" customHeight="1">
      <c r="A10" s="353"/>
      <c r="B10" s="353"/>
      <c r="C10" s="44" t="s">
        <v>160</v>
      </c>
      <c r="D10" s="43"/>
      <c r="E10" s="214">
        <v>10</v>
      </c>
      <c r="F10" s="239">
        <v>10</v>
      </c>
      <c r="G10" s="240">
        <v>4</v>
      </c>
      <c r="H10" s="240">
        <v>4</v>
      </c>
      <c r="I10" s="240">
        <v>310</v>
      </c>
      <c r="J10" s="240">
        <v>310</v>
      </c>
      <c r="K10" s="240">
        <v>500</v>
      </c>
      <c r="L10" s="240">
        <v>500</v>
      </c>
      <c r="M10" s="214"/>
      <c r="N10" s="215"/>
    </row>
    <row r="11" spans="1:14" ht="18" customHeight="1">
      <c r="A11" s="353"/>
      <c r="B11" s="353"/>
      <c r="C11" s="44" t="s">
        <v>161</v>
      </c>
      <c r="D11" s="43"/>
      <c r="E11" s="253">
        <v>0</v>
      </c>
      <c r="F11" s="239">
        <v>0</v>
      </c>
      <c r="G11" s="240">
        <v>5</v>
      </c>
      <c r="H11" s="240">
        <v>5</v>
      </c>
      <c r="I11" s="240">
        <v>66</v>
      </c>
      <c r="J11" s="240">
        <v>66</v>
      </c>
      <c r="K11" s="240">
        <v>500</v>
      </c>
      <c r="L11" s="240">
        <v>500</v>
      </c>
      <c r="M11" s="214"/>
      <c r="N11" s="215"/>
    </row>
    <row r="12" spans="1:14" ht="18" customHeight="1">
      <c r="A12" s="353"/>
      <c r="B12" s="353"/>
      <c r="C12" s="44" t="s">
        <v>162</v>
      </c>
      <c r="D12" s="43"/>
      <c r="E12" s="253">
        <v>0</v>
      </c>
      <c r="F12" s="239">
        <v>0</v>
      </c>
      <c r="G12" s="258">
        <v>0</v>
      </c>
      <c r="H12" s="240">
        <v>0</v>
      </c>
      <c r="I12" s="240">
        <v>224</v>
      </c>
      <c r="J12" s="240">
        <v>224</v>
      </c>
      <c r="K12" s="240">
        <v>0</v>
      </c>
      <c r="L12" s="240">
        <v>0</v>
      </c>
      <c r="M12" s="214"/>
      <c r="N12" s="215"/>
    </row>
    <row r="13" spans="1:14" ht="18" customHeight="1">
      <c r="A13" s="353"/>
      <c r="B13" s="353"/>
      <c r="C13" s="44" t="s">
        <v>163</v>
      </c>
      <c r="D13" s="43"/>
      <c r="E13" s="253">
        <v>0</v>
      </c>
      <c r="F13" s="239">
        <v>0</v>
      </c>
      <c r="G13" s="240">
        <v>0</v>
      </c>
      <c r="H13" s="240">
        <v>0</v>
      </c>
      <c r="I13" s="258">
        <v>0</v>
      </c>
      <c r="J13" s="240">
        <v>0</v>
      </c>
      <c r="K13" s="240">
        <v>0</v>
      </c>
      <c r="L13" s="240">
        <v>0</v>
      </c>
      <c r="M13" s="214"/>
      <c r="N13" s="215"/>
    </row>
    <row r="14" spans="1:14" ht="18" customHeight="1">
      <c r="A14" s="354"/>
      <c r="B14" s="354"/>
      <c r="C14" s="47" t="s">
        <v>164</v>
      </c>
      <c r="D14" s="31"/>
      <c r="E14" s="254">
        <v>0</v>
      </c>
      <c r="F14" s="241">
        <v>0</v>
      </c>
      <c r="G14" s="242">
        <v>0</v>
      </c>
      <c r="H14" s="242">
        <v>0</v>
      </c>
      <c r="I14" s="242">
        <v>0</v>
      </c>
      <c r="J14" s="242">
        <v>0</v>
      </c>
      <c r="K14" s="242">
        <v>0</v>
      </c>
      <c r="L14" s="242">
        <v>0</v>
      </c>
      <c r="M14" s="216"/>
      <c r="N14" s="217"/>
    </row>
    <row r="15" spans="1:14" ht="18" customHeight="1">
      <c r="A15" s="382" t="s">
        <v>165</v>
      </c>
      <c r="B15" s="352" t="s">
        <v>166</v>
      </c>
      <c r="C15" s="176" t="s">
        <v>167</v>
      </c>
      <c r="D15" s="177"/>
      <c r="E15" s="218">
        <v>3904</v>
      </c>
      <c r="F15" s="243">
        <v>3470</v>
      </c>
      <c r="G15" s="244">
        <v>748</v>
      </c>
      <c r="H15" s="244">
        <v>1227</v>
      </c>
      <c r="I15" s="244">
        <v>2584</v>
      </c>
      <c r="J15" s="244">
        <v>2446</v>
      </c>
      <c r="K15" s="244">
        <v>1361</v>
      </c>
      <c r="L15" s="244">
        <v>1869</v>
      </c>
      <c r="M15" s="218"/>
      <c r="N15" s="154"/>
    </row>
    <row r="16" spans="1:14" ht="18" customHeight="1">
      <c r="A16" s="353"/>
      <c r="B16" s="353"/>
      <c r="C16" s="44" t="s">
        <v>168</v>
      </c>
      <c r="D16" s="43"/>
      <c r="E16" s="70">
        <v>156</v>
      </c>
      <c r="F16" s="235">
        <v>167</v>
      </c>
      <c r="G16" s="245">
        <v>7507</v>
      </c>
      <c r="H16" s="245">
        <v>7095</v>
      </c>
      <c r="I16" s="245">
        <v>1228</v>
      </c>
      <c r="J16" s="245">
        <v>1208</v>
      </c>
      <c r="K16" s="245">
        <v>6439</v>
      </c>
      <c r="L16" s="245">
        <v>6558</v>
      </c>
      <c r="M16" s="70"/>
      <c r="N16" s="125"/>
    </row>
    <row r="17" spans="1:14" ht="18" customHeight="1">
      <c r="A17" s="353"/>
      <c r="B17" s="353"/>
      <c r="C17" s="44" t="s">
        <v>169</v>
      </c>
      <c r="D17" s="43"/>
      <c r="E17" s="253">
        <v>0</v>
      </c>
      <c r="F17" s="235">
        <v>0</v>
      </c>
      <c r="G17" s="245">
        <v>0</v>
      </c>
      <c r="H17" s="245">
        <v>0</v>
      </c>
      <c r="I17" s="245">
        <v>0</v>
      </c>
      <c r="J17" s="245">
        <v>0</v>
      </c>
      <c r="K17" s="245">
        <v>0</v>
      </c>
      <c r="L17" s="245">
        <v>0</v>
      </c>
      <c r="M17" s="70"/>
      <c r="N17" s="125"/>
    </row>
    <row r="18" spans="1:14" ht="18" customHeight="1">
      <c r="A18" s="353"/>
      <c r="B18" s="354"/>
      <c r="C18" s="47" t="s">
        <v>170</v>
      </c>
      <c r="D18" s="31"/>
      <c r="E18" s="72">
        <v>4060</v>
      </c>
      <c r="F18" s="246">
        <f>SUM(F15:F17)</f>
        <v>3637</v>
      </c>
      <c r="G18" s="247">
        <v>8255</v>
      </c>
      <c r="H18" s="247">
        <f>SUM(H15:H17)</f>
        <v>8322</v>
      </c>
      <c r="I18" s="247">
        <v>3812</v>
      </c>
      <c r="J18" s="247">
        <f>SUM(J15:J17)</f>
        <v>3654</v>
      </c>
      <c r="K18" s="247">
        <v>7800</v>
      </c>
      <c r="L18" s="247">
        <f>SUM(L15:L17)</f>
        <v>8427</v>
      </c>
      <c r="M18" s="72"/>
      <c r="N18" s="219"/>
    </row>
    <row r="19" spans="1:14" ht="18" customHeight="1">
      <c r="A19" s="353"/>
      <c r="B19" s="352" t="s">
        <v>171</v>
      </c>
      <c r="C19" s="176" t="s">
        <v>172</v>
      </c>
      <c r="D19" s="177"/>
      <c r="E19" s="153">
        <v>508</v>
      </c>
      <c r="F19" s="243">
        <v>206</v>
      </c>
      <c r="G19" s="248">
        <v>260</v>
      </c>
      <c r="H19" s="248">
        <v>312</v>
      </c>
      <c r="I19" s="248">
        <v>173</v>
      </c>
      <c r="J19" s="248">
        <v>149</v>
      </c>
      <c r="K19" s="248">
        <v>4013</v>
      </c>
      <c r="L19" s="248">
        <v>4662</v>
      </c>
      <c r="M19" s="153"/>
      <c r="N19" s="154"/>
    </row>
    <row r="20" spans="1:14" ht="18" customHeight="1">
      <c r="A20" s="353"/>
      <c r="B20" s="353"/>
      <c r="C20" s="44" t="s">
        <v>173</v>
      </c>
      <c r="D20" s="43"/>
      <c r="E20" s="69">
        <v>3322</v>
      </c>
      <c r="F20" s="235">
        <v>3175</v>
      </c>
      <c r="G20" s="236">
        <v>310</v>
      </c>
      <c r="H20" s="236">
        <v>373</v>
      </c>
      <c r="I20" s="236">
        <v>83</v>
      </c>
      <c r="J20" s="236">
        <v>82</v>
      </c>
      <c r="K20" s="236">
        <v>2056</v>
      </c>
      <c r="L20" s="236">
        <v>2069</v>
      </c>
      <c r="M20" s="69"/>
      <c r="N20" s="125"/>
    </row>
    <row r="21" spans="1:14" s="224" customFormat="1" ht="18" customHeight="1">
      <c r="A21" s="353"/>
      <c r="B21" s="353"/>
      <c r="C21" s="220" t="s">
        <v>174</v>
      </c>
      <c r="D21" s="221"/>
      <c r="E21" s="256">
        <v>0</v>
      </c>
      <c r="F21" s="235">
        <v>0</v>
      </c>
      <c r="G21" s="236">
        <v>0</v>
      </c>
      <c r="H21" s="236">
        <v>0</v>
      </c>
      <c r="I21" s="236">
        <v>0</v>
      </c>
      <c r="J21" s="236">
        <v>0</v>
      </c>
      <c r="K21" s="236">
        <v>0</v>
      </c>
      <c r="L21" s="236">
        <v>0</v>
      </c>
      <c r="M21" s="222"/>
      <c r="N21" s="223"/>
    </row>
    <row r="22" spans="1:14" ht="18" customHeight="1">
      <c r="A22" s="353"/>
      <c r="B22" s="354"/>
      <c r="C22" s="11" t="s">
        <v>175</v>
      </c>
      <c r="D22" s="12"/>
      <c r="E22" s="72">
        <v>3829</v>
      </c>
      <c r="F22" s="246">
        <f>SUM(F19:F21)</f>
        <v>3381</v>
      </c>
      <c r="G22" s="247">
        <v>570</v>
      </c>
      <c r="H22" s="247">
        <f>SUM(H19:H21)</f>
        <v>685</v>
      </c>
      <c r="I22" s="247">
        <v>256</v>
      </c>
      <c r="J22" s="247">
        <f>SUM(J19:J21)</f>
        <v>231</v>
      </c>
      <c r="K22" s="247">
        <v>6069</v>
      </c>
      <c r="L22" s="247">
        <f>SUM(L19:L21)</f>
        <v>6731</v>
      </c>
      <c r="M22" s="72"/>
      <c r="N22" s="137"/>
    </row>
    <row r="23" spans="1:14" ht="18" customHeight="1">
      <c r="A23" s="353"/>
      <c r="B23" s="352" t="s">
        <v>176</v>
      </c>
      <c r="C23" s="176" t="s">
        <v>177</v>
      </c>
      <c r="D23" s="177"/>
      <c r="E23" s="153">
        <v>10</v>
      </c>
      <c r="F23" s="243">
        <v>10</v>
      </c>
      <c r="G23" s="248">
        <v>9</v>
      </c>
      <c r="H23" s="248">
        <v>9</v>
      </c>
      <c r="I23" s="248">
        <v>600</v>
      </c>
      <c r="J23" s="248">
        <v>600</v>
      </c>
      <c r="K23" s="248">
        <v>500</v>
      </c>
      <c r="L23" s="248">
        <v>500</v>
      </c>
      <c r="M23" s="153"/>
      <c r="N23" s="154"/>
    </row>
    <row r="24" spans="1:14" ht="18" customHeight="1">
      <c r="A24" s="353"/>
      <c r="B24" s="353"/>
      <c r="C24" s="44" t="s">
        <v>178</v>
      </c>
      <c r="D24" s="43"/>
      <c r="E24" s="255">
        <v>0</v>
      </c>
      <c r="F24" s="235">
        <v>0</v>
      </c>
      <c r="G24" s="236">
        <v>7676</v>
      </c>
      <c r="H24" s="236">
        <v>7628</v>
      </c>
      <c r="I24" s="236">
        <v>2956</v>
      </c>
      <c r="J24" s="236">
        <v>2823</v>
      </c>
      <c r="K24" s="236">
        <v>411</v>
      </c>
      <c r="L24" s="236">
        <v>696</v>
      </c>
      <c r="M24" s="69"/>
      <c r="N24" s="125"/>
    </row>
    <row r="25" spans="1:14" ht="18" customHeight="1">
      <c r="A25" s="353"/>
      <c r="B25" s="353"/>
      <c r="C25" s="44" t="s">
        <v>179</v>
      </c>
      <c r="D25" s="43"/>
      <c r="E25" s="69">
        <v>220</v>
      </c>
      <c r="F25" s="235">
        <v>246</v>
      </c>
      <c r="G25" s="236">
        <v>0</v>
      </c>
      <c r="H25" s="236">
        <v>0</v>
      </c>
      <c r="I25" s="235">
        <v>0</v>
      </c>
      <c r="J25" s="257">
        <v>0</v>
      </c>
      <c r="K25" s="236">
        <v>500</v>
      </c>
      <c r="L25" s="236">
        <v>500</v>
      </c>
      <c r="M25" s="69"/>
      <c r="N25" s="125"/>
    </row>
    <row r="26" spans="1:14" ht="18" customHeight="1">
      <c r="A26" s="353"/>
      <c r="B26" s="354"/>
      <c r="C26" s="45" t="s">
        <v>180</v>
      </c>
      <c r="D26" s="46"/>
      <c r="E26" s="71">
        <v>230</v>
      </c>
      <c r="F26" s="249">
        <f>SUM(F23:F25)</f>
        <v>256</v>
      </c>
      <c r="G26" s="250">
        <v>7685</v>
      </c>
      <c r="H26" s="250">
        <f>SUM(H23:H25)</f>
        <v>7637</v>
      </c>
      <c r="I26" s="246">
        <v>3556</v>
      </c>
      <c r="J26" s="251">
        <f>SUM(J23:J25)</f>
        <v>3423</v>
      </c>
      <c r="K26" s="251">
        <f>SUM(K23:K25)</f>
        <v>1411</v>
      </c>
      <c r="L26" s="250">
        <f>SUM(L23:L25)</f>
        <v>1696</v>
      </c>
      <c r="M26" s="71"/>
      <c r="N26" s="137"/>
    </row>
    <row r="27" spans="1:14" ht="18" customHeight="1">
      <c r="A27" s="354"/>
      <c r="B27" s="47" t="s">
        <v>181</v>
      </c>
      <c r="C27" s="31"/>
      <c r="D27" s="31"/>
      <c r="E27" s="225">
        <f>SUM(E22,E26)</f>
        <v>4059</v>
      </c>
      <c r="F27" s="252">
        <f>SUM(F22,F26)</f>
        <v>3637</v>
      </c>
      <c r="G27" s="252">
        <f aca="true" t="shared" si="0" ref="G27:L27">SUM(G22,G26)</f>
        <v>8255</v>
      </c>
      <c r="H27" s="252">
        <f t="shared" si="0"/>
        <v>8322</v>
      </c>
      <c r="I27" s="252">
        <f t="shared" si="0"/>
        <v>3812</v>
      </c>
      <c r="J27" s="252">
        <f t="shared" si="0"/>
        <v>3654</v>
      </c>
      <c r="K27" s="252">
        <f t="shared" si="0"/>
        <v>7480</v>
      </c>
      <c r="L27" s="252">
        <f t="shared" si="0"/>
        <v>8427</v>
      </c>
      <c r="M27" s="72"/>
      <c r="N27" s="137"/>
    </row>
    <row r="28" spans="1:14" ht="18" customHeight="1">
      <c r="A28" s="352" t="s">
        <v>182</v>
      </c>
      <c r="B28" s="352" t="s">
        <v>183</v>
      </c>
      <c r="C28" s="176" t="s">
        <v>184</v>
      </c>
      <c r="D28" s="226" t="s">
        <v>41</v>
      </c>
      <c r="E28" s="153">
        <v>1332</v>
      </c>
      <c r="F28" s="243">
        <v>2344</v>
      </c>
      <c r="G28" s="248">
        <v>658</v>
      </c>
      <c r="H28" s="248">
        <v>662</v>
      </c>
      <c r="I28" s="248">
        <v>1215</v>
      </c>
      <c r="J28" s="248">
        <v>1159</v>
      </c>
      <c r="K28" s="248">
        <v>5089</v>
      </c>
      <c r="L28" s="248">
        <v>5173</v>
      </c>
      <c r="M28" s="153"/>
      <c r="N28" s="154"/>
    </row>
    <row r="29" spans="1:14" ht="18" customHeight="1">
      <c r="A29" s="353"/>
      <c r="B29" s="353"/>
      <c r="C29" s="44" t="s">
        <v>185</v>
      </c>
      <c r="D29" s="227" t="s">
        <v>42</v>
      </c>
      <c r="E29" s="69">
        <v>1332</v>
      </c>
      <c r="F29" s="235">
        <v>2336</v>
      </c>
      <c r="G29" s="236">
        <v>610</v>
      </c>
      <c r="H29" s="236">
        <v>597</v>
      </c>
      <c r="I29" s="236">
        <v>458</v>
      </c>
      <c r="J29" s="236">
        <v>415</v>
      </c>
      <c r="K29" s="236">
        <v>5534</v>
      </c>
      <c r="L29" s="236">
        <v>5631</v>
      </c>
      <c r="M29" s="69"/>
      <c r="N29" s="125"/>
    </row>
    <row r="30" spans="1:14" ht="18" customHeight="1">
      <c r="A30" s="353"/>
      <c r="B30" s="353"/>
      <c r="C30" s="44" t="s">
        <v>186</v>
      </c>
      <c r="D30" s="227" t="s">
        <v>187</v>
      </c>
      <c r="E30" s="69">
        <v>25</v>
      </c>
      <c r="F30" s="235">
        <v>30</v>
      </c>
      <c r="G30" s="245">
        <v>29</v>
      </c>
      <c r="H30" s="245">
        <v>30</v>
      </c>
      <c r="I30" s="236">
        <v>575</v>
      </c>
      <c r="J30" s="236">
        <v>545</v>
      </c>
      <c r="K30" s="236">
        <v>0</v>
      </c>
      <c r="L30" s="236">
        <v>0</v>
      </c>
      <c r="M30" s="69"/>
      <c r="N30" s="125"/>
    </row>
    <row r="31" spans="1:15" ht="18" customHeight="1">
      <c r="A31" s="353"/>
      <c r="B31" s="353"/>
      <c r="C31" s="11" t="s">
        <v>188</v>
      </c>
      <c r="D31" s="228" t="s">
        <v>189</v>
      </c>
      <c r="E31" s="72">
        <f aca="true" t="shared" si="1" ref="E31:N31">E28-E29-E30</f>
        <v>-25</v>
      </c>
      <c r="F31" s="246">
        <f t="shared" si="1"/>
        <v>-22</v>
      </c>
      <c r="G31" s="247">
        <f t="shared" si="1"/>
        <v>19</v>
      </c>
      <c r="H31" s="247">
        <f t="shared" si="1"/>
        <v>35</v>
      </c>
      <c r="I31" s="247">
        <f t="shared" si="1"/>
        <v>182</v>
      </c>
      <c r="J31" s="247">
        <f t="shared" si="1"/>
        <v>199</v>
      </c>
      <c r="K31" s="247">
        <f t="shared" si="1"/>
        <v>-445</v>
      </c>
      <c r="L31" s="247">
        <f t="shared" si="1"/>
        <v>-458</v>
      </c>
      <c r="M31" s="72">
        <f t="shared" si="1"/>
        <v>0</v>
      </c>
      <c r="N31" s="219">
        <f t="shared" si="1"/>
        <v>0</v>
      </c>
      <c r="O31" s="7"/>
    </row>
    <row r="32" spans="1:14" ht="18" customHeight="1">
      <c r="A32" s="353"/>
      <c r="B32" s="353"/>
      <c r="C32" s="176" t="s">
        <v>190</v>
      </c>
      <c r="D32" s="226" t="s">
        <v>191</v>
      </c>
      <c r="E32" s="153">
        <v>0</v>
      </c>
      <c r="F32" s="243">
        <v>0.1</v>
      </c>
      <c r="G32" s="248">
        <v>34</v>
      </c>
      <c r="H32" s="248">
        <v>36</v>
      </c>
      <c r="I32" s="248">
        <v>11</v>
      </c>
      <c r="J32" s="248">
        <v>12</v>
      </c>
      <c r="K32" s="248">
        <v>83</v>
      </c>
      <c r="L32" s="248">
        <v>98</v>
      </c>
      <c r="M32" s="153"/>
      <c r="N32" s="154"/>
    </row>
    <row r="33" spans="1:14" ht="18" customHeight="1">
      <c r="A33" s="353"/>
      <c r="B33" s="353"/>
      <c r="C33" s="44" t="s">
        <v>192</v>
      </c>
      <c r="D33" s="227" t="s">
        <v>193</v>
      </c>
      <c r="E33" s="69">
        <v>0</v>
      </c>
      <c r="F33" s="235">
        <v>0.5</v>
      </c>
      <c r="G33" s="236">
        <v>5</v>
      </c>
      <c r="H33" s="236">
        <v>5</v>
      </c>
      <c r="I33" s="236">
        <v>0</v>
      </c>
      <c r="J33" s="236">
        <v>0.1</v>
      </c>
      <c r="K33" s="236">
        <v>62</v>
      </c>
      <c r="L33" s="236">
        <v>68</v>
      </c>
      <c r="M33" s="69"/>
      <c r="N33" s="125"/>
    </row>
    <row r="34" spans="1:14" ht="18" customHeight="1">
      <c r="A34" s="353"/>
      <c r="B34" s="354"/>
      <c r="C34" s="11" t="s">
        <v>194</v>
      </c>
      <c r="D34" s="228" t="s">
        <v>195</v>
      </c>
      <c r="E34" s="72">
        <f aca="true" t="shared" si="2" ref="E34:N34">E31+E32-E33</f>
        <v>-25</v>
      </c>
      <c r="F34" s="246">
        <f t="shared" si="2"/>
        <v>-22.4</v>
      </c>
      <c r="G34" s="247">
        <f t="shared" si="2"/>
        <v>48</v>
      </c>
      <c r="H34" s="247">
        <f t="shared" si="2"/>
        <v>66</v>
      </c>
      <c r="I34" s="247">
        <f t="shared" si="2"/>
        <v>193</v>
      </c>
      <c r="J34" s="247">
        <f t="shared" si="2"/>
        <v>210.9</v>
      </c>
      <c r="K34" s="247">
        <f t="shared" si="2"/>
        <v>-424</v>
      </c>
      <c r="L34" s="247">
        <f t="shared" si="2"/>
        <v>-428</v>
      </c>
      <c r="M34" s="72">
        <f t="shared" si="2"/>
        <v>0</v>
      </c>
      <c r="N34" s="137">
        <f t="shared" si="2"/>
        <v>0</v>
      </c>
    </row>
    <row r="35" spans="1:14" ht="18" customHeight="1">
      <c r="A35" s="353"/>
      <c r="B35" s="352" t="s">
        <v>196</v>
      </c>
      <c r="C35" s="176" t="s">
        <v>197</v>
      </c>
      <c r="D35" s="226" t="s">
        <v>198</v>
      </c>
      <c r="E35" s="153">
        <v>0</v>
      </c>
      <c r="F35" s="243">
        <v>1841</v>
      </c>
      <c r="G35" s="248">
        <v>7</v>
      </c>
      <c r="H35" s="248">
        <v>21</v>
      </c>
      <c r="I35" s="248">
        <v>40</v>
      </c>
      <c r="J35" s="248">
        <v>0</v>
      </c>
      <c r="K35" s="248">
        <v>685</v>
      </c>
      <c r="L35" s="248">
        <v>1206</v>
      </c>
      <c r="M35" s="153"/>
      <c r="N35" s="154"/>
    </row>
    <row r="36" spans="1:14" ht="18" customHeight="1">
      <c r="A36" s="353"/>
      <c r="B36" s="353"/>
      <c r="C36" s="44" t="s">
        <v>199</v>
      </c>
      <c r="D36" s="227" t="s">
        <v>200</v>
      </c>
      <c r="E36" s="69">
        <v>1</v>
      </c>
      <c r="F36" s="235">
        <v>1991</v>
      </c>
      <c r="G36" s="236">
        <v>6</v>
      </c>
      <c r="H36" s="236">
        <v>2</v>
      </c>
      <c r="I36" s="236">
        <v>2</v>
      </c>
      <c r="J36" s="236">
        <v>14</v>
      </c>
      <c r="K36" s="236">
        <v>158</v>
      </c>
      <c r="L36" s="236">
        <v>646</v>
      </c>
      <c r="M36" s="69"/>
      <c r="N36" s="125"/>
    </row>
    <row r="37" spans="1:14" ht="18" customHeight="1">
      <c r="A37" s="353"/>
      <c r="B37" s="353"/>
      <c r="C37" s="44" t="s">
        <v>201</v>
      </c>
      <c r="D37" s="227" t="s">
        <v>202</v>
      </c>
      <c r="E37" s="69">
        <f aca="true" t="shared" si="3" ref="E37:N37">E34+E35-E36</f>
        <v>-26</v>
      </c>
      <c r="F37" s="235">
        <f t="shared" si="3"/>
        <v>-172.4000000000001</v>
      </c>
      <c r="G37" s="236">
        <f t="shared" si="3"/>
        <v>49</v>
      </c>
      <c r="H37" s="236">
        <f t="shared" si="3"/>
        <v>85</v>
      </c>
      <c r="I37" s="236">
        <f t="shared" si="3"/>
        <v>231</v>
      </c>
      <c r="J37" s="236">
        <f t="shared" si="3"/>
        <v>196.9</v>
      </c>
      <c r="K37" s="236">
        <f t="shared" si="3"/>
        <v>103</v>
      </c>
      <c r="L37" s="236">
        <f t="shared" si="3"/>
        <v>132</v>
      </c>
      <c r="M37" s="69">
        <f t="shared" si="3"/>
        <v>0</v>
      </c>
      <c r="N37" s="125">
        <f t="shared" si="3"/>
        <v>0</v>
      </c>
    </row>
    <row r="38" spans="1:14" ht="18" customHeight="1">
      <c r="A38" s="353"/>
      <c r="B38" s="353"/>
      <c r="C38" s="44" t="s">
        <v>203</v>
      </c>
      <c r="D38" s="227" t="s">
        <v>204</v>
      </c>
      <c r="E38" s="69">
        <v>0</v>
      </c>
      <c r="F38" s="235">
        <v>0</v>
      </c>
      <c r="G38" s="236">
        <v>6</v>
      </c>
      <c r="H38" s="236">
        <v>2</v>
      </c>
      <c r="I38" s="236">
        <v>0</v>
      </c>
      <c r="J38" s="236">
        <v>0</v>
      </c>
      <c r="K38" s="236">
        <v>0</v>
      </c>
      <c r="L38" s="236">
        <v>0</v>
      </c>
      <c r="M38" s="69"/>
      <c r="N38" s="125"/>
    </row>
    <row r="39" spans="1:14" ht="18" customHeight="1">
      <c r="A39" s="353"/>
      <c r="B39" s="353"/>
      <c r="C39" s="44" t="s">
        <v>205</v>
      </c>
      <c r="D39" s="227" t="s">
        <v>206</v>
      </c>
      <c r="E39" s="69">
        <v>0</v>
      </c>
      <c r="F39" s="235">
        <v>0</v>
      </c>
      <c r="G39" s="236">
        <v>0</v>
      </c>
      <c r="H39" s="236">
        <v>0</v>
      </c>
      <c r="I39" s="236">
        <v>0</v>
      </c>
      <c r="J39" s="236">
        <v>0</v>
      </c>
      <c r="K39" s="236">
        <v>0</v>
      </c>
      <c r="L39" s="236">
        <v>0</v>
      </c>
      <c r="M39" s="69"/>
      <c r="N39" s="125"/>
    </row>
    <row r="40" spans="1:14" ht="18" customHeight="1">
      <c r="A40" s="353"/>
      <c r="B40" s="353"/>
      <c r="C40" s="44" t="s">
        <v>207</v>
      </c>
      <c r="D40" s="227" t="s">
        <v>208</v>
      </c>
      <c r="E40" s="69">
        <v>0</v>
      </c>
      <c r="F40" s="235">
        <v>0</v>
      </c>
      <c r="G40" s="236">
        <v>0</v>
      </c>
      <c r="H40" s="236">
        <v>0</v>
      </c>
      <c r="I40" s="236">
        <v>69</v>
      </c>
      <c r="J40" s="236">
        <v>61</v>
      </c>
      <c r="K40" s="236">
        <v>33</v>
      </c>
      <c r="L40" s="236">
        <v>46</v>
      </c>
      <c r="M40" s="69"/>
      <c r="N40" s="125"/>
    </row>
    <row r="41" spans="1:14" ht="18" customHeight="1">
      <c r="A41" s="353"/>
      <c r="B41" s="353"/>
      <c r="C41" s="186" t="s">
        <v>209</v>
      </c>
      <c r="D41" s="227" t="s">
        <v>210</v>
      </c>
      <c r="E41" s="69">
        <f aca="true" t="shared" si="4" ref="E41:N41">E34+E35-E36-E40</f>
        <v>-26</v>
      </c>
      <c r="F41" s="235">
        <f t="shared" si="4"/>
        <v>-172.4000000000001</v>
      </c>
      <c r="G41" s="236">
        <v>0</v>
      </c>
      <c r="H41" s="236">
        <v>0</v>
      </c>
      <c r="I41" s="236">
        <f t="shared" si="4"/>
        <v>162</v>
      </c>
      <c r="J41" s="236">
        <f t="shared" si="4"/>
        <v>135.9</v>
      </c>
      <c r="K41" s="236">
        <f t="shared" si="4"/>
        <v>70</v>
      </c>
      <c r="L41" s="236">
        <f t="shared" si="4"/>
        <v>86</v>
      </c>
      <c r="M41" s="69">
        <f t="shared" si="4"/>
        <v>0</v>
      </c>
      <c r="N41" s="125">
        <f t="shared" si="4"/>
        <v>0</v>
      </c>
    </row>
    <row r="42" spans="1:14" ht="18" customHeight="1">
      <c r="A42" s="353"/>
      <c r="B42" s="353"/>
      <c r="C42" s="385" t="s">
        <v>211</v>
      </c>
      <c r="D42" s="386"/>
      <c r="E42" s="70">
        <v>0</v>
      </c>
      <c r="F42" s="235">
        <v>0</v>
      </c>
      <c r="G42" s="245">
        <f>G37+G38-G39-G40</f>
        <v>55</v>
      </c>
      <c r="H42" s="245">
        <f>H37+H38-H39-H40</f>
        <v>87</v>
      </c>
      <c r="I42" s="245">
        <v>0</v>
      </c>
      <c r="J42" s="245">
        <v>0</v>
      </c>
      <c r="K42" s="245">
        <v>0</v>
      </c>
      <c r="L42" s="245">
        <v>0</v>
      </c>
      <c r="M42" s="70">
        <f>M37+M38-M39-M40</f>
        <v>0</v>
      </c>
      <c r="N42" s="125">
        <f>N37+N38-N39-N40</f>
        <v>0</v>
      </c>
    </row>
    <row r="43" spans="1:14" ht="18" customHeight="1">
      <c r="A43" s="353"/>
      <c r="B43" s="353"/>
      <c r="C43" s="44" t="s">
        <v>212</v>
      </c>
      <c r="D43" s="227" t="s">
        <v>213</v>
      </c>
      <c r="E43" s="69">
        <v>0</v>
      </c>
      <c r="F43" s="235">
        <v>0</v>
      </c>
      <c r="G43" s="236">
        <v>0</v>
      </c>
      <c r="H43" s="236">
        <v>0</v>
      </c>
      <c r="I43" s="236">
        <v>0</v>
      </c>
      <c r="J43" s="236">
        <v>0</v>
      </c>
      <c r="K43" s="236">
        <v>0</v>
      </c>
      <c r="L43" s="236">
        <v>0</v>
      </c>
      <c r="M43" s="69"/>
      <c r="N43" s="125"/>
    </row>
    <row r="44" spans="1:14" ht="18" customHeight="1">
      <c r="A44" s="354"/>
      <c r="B44" s="354"/>
      <c r="C44" s="11" t="s">
        <v>214</v>
      </c>
      <c r="D44" s="97" t="s">
        <v>215</v>
      </c>
      <c r="E44" s="72">
        <f aca="true" t="shared" si="5" ref="E44:N44">E41+E43</f>
        <v>-26</v>
      </c>
      <c r="F44" s="246">
        <f t="shared" si="5"/>
        <v>-172.4000000000001</v>
      </c>
      <c r="G44" s="247">
        <f>G42+G43</f>
        <v>55</v>
      </c>
      <c r="H44" s="247">
        <f>H42+H43</f>
        <v>87</v>
      </c>
      <c r="I44" s="247">
        <f t="shared" si="5"/>
        <v>162</v>
      </c>
      <c r="J44" s="247">
        <f t="shared" si="5"/>
        <v>135.9</v>
      </c>
      <c r="K44" s="247">
        <f t="shared" si="5"/>
        <v>70</v>
      </c>
      <c r="L44" s="247">
        <f t="shared" si="5"/>
        <v>86</v>
      </c>
      <c r="M44" s="72">
        <f t="shared" si="5"/>
        <v>0</v>
      </c>
      <c r="N44" s="137">
        <f t="shared" si="5"/>
        <v>0</v>
      </c>
    </row>
    <row r="45" ht="13.5" customHeight="1">
      <c r="A45" s="13" t="s">
        <v>216</v>
      </c>
    </row>
    <row r="46" ht="13.5" customHeight="1">
      <c r="A46" s="13" t="s">
        <v>217</v>
      </c>
    </row>
    <row r="47" ht="13.5">
      <c r="A47" s="229"/>
    </row>
  </sheetData>
  <sheetProtection/>
  <mergeCells count="14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</mergeCells>
  <printOptions horizontalCentered="1" verticalCentered="1"/>
  <pageMargins left="0.7086614173228347" right="0.2362204724409449" top="0.1968503937007874" bottom="0.2362204724409449" header="0.1968503937007874" footer="0.1968503937007874"/>
  <pageSetup blackAndWhite="1" fitToHeight="1" fitToWidth="1" horizontalDpi="600" verticalDpi="600" orientation="portrait" paperSize="9" scale="54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 </cp:lastModifiedBy>
  <cp:lastPrinted>2020-09-29T11:25:13Z</cp:lastPrinted>
  <dcterms:created xsi:type="dcterms:W3CDTF">1999-07-06T05:17:05Z</dcterms:created>
  <dcterms:modified xsi:type="dcterms:W3CDTF">2020-09-30T23:42:20Z</dcterms:modified>
  <cp:category/>
  <cp:version/>
  <cp:contentType/>
  <cp:contentStatus/>
</cp:coreProperties>
</file>