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35" windowWidth="15330" windowHeight="438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'5.三セク決算'!$A$1:$P$46</definedName>
  </definedNames>
  <calcPr fullCalcOnLoad="1"/>
</workbook>
</file>

<file path=xl/sharedStrings.xml><?xml version="1.0" encoding="utf-8"?>
<sst xmlns="http://schemas.openxmlformats.org/spreadsheetml/2006/main" count="435" uniqueCount="263">
  <si>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</si>
  <si>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</si>
  <si>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</si>
  <si>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</si>
  <si>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</si>
  <si>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</si>
  <si>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</si>
  <si>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</si>
  <si>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</si>
  <si>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</si>
  <si>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</si>
  <si>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</si>
  <si>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</si>
  <si>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</si>
  <si>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</si>
  <si>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</si>
  <si>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</si>
  <si>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</si>
  <si>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</si>
  <si>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</si>
  <si>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</si>
  <si>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</si>
  <si>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</si>
  <si>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</si>
  <si>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</si>
  <si>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</si>
  <si>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</si>
  <si>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</si>
  <si>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</si>
  <si>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</si>
  <si>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</si>
  <si>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</si>
  <si>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</si>
  <si>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</si>
  <si>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</si>
  <si>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</si>
  <si>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</si>
  <si>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</si>
  <si>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</si>
  <si>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</si>
  <si>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</si>
  <si>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</si>
  <si>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</si>
  <si>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</si>
  <si>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</si>
  <si>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</si>
  <si>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</si>
  <si>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</si>
  <si>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</si>
  <si>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</si>
  <si>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</si>
  <si>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</si>
  <si>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</si>
  <si>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</si>
  <si>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</si>
  <si>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</si>
  <si>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</si>
  <si>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</si>
  <si>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</si>
  <si>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</si>
  <si>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</si>
  <si>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</si>
  <si>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</si>
  <si>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</si>
  <si>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</si>
  <si>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</si>
  <si>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</si>
  <si>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</si>
  <si>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</si>
  <si>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</si>
  <si>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</si>
  <si>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</si>
  <si>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</si>
  <si>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</si>
  <si>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</si>
  <si>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</si>
  <si>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</si>
  <si>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</si>
  <si>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</si>
  <si>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</si>
  <si>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</si>
  <si>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</si>
  <si>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</si>
  <si>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</si>
  <si>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</si>
  <si>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</si>
  <si>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</si>
  <si>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</si>
  <si>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</si>
  <si>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</si>
  <si>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</si>
  <si>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</si>
  <si>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</si>
  <si>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</si>
  <si>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</si>
  <si>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</si>
  <si>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</si>
  <si>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</si>
  <si>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</si>
  <si>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</si>
  <si>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</si>
  <si>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</si>
  <si>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</si>
  <si>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</si>
  <si>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</si>
  <si>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</si>
  <si>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</si>
  <si>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</si>
  <si>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</si>
  <si>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</si>
  <si>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</si>
  <si>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</si>
  <si>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</si>
  <si>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</si>
  <si>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</si>
  <si>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</si>
  <si>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</si>
  <si>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</si>
  <si>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</si>
  <si>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</si>
  <si>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</si>
  <si>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</si>
  <si>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</si>
  <si>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</si>
  <si>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</si>
  <si>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</si>
  <si>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</si>
  <si>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</si>
  <si>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</si>
  <si>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</si>
  <si>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</si>
  <si>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</si>
  <si>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</si>
  <si>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</si>
  <si>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</si>
  <si>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</si>
  <si>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</si>
  <si>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</si>
  <si>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</si>
  <si>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</si>
  <si>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</si>
  <si>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</si>
  <si>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</si>
  <si>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</si>
  <si>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</si>
  <si>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</si>
  <si>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</si>
  <si>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</si>
  <si>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</si>
  <si>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</si>
  <si>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</si>
  <si>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</si>
  <si>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</si>
  <si>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</si>
  <si>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</si>
  <si>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</si>
  <si>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</si>
  <si>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</si>
  <si>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</si>
  <si>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</si>
  <si>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</si>
  <si>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</si>
  <si>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</si>
  <si>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</si>
  <si>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</si>
  <si>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</si>
  <si>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</si>
  <si>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</si>
  <si>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</si>
  <si>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</si>
  <si>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</si>
  <si>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</si>
  <si>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</si>
  <si>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</si>
  <si>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</si>
  <si>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</si>
  <si>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</si>
  <si>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</si>
  <si>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</si>
  <si>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</si>
  <si>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</si>
  <si>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</si>
  <si>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</si>
  <si>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</si>
  <si>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</si>
  <si>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</si>
  <si>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</si>
  <si>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</si>
  <si>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</si>
  <si>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</si>
  <si>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</si>
  <si>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</si>
  <si>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</si>
  <si>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</si>
  <si>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</si>
  <si>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</si>
  <si>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</si>
  <si>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</si>
  <si>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</si>
  <si>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</si>
  <si>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</si>
  <si>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</si>
  <si>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</si>
  <si>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</si>
  <si>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</si>
  <si>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</si>
  <si>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</si>
  <si>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</si>
  <si>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</si>
  <si>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</si>
  <si>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</si>
  <si>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</si>
  <si>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</si>
  <si>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</si>
  <si>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</si>
  <si>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</si>
  <si>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</si>
  <si>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</si>
  <si>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</si>
  <si>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</si>
  <si>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</si>
  <si>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</si>
  <si>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</si>
  <si>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</si>
  <si>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</si>
  <si>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</si>
  <si>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</si>
  <si>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</si>
  <si>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</si>
  <si>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</si>
  <si>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</si>
  <si>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</si>
  <si>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</si>
  <si>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26年度</t>
  </si>
  <si>
    <t>27年度</t>
  </si>
  <si>
    <t>28年度</t>
  </si>
  <si>
    <t>29年度</t>
  </si>
  <si>
    <t>（1）令和２年度普通会計予算の状況</t>
  </si>
  <si>
    <t>令和２年度</t>
  </si>
  <si>
    <t>(令和２年度予算ﾍﾞｰｽ）</t>
  </si>
  <si>
    <t>令和２年度</t>
  </si>
  <si>
    <t>令和２年度</t>
  </si>
  <si>
    <t>（1）平成30年度普通会計決算の状況</t>
  </si>
  <si>
    <t>平成30年度</t>
  </si>
  <si>
    <t>30年度</t>
  </si>
  <si>
    <t>（注1）平成25年度～26年度は平成22年国勢調査、平成27年度～平成30年度は平成27年度国勢調査を基に計上している。</t>
  </si>
  <si>
    <t>30年度</t>
  </si>
  <si>
    <t>(平成30年度決算額）</t>
  </si>
  <si>
    <t>(平成30年度決算ﾍﾞｰｽ）</t>
  </si>
  <si>
    <t>長崎県</t>
  </si>
  <si>
    <t>長崎県交通事業会計</t>
  </si>
  <si>
    <t>長崎県港湾整備事業会計</t>
  </si>
  <si>
    <t>長崎県流域下水道事業会計</t>
  </si>
  <si>
    <t>長崎県道路公社</t>
  </si>
  <si>
    <t>長崎県土地開発公社</t>
  </si>
  <si>
    <t>長崎県住宅供給公社</t>
  </si>
  <si>
    <t>㈱長崎県漁業公社</t>
  </si>
  <si>
    <t>㈱長崎県営バス観光</t>
  </si>
  <si>
    <t>㈱長崎県央バス</t>
  </si>
  <si>
    <t>長崎県</t>
  </si>
  <si>
    <t>長崎県交通事業会計</t>
  </si>
  <si>
    <t>長崎県港湾整備事業会計</t>
  </si>
  <si>
    <t>長崎県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</si>
</sst>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203" formatCode="#,##0;&quot;△ &quot;#,##0"/>
    <numFmt numFmtId="217" formatCode="_ * #,##0_ ;_ * &quot;▲ &quot;#,##0_ ;_ * &quot;－&quot;_ ;_ @_ "/>
    <numFmt numFmtId="218" formatCode="_ * #,##0.0_ ;_ * &quot;▲ &quot;#,##0.0_ ;_ * &quot;－&quot;_ ;_ @_ "/>
    <numFmt numFmtId="221" formatCode="#,##0.0;&quot;▲ &quot;#,##0.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1"/>
    </font>
    <font>
      <sz val="11"/>
      <name val="ＭＳ 明朝"/>
      <family val="1"/>
    </font>
    <font>
      <sz val="8"/>
      <name val="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20"/>
      <name val="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9" applyNumberFormat="1" applyBorder="1" applyAlignment="1">
      <alignment vertical="center"/>
    </xf>
    <xf numFmtId="217" fontId="0" fillId="0" borderId="38" xfId="49" applyNumberFormat="1" applyBorder="1" applyAlignment="1">
      <alignment vertical="center"/>
    </xf>
    <xf numFmtId="217" fontId="0" fillId="0" borderId="39" xfId="49" applyNumberFormat="1" applyBorder="1" applyAlignment="1">
      <alignment vertical="center"/>
    </xf>
    <xf numFmtId="217" fontId="0" fillId="0" borderId="40" xfId="49" applyNumberFormat="1" applyBorder="1" applyAlignment="1">
      <alignment vertical="center"/>
    </xf>
    <xf numFmtId="217" fontId="0" fillId="0" borderId="33" xfId="49" applyNumberFormat="1" applyBorder="1" applyAlignment="1">
      <alignment vertical="center"/>
    </xf>
    <xf numFmtId="217" fontId="0" fillId="0" borderId="41" xfId="49" applyNumberFormat="1" applyBorder="1" applyAlignment="1">
      <alignment vertical="center"/>
    </xf>
    <xf numFmtId="217" fontId="0" fillId="0" borderId="34" xfId="49" applyNumberFormat="1" applyBorder="1" applyAlignment="1">
      <alignment vertical="center"/>
    </xf>
    <xf numFmtId="217" fontId="0" fillId="0" borderId="42" xfId="49" applyNumberFormat="1" applyBorder="1" applyAlignment="1">
      <alignment vertical="center"/>
    </xf>
    <xf numFmtId="217" fontId="0" fillId="0" borderId="14" xfId="49" applyNumberFormat="1" applyBorder="1" applyAlignment="1">
      <alignment vertical="center"/>
    </xf>
    <xf numFmtId="217" fontId="0" fillId="0" borderId="29" xfId="49" applyNumberFormat="1" applyBorder="1" applyAlignment="1">
      <alignment vertical="center"/>
    </xf>
    <xf numFmtId="218" fontId="0" fillId="0" borderId="16" xfId="49" applyNumberFormat="1" applyBorder="1" applyAlignment="1">
      <alignment vertical="center"/>
    </xf>
    <xf numFmtId="218" fontId="0" fillId="0" borderId="24" xfId="49" applyNumberFormat="1" applyBorder="1" applyAlignment="1">
      <alignment vertical="center"/>
    </xf>
    <xf numFmtId="218" fontId="0" fillId="0" borderId="21" xfId="49" applyNumberFormat="1" applyBorder="1" applyAlignment="1">
      <alignment vertical="center"/>
    </xf>
    <xf numFmtId="218" fontId="0" fillId="0" borderId="43" xfId="49" applyNumberFormat="1" applyBorder="1" applyAlignment="1">
      <alignment vertical="center"/>
    </xf>
    <xf numFmtId="218" fontId="0" fillId="0" borderId="23" xfId="49" applyNumberFormat="1" applyBorder="1" applyAlignment="1">
      <alignment vertical="center"/>
    </xf>
    <xf numFmtId="218" fontId="0" fillId="0" borderId="44" xfId="49" applyNumberFormat="1" applyBorder="1" applyAlignment="1">
      <alignment vertical="center"/>
    </xf>
    <xf numFmtId="218" fontId="0" fillId="0" borderId="45" xfId="49" applyNumberFormat="1" applyBorder="1" applyAlignment="1">
      <alignment vertical="center"/>
    </xf>
    <xf numFmtId="218" fontId="0" fillId="0" borderId="27" xfId="49" applyNumberFormat="1" applyBorder="1" applyAlignment="1">
      <alignment vertical="center"/>
    </xf>
    <xf numFmtId="218" fontId="0" fillId="0" borderId="46" xfId="49" applyNumberFormat="1" applyBorder="1" applyAlignment="1">
      <alignment vertical="center"/>
    </xf>
    <xf numFmtId="218" fontId="0" fillId="0" borderId="47" xfId="49" applyNumberFormat="1" applyBorder="1" applyAlignment="1">
      <alignment vertical="center"/>
    </xf>
    <xf numFmtId="218" fontId="0" fillId="0" borderId="48" xfId="49" applyNumberFormat="1" applyBorder="1" applyAlignment="1">
      <alignment vertical="center"/>
    </xf>
    <xf numFmtId="218" fontId="0" fillId="0" borderId="49" xfId="49" applyNumberFormat="1" applyBorder="1" applyAlignment="1">
      <alignment vertical="center"/>
    </xf>
    <xf numFmtId="218" fontId="0" fillId="0" borderId="25" xfId="49" applyNumberFormat="1" applyBorder="1" applyAlignment="1">
      <alignment vertical="center"/>
    </xf>
    <xf numFmtId="218" fontId="0" fillId="0" borderId="50" xfId="49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9" applyNumberFormat="1" applyBorder="1" applyAlignment="1">
      <alignment vertical="center"/>
    </xf>
    <xf numFmtId="217" fontId="0" fillId="0" borderId="11" xfId="49" applyNumberFormat="1" applyBorder="1" applyAlignment="1">
      <alignment vertical="center"/>
    </xf>
    <xf numFmtId="217" fontId="0" fillId="0" borderId="52" xfId="49" applyNumberFormat="1" applyBorder="1" applyAlignment="1">
      <alignment vertical="center"/>
    </xf>
    <xf numFmtId="217" fontId="0" fillId="0" borderId="44" xfId="49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9" applyNumberFormat="1" applyBorder="1" applyAlignment="1">
      <alignment vertical="center"/>
    </xf>
    <xf numFmtId="217" fontId="0" fillId="0" borderId="21" xfId="49" applyNumberFormat="1" applyBorder="1" applyAlignment="1">
      <alignment vertical="center"/>
    </xf>
    <xf numFmtId="217" fontId="0" fillId="0" borderId="27" xfId="49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9" applyNumberFormat="1" applyBorder="1" applyAlignment="1">
      <alignment vertical="center"/>
    </xf>
    <xf numFmtId="217" fontId="0" fillId="0" borderId="37" xfId="49" applyNumberFormat="1" applyBorder="1" applyAlignment="1">
      <alignment vertical="center"/>
    </xf>
    <xf numFmtId="217" fontId="0" fillId="0" borderId="22" xfId="49" applyNumberFormat="1" applyBorder="1" applyAlignment="1">
      <alignment vertical="center"/>
    </xf>
    <xf numFmtId="217" fontId="0" fillId="0" borderId="51" xfId="49" applyNumberFormat="1" applyBorder="1" applyAlignment="1">
      <alignment vertical="center"/>
    </xf>
    <xf numFmtId="217" fontId="0" fillId="0" borderId="50" xfId="49" applyNumberFormat="1" applyBorder="1" applyAlignment="1">
      <alignment vertical="center"/>
    </xf>
    <xf numFmtId="217" fontId="0" fillId="0" borderId="24" xfId="49" applyNumberFormat="1" applyBorder="1" applyAlignment="1">
      <alignment vertical="center"/>
    </xf>
    <xf numFmtId="217" fontId="0" fillId="0" borderId="45" xfId="49" applyNumberFormat="1" applyBorder="1" applyAlignment="1">
      <alignment vertical="center"/>
    </xf>
    <xf numFmtId="217" fontId="0" fillId="0" borderId="25" xfId="49" applyNumberFormat="1" applyBorder="1" applyAlignment="1">
      <alignment vertical="center"/>
    </xf>
    <xf numFmtId="217" fontId="0" fillId="0" borderId="27" xfId="49" applyNumberFormat="1" applyFont="1" applyBorder="1" applyAlignment="1" quotePrefix="1">
      <alignment horizontal="right" vertical="center"/>
    </xf>
    <xf numFmtId="217" fontId="0" fillId="0" borderId="14" xfId="49" applyNumberFormat="1" applyFont="1" applyBorder="1" applyAlignment="1" quotePrefix="1">
      <alignment horizontal="right" vertical="center"/>
    </xf>
    <xf numFmtId="217" fontId="0" fillId="0" borderId="31" xfId="49" applyNumberFormat="1" applyFont="1" applyBorder="1" applyAlignment="1" quotePrefix="1">
      <alignment horizontal="right" vertical="center"/>
    </xf>
    <xf numFmtId="217" fontId="0" fillId="0" borderId="29" xfId="49" applyNumberFormat="1" applyFont="1" applyBorder="1" applyAlignment="1" quotePrefix="1">
      <alignment horizontal="right" vertical="center"/>
    </xf>
    <xf numFmtId="217" fontId="0" fillId="0" borderId="15" xfId="49" applyNumberFormat="1" applyFont="1" applyBorder="1" applyAlignment="1" quotePrefix="1">
      <alignment horizontal="right" vertical="center"/>
    </xf>
    <xf numFmtId="217" fontId="0" fillId="0" borderId="53" xfId="49" applyNumberFormat="1" applyFont="1" applyBorder="1" applyAlignment="1" quotePrefix="1">
      <alignment horizontal="right" vertical="center"/>
    </xf>
    <xf numFmtId="217" fontId="0" fillId="0" borderId="49" xfId="49" applyNumberFormat="1" applyBorder="1" applyAlignment="1">
      <alignment vertical="center"/>
    </xf>
    <xf numFmtId="217" fontId="0" fillId="0" borderId="16" xfId="49" applyNumberFormat="1" applyBorder="1" applyAlignment="1">
      <alignment vertical="center"/>
    </xf>
    <xf numFmtId="217" fontId="0" fillId="0" borderId="46" xfId="49" applyNumberFormat="1" applyBorder="1" applyAlignment="1">
      <alignment vertical="center"/>
    </xf>
    <xf numFmtId="217" fontId="0" fillId="0" borderId="13" xfId="49" applyNumberFormat="1" applyBorder="1" applyAlignment="1">
      <alignment vertical="center"/>
    </xf>
    <xf numFmtId="217" fontId="0" fillId="0" borderId="54" xfId="49" applyNumberFormat="1" applyBorder="1" applyAlignment="1">
      <alignment vertical="center"/>
    </xf>
    <xf numFmtId="217" fontId="0" fillId="0" borderId="31" xfId="49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9" applyNumberFormat="1" applyBorder="1" applyAlignment="1">
      <alignment vertical="center"/>
    </xf>
    <xf numFmtId="217" fontId="0" fillId="0" borderId="30" xfId="49" applyNumberFormat="1" applyBorder="1" applyAlignment="1">
      <alignment vertical="center"/>
    </xf>
    <xf numFmtId="217" fontId="0" fillId="0" borderId="0" xfId="49" applyNumberFormat="1" applyFont="1" applyBorder="1" applyAlignment="1" quotePrefix="1">
      <alignment horizontal="right" vertical="center"/>
    </xf>
    <xf numFmtId="217" fontId="0" fillId="0" borderId="36" xfId="49" applyNumberFormat="1" applyBorder="1" applyAlignment="1">
      <alignment vertical="center"/>
    </xf>
    <xf numFmtId="217" fontId="0" fillId="0" borderId="41" xfId="49" applyNumberFormat="1" applyFont="1" applyBorder="1" applyAlignment="1" quotePrefix="1">
      <alignment horizontal="right" vertical="center"/>
    </xf>
    <xf numFmtId="217" fontId="0" fillId="0" borderId="32" xfId="49" applyNumberFormat="1" applyFont="1" applyBorder="1" applyAlignment="1" quotePrefix="1">
      <alignment horizontal="right" vertical="center"/>
    </xf>
    <xf numFmtId="217" fontId="0" fillId="0" borderId="33" xfId="49" applyNumberFormat="1" applyFont="1" applyBorder="1" applyAlignment="1" quotePrefix="1">
      <alignment horizontal="right" vertical="center"/>
    </xf>
    <xf numFmtId="217" fontId="0" fillId="0" borderId="25" xfId="49" applyNumberFormat="1" applyFont="1" applyBorder="1" applyAlignment="1" quotePrefix="1">
      <alignment horizontal="right" vertical="center"/>
    </xf>
    <xf numFmtId="217" fontId="0" fillId="0" borderId="20" xfId="49" applyNumberFormat="1" applyBorder="1" applyAlignment="1">
      <alignment vertical="center"/>
    </xf>
    <xf numFmtId="217" fontId="0" fillId="0" borderId="55" xfId="49" applyNumberFormat="1" applyBorder="1" applyAlignment="1">
      <alignment vertical="center"/>
    </xf>
    <xf numFmtId="217" fontId="0" fillId="0" borderId="15" xfId="49" applyNumberFormat="1" applyBorder="1" applyAlignment="1">
      <alignment vertical="center"/>
    </xf>
    <xf numFmtId="217" fontId="0" fillId="0" borderId="23" xfId="49" applyNumberFormat="1" applyBorder="1" applyAlignment="1">
      <alignment vertical="center"/>
    </xf>
    <xf numFmtId="217" fontId="0" fillId="0" borderId="17" xfId="49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9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9" applyNumberForma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9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9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9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9" applyNumberForma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9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9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9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9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9" applyNumberFormat="1" applyBorder="1" applyAlignment="1">
      <alignment vertical="center"/>
    </xf>
    <xf numFmtId="218" fontId="0" fillId="0" borderId="64" xfId="49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9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9" applyNumberFormat="1" applyBorder="1" applyAlignment="1">
      <alignment horizontal="center" vertical="center"/>
    </xf>
    <xf numFmtId="217" fontId="0" fillId="0" borderId="67" xfId="49" applyNumberFormat="1" applyBorder="1" applyAlignment="1">
      <alignment horizontal="center" vertical="center"/>
    </xf>
    <xf numFmtId="217" fontId="0" fillId="0" borderId="48" xfId="49" applyNumberFormat="1" applyBorder="1" applyAlignment="1">
      <alignment horizontal="center" vertical="center"/>
    </xf>
    <xf numFmtId="217" fontId="0" fillId="0" borderId="18" xfId="49" applyNumberFormat="1" applyBorder="1" applyAlignment="1">
      <alignment horizontal="center" vertical="center"/>
    </xf>
    <xf numFmtId="217" fontId="0" fillId="0" borderId="22" xfId="49" applyNumberFormat="1" applyBorder="1" applyAlignment="1">
      <alignment horizontal="center" vertical="center"/>
    </xf>
    <xf numFmtId="217" fontId="0" fillId="0" borderId="54" xfId="49" applyNumberFormat="1" applyBorder="1" applyAlignment="1">
      <alignment horizontal="center" vertical="center"/>
    </xf>
    <xf numFmtId="217" fontId="0" fillId="0" borderId="41" xfId="49" applyNumberFormat="1" applyBorder="1" applyAlignment="1">
      <alignment horizontal="center" vertical="center"/>
    </xf>
    <xf numFmtId="217" fontId="0" fillId="0" borderId="21" xfId="49" applyNumberFormat="1" applyBorder="1" applyAlignment="1">
      <alignment horizontal="center" vertical="center"/>
    </xf>
    <xf numFmtId="217" fontId="0" fillId="0" borderId="25" xfId="49" applyNumberFormat="1" applyBorder="1" applyAlignment="1">
      <alignment horizontal="center" vertical="center"/>
    </xf>
    <xf numFmtId="217" fontId="0" fillId="0" borderId="29" xfId="49" applyNumberFormat="1" applyBorder="1" applyAlignment="1">
      <alignment horizontal="center" vertical="center"/>
    </xf>
    <xf numFmtId="217" fontId="0" fillId="0" borderId="23" xfId="49" applyNumberFormat="1" applyBorder="1" applyAlignment="1">
      <alignment horizontal="center" vertical="center"/>
    </xf>
    <xf numFmtId="217" fontId="0" fillId="0" borderId="31" xfId="49" applyNumberFormat="1" applyBorder="1" applyAlignment="1">
      <alignment horizontal="center" vertical="center"/>
    </xf>
    <xf numFmtId="217" fontId="0" fillId="0" borderId="68" xfId="49" applyNumberFormat="1" applyBorder="1" applyAlignment="1">
      <alignment vertical="center"/>
    </xf>
    <xf numFmtId="217" fontId="0" fillId="0" borderId="69" xfId="49" applyNumberFormat="1" applyBorder="1" applyAlignment="1">
      <alignment vertical="center"/>
    </xf>
    <xf numFmtId="217" fontId="0" fillId="0" borderId="53" xfId="49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9" applyNumberFormat="1" applyFill="1" applyBorder="1" applyAlignment="1">
      <alignment vertical="center"/>
    </xf>
    <xf numFmtId="217" fontId="0" fillId="0" borderId="25" xfId="49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9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9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0" fontId="18" fillId="0" borderId="15" xfId="0" applyNumberFormat="1" applyFont="1" applyBorder="1" applyAlignment="1">
      <alignment horizontal="distributed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224" fontId="16" fillId="0" borderId="12" xfId="49" applyNumberFormat="1" applyFont="1" applyBorder="1" applyAlignment="1">
      <alignment vertical="center" textRotation="255"/>
    </xf>
    <xf numFmtId="0" fontId="14" fillId="0" borderId="12" xfId="62" applyFont="1" applyBorder="1" applyAlignment="1">
      <alignment vertical="center"/>
      <protection/>
    </xf>
    <xf numFmtId="0" fontId="14" fillId="0" borderId="14" xfId="62" applyFont="1" applyBorder="1" applyAlignment="1">
      <alignment vertical="center"/>
      <protection/>
    </xf>
    <xf numFmtId="0" fontId="13" fillId="0" borderId="10" xfId="61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0" xfId="49" applyNumberFormat="1" applyFont="1" applyBorder="1" applyAlignment="1">
      <alignment vertical="center" textRotation="255"/>
    </xf>
    <xf numFmtId="224" fontId="16" fillId="0" borderId="71" xfId="49" applyNumberFormat="1" applyFont="1" applyBorder="1" applyAlignment="1">
      <alignment vertical="center" textRotation="255"/>
    </xf>
    <xf numFmtId="224" fontId="16" fillId="0" borderId="72" xfId="49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0" fontId="14" fillId="0" borderId="71" xfId="62" applyFont="1" applyBorder="1" applyAlignment="1">
      <alignment vertical="center" textRotation="255"/>
      <protection/>
    </xf>
    <xf numFmtId="0" fontId="14" fillId="0" borderId="72" xfId="62" applyFont="1" applyBorder="1" applyAlignment="1">
      <alignment vertical="center" textRotation="255"/>
      <protection/>
    </xf>
    <xf numFmtId="0" fontId="14" fillId="0" borderId="71" xfId="62" applyFont="1" applyBorder="1" applyAlignment="1">
      <alignment vertical="center"/>
      <protection/>
    </xf>
    <xf numFmtId="0" fontId="14" fillId="0" borderId="72" xfId="62" applyFont="1" applyBorder="1" applyAlignment="1">
      <alignment vertical="center"/>
      <protection/>
    </xf>
    <xf numFmtId="217" fontId="0" fillId="0" borderId="40" xfId="49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9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17" fontId="0" fillId="0" borderId="39" xfId="49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0" fontId="14" fillId="0" borderId="20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0" fontId="18" fillId="0" borderId="15" xfId="0" applyNumberFormat="1" applyFont="1" applyBorder="1" applyAlignment="1">
      <alignment horizontal="distributed" vertical="center"/>
    </xf>
    <xf numFmtId="0" fontId="37" fillId="0" borderId="15" xfId="0" applyNumberFormat="1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１０決算ベース" xfId="61"/>
    <cellStyle name="標準_地方債公営企業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29" sqref="O29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54" t="s">
        <v>249</v>
      </c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55" t="s">
        <v>88</v>
      </c>
      <c r="B9" s="255" t="s">
        <v>90</v>
      </c>
      <c r="C9" s="55" t="s">
        <v>4</v>
      </c>
      <c r="D9" s="56"/>
      <c r="E9" s="56"/>
      <c r="F9" s="65">
        <v>156786</v>
      </c>
      <c r="G9" s="75">
        <f>F9/$F$27*100</f>
        <v>22.550149077274238</v>
      </c>
      <c r="H9" s="66">
        <v>141941</v>
      </c>
      <c r="I9" s="80">
        <f>(F9/H9-1)*100</f>
        <v>10.45857081463426</v>
      </c>
      <c r="K9" s="107"/>
    </row>
    <row r="10" spans="1:9" ht="18" customHeight="1">
      <c r="A10" s="256"/>
      <c r="B10" s="256"/>
      <c r="C10" s="7"/>
      <c r="D10" s="52" t="s">
        <v>23</v>
      </c>
      <c r="E10" s="53"/>
      <c r="F10" s="67">
        <v>42644</v>
      </c>
      <c r="G10" s="76">
        <f aca="true" t="shared" si="0" ref="G10:G27">F10/$F$27*100</f>
        <v>6.133382810016727</v>
      </c>
      <c r="H10" s="68">
        <v>43936</v>
      </c>
      <c r="I10" s="81">
        <f aca="true" t="shared" si="1" ref="I10:I27">(F10/H10-1)*100</f>
        <v>-2.940640932265115</v>
      </c>
    </row>
    <row r="11" spans="1:9" ht="18" customHeight="1">
      <c r="A11" s="256"/>
      <c r="B11" s="256"/>
      <c r="C11" s="7"/>
      <c r="D11" s="16"/>
      <c r="E11" s="23" t="s">
        <v>24</v>
      </c>
      <c r="F11" s="69">
        <v>39299</v>
      </c>
      <c r="G11" s="77">
        <f t="shared" si="0"/>
        <v>5.6522795950391</v>
      </c>
      <c r="H11" s="70">
        <v>39498</v>
      </c>
      <c r="I11" s="82">
        <f t="shared" si="1"/>
        <v>-0.5038229783786541</v>
      </c>
    </row>
    <row r="12" spans="1:9" ht="18" customHeight="1">
      <c r="A12" s="256"/>
      <c r="B12" s="256"/>
      <c r="C12" s="7"/>
      <c r="D12" s="16"/>
      <c r="E12" s="23" t="s">
        <v>25</v>
      </c>
      <c r="F12" s="69">
        <v>3211</v>
      </c>
      <c r="G12" s="77">
        <f t="shared" si="0"/>
        <v>0.4618303208649215</v>
      </c>
      <c r="H12" s="70">
        <v>4042</v>
      </c>
      <c r="I12" s="82">
        <f>(F12/H12-1)*100</f>
        <v>-20.55912914398812</v>
      </c>
    </row>
    <row r="13" spans="1:9" ht="18" customHeight="1">
      <c r="A13" s="256"/>
      <c r="B13" s="256"/>
      <c r="C13" s="7"/>
      <c r="D13" s="33"/>
      <c r="E13" s="23" t="s">
        <v>26</v>
      </c>
      <c r="F13" s="69">
        <v>134</v>
      </c>
      <c r="G13" s="77">
        <f t="shared" si="0"/>
        <v>0.01927289411270616</v>
      </c>
      <c r="H13" s="70">
        <v>396</v>
      </c>
      <c r="I13" s="82">
        <f t="shared" si="1"/>
        <v>-66.16161616161615</v>
      </c>
    </row>
    <row r="14" spans="1:9" ht="18" customHeight="1">
      <c r="A14" s="256"/>
      <c r="B14" s="256"/>
      <c r="C14" s="7"/>
      <c r="D14" s="61" t="s">
        <v>27</v>
      </c>
      <c r="E14" s="51"/>
      <c r="F14" s="65">
        <v>24432</v>
      </c>
      <c r="G14" s="75">
        <f t="shared" si="0"/>
        <v>3.513995141504753</v>
      </c>
      <c r="H14" s="66">
        <v>23257</v>
      </c>
      <c r="I14" s="83">
        <f t="shared" si="1"/>
        <v>5.052242335640877</v>
      </c>
    </row>
    <row r="15" spans="1:9" ht="18" customHeight="1">
      <c r="A15" s="256"/>
      <c r="B15" s="256"/>
      <c r="C15" s="7"/>
      <c r="D15" s="16"/>
      <c r="E15" s="23" t="s">
        <v>28</v>
      </c>
      <c r="F15" s="69">
        <v>1370</v>
      </c>
      <c r="G15" s="77">
        <f t="shared" si="0"/>
        <v>0.1970437681672197</v>
      </c>
      <c r="H15" s="70">
        <v>1372</v>
      </c>
      <c r="I15" s="82">
        <f t="shared" si="1"/>
        <v>-0.1457725947521915</v>
      </c>
    </row>
    <row r="16" spans="1:12" ht="18" customHeight="1">
      <c r="A16" s="256"/>
      <c r="B16" s="256"/>
      <c r="C16" s="7"/>
      <c r="D16" s="16"/>
      <c r="E16" s="29" t="s">
        <v>29</v>
      </c>
      <c r="F16" s="67">
        <v>23062</v>
      </c>
      <c r="G16" s="76">
        <f t="shared" si="0"/>
        <v>3.316951373337533</v>
      </c>
      <c r="H16" s="68">
        <v>21885</v>
      </c>
      <c r="I16" s="81">
        <f t="shared" si="1"/>
        <v>5.378112862691342</v>
      </c>
      <c r="K16" s="108"/>
      <c r="L16" s="108"/>
    </row>
    <row r="17" spans="1:9" ht="18" customHeight="1">
      <c r="A17" s="256"/>
      <c r="B17" s="256"/>
      <c r="C17" s="7"/>
      <c r="D17" s="258" t="s">
        <v>30</v>
      </c>
      <c r="E17" s="259"/>
      <c r="F17" s="67">
        <v>64956</v>
      </c>
      <c r="G17" s="76">
        <f t="shared" si="0"/>
        <v>9.342463507350308</v>
      </c>
      <c r="H17" s="68">
        <v>49349</v>
      </c>
      <c r="I17" s="81">
        <f t="shared" si="1"/>
        <v>31.625767492755674</v>
      </c>
    </row>
    <row r="18" spans="1:9" ht="18" customHeight="1">
      <c r="A18" s="256"/>
      <c r="B18" s="256"/>
      <c r="C18" s="7"/>
      <c r="D18" s="260" t="s">
        <v>94</v>
      </c>
      <c r="E18" s="261"/>
      <c r="F18" s="69">
        <v>2451</v>
      </c>
      <c r="G18" s="77">
        <f t="shared" si="0"/>
        <v>0.35252136918091637</v>
      </c>
      <c r="H18" s="70">
        <v>2297</v>
      </c>
      <c r="I18" s="82">
        <f t="shared" si="1"/>
        <v>6.704397039616894</v>
      </c>
    </row>
    <row r="19" spans="1:26" ht="18" customHeight="1">
      <c r="A19" s="256"/>
      <c r="B19" s="256"/>
      <c r="C19" s="10"/>
      <c r="D19" s="260" t="s">
        <v>95</v>
      </c>
      <c r="E19" s="261"/>
      <c r="F19" s="70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256"/>
      <c r="B20" s="256"/>
      <c r="C20" s="44" t="s">
        <v>5</v>
      </c>
      <c r="D20" s="43"/>
      <c r="E20" s="43"/>
      <c r="F20" s="69">
        <v>25787</v>
      </c>
      <c r="G20" s="77">
        <f t="shared" si="0"/>
        <v>3.708881496151893</v>
      </c>
      <c r="H20" s="70">
        <v>24329</v>
      </c>
      <c r="I20" s="82">
        <f t="shared" si="1"/>
        <v>5.992848041432031</v>
      </c>
    </row>
    <row r="21" spans="1:9" ht="18" customHeight="1">
      <c r="A21" s="256"/>
      <c r="B21" s="256"/>
      <c r="C21" s="44" t="s">
        <v>6</v>
      </c>
      <c r="D21" s="43"/>
      <c r="E21" s="43"/>
      <c r="F21" s="69">
        <v>220537</v>
      </c>
      <c r="G21" s="77">
        <f t="shared" si="0"/>
        <v>31.719300365178192</v>
      </c>
      <c r="H21" s="70">
        <v>222327</v>
      </c>
      <c r="I21" s="82">
        <f t="shared" si="1"/>
        <v>-0.8051203857381228</v>
      </c>
    </row>
    <row r="22" spans="1:9" ht="18" customHeight="1">
      <c r="A22" s="256"/>
      <c r="B22" s="256"/>
      <c r="C22" s="44" t="s">
        <v>31</v>
      </c>
      <c r="D22" s="43"/>
      <c r="E22" s="43"/>
      <c r="F22" s="69">
        <v>10938</v>
      </c>
      <c r="G22" s="77">
        <f t="shared" si="0"/>
        <v>1.5731859388416414</v>
      </c>
      <c r="H22" s="70">
        <v>11177</v>
      </c>
      <c r="I22" s="82">
        <f t="shared" si="1"/>
        <v>-2.138319763800667</v>
      </c>
    </row>
    <row r="23" spans="1:9" ht="18" customHeight="1">
      <c r="A23" s="256"/>
      <c r="B23" s="256"/>
      <c r="C23" s="44" t="s">
        <v>7</v>
      </c>
      <c r="D23" s="43"/>
      <c r="E23" s="43"/>
      <c r="F23" s="69">
        <v>116242</v>
      </c>
      <c r="G23" s="77">
        <f t="shared" si="0"/>
        <v>16.718804160068576</v>
      </c>
      <c r="H23" s="70">
        <v>110798</v>
      </c>
      <c r="I23" s="82">
        <f t="shared" si="1"/>
        <v>4.913446091084683</v>
      </c>
    </row>
    <row r="24" spans="1:9" ht="18" customHeight="1">
      <c r="A24" s="256"/>
      <c r="B24" s="256"/>
      <c r="C24" s="44" t="s">
        <v>32</v>
      </c>
      <c r="D24" s="43"/>
      <c r="E24" s="43"/>
      <c r="F24" s="69">
        <v>3067</v>
      </c>
      <c r="G24" s="77">
        <f t="shared" si="0"/>
        <v>0.44111915107216254</v>
      </c>
      <c r="H24" s="70">
        <v>4279</v>
      </c>
      <c r="I24" s="82">
        <f t="shared" si="1"/>
        <v>-28.32437485393784</v>
      </c>
    </row>
    <row r="25" spans="1:9" ht="18" customHeight="1">
      <c r="A25" s="256"/>
      <c r="B25" s="256"/>
      <c r="C25" s="44" t="s">
        <v>8</v>
      </c>
      <c r="D25" s="43"/>
      <c r="E25" s="43"/>
      <c r="F25" s="69">
        <v>101649</v>
      </c>
      <c r="G25" s="77">
        <f t="shared" si="0"/>
        <v>14.619928460167674</v>
      </c>
      <c r="H25" s="70">
        <v>97509</v>
      </c>
      <c r="I25" s="82">
        <f t="shared" si="1"/>
        <v>4.245761929668035</v>
      </c>
    </row>
    <row r="26" spans="1:9" ht="18" customHeight="1">
      <c r="A26" s="256"/>
      <c r="B26" s="256"/>
      <c r="C26" s="45" t="s">
        <v>9</v>
      </c>
      <c r="D26" s="46"/>
      <c r="E26" s="46"/>
      <c r="F26" s="71">
        <v>60271</v>
      </c>
      <c r="G26" s="78">
        <f t="shared" si="0"/>
        <v>8.668631351245619</v>
      </c>
      <c r="H26" s="72">
        <v>64855</v>
      </c>
      <c r="I26" s="84">
        <f t="shared" si="1"/>
        <v>-7.068074936396574</v>
      </c>
    </row>
    <row r="27" spans="1:9" ht="18" customHeight="1">
      <c r="A27" s="256"/>
      <c r="B27" s="257"/>
      <c r="C27" s="47" t="s">
        <v>10</v>
      </c>
      <c r="D27" s="31"/>
      <c r="E27" s="31"/>
      <c r="F27" s="73">
        <f>SUM(F9,F20:F26)</f>
        <v>695277</v>
      </c>
      <c r="G27" s="79">
        <f t="shared" si="0"/>
        <v>100</v>
      </c>
      <c r="H27" s="73">
        <f>SUM(H9,H20:H26)</f>
        <v>677215</v>
      </c>
      <c r="I27" s="85">
        <f t="shared" si="1"/>
        <v>2.6670998132055646</v>
      </c>
    </row>
    <row r="28" spans="1:9" ht="18" customHeight="1">
      <c r="A28" s="256"/>
      <c r="B28" s="255" t="s">
        <v>89</v>
      </c>
      <c r="C28" s="55" t="s">
        <v>11</v>
      </c>
      <c r="D28" s="56"/>
      <c r="E28" s="56"/>
      <c r="F28" s="65">
        <v>338258</v>
      </c>
      <c r="G28" s="75">
        <f>F28/$F$45*100</f>
        <v>48.65082549832657</v>
      </c>
      <c r="H28" s="65">
        <v>337208</v>
      </c>
      <c r="I28" s="86">
        <f>(F28/H28-1)*100</f>
        <v>0.31138051291783597</v>
      </c>
    </row>
    <row r="29" spans="1:9" ht="18" customHeight="1">
      <c r="A29" s="256"/>
      <c r="B29" s="256"/>
      <c r="C29" s="7"/>
      <c r="D29" s="30" t="s">
        <v>12</v>
      </c>
      <c r="E29" s="43"/>
      <c r="F29" s="69">
        <v>190646</v>
      </c>
      <c r="G29" s="77">
        <f aca="true" t="shared" si="2" ref="G29:G45">F29/$F$45*100</f>
        <v>27.420150529932673</v>
      </c>
      <c r="H29" s="69">
        <v>189501</v>
      </c>
      <c r="I29" s="87">
        <f aca="true" t="shared" si="3" ref="I29:I45">(F29/H29-1)*100</f>
        <v>0.6042184473960655</v>
      </c>
    </row>
    <row r="30" spans="1:9" ht="18" customHeight="1">
      <c r="A30" s="256"/>
      <c r="B30" s="256"/>
      <c r="C30" s="7"/>
      <c r="D30" s="30" t="s">
        <v>33</v>
      </c>
      <c r="E30" s="43"/>
      <c r="F30" s="69">
        <v>50799</v>
      </c>
      <c r="G30" s="77">
        <f t="shared" si="2"/>
        <v>7.3062966270997025</v>
      </c>
      <c r="H30" s="69">
        <v>48007</v>
      </c>
      <c r="I30" s="87">
        <f t="shared" si="3"/>
        <v>5.815818526464889</v>
      </c>
    </row>
    <row r="31" spans="1:9" ht="18" customHeight="1">
      <c r="A31" s="256"/>
      <c r="B31" s="256"/>
      <c r="C31" s="19"/>
      <c r="D31" s="30" t="s">
        <v>13</v>
      </c>
      <c r="E31" s="43"/>
      <c r="F31" s="69">
        <v>96813</v>
      </c>
      <c r="G31" s="77">
        <f t="shared" si="2"/>
        <v>13.924378341294188</v>
      </c>
      <c r="H31" s="69">
        <v>99700</v>
      </c>
      <c r="I31" s="87">
        <f t="shared" si="3"/>
        <v>-2.8956870611835495</v>
      </c>
    </row>
    <row r="32" spans="1:9" ht="18" customHeight="1">
      <c r="A32" s="256"/>
      <c r="B32" s="256"/>
      <c r="C32" s="50" t="s">
        <v>14</v>
      </c>
      <c r="D32" s="51"/>
      <c r="E32" s="51"/>
      <c r="F32" s="65">
        <v>202496</v>
      </c>
      <c r="G32" s="75">
        <f t="shared" si="2"/>
        <v>29.12450721079512</v>
      </c>
      <c r="H32" s="65">
        <v>192470</v>
      </c>
      <c r="I32" s="86">
        <f t="shared" si="3"/>
        <v>5.209123499766188</v>
      </c>
    </row>
    <row r="33" spans="1:9" ht="18" customHeight="1">
      <c r="A33" s="256"/>
      <c r="B33" s="256"/>
      <c r="C33" s="7"/>
      <c r="D33" s="30" t="s">
        <v>15</v>
      </c>
      <c r="E33" s="43"/>
      <c r="F33" s="69">
        <v>18870</v>
      </c>
      <c r="G33" s="77">
        <f t="shared" si="2"/>
        <v>2.7140262082594417</v>
      </c>
      <c r="H33" s="69">
        <v>18966</v>
      </c>
      <c r="I33" s="87">
        <f t="shared" si="3"/>
        <v>-0.5061689338816788</v>
      </c>
    </row>
    <row r="34" spans="1:9" ht="18" customHeight="1">
      <c r="A34" s="256"/>
      <c r="B34" s="256"/>
      <c r="C34" s="7"/>
      <c r="D34" s="30" t="s">
        <v>34</v>
      </c>
      <c r="E34" s="43"/>
      <c r="F34" s="69">
        <v>5746</v>
      </c>
      <c r="G34" s="77">
        <f t="shared" si="2"/>
        <v>0.8264332057582806</v>
      </c>
      <c r="H34" s="69">
        <v>5764</v>
      </c>
      <c r="I34" s="87">
        <f t="shared" si="3"/>
        <v>-0.3122831367106227</v>
      </c>
    </row>
    <row r="35" spans="1:9" ht="18" customHeight="1">
      <c r="A35" s="256"/>
      <c r="B35" s="256"/>
      <c r="C35" s="7"/>
      <c r="D35" s="30" t="s">
        <v>35</v>
      </c>
      <c r="E35" s="43"/>
      <c r="F35" s="69">
        <v>135503</v>
      </c>
      <c r="G35" s="77">
        <f t="shared" si="2"/>
        <v>19.48906694741808</v>
      </c>
      <c r="H35" s="69">
        <v>123593</v>
      </c>
      <c r="I35" s="87">
        <f t="shared" si="3"/>
        <v>9.636468084762084</v>
      </c>
    </row>
    <row r="36" spans="1:9" ht="18" customHeight="1">
      <c r="A36" s="256"/>
      <c r="B36" s="256"/>
      <c r="C36" s="7"/>
      <c r="D36" s="30" t="s">
        <v>36</v>
      </c>
      <c r="E36" s="43"/>
      <c r="F36" s="69">
        <v>13438</v>
      </c>
      <c r="G36" s="77">
        <f t="shared" si="2"/>
        <v>1.9327548588548162</v>
      </c>
      <c r="H36" s="69">
        <v>10685</v>
      </c>
      <c r="I36" s="87">
        <f t="shared" si="3"/>
        <v>25.76509124941506</v>
      </c>
    </row>
    <row r="37" spans="1:9" ht="18" customHeight="1">
      <c r="A37" s="256"/>
      <c r="B37" s="256"/>
      <c r="C37" s="7"/>
      <c r="D37" s="30" t="s">
        <v>16</v>
      </c>
      <c r="E37" s="43"/>
      <c r="F37" s="69">
        <v>3492</v>
      </c>
      <c r="G37" s="77">
        <f t="shared" si="2"/>
        <v>0.5022458674744024</v>
      </c>
      <c r="H37" s="69">
        <v>6124</v>
      </c>
      <c r="I37" s="87">
        <f t="shared" si="3"/>
        <v>-42.978445460483336</v>
      </c>
    </row>
    <row r="38" spans="1:9" ht="18" customHeight="1">
      <c r="A38" s="256"/>
      <c r="B38" s="256"/>
      <c r="C38" s="19"/>
      <c r="D38" s="30" t="s">
        <v>37</v>
      </c>
      <c r="E38" s="43"/>
      <c r="F38" s="69">
        <v>25247</v>
      </c>
      <c r="G38" s="77">
        <f t="shared" si="2"/>
        <v>3.6312146094290476</v>
      </c>
      <c r="H38" s="69">
        <v>27138</v>
      </c>
      <c r="I38" s="87">
        <f t="shared" si="3"/>
        <v>-6.968089026457369</v>
      </c>
    </row>
    <row r="39" spans="1:9" ht="18" customHeight="1">
      <c r="A39" s="256"/>
      <c r="B39" s="256"/>
      <c r="C39" s="50" t="s">
        <v>17</v>
      </c>
      <c r="D39" s="51"/>
      <c r="E39" s="51"/>
      <c r="F39" s="65">
        <v>154523</v>
      </c>
      <c r="G39" s="75">
        <f t="shared" si="2"/>
        <v>22.224667290878312</v>
      </c>
      <c r="H39" s="65">
        <v>147537</v>
      </c>
      <c r="I39" s="86">
        <f t="shared" si="3"/>
        <v>4.7350834028074384</v>
      </c>
    </row>
    <row r="40" spans="1:9" ht="18" customHeight="1">
      <c r="A40" s="256"/>
      <c r="B40" s="256"/>
      <c r="C40" s="7"/>
      <c r="D40" s="52" t="s">
        <v>18</v>
      </c>
      <c r="E40" s="53"/>
      <c r="F40" s="67">
        <v>149238</v>
      </c>
      <c r="G40" s="76">
        <f t="shared" si="2"/>
        <v>21.46453859397046</v>
      </c>
      <c r="H40" s="67">
        <v>143405</v>
      </c>
      <c r="I40" s="88">
        <f t="shared" si="3"/>
        <v>4.06750113315435</v>
      </c>
    </row>
    <row r="41" spans="1:9" ht="18" customHeight="1">
      <c r="A41" s="256"/>
      <c r="B41" s="256"/>
      <c r="C41" s="7"/>
      <c r="D41" s="16"/>
      <c r="E41" s="104" t="s">
        <v>92</v>
      </c>
      <c r="F41" s="69">
        <v>101714</v>
      </c>
      <c r="G41" s="77">
        <f t="shared" si="2"/>
        <v>14.629277252088016</v>
      </c>
      <c r="H41" s="69">
        <v>88766</v>
      </c>
      <c r="I41" s="89">
        <f t="shared" si="3"/>
        <v>14.58666606583603</v>
      </c>
    </row>
    <row r="42" spans="1:9" ht="18" customHeight="1">
      <c r="A42" s="256"/>
      <c r="B42" s="256"/>
      <c r="C42" s="7"/>
      <c r="D42" s="33"/>
      <c r="E42" s="32" t="s">
        <v>38</v>
      </c>
      <c r="F42" s="69">
        <v>47524</v>
      </c>
      <c r="G42" s="77">
        <f t="shared" si="2"/>
        <v>6.835261341882444</v>
      </c>
      <c r="H42" s="69">
        <v>54639</v>
      </c>
      <c r="I42" s="89">
        <f t="shared" si="3"/>
        <v>-13.021834220977691</v>
      </c>
    </row>
    <row r="43" spans="1:9" ht="18" customHeight="1">
      <c r="A43" s="256"/>
      <c r="B43" s="256"/>
      <c r="C43" s="7"/>
      <c r="D43" s="30" t="s">
        <v>39</v>
      </c>
      <c r="E43" s="54"/>
      <c r="F43" s="69">
        <v>5286</v>
      </c>
      <c r="G43" s="77">
        <f t="shared" si="2"/>
        <v>0.7602725244758564</v>
      </c>
      <c r="H43" s="69">
        <v>4132</v>
      </c>
      <c r="I43" s="89">
        <f t="shared" si="3"/>
        <v>27.928363988383342</v>
      </c>
    </row>
    <row r="44" spans="1:9" ht="18" customHeight="1">
      <c r="A44" s="256"/>
      <c r="B44" s="256"/>
      <c r="C44" s="11"/>
      <c r="D44" s="48" t="s">
        <v>40</v>
      </c>
      <c r="E44" s="49"/>
      <c r="F44" s="72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57"/>
      <c r="B45" s="257"/>
      <c r="C45" s="11" t="s">
        <v>19</v>
      </c>
      <c r="D45" s="12"/>
      <c r="E45" s="12"/>
      <c r="F45" s="74">
        <f>SUM(F28,F32,F39)</f>
        <v>695277</v>
      </c>
      <c r="G45" s="85">
        <f t="shared" si="2"/>
        <v>100</v>
      </c>
      <c r="H45" s="74">
        <f>SUM(H28,H32,H39)</f>
        <v>677215</v>
      </c>
      <c r="I45" s="85">
        <f t="shared" si="3"/>
        <v>2.6670998132055646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D2" sqref="D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306" t="s">
        <v>249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267" t="s">
        <v>49</v>
      </c>
      <c r="B6" s="268"/>
      <c r="C6" s="268"/>
      <c r="D6" s="268"/>
      <c r="E6" s="269"/>
      <c r="F6" s="262" t="s">
        <v>250</v>
      </c>
      <c r="G6" s="263"/>
      <c r="H6" s="262" t="s">
        <v>251</v>
      </c>
      <c r="I6" s="263"/>
      <c r="J6" s="296" t="s">
        <v>252</v>
      </c>
      <c r="K6" s="285"/>
      <c r="L6" s="284"/>
      <c r="M6" s="285"/>
      <c r="N6" s="284"/>
      <c r="O6" s="285"/>
    </row>
    <row r="7" spans="1:15" ht="15.75" customHeight="1">
      <c r="A7" s="270"/>
      <c r="B7" s="271"/>
      <c r="C7" s="271"/>
      <c r="D7" s="271"/>
      <c r="E7" s="272"/>
      <c r="F7" s="109" t="s">
        <v>238</v>
      </c>
      <c r="G7" s="38" t="s">
        <v>2</v>
      </c>
      <c r="H7" s="109" t="s">
        <v>240</v>
      </c>
      <c r="I7" s="38" t="s">
        <v>2</v>
      </c>
      <c r="J7" s="109" t="s">
        <v>241</v>
      </c>
      <c r="K7" s="38" t="s">
        <v>2</v>
      </c>
      <c r="L7" s="109" t="s">
        <v>241</v>
      </c>
      <c r="M7" s="38" t="s">
        <v>2</v>
      </c>
      <c r="N7" s="109" t="s">
        <v>241</v>
      </c>
      <c r="O7" s="252" t="s">
        <v>2</v>
      </c>
    </row>
    <row r="8" spans="1:25" ht="15.75" customHeight="1">
      <c r="A8" s="279" t="s">
        <v>83</v>
      </c>
      <c r="B8" s="55" t="s">
        <v>50</v>
      </c>
      <c r="C8" s="56"/>
      <c r="D8" s="56"/>
      <c r="E8" s="93" t="s">
        <v>41</v>
      </c>
      <c r="F8" s="110">
        <v>6100</v>
      </c>
      <c r="G8" s="111">
        <v>6102</v>
      </c>
      <c r="H8" s="110">
        <v>717</v>
      </c>
      <c r="I8" s="112">
        <v>1381</v>
      </c>
      <c r="J8" s="110">
        <v>1039</v>
      </c>
      <c r="K8" s="113"/>
      <c r="L8" s="110"/>
      <c r="M8" s="112"/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5.75" customHeight="1">
      <c r="A9" s="280"/>
      <c r="B9" s="8"/>
      <c r="C9" s="30" t="s">
        <v>51</v>
      </c>
      <c r="D9" s="43"/>
      <c r="E9" s="91" t="s">
        <v>42</v>
      </c>
      <c r="F9" s="70">
        <v>6100</v>
      </c>
      <c r="G9" s="115">
        <v>6102</v>
      </c>
      <c r="H9" s="70">
        <v>717</v>
      </c>
      <c r="I9" s="116">
        <v>1381</v>
      </c>
      <c r="J9" s="70">
        <v>1039</v>
      </c>
      <c r="K9" s="117"/>
      <c r="L9" s="70"/>
      <c r="M9" s="116"/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5.75" customHeight="1">
      <c r="A10" s="280"/>
      <c r="B10" s="10"/>
      <c r="C10" s="30" t="s">
        <v>52</v>
      </c>
      <c r="D10" s="43"/>
      <c r="E10" s="91" t="s">
        <v>43</v>
      </c>
      <c r="F10" s="70">
        <v>0</v>
      </c>
      <c r="G10" s="115">
        <v>0</v>
      </c>
      <c r="H10" s="70">
        <v>0</v>
      </c>
      <c r="I10" s="116">
        <v>0</v>
      </c>
      <c r="J10" s="70">
        <v>0</v>
      </c>
      <c r="K10" s="119"/>
      <c r="L10" s="70"/>
      <c r="M10" s="116"/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5.75" customHeight="1">
      <c r="A11" s="280"/>
      <c r="B11" s="50" t="s">
        <v>53</v>
      </c>
      <c r="C11" s="63"/>
      <c r="D11" s="63"/>
      <c r="E11" s="90" t="s">
        <v>44</v>
      </c>
      <c r="F11" s="120">
        <v>6039</v>
      </c>
      <c r="G11" s="121">
        <v>6007</v>
      </c>
      <c r="H11" s="120">
        <v>934</v>
      </c>
      <c r="I11" s="122">
        <v>2406</v>
      </c>
      <c r="J11" s="120">
        <v>984</v>
      </c>
      <c r="K11" s="123"/>
      <c r="L11" s="120"/>
      <c r="M11" s="122"/>
      <c r="N11" s="120"/>
      <c r="O11" s="123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5.75" customHeight="1">
      <c r="A12" s="280"/>
      <c r="B12" s="7"/>
      <c r="C12" s="30" t="s">
        <v>54</v>
      </c>
      <c r="D12" s="43"/>
      <c r="E12" s="91" t="s">
        <v>45</v>
      </c>
      <c r="F12" s="70">
        <v>6038</v>
      </c>
      <c r="G12" s="115">
        <v>6006</v>
      </c>
      <c r="H12" s="120">
        <v>934</v>
      </c>
      <c r="I12" s="116">
        <v>2406</v>
      </c>
      <c r="J12" s="120">
        <v>970</v>
      </c>
      <c r="K12" s="117"/>
      <c r="L12" s="70"/>
      <c r="M12" s="116"/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5.75" customHeight="1">
      <c r="A13" s="280"/>
      <c r="B13" s="8"/>
      <c r="C13" s="52" t="s">
        <v>55</v>
      </c>
      <c r="D13" s="53"/>
      <c r="E13" s="95" t="s">
        <v>46</v>
      </c>
      <c r="F13" s="67">
        <v>1</v>
      </c>
      <c r="G13" s="124">
        <v>1</v>
      </c>
      <c r="H13" s="119">
        <v>0</v>
      </c>
      <c r="I13" s="119">
        <v>0</v>
      </c>
      <c r="J13" s="118">
        <v>14</v>
      </c>
      <c r="K13" s="119"/>
      <c r="L13" s="68"/>
      <c r="M13" s="125"/>
      <c r="N13" s="68"/>
      <c r="O13" s="126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5.75" customHeight="1">
      <c r="A14" s="280"/>
      <c r="B14" s="44" t="s">
        <v>56</v>
      </c>
      <c r="C14" s="43"/>
      <c r="D14" s="43"/>
      <c r="E14" s="91" t="s">
        <v>97</v>
      </c>
      <c r="F14" s="69">
        <f aca="true" t="shared" si="0" ref="F14:O14">F9-F12</f>
        <v>62</v>
      </c>
      <c r="G14" s="127">
        <f t="shared" si="0"/>
        <v>96</v>
      </c>
      <c r="H14" s="69">
        <f t="shared" si="0"/>
        <v>-217</v>
      </c>
      <c r="I14" s="127">
        <f t="shared" si="0"/>
        <v>-1025</v>
      </c>
      <c r="J14" s="69">
        <f t="shared" si="0"/>
        <v>69</v>
      </c>
      <c r="K14" s="127">
        <f t="shared" si="0"/>
        <v>0</v>
      </c>
      <c r="L14" s="69">
        <f t="shared" si="0"/>
        <v>0</v>
      </c>
      <c r="M14" s="127">
        <f t="shared" si="0"/>
        <v>0</v>
      </c>
      <c r="N14" s="69">
        <f t="shared" si="0"/>
        <v>0</v>
      </c>
      <c r="O14" s="127">
        <f t="shared" si="0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5.75" customHeight="1">
      <c r="A15" s="280"/>
      <c r="B15" s="44" t="s">
        <v>57</v>
      </c>
      <c r="C15" s="43"/>
      <c r="D15" s="43"/>
      <c r="E15" s="91" t="s">
        <v>98</v>
      </c>
      <c r="F15" s="69">
        <f aca="true" t="shared" si="1" ref="F15:O15">F10-F13</f>
        <v>-1</v>
      </c>
      <c r="G15" s="127">
        <f t="shared" si="1"/>
        <v>-1</v>
      </c>
      <c r="H15" s="69">
        <f t="shared" si="1"/>
        <v>0</v>
      </c>
      <c r="I15" s="127">
        <f t="shared" si="1"/>
        <v>0</v>
      </c>
      <c r="J15" s="69">
        <f t="shared" si="1"/>
        <v>-14</v>
      </c>
      <c r="K15" s="127">
        <f t="shared" si="1"/>
        <v>0</v>
      </c>
      <c r="L15" s="69">
        <f t="shared" si="1"/>
        <v>0</v>
      </c>
      <c r="M15" s="127">
        <f t="shared" si="1"/>
        <v>0</v>
      </c>
      <c r="N15" s="69">
        <f t="shared" si="1"/>
        <v>0</v>
      </c>
      <c r="O15" s="127">
        <f t="shared" si="1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5.75" customHeight="1">
      <c r="A16" s="280"/>
      <c r="B16" s="44" t="s">
        <v>58</v>
      </c>
      <c r="C16" s="43"/>
      <c r="D16" s="43"/>
      <c r="E16" s="91" t="s">
        <v>99</v>
      </c>
      <c r="F16" s="67">
        <f aca="true" t="shared" si="2" ref="F16:O16">F8-F11</f>
        <v>61</v>
      </c>
      <c r="G16" s="124">
        <f t="shared" si="2"/>
        <v>95</v>
      </c>
      <c r="H16" s="67">
        <f t="shared" si="2"/>
        <v>-217</v>
      </c>
      <c r="I16" s="124">
        <f t="shared" si="2"/>
        <v>-1025</v>
      </c>
      <c r="J16" s="67">
        <f t="shared" si="2"/>
        <v>55</v>
      </c>
      <c r="K16" s="124">
        <f t="shared" si="2"/>
        <v>0</v>
      </c>
      <c r="L16" s="67">
        <f t="shared" si="2"/>
        <v>0</v>
      </c>
      <c r="M16" s="124">
        <f t="shared" si="2"/>
        <v>0</v>
      </c>
      <c r="N16" s="67">
        <f t="shared" si="2"/>
        <v>0</v>
      </c>
      <c r="O16" s="124">
        <f t="shared" si="2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5.75" customHeight="1">
      <c r="A17" s="280"/>
      <c r="B17" s="44" t="s">
        <v>59</v>
      </c>
      <c r="C17" s="43"/>
      <c r="D17" s="43"/>
      <c r="E17" s="34"/>
      <c r="F17" s="69"/>
      <c r="G17" s="127"/>
      <c r="H17" s="118"/>
      <c r="I17" s="119"/>
      <c r="J17" s="70"/>
      <c r="K17" s="117"/>
      <c r="L17" s="70"/>
      <c r="M17" s="116"/>
      <c r="N17" s="118"/>
      <c r="O17" s="128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.75" customHeight="1">
      <c r="A18" s="281"/>
      <c r="B18" s="47" t="s">
        <v>60</v>
      </c>
      <c r="C18" s="31"/>
      <c r="D18" s="31"/>
      <c r="E18" s="17"/>
      <c r="F18" s="129"/>
      <c r="G18" s="130"/>
      <c r="H18" s="131"/>
      <c r="I18" s="132"/>
      <c r="J18" s="131"/>
      <c r="K18" s="132"/>
      <c r="L18" s="131"/>
      <c r="M18" s="132"/>
      <c r="N18" s="131"/>
      <c r="O18" s="133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.75" customHeight="1">
      <c r="A19" s="280" t="s">
        <v>84</v>
      </c>
      <c r="B19" s="50" t="s">
        <v>61</v>
      </c>
      <c r="C19" s="51"/>
      <c r="D19" s="51"/>
      <c r="E19" s="96"/>
      <c r="F19" s="65">
        <v>770</v>
      </c>
      <c r="G19" s="134">
        <v>1413</v>
      </c>
      <c r="H19" s="66">
        <v>0</v>
      </c>
      <c r="I19" s="135">
        <v>0</v>
      </c>
      <c r="J19" s="66">
        <v>427</v>
      </c>
      <c r="K19" s="136"/>
      <c r="L19" s="66"/>
      <c r="M19" s="135"/>
      <c r="N19" s="66"/>
      <c r="O19" s="136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5.75" customHeight="1">
      <c r="A20" s="280"/>
      <c r="B20" s="19"/>
      <c r="C20" s="30" t="s">
        <v>62</v>
      </c>
      <c r="D20" s="43"/>
      <c r="E20" s="91"/>
      <c r="F20" s="69">
        <v>762</v>
      </c>
      <c r="G20" s="127">
        <v>1149</v>
      </c>
      <c r="H20" s="70">
        <v>0</v>
      </c>
      <c r="I20" s="116">
        <v>0</v>
      </c>
      <c r="J20" s="70">
        <v>128</v>
      </c>
      <c r="K20" s="119"/>
      <c r="L20" s="70"/>
      <c r="M20" s="116"/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5.75" customHeight="1">
      <c r="A21" s="280"/>
      <c r="B21" s="9" t="s">
        <v>63</v>
      </c>
      <c r="C21" s="63"/>
      <c r="D21" s="63"/>
      <c r="E21" s="90" t="s">
        <v>100</v>
      </c>
      <c r="F21" s="137">
        <v>770</v>
      </c>
      <c r="G21" s="138">
        <v>1413</v>
      </c>
      <c r="H21" s="120">
        <v>0</v>
      </c>
      <c r="I21" s="122">
        <v>0</v>
      </c>
      <c r="J21" s="120">
        <v>427</v>
      </c>
      <c r="K21" s="123"/>
      <c r="L21" s="120"/>
      <c r="M21" s="122"/>
      <c r="N21" s="120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5.75" customHeight="1">
      <c r="A22" s="280"/>
      <c r="B22" s="50" t="s">
        <v>64</v>
      </c>
      <c r="C22" s="51"/>
      <c r="D22" s="51"/>
      <c r="E22" s="96" t="s">
        <v>101</v>
      </c>
      <c r="F22" s="65">
        <v>1277</v>
      </c>
      <c r="G22" s="134">
        <v>2037</v>
      </c>
      <c r="H22" s="66">
        <v>30</v>
      </c>
      <c r="I22" s="135">
        <v>86</v>
      </c>
      <c r="J22" s="66">
        <v>568</v>
      </c>
      <c r="K22" s="136"/>
      <c r="L22" s="66"/>
      <c r="M22" s="135"/>
      <c r="N22" s="66"/>
      <c r="O22" s="136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5.75" customHeight="1">
      <c r="A23" s="280"/>
      <c r="B23" s="7" t="s">
        <v>65</v>
      </c>
      <c r="C23" s="52" t="s">
        <v>66</v>
      </c>
      <c r="D23" s="53"/>
      <c r="E23" s="95"/>
      <c r="F23" s="67">
        <v>503</v>
      </c>
      <c r="G23" s="124">
        <v>563</v>
      </c>
      <c r="H23" s="68">
        <v>0</v>
      </c>
      <c r="I23" s="125">
        <v>0</v>
      </c>
      <c r="J23" s="68">
        <v>120</v>
      </c>
      <c r="K23" s="126"/>
      <c r="L23" s="68"/>
      <c r="M23" s="125"/>
      <c r="N23" s="68"/>
      <c r="O23" s="126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5.75" customHeight="1">
      <c r="A24" s="280"/>
      <c r="B24" s="44" t="s">
        <v>102</v>
      </c>
      <c r="C24" s="43"/>
      <c r="D24" s="43"/>
      <c r="E24" s="91" t="s">
        <v>103</v>
      </c>
      <c r="F24" s="69">
        <f aca="true" t="shared" si="3" ref="F24:O24">F21-F22</f>
        <v>-507</v>
      </c>
      <c r="G24" s="127">
        <f t="shared" si="3"/>
        <v>-624</v>
      </c>
      <c r="H24" s="69">
        <f t="shared" si="3"/>
        <v>-30</v>
      </c>
      <c r="I24" s="127">
        <f t="shared" si="3"/>
        <v>-86</v>
      </c>
      <c r="J24" s="69">
        <f t="shared" si="3"/>
        <v>-141</v>
      </c>
      <c r="K24" s="127">
        <f t="shared" si="3"/>
        <v>0</v>
      </c>
      <c r="L24" s="69">
        <f t="shared" si="3"/>
        <v>0</v>
      </c>
      <c r="M24" s="127">
        <f t="shared" si="3"/>
        <v>0</v>
      </c>
      <c r="N24" s="69">
        <f t="shared" si="3"/>
        <v>0</v>
      </c>
      <c r="O24" s="127">
        <f t="shared" si="3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5.75" customHeight="1">
      <c r="A25" s="280"/>
      <c r="B25" s="101" t="s">
        <v>67</v>
      </c>
      <c r="C25" s="53"/>
      <c r="D25" s="53"/>
      <c r="E25" s="282" t="s">
        <v>104</v>
      </c>
      <c r="F25" s="294">
        <v>507</v>
      </c>
      <c r="G25" s="292">
        <v>624</v>
      </c>
      <c r="H25" s="290">
        <v>30</v>
      </c>
      <c r="I25" s="292">
        <v>86</v>
      </c>
      <c r="J25" s="290">
        <v>141</v>
      </c>
      <c r="K25" s="292"/>
      <c r="L25" s="290"/>
      <c r="M25" s="292"/>
      <c r="N25" s="290"/>
      <c r="O25" s="292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.75" customHeight="1">
      <c r="A26" s="280"/>
      <c r="B26" s="9" t="s">
        <v>68</v>
      </c>
      <c r="C26" s="63"/>
      <c r="D26" s="63"/>
      <c r="E26" s="283"/>
      <c r="F26" s="295"/>
      <c r="G26" s="293"/>
      <c r="H26" s="291"/>
      <c r="I26" s="293"/>
      <c r="J26" s="291"/>
      <c r="K26" s="293"/>
      <c r="L26" s="291"/>
      <c r="M26" s="293"/>
      <c r="N26" s="291"/>
      <c r="O26" s="293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5.75" customHeight="1">
      <c r="A27" s="281"/>
      <c r="B27" s="47" t="s">
        <v>105</v>
      </c>
      <c r="C27" s="31"/>
      <c r="D27" s="31"/>
      <c r="E27" s="92" t="s">
        <v>106</v>
      </c>
      <c r="F27" s="73">
        <f aca="true" t="shared" si="4" ref="F27:O27">F24+F25</f>
        <v>0</v>
      </c>
      <c r="G27" s="139">
        <f t="shared" si="4"/>
        <v>0</v>
      </c>
      <c r="H27" s="73">
        <f t="shared" si="4"/>
        <v>0</v>
      </c>
      <c r="I27" s="139">
        <f t="shared" si="4"/>
        <v>0</v>
      </c>
      <c r="J27" s="73">
        <f t="shared" si="4"/>
        <v>0</v>
      </c>
      <c r="K27" s="139">
        <f t="shared" si="4"/>
        <v>0</v>
      </c>
      <c r="L27" s="73">
        <f t="shared" si="4"/>
        <v>0</v>
      </c>
      <c r="M27" s="139">
        <f t="shared" si="4"/>
        <v>0</v>
      </c>
      <c r="N27" s="73">
        <f t="shared" si="4"/>
        <v>0</v>
      </c>
      <c r="O27" s="139">
        <f t="shared" si="4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5.75" customHeight="1">
      <c r="A28" s="13"/>
      <c r="F28" s="114"/>
      <c r="G28" s="114"/>
      <c r="H28" s="114"/>
      <c r="I28" s="114"/>
      <c r="J28" s="114"/>
      <c r="K28" s="114"/>
      <c r="L28" s="140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75" customHeight="1">
      <c r="A29" s="31"/>
      <c r="F29" s="114"/>
      <c r="G29" s="114"/>
      <c r="H29" s="114"/>
      <c r="I29" s="114"/>
      <c r="J29" s="141"/>
      <c r="K29" s="141"/>
      <c r="L29" s="140"/>
      <c r="M29" s="114"/>
      <c r="N29" s="114"/>
      <c r="O29" s="141" t="s">
        <v>107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1"/>
    </row>
    <row r="30" spans="1:25" ht="15.75" customHeight="1">
      <c r="A30" s="273" t="s">
        <v>69</v>
      </c>
      <c r="B30" s="274"/>
      <c r="C30" s="274"/>
      <c r="D30" s="274"/>
      <c r="E30" s="275"/>
      <c r="F30" s="297"/>
      <c r="G30" s="298"/>
      <c r="H30" s="297"/>
      <c r="I30" s="298"/>
      <c r="J30" s="297"/>
      <c r="K30" s="298"/>
      <c r="L30" s="297"/>
      <c r="M30" s="298"/>
      <c r="N30" s="297"/>
      <c r="O30" s="298"/>
      <c r="P30" s="142"/>
      <c r="Q30" s="140"/>
      <c r="R30" s="142"/>
      <c r="S30" s="140"/>
      <c r="T30" s="142"/>
      <c r="U30" s="140"/>
      <c r="V30" s="142"/>
      <c r="W30" s="140"/>
      <c r="X30" s="142"/>
      <c r="Y30" s="140"/>
    </row>
    <row r="31" spans="1:25" ht="15.75" customHeight="1">
      <c r="A31" s="276"/>
      <c r="B31" s="277"/>
      <c r="C31" s="277"/>
      <c r="D31" s="277"/>
      <c r="E31" s="278"/>
      <c r="F31" s="109" t="s">
        <v>241</v>
      </c>
      <c r="G31" s="143" t="s">
        <v>2</v>
      </c>
      <c r="H31" s="109" t="s">
        <v>241</v>
      </c>
      <c r="I31" s="143" t="s">
        <v>2</v>
      </c>
      <c r="J31" s="109" t="s">
        <v>241</v>
      </c>
      <c r="K31" s="144" t="s">
        <v>2</v>
      </c>
      <c r="L31" s="109" t="s">
        <v>241</v>
      </c>
      <c r="M31" s="143" t="s">
        <v>2</v>
      </c>
      <c r="N31" s="109" t="s">
        <v>241</v>
      </c>
      <c r="O31" s="145" t="s">
        <v>2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279" t="s">
        <v>85</v>
      </c>
      <c r="B32" s="55" t="s">
        <v>50</v>
      </c>
      <c r="C32" s="56"/>
      <c r="D32" s="56"/>
      <c r="E32" s="15" t="s">
        <v>41</v>
      </c>
      <c r="F32" s="66"/>
      <c r="G32" s="147"/>
      <c r="H32" s="110"/>
      <c r="I32" s="112"/>
      <c r="J32" s="110"/>
      <c r="K32" s="113"/>
      <c r="L32" s="66"/>
      <c r="M32" s="147"/>
      <c r="N32" s="110"/>
      <c r="O32" s="148"/>
      <c r="P32" s="147"/>
      <c r="Q32" s="147"/>
      <c r="R32" s="147"/>
      <c r="S32" s="147"/>
      <c r="T32" s="149"/>
      <c r="U32" s="149"/>
      <c r="V32" s="147"/>
      <c r="W32" s="147"/>
      <c r="X32" s="149"/>
      <c r="Y32" s="149"/>
    </row>
    <row r="33" spans="1:25" ht="15.75" customHeight="1">
      <c r="A33" s="286"/>
      <c r="B33" s="8"/>
      <c r="C33" s="52" t="s">
        <v>70</v>
      </c>
      <c r="D33" s="53"/>
      <c r="E33" s="99"/>
      <c r="F33" s="68"/>
      <c r="G33" s="150"/>
      <c r="H33" s="68"/>
      <c r="I33" s="125"/>
      <c r="J33" s="68"/>
      <c r="K33" s="126"/>
      <c r="L33" s="68"/>
      <c r="M33" s="150"/>
      <c r="N33" s="68"/>
      <c r="O33" s="124"/>
      <c r="P33" s="147"/>
      <c r="Q33" s="147"/>
      <c r="R33" s="147"/>
      <c r="S33" s="147"/>
      <c r="T33" s="149"/>
      <c r="U33" s="149"/>
      <c r="V33" s="147"/>
      <c r="W33" s="147"/>
      <c r="X33" s="149"/>
      <c r="Y33" s="149"/>
    </row>
    <row r="34" spans="1:25" ht="15.75" customHeight="1">
      <c r="A34" s="286"/>
      <c r="B34" s="8"/>
      <c r="C34" s="24"/>
      <c r="D34" s="30" t="s">
        <v>71</v>
      </c>
      <c r="E34" s="94"/>
      <c r="F34" s="70"/>
      <c r="G34" s="115"/>
      <c r="H34" s="70"/>
      <c r="I34" s="116"/>
      <c r="J34" s="70"/>
      <c r="K34" s="117"/>
      <c r="L34" s="70"/>
      <c r="M34" s="115"/>
      <c r="N34" s="70"/>
      <c r="O34" s="127"/>
      <c r="P34" s="147"/>
      <c r="Q34" s="147"/>
      <c r="R34" s="147"/>
      <c r="S34" s="147"/>
      <c r="T34" s="149"/>
      <c r="U34" s="149"/>
      <c r="V34" s="147"/>
      <c r="W34" s="147"/>
      <c r="X34" s="149"/>
      <c r="Y34" s="149"/>
    </row>
    <row r="35" spans="1:25" ht="15.75" customHeight="1">
      <c r="A35" s="286"/>
      <c r="B35" s="10"/>
      <c r="C35" s="62" t="s">
        <v>72</v>
      </c>
      <c r="D35" s="63"/>
      <c r="E35" s="100"/>
      <c r="F35" s="120"/>
      <c r="G35" s="121"/>
      <c r="H35" s="120"/>
      <c r="I35" s="122"/>
      <c r="J35" s="151"/>
      <c r="K35" s="152"/>
      <c r="L35" s="120"/>
      <c r="M35" s="121"/>
      <c r="N35" s="120"/>
      <c r="O35" s="138"/>
      <c r="P35" s="147"/>
      <c r="Q35" s="147"/>
      <c r="R35" s="147"/>
      <c r="S35" s="147"/>
      <c r="T35" s="149"/>
      <c r="U35" s="149"/>
      <c r="V35" s="147"/>
      <c r="W35" s="147"/>
      <c r="X35" s="149"/>
      <c r="Y35" s="149"/>
    </row>
    <row r="36" spans="1:25" ht="15.75" customHeight="1">
      <c r="A36" s="286"/>
      <c r="B36" s="50" t="s">
        <v>53</v>
      </c>
      <c r="C36" s="51"/>
      <c r="D36" s="51"/>
      <c r="E36" s="15" t="s">
        <v>42</v>
      </c>
      <c r="F36" s="65"/>
      <c r="G36" s="124"/>
      <c r="H36" s="66"/>
      <c r="I36" s="135"/>
      <c r="J36" s="66"/>
      <c r="K36" s="136"/>
      <c r="L36" s="66"/>
      <c r="M36" s="147"/>
      <c r="N36" s="66"/>
      <c r="O36" s="134"/>
      <c r="P36" s="147"/>
      <c r="Q36" s="147"/>
      <c r="R36" s="147"/>
      <c r="S36" s="147"/>
      <c r="T36" s="147"/>
      <c r="U36" s="147"/>
      <c r="V36" s="147"/>
      <c r="W36" s="147"/>
      <c r="X36" s="149"/>
      <c r="Y36" s="149"/>
    </row>
    <row r="37" spans="1:25" ht="15.75" customHeight="1">
      <c r="A37" s="286"/>
      <c r="B37" s="8"/>
      <c r="C37" s="30" t="s">
        <v>73</v>
      </c>
      <c r="D37" s="43"/>
      <c r="E37" s="94"/>
      <c r="F37" s="69"/>
      <c r="G37" s="127"/>
      <c r="H37" s="70"/>
      <c r="I37" s="116"/>
      <c r="J37" s="70"/>
      <c r="K37" s="117"/>
      <c r="L37" s="70"/>
      <c r="M37" s="115"/>
      <c r="N37" s="70"/>
      <c r="O37" s="127"/>
      <c r="P37" s="147"/>
      <c r="Q37" s="147"/>
      <c r="R37" s="147"/>
      <c r="S37" s="147"/>
      <c r="T37" s="147"/>
      <c r="U37" s="147"/>
      <c r="V37" s="147"/>
      <c r="W37" s="147"/>
      <c r="X37" s="149"/>
      <c r="Y37" s="149"/>
    </row>
    <row r="38" spans="1:25" ht="15.75" customHeight="1">
      <c r="A38" s="286"/>
      <c r="B38" s="10"/>
      <c r="C38" s="30" t="s">
        <v>74</v>
      </c>
      <c r="D38" s="43"/>
      <c r="E38" s="94"/>
      <c r="F38" s="69"/>
      <c r="G38" s="127"/>
      <c r="H38" s="70"/>
      <c r="I38" s="116"/>
      <c r="J38" s="70"/>
      <c r="K38" s="152"/>
      <c r="L38" s="70"/>
      <c r="M38" s="115"/>
      <c r="N38" s="70"/>
      <c r="O38" s="127"/>
      <c r="P38" s="147"/>
      <c r="Q38" s="147"/>
      <c r="R38" s="149"/>
      <c r="S38" s="149"/>
      <c r="T38" s="147"/>
      <c r="U38" s="147"/>
      <c r="V38" s="147"/>
      <c r="W38" s="147"/>
      <c r="X38" s="149"/>
      <c r="Y38" s="149"/>
    </row>
    <row r="39" spans="1:25" ht="15.75" customHeight="1">
      <c r="A39" s="287"/>
      <c r="B39" s="11" t="s">
        <v>75</v>
      </c>
      <c r="C39" s="12"/>
      <c r="D39" s="12"/>
      <c r="E39" s="98" t="s">
        <v>108</v>
      </c>
      <c r="F39" s="73">
        <f>F32-F36</f>
        <v>0</v>
      </c>
      <c r="G39" s="139">
        <f aca="true" t="shared" si="5" ref="G39:O39">G32-G36</f>
        <v>0</v>
      </c>
      <c r="H39" s="73">
        <f t="shared" si="5"/>
        <v>0</v>
      </c>
      <c r="I39" s="139">
        <f t="shared" si="5"/>
        <v>0</v>
      </c>
      <c r="J39" s="73">
        <f t="shared" si="5"/>
        <v>0</v>
      </c>
      <c r="K39" s="139">
        <f t="shared" si="5"/>
        <v>0</v>
      </c>
      <c r="L39" s="73">
        <f t="shared" si="5"/>
        <v>0</v>
      </c>
      <c r="M39" s="139">
        <f t="shared" si="5"/>
        <v>0</v>
      </c>
      <c r="N39" s="73">
        <f t="shared" si="5"/>
        <v>0</v>
      </c>
      <c r="O39" s="139">
        <f t="shared" si="5"/>
        <v>0</v>
      </c>
      <c r="P39" s="147"/>
      <c r="Q39" s="147"/>
      <c r="R39" s="147"/>
      <c r="S39" s="147"/>
      <c r="T39" s="147"/>
      <c r="U39" s="147"/>
      <c r="V39" s="147"/>
      <c r="W39" s="147"/>
      <c r="X39" s="149"/>
      <c r="Y39" s="149"/>
    </row>
    <row r="40" spans="1:25" ht="15.75" customHeight="1">
      <c r="A40" s="279" t="s">
        <v>86</v>
      </c>
      <c r="B40" s="50" t="s">
        <v>76</v>
      </c>
      <c r="C40" s="51"/>
      <c r="D40" s="51"/>
      <c r="E40" s="15" t="s">
        <v>44</v>
      </c>
      <c r="F40" s="65"/>
      <c r="G40" s="134"/>
      <c r="H40" s="66"/>
      <c r="I40" s="135"/>
      <c r="J40" s="66"/>
      <c r="K40" s="136"/>
      <c r="L40" s="66"/>
      <c r="M40" s="147"/>
      <c r="N40" s="66"/>
      <c r="O40" s="134"/>
      <c r="P40" s="147"/>
      <c r="Q40" s="147"/>
      <c r="R40" s="147"/>
      <c r="S40" s="147"/>
      <c r="T40" s="149"/>
      <c r="U40" s="149"/>
      <c r="V40" s="149"/>
      <c r="W40" s="149"/>
      <c r="X40" s="147"/>
      <c r="Y40" s="147"/>
    </row>
    <row r="41" spans="1:25" ht="15.75" customHeight="1">
      <c r="A41" s="288"/>
      <c r="B41" s="10"/>
      <c r="C41" s="30" t="s">
        <v>77</v>
      </c>
      <c r="D41" s="43"/>
      <c r="E41" s="94"/>
      <c r="F41" s="153"/>
      <c r="G41" s="154"/>
      <c r="H41" s="151"/>
      <c r="I41" s="152"/>
      <c r="J41" s="70"/>
      <c r="K41" s="117"/>
      <c r="L41" s="70"/>
      <c r="M41" s="115"/>
      <c r="N41" s="70"/>
      <c r="O41" s="127"/>
      <c r="P41" s="149"/>
      <c r="Q41" s="149"/>
      <c r="R41" s="149"/>
      <c r="S41" s="149"/>
      <c r="T41" s="149"/>
      <c r="U41" s="149"/>
      <c r="V41" s="149"/>
      <c r="W41" s="149"/>
      <c r="X41" s="147"/>
      <c r="Y41" s="147"/>
    </row>
    <row r="42" spans="1:25" ht="15.75" customHeight="1">
      <c r="A42" s="288"/>
      <c r="B42" s="50" t="s">
        <v>64</v>
      </c>
      <c r="C42" s="51"/>
      <c r="D42" s="51"/>
      <c r="E42" s="15" t="s">
        <v>45</v>
      </c>
      <c r="F42" s="65"/>
      <c r="G42" s="134"/>
      <c r="H42" s="66"/>
      <c r="I42" s="135"/>
      <c r="J42" s="66"/>
      <c r="K42" s="136"/>
      <c r="L42" s="66"/>
      <c r="M42" s="147"/>
      <c r="N42" s="66"/>
      <c r="O42" s="134"/>
      <c r="P42" s="147"/>
      <c r="Q42" s="147"/>
      <c r="R42" s="147"/>
      <c r="S42" s="147"/>
      <c r="T42" s="149"/>
      <c r="U42" s="149"/>
      <c r="V42" s="147"/>
      <c r="W42" s="147"/>
      <c r="X42" s="147"/>
      <c r="Y42" s="147"/>
    </row>
    <row r="43" spans="1:25" ht="15.75" customHeight="1">
      <c r="A43" s="288"/>
      <c r="B43" s="10"/>
      <c r="C43" s="30" t="s">
        <v>78</v>
      </c>
      <c r="D43" s="43"/>
      <c r="E43" s="94"/>
      <c r="F43" s="69"/>
      <c r="G43" s="127"/>
      <c r="H43" s="70"/>
      <c r="I43" s="116"/>
      <c r="J43" s="151"/>
      <c r="K43" s="152"/>
      <c r="L43" s="70"/>
      <c r="M43" s="115"/>
      <c r="N43" s="70"/>
      <c r="O43" s="127"/>
      <c r="P43" s="147"/>
      <c r="Q43" s="147"/>
      <c r="R43" s="149"/>
      <c r="S43" s="147"/>
      <c r="T43" s="149"/>
      <c r="U43" s="149"/>
      <c r="V43" s="147"/>
      <c r="W43" s="147"/>
      <c r="X43" s="149"/>
      <c r="Y43" s="149"/>
    </row>
    <row r="44" spans="1:25" ht="15.75" customHeight="1">
      <c r="A44" s="289"/>
      <c r="B44" s="47" t="s">
        <v>75</v>
      </c>
      <c r="C44" s="31"/>
      <c r="D44" s="31"/>
      <c r="E44" s="98" t="s">
        <v>109</v>
      </c>
      <c r="F44" s="129">
        <f>F40-F42</f>
        <v>0</v>
      </c>
      <c r="G44" s="130">
        <f aca="true" t="shared" si="6" ref="G44:O44">G40-G42</f>
        <v>0</v>
      </c>
      <c r="H44" s="129">
        <f t="shared" si="6"/>
        <v>0</v>
      </c>
      <c r="I44" s="130">
        <f t="shared" si="6"/>
        <v>0</v>
      </c>
      <c r="J44" s="129">
        <f t="shared" si="6"/>
        <v>0</v>
      </c>
      <c r="K44" s="130">
        <f t="shared" si="6"/>
        <v>0</v>
      </c>
      <c r="L44" s="129">
        <f t="shared" si="6"/>
        <v>0</v>
      </c>
      <c r="M44" s="130">
        <f t="shared" si="6"/>
        <v>0</v>
      </c>
      <c r="N44" s="129">
        <f t="shared" si="6"/>
        <v>0</v>
      </c>
      <c r="O44" s="130">
        <f t="shared" si="6"/>
        <v>0</v>
      </c>
      <c r="P44" s="149"/>
      <c r="Q44" s="149"/>
      <c r="R44" s="147"/>
      <c r="S44" s="147"/>
      <c r="T44" s="149"/>
      <c r="U44" s="149"/>
      <c r="V44" s="147"/>
      <c r="W44" s="147"/>
      <c r="X44" s="147"/>
      <c r="Y44" s="147"/>
    </row>
    <row r="45" spans="1:25" ht="15.75" customHeight="1">
      <c r="A45" s="264" t="s">
        <v>87</v>
      </c>
      <c r="B45" s="25" t="s">
        <v>79</v>
      </c>
      <c r="C45" s="20"/>
      <c r="D45" s="20"/>
      <c r="E45" s="97" t="s">
        <v>110</v>
      </c>
      <c r="F45" s="155">
        <f>F39+F44</f>
        <v>0</v>
      </c>
      <c r="G45" s="156">
        <f aca="true" t="shared" si="7" ref="G45:O45">G39+G44</f>
        <v>0</v>
      </c>
      <c r="H45" s="155">
        <f t="shared" si="7"/>
        <v>0</v>
      </c>
      <c r="I45" s="156">
        <f t="shared" si="7"/>
        <v>0</v>
      </c>
      <c r="J45" s="155">
        <f t="shared" si="7"/>
        <v>0</v>
      </c>
      <c r="K45" s="156">
        <f t="shared" si="7"/>
        <v>0</v>
      </c>
      <c r="L45" s="155">
        <f t="shared" si="7"/>
        <v>0</v>
      </c>
      <c r="M45" s="156">
        <f t="shared" si="7"/>
        <v>0</v>
      </c>
      <c r="N45" s="155">
        <f t="shared" si="7"/>
        <v>0</v>
      </c>
      <c r="O45" s="156">
        <f t="shared" si="7"/>
        <v>0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</row>
    <row r="46" spans="1:25" ht="15.75" customHeight="1">
      <c r="A46" s="265"/>
      <c r="B46" s="44" t="s">
        <v>80</v>
      </c>
      <c r="C46" s="43"/>
      <c r="D46" s="43"/>
      <c r="E46" s="43"/>
      <c r="F46" s="153"/>
      <c r="G46" s="154"/>
      <c r="H46" s="151"/>
      <c r="I46" s="152"/>
      <c r="J46" s="151"/>
      <c r="K46" s="152"/>
      <c r="L46" s="70"/>
      <c r="M46" s="115"/>
      <c r="N46" s="151"/>
      <c r="O46" s="128"/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1:25" ht="15.75" customHeight="1">
      <c r="A47" s="265"/>
      <c r="B47" s="44" t="s">
        <v>81</v>
      </c>
      <c r="C47" s="43"/>
      <c r="D47" s="43"/>
      <c r="E47" s="43"/>
      <c r="F47" s="69"/>
      <c r="G47" s="127"/>
      <c r="H47" s="70"/>
      <c r="I47" s="116"/>
      <c r="J47" s="70"/>
      <c r="K47" s="117"/>
      <c r="L47" s="70"/>
      <c r="M47" s="115"/>
      <c r="N47" s="70"/>
      <c r="O47" s="127"/>
      <c r="P47" s="147"/>
      <c r="Q47" s="147"/>
      <c r="R47" s="147"/>
      <c r="S47" s="147"/>
      <c r="T47" s="147"/>
      <c r="U47" s="147"/>
      <c r="V47" s="147"/>
      <c r="W47" s="147"/>
      <c r="X47" s="147"/>
      <c r="Y47" s="147"/>
    </row>
    <row r="48" spans="1:25" ht="15.75" customHeight="1">
      <c r="A48" s="266"/>
      <c r="B48" s="47" t="s">
        <v>82</v>
      </c>
      <c r="C48" s="31"/>
      <c r="D48" s="31"/>
      <c r="E48" s="31"/>
      <c r="F48" s="74"/>
      <c r="G48" s="157"/>
      <c r="H48" s="74"/>
      <c r="I48" s="158"/>
      <c r="J48" s="74"/>
      <c r="K48" s="159"/>
      <c r="L48" s="74"/>
      <c r="M48" s="157"/>
      <c r="N48" s="74"/>
      <c r="O48" s="139"/>
      <c r="P48" s="147"/>
      <c r="Q48" s="147"/>
      <c r="R48" s="147"/>
      <c r="S48" s="147"/>
      <c r="T48" s="147"/>
      <c r="U48" s="147"/>
      <c r="V48" s="147"/>
      <c r="W48" s="147"/>
      <c r="X48" s="147"/>
      <c r="Y48" s="147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F6:G6"/>
    <mergeCell ref="H6:I6"/>
    <mergeCell ref="A45:A48"/>
    <mergeCell ref="A6:E7"/>
    <mergeCell ref="A30:E31"/>
    <mergeCell ref="A8:A18"/>
    <mergeCell ref="A19:A27"/>
    <mergeCell ref="E25:E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36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45" sqref="F45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262</v>
      </c>
      <c r="F1" s="1"/>
    </row>
    <row r="3" ht="14.25">
      <c r="A3" s="27" t="s">
        <v>112</v>
      </c>
    </row>
    <row r="5" spans="1:5" ht="13.5">
      <c r="A5" s="58" t="s">
        <v>242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243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55" t="s">
        <v>88</v>
      </c>
      <c r="B9" s="255" t="s">
        <v>90</v>
      </c>
      <c r="C9" s="55" t="s">
        <v>4</v>
      </c>
      <c r="D9" s="56"/>
      <c r="E9" s="56"/>
      <c r="F9" s="65">
        <v>147115.288</v>
      </c>
      <c r="G9" s="75">
        <f>F9/$F$27*100</f>
        <v>21.596626335676575</v>
      </c>
      <c r="H9" s="66">
        <v>142808</v>
      </c>
      <c r="I9" s="80">
        <f aca="true" t="shared" si="0" ref="I9:I45">(F9/H9-1)*100</f>
        <v>3.0161391518682468</v>
      </c>
    </row>
    <row r="10" spans="1:9" ht="18" customHeight="1">
      <c r="A10" s="256"/>
      <c r="B10" s="256"/>
      <c r="C10" s="7"/>
      <c r="D10" s="52" t="s">
        <v>23</v>
      </c>
      <c r="E10" s="53"/>
      <c r="F10" s="67">
        <v>44396.749</v>
      </c>
      <c r="G10" s="76">
        <f aca="true" t="shared" si="1" ref="G10:G27">F10/$F$27*100</f>
        <v>6.5174735522512295</v>
      </c>
      <c r="H10" s="68">
        <v>44142</v>
      </c>
      <c r="I10" s="81">
        <f t="shared" si="0"/>
        <v>0.5771125005663569</v>
      </c>
    </row>
    <row r="11" spans="1:9" ht="18" customHeight="1">
      <c r="A11" s="256"/>
      <c r="B11" s="256"/>
      <c r="C11" s="7"/>
      <c r="D11" s="16"/>
      <c r="E11" s="23" t="s">
        <v>24</v>
      </c>
      <c r="F11" s="69">
        <v>37077.388</v>
      </c>
      <c r="G11" s="77">
        <f t="shared" si="1"/>
        <v>5.44298627984128</v>
      </c>
      <c r="H11" s="70">
        <v>36341</v>
      </c>
      <c r="I11" s="82">
        <f t="shared" si="0"/>
        <v>2.026328389422405</v>
      </c>
    </row>
    <row r="12" spans="1:9" ht="18" customHeight="1">
      <c r="A12" s="256"/>
      <c r="B12" s="256"/>
      <c r="C12" s="7"/>
      <c r="D12" s="16"/>
      <c r="E12" s="23" t="s">
        <v>25</v>
      </c>
      <c r="F12" s="69">
        <v>3188.52</v>
      </c>
      <c r="G12" s="77">
        <f t="shared" si="1"/>
        <v>0.46807694795004223</v>
      </c>
      <c r="H12" s="70">
        <v>3134</v>
      </c>
      <c r="I12" s="82">
        <f t="shared" si="0"/>
        <v>1.73962986598597</v>
      </c>
    </row>
    <row r="13" spans="1:9" ht="18" customHeight="1">
      <c r="A13" s="256"/>
      <c r="B13" s="256"/>
      <c r="C13" s="7"/>
      <c r="D13" s="33"/>
      <c r="E13" s="23" t="s">
        <v>26</v>
      </c>
      <c r="F13" s="69">
        <v>384.734</v>
      </c>
      <c r="G13" s="77">
        <f t="shared" si="1"/>
        <v>0.0564792180988708</v>
      </c>
      <c r="H13" s="70">
        <v>443</v>
      </c>
      <c r="I13" s="82">
        <f t="shared" si="0"/>
        <v>-13.152595936794587</v>
      </c>
    </row>
    <row r="14" spans="1:9" ht="18" customHeight="1">
      <c r="A14" s="256"/>
      <c r="B14" s="256"/>
      <c r="C14" s="7"/>
      <c r="D14" s="61" t="s">
        <v>27</v>
      </c>
      <c r="E14" s="51"/>
      <c r="F14" s="65">
        <v>25019.335</v>
      </c>
      <c r="G14" s="75">
        <f t="shared" si="1"/>
        <v>3.672855734491134</v>
      </c>
      <c r="H14" s="66">
        <v>23867</v>
      </c>
      <c r="I14" s="83">
        <f t="shared" si="0"/>
        <v>4.828151841454731</v>
      </c>
    </row>
    <row r="15" spans="1:9" ht="18" customHeight="1">
      <c r="A15" s="256"/>
      <c r="B15" s="256"/>
      <c r="C15" s="7"/>
      <c r="D15" s="16"/>
      <c r="E15" s="23" t="s">
        <v>28</v>
      </c>
      <c r="F15" s="69">
        <v>1352.77</v>
      </c>
      <c r="G15" s="77">
        <f t="shared" si="1"/>
        <v>0.19858757444782488</v>
      </c>
      <c r="H15" s="70">
        <v>1317</v>
      </c>
      <c r="I15" s="82">
        <f t="shared" si="0"/>
        <v>2.7160212604403933</v>
      </c>
    </row>
    <row r="16" spans="1:9" ht="18" customHeight="1">
      <c r="A16" s="256"/>
      <c r="B16" s="256"/>
      <c r="C16" s="7"/>
      <c r="D16" s="16"/>
      <c r="E16" s="29" t="s">
        <v>29</v>
      </c>
      <c r="F16" s="67">
        <v>23666.565</v>
      </c>
      <c r="G16" s="76">
        <f t="shared" si="1"/>
        <v>3.4742681600433087</v>
      </c>
      <c r="H16" s="68">
        <v>22550</v>
      </c>
      <c r="I16" s="81">
        <f t="shared" si="0"/>
        <v>4.951507760532148</v>
      </c>
    </row>
    <row r="17" spans="1:9" ht="18" customHeight="1">
      <c r="A17" s="256"/>
      <c r="B17" s="256"/>
      <c r="C17" s="7"/>
      <c r="D17" s="260" t="s">
        <v>30</v>
      </c>
      <c r="E17" s="299"/>
      <c r="F17" s="67">
        <v>25687.929</v>
      </c>
      <c r="G17" s="76">
        <f t="shared" si="1"/>
        <v>3.7710057975102496</v>
      </c>
      <c r="H17" s="68">
        <v>22895</v>
      </c>
      <c r="I17" s="81">
        <f t="shared" si="0"/>
        <v>12.198860013103307</v>
      </c>
    </row>
    <row r="18" spans="1:9" ht="18" customHeight="1">
      <c r="A18" s="256"/>
      <c r="B18" s="256"/>
      <c r="C18" s="7"/>
      <c r="D18" s="260" t="s">
        <v>94</v>
      </c>
      <c r="E18" s="261"/>
      <c r="F18" s="69">
        <v>2448.399</v>
      </c>
      <c r="G18" s="77">
        <f t="shared" si="1"/>
        <v>0.359426671710993</v>
      </c>
      <c r="H18" s="70">
        <v>2395</v>
      </c>
      <c r="I18" s="82">
        <f t="shared" si="0"/>
        <v>2.2296033402922744</v>
      </c>
    </row>
    <row r="19" spans="1:9" ht="18" customHeight="1">
      <c r="A19" s="256"/>
      <c r="B19" s="256"/>
      <c r="C19" s="10"/>
      <c r="D19" s="260" t="s">
        <v>95</v>
      </c>
      <c r="E19" s="261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56"/>
      <c r="B20" s="256"/>
      <c r="C20" s="44" t="s">
        <v>5</v>
      </c>
      <c r="D20" s="43"/>
      <c r="E20" s="43"/>
      <c r="F20" s="69">
        <v>23815.531</v>
      </c>
      <c r="G20" s="77">
        <f t="shared" si="1"/>
        <v>3.496136472184467</v>
      </c>
      <c r="H20" s="70">
        <v>21309</v>
      </c>
      <c r="I20" s="82">
        <f t="shared" si="0"/>
        <v>11.762780984560518</v>
      </c>
    </row>
    <row r="21" spans="1:9" ht="18" customHeight="1">
      <c r="A21" s="256"/>
      <c r="B21" s="256"/>
      <c r="C21" s="44" t="s">
        <v>6</v>
      </c>
      <c r="D21" s="43"/>
      <c r="E21" s="43"/>
      <c r="F21" s="69">
        <v>218926.808</v>
      </c>
      <c r="G21" s="77">
        <f t="shared" si="1"/>
        <v>32.138607288988275</v>
      </c>
      <c r="H21" s="70">
        <v>222369</v>
      </c>
      <c r="I21" s="82">
        <f t="shared" si="0"/>
        <v>-1.5479639697979497</v>
      </c>
    </row>
    <row r="22" spans="1:9" ht="18" customHeight="1">
      <c r="A22" s="256"/>
      <c r="B22" s="256"/>
      <c r="C22" s="44" t="s">
        <v>31</v>
      </c>
      <c r="D22" s="43"/>
      <c r="E22" s="43"/>
      <c r="F22" s="69">
        <v>11033.832</v>
      </c>
      <c r="G22" s="77">
        <f t="shared" si="1"/>
        <v>1.6197741920243596</v>
      </c>
      <c r="H22" s="70">
        <v>11251</v>
      </c>
      <c r="I22" s="82">
        <f t="shared" si="0"/>
        <v>-1.9302106479423986</v>
      </c>
    </row>
    <row r="23" spans="1:9" ht="18" customHeight="1">
      <c r="A23" s="256"/>
      <c r="B23" s="256"/>
      <c r="C23" s="44" t="s">
        <v>7</v>
      </c>
      <c r="D23" s="43"/>
      <c r="E23" s="43"/>
      <c r="F23" s="69">
        <v>112422.794</v>
      </c>
      <c r="G23" s="77">
        <f t="shared" si="1"/>
        <v>16.5037441494914</v>
      </c>
      <c r="H23" s="70">
        <v>115247</v>
      </c>
      <c r="I23" s="82">
        <f t="shared" si="0"/>
        <v>-2.4505679106614497</v>
      </c>
    </row>
    <row r="24" spans="1:9" ht="18" customHeight="1">
      <c r="A24" s="256"/>
      <c r="B24" s="256"/>
      <c r="C24" s="44" t="s">
        <v>32</v>
      </c>
      <c r="D24" s="43"/>
      <c r="E24" s="43"/>
      <c r="F24" s="69">
        <v>2285.839</v>
      </c>
      <c r="G24" s="77">
        <f t="shared" si="1"/>
        <v>0.33556275093936266</v>
      </c>
      <c r="H24" s="70">
        <v>2150</v>
      </c>
      <c r="I24" s="82">
        <f t="shared" si="0"/>
        <v>6.318093023255811</v>
      </c>
    </row>
    <row r="25" spans="1:9" ht="18" customHeight="1">
      <c r="A25" s="256"/>
      <c r="B25" s="256"/>
      <c r="C25" s="44" t="s">
        <v>8</v>
      </c>
      <c r="D25" s="43"/>
      <c r="E25" s="43"/>
      <c r="F25" s="69">
        <v>93656.43</v>
      </c>
      <c r="G25" s="77">
        <f t="shared" si="1"/>
        <v>13.748828895630815</v>
      </c>
      <c r="H25" s="70">
        <v>106152</v>
      </c>
      <c r="I25" s="82">
        <f t="shared" si="0"/>
        <v>-11.771393850327838</v>
      </c>
    </row>
    <row r="26" spans="1:9" ht="18" customHeight="1">
      <c r="A26" s="256"/>
      <c r="B26" s="256"/>
      <c r="C26" s="45" t="s">
        <v>9</v>
      </c>
      <c r="D26" s="46"/>
      <c r="E26" s="46"/>
      <c r="F26" s="71">
        <v>71939.169</v>
      </c>
      <c r="G26" s="78">
        <f t="shared" si="1"/>
        <v>10.56071991506476</v>
      </c>
      <c r="H26" s="72">
        <v>91666</v>
      </c>
      <c r="I26" s="84">
        <f t="shared" si="0"/>
        <v>-21.520335784260258</v>
      </c>
    </row>
    <row r="27" spans="1:9" ht="18" customHeight="1">
      <c r="A27" s="256"/>
      <c r="B27" s="257"/>
      <c r="C27" s="47" t="s">
        <v>10</v>
      </c>
      <c r="D27" s="31"/>
      <c r="E27" s="31"/>
      <c r="F27" s="73">
        <f>SUM(F9,F20:F26)</f>
        <v>681195.6909999999</v>
      </c>
      <c r="G27" s="79">
        <f t="shared" si="1"/>
        <v>100</v>
      </c>
      <c r="H27" s="73">
        <f>SUM(H9,H20:H26)</f>
        <v>712952</v>
      </c>
      <c r="I27" s="85">
        <f t="shared" si="0"/>
        <v>-4.454200142506104</v>
      </c>
    </row>
    <row r="28" spans="1:9" ht="18" customHeight="1">
      <c r="A28" s="256"/>
      <c r="B28" s="255" t="s">
        <v>89</v>
      </c>
      <c r="C28" s="55" t="s">
        <v>11</v>
      </c>
      <c r="D28" s="56"/>
      <c r="E28" s="56"/>
      <c r="F28" s="65">
        <f>SUM(F29:F31)</f>
        <v>314524.467</v>
      </c>
      <c r="G28" s="75">
        <f aca="true" t="shared" si="2" ref="G28:G45">F28/$F$45*100</f>
        <v>47.459496791168995</v>
      </c>
      <c r="H28" s="65">
        <v>316513</v>
      </c>
      <c r="I28" s="86">
        <f t="shared" si="0"/>
        <v>-0.6282626621971321</v>
      </c>
    </row>
    <row r="29" spans="1:9" ht="18" customHeight="1">
      <c r="A29" s="256"/>
      <c r="B29" s="256"/>
      <c r="C29" s="7"/>
      <c r="D29" s="30" t="s">
        <v>12</v>
      </c>
      <c r="E29" s="43"/>
      <c r="F29" s="69">
        <v>186176.315</v>
      </c>
      <c r="G29" s="77">
        <f t="shared" si="2"/>
        <v>28.092676886514422</v>
      </c>
      <c r="H29" s="69">
        <v>188688</v>
      </c>
      <c r="I29" s="87">
        <f t="shared" si="0"/>
        <v>-1.3311312855083468</v>
      </c>
    </row>
    <row r="30" spans="1:9" ht="18" customHeight="1">
      <c r="A30" s="256"/>
      <c r="B30" s="256"/>
      <c r="C30" s="7"/>
      <c r="D30" s="30" t="s">
        <v>33</v>
      </c>
      <c r="E30" s="43"/>
      <c r="F30" s="69">
        <v>23091.187</v>
      </c>
      <c r="G30" s="77">
        <f t="shared" si="2"/>
        <v>3.48429527846806</v>
      </c>
      <c r="H30" s="69">
        <v>23053</v>
      </c>
      <c r="I30" s="87">
        <f t="shared" si="0"/>
        <v>0.1656487225090153</v>
      </c>
    </row>
    <row r="31" spans="1:9" ht="18" customHeight="1">
      <c r="A31" s="256"/>
      <c r="B31" s="256"/>
      <c r="C31" s="19"/>
      <c r="D31" s="30" t="s">
        <v>13</v>
      </c>
      <c r="E31" s="43"/>
      <c r="F31" s="69">
        <v>105256.965</v>
      </c>
      <c r="G31" s="77">
        <f t="shared" si="2"/>
        <v>15.882524626186513</v>
      </c>
      <c r="H31" s="69">
        <v>104772</v>
      </c>
      <c r="I31" s="87">
        <f t="shared" si="0"/>
        <v>0.46287653189782674</v>
      </c>
    </row>
    <row r="32" spans="1:9" ht="18" customHeight="1">
      <c r="A32" s="256"/>
      <c r="B32" s="256"/>
      <c r="C32" s="50" t="s">
        <v>14</v>
      </c>
      <c r="D32" s="51"/>
      <c r="E32" s="51"/>
      <c r="F32" s="65">
        <f>SUM(F33:F38)</f>
        <v>203375.96800000002</v>
      </c>
      <c r="G32" s="75">
        <f t="shared" si="2"/>
        <v>30.68798174196378</v>
      </c>
      <c r="H32" s="65">
        <v>212185</v>
      </c>
      <c r="I32" s="86">
        <f t="shared" si="0"/>
        <v>-4.151580931734089</v>
      </c>
    </row>
    <row r="33" spans="1:9" ht="18" customHeight="1">
      <c r="A33" s="256"/>
      <c r="B33" s="256"/>
      <c r="C33" s="7"/>
      <c r="D33" s="30" t="s">
        <v>15</v>
      </c>
      <c r="E33" s="43"/>
      <c r="F33" s="69">
        <v>16214.522</v>
      </c>
      <c r="G33" s="77">
        <f t="shared" si="2"/>
        <v>2.446655620051775</v>
      </c>
      <c r="H33" s="69">
        <v>18221</v>
      </c>
      <c r="I33" s="87">
        <f t="shared" si="0"/>
        <v>-11.011898359036277</v>
      </c>
    </row>
    <row r="34" spans="1:9" ht="18" customHeight="1">
      <c r="A34" s="256"/>
      <c r="B34" s="256"/>
      <c r="C34" s="7"/>
      <c r="D34" s="30" t="s">
        <v>34</v>
      </c>
      <c r="E34" s="43"/>
      <c r="F34" s="69">
        <v>5571.989</v>
      </c>
      <c r="G34" s="77">
        <f t="shared" si="2"/>
        <v>0.8407733636376495</v>
      </c>
      <c r="H34" s="69">
        <v>5474</v>
      </c>
      <c r="I34" s="87">
        <f t="shared" si="0"/>
        <v>1.7900803799780762</v>
      </c>
    </row>
    <row r="35" spans="1:9" ht="18" customHeight="1">
      <c r="A35" s="256"/>
      <c r="B35" s="256"/>
      <c r="C35" s="7"/>
      <c r="D35" s="30" t="s">
        <v>35</v>
      </c>
      <c r="E35" s="43"/>
      <c r="F35" s="69">
        <v>144733.972</v>
      </c>
      <c r="G35" s="77">
        <f t="shared" si="2"/>
        <v>21.8393231700704</v>
      </c>
      <c r="H35" s="69">
        <v>154058</v>
      </c>
      <c r="I35" s="87">
        <f t="shared" si="0"/>
        <v>-6.052284204650194</v>
      </c>
    </row>
    <row r="36" spans="1:9" ht="18" customHeight="1">
      <c r="A36" s="256"/>
      <c r="B36" s="256"/>
      <c r="C36" s="7"/>
      <c r="D36" s="30" t="s">
        <v>36</v>
      </c>
      <c r="E36" s="43"/>
      <c r="F36" s="69">
        <v>11097.326</v>
      </c>
      <c r="G36" s="77">
        <f t="shared" si="2"/>
        <v>1.6745072735074573</v>
      </c>
      <c r="H36" s="69">
        <v>763</v>
      </c>
      <c r="I36" s="87">
        <f t="shared" si="0"/>
        <v>1354.4332896461335</v>
      </c>
    </row>
    <row r="37" spans="1:9" ht="18" customHeight="1">
      <c r="A37" s="256"/>
      <c r="B37" s="256"/>
      <c r="C37" s="7"/>
      <c r="D37" s="30" t="s">
        <v>16</v>
      </c>
      <c r="E37" s="43"/>
      <c r="F37" s="69">
        <v>3538.755</v>
      </c>
      <c r="G37" s="77">
        <f t="shared" si="2"/>
        <v>0.533972867577368</v>
      </c>
      <c r="H37" s="69">
        <v>7218</v>
      </c>
      <c r="I37" s="87">
        <f t="shared" si="0"/>
        <v>-50.97319201995012</v>
      </c>
    </row>
    <row r="38" spans="1:9" ht="18" customHeight="1">
      <c r="A38" s="256"/>
      <c r="B38" s="256"/>
      <c r="C38" s="19"/>
      <c r="D38" s="30" t="s">
        <v>37</v>
      </c>
      <c r="E38" s="43"/>
      <c r="F38" s="69">
        <v>22219.404</v>
      </c>
      <c r="G38" s="77">
        <f t="shared" si="2"/>
        <v>3.352749447119125</v>
      </c>
      <c r="H38" s="69">
        <v>26451</v>
      </c>
      <c r="I38" s="87">
        <f t="shared" si="0"/>
        <v>-15.997867755472384</v>
      </c>
    </row>
    <row r="39" spans="1:9" ht="18" customHeight="1">
      <c r="A39" s="256"/>
      <c r="B39" s="256"/>
      <c r="C39" s="50" t="s">
        <v>17</v>
      </c>
      <c r="D39" s="51"/>
      <c r="E39" s="51"/>
      <c r="F39" s="65">
        <f>SUM(F40,F43)</f>
        <v>144821.44</v>
      </c>
      <c r="G39" s="75">
        <f t="shared" si="2"/>
        <v>21.852521466867227</v>
      </c>
      <c r="H39" s="65">
        <v>162048</v>
      </c>
      <c r="I39" s="86">
        <f t="shared" si="0"/>
        <v>-10.630529225908369</v>
      </c>
    </row>
    <row r="40" spans="1:9" ht="18" customHeight="1">
      <c r="A40" s="256"/>
      <c r="B40" s="256"/>
      <c r="C40" s="7"/>
      <c r="D40" s="52" t="s">
        <v>18</v>
      </c>
      <c r="E40" s="53"/>
      <c r="F40" s="67">
        <v>143261.962</v>
      </c>
      <c r="G40" s="76">
        <f t="shared" si="2"/>
        <v>21.617207369230115</v>
      </c>
      <c r="H40" s="67">
        <v>160408</v>
      </c>
      <c r="I40" s="88">
        <f t="shared" si="0"/>
        <v>-10.689016757268966</v>
      </c>
    </row>
    <row r="41" spans="1:9" ht="18" customHeight="1">
      <c r="A41" s="256"/>
      <c r="B41" s="256"/>
      <c r="C41" s="7"/>
      <c r="D41" s="16"/>
      <c r="E41" s="104" t="s">
        <v>92</v>
      </c>
      <c r="F41" s="69">
        <v>98521.029</v>
      </c>
      <c r="G41" s="77">
        <f t="shared" si="2"/>
        <v>14.866119969255578</v>
      </c>
      <c r="H41" s="69">
        <v>99090</v>
      </c>
      <c r="I41" s="89">
        <f t="shared" si="0"/>
        <v>-0.5741961852861133</v>
      </c>
    </row>
    <row r="42" spans="1:9" ht="18" customHeight="1">
      <c r="A42" s="256"/>
      <c r="B42" s="256"/>
      <c r="C42" s="7"/>
      <c r="D42" s="33"/>
      <c r="E42" s="32" t="s">
        <v>38</v>
      </c>
      <c r="F42" s="69">
        <v>44740.933</v>
      </c>
      <c r="G42" s="77">
        <f t="shared" si="2"/>
        <v>6.751087399974537</v>
      </c>
      <c r="H42" s="69">
        <v>61318</v>
      </c>
      <c r="I42" s="89">
        <f t="shared" si="0"/>
        <v>-27.034585276753976</v>
      </c>
    </row>
    <row r="43" spans="1:9" ht="18" customHeight="1">
      <c r="A43" s="256"/>
      <c r="B43" s="256"/>
      <c r="C43" s="7"/>
      <c r="D43" s="30" t="s">
        <v>39</v>
      </c>
      <c r="E43" s="54"/>
      <c r="F43" s="69">
        <v>1559.478</v>
      </c>
      <c r="G43" s="77">
        <f t="shared" si="2"/>
        <v>0.2353140976371121</v>
      </c>
      <c r="H43" s="67">
        <v>1640</v>
      </c>
      <c r="I43" s="160">
        <f t="shared" si="0"/>
        <v>-4.909878048780481</v>
      </c>
    </row>
    <row r="44" spans="1:9" ht="18" customHeight="1">
      <c r="A44" s="256"/>
      <c r="B44" s="256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57"/>
      <c r="B45" s="257"/>
      <c r="C45" s="11" t="s">
        <v>19</v>
      </c>
      <c r="D45" s="12"/>
      <c r="E45" s="12"/>
      <c r="F45" s="74">
        <f>SUM(F28,F32,F39)</f>
        <v>662721.875</v>
      </c>
      <c r="G45" s="79">
        <f t="shared" si="2"/>
        <v>100</v>
      </c>
      <c r="H45" s="74">
        <f>SUM(H28,H32,H39)</f>
        <v>690746</v>
      </c>
      <c r="I45" s="161">
        <f t="shared" si="0"/>
        <v>-4.057081039919163</v>
      </c>
    </row>
    <row r="46" ht="13.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C2" sqref="C2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2" t="s">
        <v>0</v>
      </c>
      <c r="B1" s="162"/>
      <c r="C1" s="305" t="s">
        <v>259</v>
      </c>
      <c r="D1" s="163"/>
      <c r="E1" s="163"/>
    </row>
    <row r="4" ht="13.5">
      <c r="A4" s="164" t="s">
        <v>114</v>
      </c>
    </row>
    <row r="5" ht="13.5">
      <c r="I5" s="14" t="s">
        <v>115</v>
      </c>
    </row>
    <row r="6" spans="1:9" s="169" customFormat="1" ht="29.25" customHeight="1">
      <c r="A6" s="165" t="s">
        <v>116</v>
      </c>
      <c r="B6" s="166"/>
      <c r="C6" s="166"/>
      <c r="D6" s="167"/>
      <c r="E6" s="168" t="s">
        <v>233</v>
      </c>
      <c r="F6" s="168" t="s">
        <v>234</v>
      </c>
      <c r="G6" s="168" t="s">
        <v>235</v>
      </c>
      <c r="H6" s="168" t="s">
        <v>236</v>
      </c>
      <c r="I6" s="168" t="s">
        <v>244</v>
      </c>
    </row>
    <row r="7" spans="1:9" ht="27" customHeight="1">
      <c r="A7" s="300" t="s">
        <v>117</v>
      </c>
      <c r="B7" s="55" t="s">
        <v>118</v>
      </c>
      <c r="C7" s="56"/>
      <c r="D7" s="93" t="s">
        <v>119</v>
      </c>
      <c r="E7" s="170">
        <v>689957</v>
      </c>
      <c r="F7" s="171">
        <v>686001</v>
      </c>
      <c r="G7" s="171">
        <v>695693</v>
      </c>
      <c r="H7" s="171">
        <v>712952</v>
      </c>
      <c r="I7" s="171">
        <v>681195.6909999999</v>
      </c>
    </row>
    <row r="8" spans="1:9" ht="27" customHeight="1">
      <c r="A8" s="256"/>
      <c r="B8" s="9"/>
      <c r="C8" s="30" t="s">
        <v>120</v>
      </c>
      <c r="D8" s="91" t="s">
        <v>42</v>
      </c>
      <c r="E8" s="172">
        <v>367572</v>
      </c>
      <c r="F8" s="172">
        <v>386540</v>
      </c>
      <c r="G8" s="172">
        <v>383752</v>
      </c>
      <c r="H8" s="172">
        <v>386885</v>
      </c>
      <c r="I8" s="173">
        <v>390322.761</v>
      </c>
    </row>
    <row r="9" spans="1:9" ht="27" customHeight="1">
      <c r="A9" s="256"/>
      <c r="B9" s="44" t="s">
        <v>121</v>
      </c>
      <c r="C9" s="43"/>
      <c r="D9" s="94"/>
      <c r="E9" s="174">
        <v>668512</v>
      </c>
      <c r="F9" s="174">
        <v>665227</v>
      </c>
      <c r="G9" s="174">
        <v>675553</v>
      </c>
      <c r="H9" s="174">
        <v>690746</v>
      </c>
      <c r="I9" s="175">
        <v>662721.875</v>
      </c>
    </row>
    <row r="10" spans="1:9" ht="27" customHeight="1">
      <c r="A10" s="256"/>
      <c r="B10" s="44" t="s">
        <v>122</v>
      </c>
      <c r="C10" s="43"/>
      <c r="D10" s="94"/>
      <c r="E10" s="174">
        <v>21445</v>
      </c>
      <c r="F10" s="174">
        <v>20773</v>
      </c>
      <c r="G10" s="174">
        <v>20140</v>
      </c>
      <c r="H10" s="174">
        <v>22206</v>
      </c>
      <c r="I10" s="175">
        <v>18473.816</v>
      </c>
    </row>
    <row r="11" spans="1:9" ht="27" customHeight="1">
      <c r="A11" s="256"/>
      <c r="B11" s="44" t="s">
        <v>123</v>
      </c>
      <c r="C11" s="43"/>
      <c r="D11" s="94"/>
      <c r="E11" s="174">
        <v>20597</v>
      </c>
      <c r="F11" s="174">
        <v>19672</v>
      </c>
      <c r="G11" s="174">
        <v>19504</v>
      </c>
      <c r="H11" s="174">
        <v>21298</v>
      </c>
      <c r="I11" s="175">
        <v>17864.742</v>
      </c>
    </row>
    <row r="12" spans="1:9" ht="27" customHeight="1">
      <c r="A12" s="256"/>
      <c r="B12" s="44" t="s">
        <v>124</v>
      </c>
      <c r="C12" s="43"/>
      <c r="D12" s="94"/>
      <c r="E12" s="174">
        <v>849</v>
      </c>
      <c r="F12" s="174">
        <v>1101</v>
      </c>
      <c r="G12" s="174">
        <v>637</v>
      </c>
      <c r="H12" s="174">
        <v>908</v>
      </c>
      <c r="I12" s="175">
        <v>609.074</v>
      </c>
    </row>
    <row r="13" spans="1:9" ht="27" customHeight="1">
      <c r="A13" s="256"/>
      <c r="B13" s="44" t="s">
        <v>125</v>
      </c>
      <c r="C13" s="43"/>
      <c r="D13" s="99"/>
      <c r="E13" s="176">
        <v>341</v>
      </c>
      <c r="F13" s="176">
        <v>253</v>
      </c>
      <c r="G13" s="176">
        <v>-465</v>
      </c>
      <c r="H13" s="176">
        <v>271</v>
      </c>
      <c r="I13" s="177">
        <v>-298.746</v>
      </c>
    </row>
    <row r="14" spans="1:9" ht="27" customHeight="1">
      <c r="A14" s="256"/>
      <c r="B14" s="101" t="s">
        <v>126</v>
      </c>
      <c r="C14" s="53"/>
      <c r="D14" s="99"/>
      <c r="E14" s="176">
        <v>0</v>
      </c>
      <c r="F14" s="176">
        <v>0</v>
      </c>
      <c r="G14" s="176">
        <v>0</v>
      </c>
      <c r="H14" s="176">
        <v>0</v>
      </c>
      <c r="I14" s="177">
        <v>0</v>
      </c>
    </row>
    <row r="15" spans="1:9" ht="27" customHeight="1">
      <c r="A15" s="256"/>
      <c r="B15" s="45" t="s">
        <v>127</v>
      </c>
      <c r="C15" s="46"/>
      <c r="D15" s="178"/>
      <c r="E15" s="179">
        <v>308</v>
      </c>
      <c r="F15" s="179">
        <v>290</v>
      </c>
      <c r="G15" s="179">
        <v>-606</v>
      </c>
      <c r="H15" s="179">
        <v>192</v>
      </c>
      <c r="I15" s="180">
        <v>-342.866</v>
      </c>
    </row>
    <row r="16" spans="1:9" ht="27" customHeight="1">
      <c r="A16" s="256"/>
      <c r="B16" s="181" t="s">
        <v>128</v>
      </c>
      <c r="C16" s="182"/>
      <c r="D16" s="183" t="s">
        <v>43</v>
      </c>
      <c r="E16" s="184">
        <v>106210</v>
      </c>
      <c r="F16" s="184">
        <v>98367</v>
      </c>
      <c r="G16" s="184">
        <v>82287</v>
      </c>
      <c r="H16" s="184">
        <v>61214</v>
      </c>
      <c r="I16" s="185">
        <v>58227.601</v>
      </c>
    </row>
    <row r="17" spans="1:9" ht="27" customHeight="1">
      <c r="A17" s="256"/>
      <c r="B17" s="44" t="s">
        <v>129</v>
      </c>
      <c r="C17" s="43"/>
      <c r="D17" s="91" t="s">
        <v>44</v>
      </c>
      <c r="E17" s="174">
        <v>96650</v>
      </c>
      <c r="F17" s="174">
        <v>80365</v>
      </c>
      <c r="G17" s="174">
        <v>101552</v>
      </c>
      <c r="H17" s="174">
        <v>98302</v>
      </c>
      <c r="I17" s="175">
        <v>88997.551</v>
      </c>
    </row>
    <row r="18" spans="1:9" ht="27" customHeight="1">
      <c r="A18" s="256"/>
      <c r="B18" s="44" t="s">
        <v>130</v>
      </c>
      <c r="C18" s="43"/>
      <c r="D18" s="91" t="s">
        <v>45</v>
      </c>
      <c r="E18" s="174">
        <v>1228351</v>
      </c>
      <c r="F18" s="174">
        <v>1228635</v>
      </c>
      <c r="G18" s="174">
        <v>1231999</v>
      </c>
      <c r="H18" s="174">
        <v>1243498</v>
      </c>
      <c r="I18" s="175">
        <v>1240585.796</v>
      </c>
    </row>
    <row r="19" spans="1:9" ht="27" customHeight="1">
      <c r="A19" s="256"/>
      <c r="B19" s="44" t="s">
        <v>131</v>
      </c>
      <c r="C19" s="43"/>
      <c r="D19" s="91" t="s">
        <v>132</v>
      </c>
      <c r="E19" s="174">
        <f>E17+E18-E16</f>
        <v>1218791</v>
      </c>
      <c r="F19" s="174">
        <f>F17+F18-F16</f>
        <v>1210633</v>
      </c>
      <c r="G19" s="174">
        <f>G17+G18-G16</f>
        <v>1251264</v>
      </c>
      <c r="H19" s="174">
        <f>H17+H18-H16</f>
        <v>1280586</v>
      </c>
      <c r="I19" s="174">
        <f>I17+I18-I16</f>
        <v>1271355.746</v>
      </c>
    </row>
    <row r="20" spans="1:9" ht="27" customHeight="1">
      <c r="A20" s="256"/>
      <c r="B20" s="44" t="s">
        <v>133</v>
      </c>
      <c r="C20" s="43"/>
      <c r="D20" s="94" t="s">
        <v>134</v>
      </c>
      <c r="E20" s="186">
        <f>E18/E8</f>
        <v>3.3417969812716963</v>
      </c>
      <c r="F20" s="186">
        <f>F18/F8</f>
        <v>3.1785455580276296</v>
      </c>
      <c r="G20" s="186">
        <f>G18/G8</f>
        <v>3.210404115157706</v>
      </c>
      <c r="H20" s="186">
        <f>H18/H8</f>
        <v>3.21412822931879</v>
      </c>
      <c r="I20" s="186">
        <f>I18/I8</f>
        <v>3.178358835189732</v>
      </c>
    </row>
    <row r="21" spans="1:9" ht="27" customHeight="1">
      <c r="A21" s="256"/>
      <c r="B21" s="44" t="s">
        <v>135</v>
      </c>
      <c r="C21" s="43"/>
      <c r="D21" s="94" t="s">
        <v>136</v>
      </c>
      <c r="E21" s="186">
        <f>E19/E8</f>
        <v>3.315788471374316</v>
      </c>
      <c r="F21" s="186">
        <f>F19/F8</f>
        <v>3.131973405080975</v>
      </c>
      <c r="G21" s="186">
        <f>G19/G8</f>
        <v>3.2606058079176137</v>
      </c>
      <c r="H21" s="186">
        <f>H19/H8</f>
        <v>3.3099913410961914</v>
      </c>
      <c r="I21" s="186">
        <f>I19/I8</f>
        <v>3.25719090206989</v>
      </c>
    </row>
    <row r="22" spans="1:9" ht="27" customHeight="1">
      <c r="A22" s="256"/>
      <c r="B22" s="44" t="s">
        <v>137</v>
      </c>
      <c r="C22" s="43"/>
      <c r="D22" s="94" t="s">
        <v>138</v>
      </c>
      <c r="E22" s="174">
        <f>E18/E24*1000000</f>
        <v>860925.9037314118</v>
      </c>
      <c r="F22" s="174">
        <f>F18/F24*1000000</f>
        <v>892133.7479950072</v>
      </c>
      <c r="G22" s="174">
        <f>G18/G24*1000000</f>
        <v>894576.4082873277</v>
      </c>
      <c r="H22" s="174">
        <f>H18/H24*1000000</f>
        <v>902926.0369143769</v>
      </c>
      <c r="I22" s="174">
        <f>I18/I24*1000000</f>
        <v>900811.4337413874</v>
      </c>
    </row>
    <row r="23" spans="1:9" ht="27" customHeight="1">
      <c r="A23" s="256"/>
      <c r="B23" s="44" t="s">
        <v>139</v>
      </c>
      <c r="C23" s="43"/>
      <c r="D23" s="94" t="s">
        <v>140</v>
      </c>
      <c r="E23" s="174">
        <f>E19/E24*1000000</f>
        <v>854225.4967307481</v>
      </c>
      <c r="F23" s="174">
        <f>F19/F24*1000000</f>
        <v>879062.1752891946</v>
      </c>
      <c r="G23" s="174">
        <f>G19/G24*1000000</f>
        <v>908565.0677794664</v>
      </c>
      <c r="H23" s="174">
        <f>H19/H24*1000000</f>
        <v>929856.2940254301</v>
      </c>
      <c r="I23" s="174">
        <f>I19/I24*1000000</f>
        <v>923154.0422615084</v>
      </c>
    </row>
    <row r="24" spans="1:9" ht="27" customHeight="1">
      <c r="A24" s="256"/>
      <c r="B24" s="187" t="s">
        <v>141</v>
      </c>
      <c r="C24" s="188"/>
      <c r="D24" s="189" t="s">
        <v>142</v>
      </c>
      <c r="E24" s="179">
        <v>1426779</v>
      </c>
      <c r="F24" s="179">
        <v>1377187</v>
      </c>
      <c r="G24" s="179">
        <f>F24</f>
        <v>1377187</v>
      </c>
      <c r="H24" s="180">
        <f>G24</f>
        <v>1377187</v>
      </c>
      <c r="I24" s="180">
        <f>H24</f>
        <v>1377187</v>
      </c>
    </row>
    <row r="25" spans="1:9" ht="27" customHeight="1">
      <c r="A25" s="256"/>
      <c r="B25" s="10" t="s">
        <v>143</v>
      </c>
      <c r="C25" s="190"/>
      <c r="D25" s="191"/>
      <c r="E25" s="172">
        <v>382915</v>
      </c>
      <c r="F25" s="172">
        <v>391982</v>
      </c>
      <c r="G25" s="172">
        <v>387938</v>
      </c>
      <c r="H25" s="172">
        <v>386812</v>
      </c>
      <c r="I25" s="192">
        <v>384475.724</v>
      </c>
    </row>
    <row r="26" spans="1:9" ht="27" customHeight="1">
      <c r="A26" s="256"/>
      <c r="B26" s="193" t="s">
        <v>144</v>
      </c>
      <c r="C26" s="194"/>
      <c r="D26" s="195"/>
      <c r="E26" s="196">
        <v>0.30082</v>
      </c>
      <c r="F26" s="196">
        <v>0.31562</v>
      </c>
      <c r="G26" s="196">
        <v>0.32607</v>
      </c>
      <c r="H26" s="196">
        <v>0.33564</v>
      </c>
      <c r="I26" s="197">
        <v>0.33752</v>
      </c>
    </row>
    <row r="27" spans="1:9" ht="27" customHeight="1">
      <c r="A27" s="256"/>
      <c r="B27" s="193" t="s">
        <v>145</v>
      </c>
      <c r="C27" s="194"/>
      <c r="D27" s="195"/>
      <c r="E27" s="198">
        <v>0.2</v>
      </c>
      <c r="F27" s="198">
        <v>0.3</v>
      </c>
      <c r="G27" s="198">
        <v>0.2</v>
      </c>
      <c r="H27" s="198">
        <v>0.2</v>
      </c>
      <c r="I27" s="199">
        <v>0.16</v>
      </c>
    </row>
    <row r="28" spans="1:9" ht="27" customHeight="1">
      <c r="A28" s="256"/>
      <c r="B28" s="193" t="s">
        <v>146</v>
      </c>
      <c r="C28" s="194"/>
      <c r="D28" s="195"/>
      <c r="E28" s="198">
        <v>96.9</v>
      </c>
      <c r="F28" s="198">
        <v>97.4</v>
      </c>
      <c r="G28" s="198">
        <v>97.9</v>
      </c>
      <c r="H28" s="198">
        <v>97.8</v>
      </c>
      <c r="I28" s="199">
        <v>98.1</v>
      </c>
    </row>
    <row r="29" spans="1:9" ht="27" customHeight="1">
      <c r="A29" s="256"/>
      <c r="B29" s="200" t="s">
        <v>147</v>
      </c>
      <c r="C29" s="201"/>
      <c r="D29" s="202"/>
      <c r="E29" s="203">
        <v>33.9</v>
      </c>
      <c r="F29" s="203">
        <v>34</v>
      </c>
      <c r="G29" s="203">
        <v>34.5</v>
      </c>
      <c r="H29" s="203">
        <v>34.7</v>
      </c>
      <c r="I29" s="204">
        <v>34</v>
      </c>
    </row>
    <row r="30" spans="1:9" ht="27" customHeight="1">
      <c r="A30" s="256"/>
      <c r="B30" s="300" t="s">
        <v>148</v>
      </c>
      <c r="C30" s="25" t="s">
        <v>149</v>
      </c>
      <c r="D30" s="205"/>
      <c r="E30" s="206">
        <v>0</v>
      </c>
      <c r="F30" s="206">
        <v>0</v>
      </c>
      <c r="G30" s="206">
        <v>0</v>
      </c>
      <c r="H30" s="206">
        <v>0</v>
      </c>
      <c r="I30" s="207">
        <v>0</v>
      </c>
    </row>
    <row r="31" spans="1:9" ht="27" customHeight="1">
      <c r="A31" s="256"/>
      <c r="B31" s="256"/>
      <c r="C31" s="193" t="s">
        <v>150</v>
      </c>
      <c r="D31" s="195"/>
      <c r="E31" s="198">
        <v>0</v>
      </c>
      <c r="F31" s="198">
        <v>0</v>
      </c>
      <c r="G31" s="198">
        <v>0</v>
      </c>
      <c r="H31" s="198">
        <v>0</v>
      </c>
      <c r="I31" s="199">
        <v>0</v>
      </c>
    </row>
    <row r="32" spans="1:9" ht="27" customHeight="1">
      <c r="A32" s="256"/>
      <c r="B32" s="256"/>
      <c r="C32" s="193" t="s">
        <v>151</v>
      </c>
      <c r="D32" s="195"/>
      <c r="E32" s="198">
        <v>14</v>
      </c>
      <c r="F32" s="198">
        <v>13.8</v>
      </c>
      <c r="G32" s="198">
        <v>12.8</v>
      </c>
      <c r="H32" s="198">
        <v>12.3</v>
      </c>
      <c r="I32" s="199">
        <v>11.9</v>
      </c>
    </row>
    <row r="33" spans="1:9" ht="27" customHeight="1">
      <c r="A33" s="257"/>
      <c r="B33" s="257"/>
      <c r="C33" s="200" t="s">
        <v>152</v>
      </c>
      <c r="D33" s="202"/>
      <c r="E33" s="203">
        <v>179.8</v>
      </c>
      <c r="F33" s="203">
        <v>179.4</v>
      </c>
      <c r="G33" s="203">
        <v>186.3</v>
      </c>
      <c r="H33" s="203">
        <v>193.9</v>
      </c>
      <c r="I33" s="208">
        <v>196.8</v>
      </c>
    </row>
    <row r="34" spans="1:9" ht="27" customHeight="1">
      <c r="A34" s="2" t="s">
        <v>245</v>
      </c>
      <c r="B34" s="8"/>
      <c r="C34" s="8"/>
      <c r="D34" s="8"/>
      <c r="E34" s="209"/>
      <c r="F34" s="209"/>
      <c r="G34" s="209"/>
      <c r="H34" s="209"/>
      <c r="I34" s="210"/>
    </row>
    <row r="35" ht="27" customHeight="1">
      <c r="A35" s="13" t="s">
        <v>111</v>
      </c>
    </row>
    <row r="36" ht="13.5">
      <c r="A36" s="211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J54" sqref="J54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259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248</v>
      </c>
      <c r="B5" s="31"/>
      <c r="C5" s="31"/>
      <c r="D5" s="31"/>
      <c r="K5" s="37"/>
      <c r="O5" s="37" t="s">
        <v>48</v>
      </c>
    </row>
    <row r="6" spans="1:15" ht="15.75" customHeight="1">
      <c r="A6" s="267" t="s">
        <v>49</v>
      </c>
      <c r="B6" s="268"/>
      <c r="C6" s="268"/>
      <c r="D6" s="268"/>
      <c r="E6" s="269"/>
      <c r="F6" s="284" t="s">
        <v>260</v>
      </c>
      <c r="G6" s="285"/>
      <c r="H6" s="284" t="s">
        <v>261</v>
      </c>
      <c r="I6" s="285"/>
      <c r="J6" s="284"/>
      <c r="K6" s="285"/>
      <c r="L6" s="284"/>
      <c r="M6" s="285"/>
      <c r="N6" s="284"/>
      <c r="O6" s="285"/>
    </row>
    <row r="7" spans="1:15" ht="15.75" customHeight="1">
      <c r="A7" s="270"/>
      <c r="B7" s="271"/>
      <c r="C7" s="271"/>
      <c r="D7" s="271"/>
      <c r="E7" s="272"/>
      <c r="F7" s="109" t="s">
        <v>246</v>
      </c>
      <c r="G7" s="38" t="s">
        <v>2</v>
      </c>
      <c r="H7" s="109" t="s">
        <v>246</v>
      </c>
      <c r="I7" s="38" t="s">
        <v>2</v>
      </c>
      <c r="J7" s="109" t="s">
        <v>246</v>
      </c>
      <c r="K7" s="38" t="s">
        <v>2</v>
      </c>
      <c r="L7" s="109" t="s">
        <v>246</v>
      </c>
      <c r="M7" s="38" t="s">
        <v>2</v>
      </c>
      <c r="N7" s="109" t="s">
        <v>246</v>
      </c>
      <c r="O7" s="252" t="s">
        <v>2</v>
      </c>
    </row>
    <row r="8" spans="1:25" ht="15.75" customHeight="1">
      <c r="A8" s="279" t="s">
        <v>83</v>
      </c>
      <c r="B8" s="55" t="s">
        <v>50</v>
      </c>
      <c r="C8" s="56"/>
      <c r="D8" s="56"/>
      <c r="E8" s="93" t="s">
        <v>41</v>
      </c>
      <c r="F8" s="110">
        <v>5859.6</v>
      </c>
      <c r="G8" s="111">
        <v>6761</v>
      </c>
      <c r="H8" s="110">
        <v>685.3</v>
      </c>
      <c r="I8" s="112">
        <v>585</v>
      </c>
      <c r="J8" s="110"/>
      <c r="K8" s="113"/>
      <c r="L8" s="110"/>
      <c r="M8" s="112"/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5.75" customHeight="1">
      <c r="A9" s="280"/>
      <c r="B9" s="8"/>
      <c r="C9" s="30" t="s">
        <v>51</v>
      </c>
      <c r="D9" s="43"/>
      <c r="E9" s="91" t="s">
        <v>42</v>
      </c>
      <c r="F9" s="70">
        <v>5859.6</v>
      </c>
      <c r="G9" s="115">
        <v>5954</v>
      </c>
      <c r="H9" s="70">
        <v>685.3</v>
      </c>
      <c r="I9" s="116">
        <v>585</v>
      </c>
      <c r="J9" s="70"/>
      <c r="K9" s="117"/>
      <c r="L9" s="70"/>
      <c r="M9" s="116"/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5.75" customHeight="1">
      <c r="A10" s="280"/>
      <c r="B10" s="10"/>
      <c r="C10" s="30" t="s">
        <v>52</v>
      </c>
      <c r="D10" s="43"/>
      <c r="E10" s="91" t="s">
        <v>43</v>
      </c>
      <c r="F10" s="70">
        <v>0</v>
      </c>
      <c r="G10" s="115">
        <v>807</v>
      </c>
      <c r="H10" s="70">
        <v>0</v>
      </c>
      <c r="I10" s="116">
        <v>0</v>
      </c>
      <c r="J10" s="118"/>
      <c r="K10" s="119"/>
      <c r="L10" s="70"/>
      <c r="M10" s="116"/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5.75" customHeight="1">
      <c r="A11" s="280"/>
      <c r="B11" s="50" t="s">
        <v>53</v>
      </c>
      <c r="C11" s="63"/>
      <c r="D11" s="63"/>
      <c r="E11" s="90" t="s">
        <v>44</v>
      </c>
      <c r="F11" s="120">
        <v>6077.4</v>
      </c>
      <c r="G11" s="121">
        <v>5954</v>
      </c>
      <c r="H11" s="120">
        <v>932.2</v>
      </c>
      <c r="I11" s="122">
        <v>913</v>
      </c>
      <c r="J11" s="120"/>
      <c r="K11" s="123"/>
      <c r="L11" s="120"/>
      <c r="M11" s="122"/>
      <c r="N11" s="120"/>
      <c r="O11" s="123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5.75" customHeight="1">
      <c r="A12" s="280"/>
      <c r="B12" s="7"/>
      <c r="C12" s="30" t="s">
        <v>54</v>
      </c>
      <c r="D12" s="43"/>
      <c r="E12" s="91" t="s">
        <v>45</v>
      </c>
      <c r="F12" s="70">
        <v>6073.8</v>
      </c>
      <c r="G12" s="115">
        <v>5943</v>
      </c>
      <c r="H12" s="120">
        <v>932.2</v>
      </c>
      <c r="I12" s="116">
        <v>913</v>
      </c>
      <c r="J12" s="120"/>
      <c r="K12" s="117"/>
      <c r="L12" s="70"/>
      <c r="M12" s="116"/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5.75" customHeight="1">
      <c r="A13" s="280"/>
      <c r="B13" s="8"/>
      <c r="C13" s="52" t="s">
        <v>55</v>
      </c>
      <c r="D13" s="53"/>
      <c r="E13" s="95" t="s">
        <v>46</v>
      </c>
      <c r="F13" s="68">
        <v>3.5</v>
      </c>
      <c r="G13" s="150">
        <v>11</v>
      </c>
      <c r="H13" s="118">
        <v>0</v>
      </c>
      <c r="I13" s="119">
        <v>0</v>
      </c>
      <c r="J13" s="118"/>
      <c r="K13" s="119"/>
      <c r="L13" s="68"/>
      <c r="M13" s="125"/>
      <c r="N13" s="68"/>
      <c r="O13" s="126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5.75" customHeight="1">
      <c r="A14" s="280"/>
      <c r="B14" s="44" t="s">
        <v>56</v>
      </c>
      <c r="C14" s="43"/>
      <c r="D14" s="43"/>
      <c r="E14" s="91" t="s">
        <v>154</v>
      </c>
      <c r="F14" s="69">
        <f aca="true" t="shared" si="0" ref="F14:O15">F9-F12</f>
        <v>-214.19999999999982</v>
      </c>
      <c r="G14" s="127">
        <f t="shared" si="0"/>
        <v>11</v>
      </c>
      <c r="H14" s="69">
        <f t="shared" si="0"/>
        <v>-246.9000000000001</v>
      </c>
      <c r="I14" s="127">
        <f t="shared" si="0"/>
        <v>-328</v>
      </c>
      <c r="J14" s="69">
        <f t="shared" si="0"/>
        <v>0</v>
      </c>
      <c r="K14" s="127">
        <f t="shared" si="0"/>
        <v>0</v>
      </c>
      <c r="L14" s="69">
        <f t="shared" si="0"/>
        <v>0</v>
      </c>
      <c r="M14" s="127">
        <f t="shared" si="0"/>
        <v>0</v>
      </c>
      <c r="N14" s="69">
        <f t="shared" si="0"/>
        <v>0</v>
      </c>
      <c r="O14" s="127">
        <f t="shared" si="0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5.75" customHeight="1">
      <c r="A15" s="280"/>
      <c r="B15" s="44" t="s">
        <v>57</v>
      </c>
      <c r="C15" s="43"/>
      <c r="D15" s="43"/>
      <c r="E15" s="91" t="s">
        <v>155</v>
      </c>
      <c r="F15" s="69">
        <f t="shared" si="0"/>
        <v>-3.5</v>
      </c>
      <c r="G15" s="127">
        <f t="shared" si="0"/>
        <v>796</v>
      </c>
      <c r="H15" s="69">
        <f t="shared" si="0"/>
        <v>0</v>
      </c>
      <c r="I15" s="127">
        <f t="shared" si="0"/>
        <v>0</v>
      </c>
      <c r="J15" s="69">
        <f t="shared" si="0"/>
        <v>0</v>
      </c>
      <c r="K15" s="127">
        <f t="shared" si="0"/>
        <v>0</v>
      </c>
      <c r="L15" s="69">
        <f t="shared" si="0"/>
        <v>0</v>
      </c>
      <c r="M15" s="127">
        <f t="shared" si="0"/>
        <v>0</v>
      </c>
      <c r="N15" s="69">
        <f t="shared" si="0"/>
        <v>0</v>
      </c>
      <c r="O15" s="127">
        <f t="shared" si="0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5.75" customHeight="1">
      <c r="A16" s="280"/>
      <c r="B16" s="44" t="s">
        <v>58</v>
      </c>
      <c r="C16" s="43"/>
      <c r="D16" s="43"/>
      <c r="E16" s="91" t="s">
        <v>156</v>
      </c>
      <c r="F16" s="69">
        <f aca="true" t="shared" si="1" ref="F16:O16">F8-F11</f>
        <v>-217.79999999999927</v>
      </c>
      <c r="G16" s="127">
        <f t="shared" si="1"/>
        <v>807</v>
      </c>
      <c r="H16" s="69">
        <f t="shared" si="1"/>
        <v>-246.9000000000001</v>
      </c>
      <c r="I16" s="127">
        <f t="shared" si="1"/>
        <v>-328</v>
      </c>
      <c r="J16" s="69">
        <f t="shared" si="1"/>
        <v>0</v>
      </c>
      <c r="K16" s="127">
        <f t="shared" si="1"/>
        <v>0</v>
      </c>
      <c r="L16" s="69">
        <f t="shared" si="1"/>
        <v>0</v>
      </c>
      <c r="M16" s="127">
        <f t="shared" si="1"/>
        <v>0</v>
      </c>
      <c r="N16" s="69">
        <f t="shared" si="1"/>
        <v>0</v>
      </c>
      <c r="O16" s="127">
        <f t="shared" si="1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5.75" customHeight="1">
      <c r="A17" s="280"/>
      <c r="B17" s="44" t="s">
        <v>59</v>
      </c>
      <c r="C17" s="43"/>
      <c r="D17" s="43"/>
      <c r="E17" s="34"/>
      <c r="F17" s="213"/>
      <c r="G17" s="214"/>
      <c r="H17" s="118"/>
      <c r="I17" s="119"/>
      <c r="J17" s="70"/>
      <c r="K17" s="117"/>
      <c r="L17" s="70"/>
      <c r="M17" s="116"/>
      <c r="N17" s="118"/>
      <c r="O17" s="128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.75" customHeight="1">
      <c r="A18" s="281"/>
      <c r="B18" s="47" t="s">
        <v>60</v>
      </c>
      <c r="C18" s="31"/>
      <c r="D18" s="31"/>
      <c r="E18" s="17"/>
      <c r="F18" s="129"/>
      <c r="G18" s="130"/>
      <c r="H18" s="131"/>
      <c r="I18" s="132"/>
      <c r="J18" s="131"/>
      <c r="K18" s="132"/>
      <c r="L18" s="131"/>
      <c r="M18" s="132"/>
      <c r="N18" s="131"/>
      <c r="O18" s="133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.75" customHeight="1">
      <c r="A19" s="280" t="s">
        <v>84</v>
      </c>
      <c r="B19" s="50" t="s">
        <v>61</v>
      </c>
      <c r="C19" s="51"/>
      <c r="D19" s="51"/>
      <c r="E19" s="96"/>
      <c r="F19" s="65">
        <v>549.9</v>
      </c>
      <c r="G19" s="134">
        <v>734</v>
      </c>
      <c r="H19" s="66">
        <v>0</v>
      </c>
      <c r="I19" s="135">
        <v>600</v>
      </c>
      <c r="J19" s="66"/>
      <c r="K19" s="136"/>
      <c r="L19" s="66"/>
      <c r="M19" s="135"/>
      <c r="N19" s="66"/>
      <c r="O19" s="136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5.75" customHeight="1">
      <c r="A20" s="280"/>
      <c r="B20" s="19"/>
      <c r="C20" s="30" t="s">
        <v>62</v>
      </c>
      <c r="D20" s="43"/>
      <c r="E20" s="91"/>
      <c r="F20" s="69">
        <v>535</v>
      </c>
      <c r="G20" s="127">
        <v>670</v>
      </c>
      <c r="H20" s="70">
        <v>0</v>
      </c>
      <c r="I20" s="116">
        <v>0</v>
      </c>
      <c r="J20" s="70"/>
      <c r="K20" s="119"/>
      <c r="L20" s="70"/>
      <c r="M20" s="116"/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5.75" customHeight="1">
      <c r="A21" s="280"/>
      <c r="B21" s="9" t="s">
        <v>63</v>
      </c>
      <c r="C21" s="63"/>
      <c r="D21" s="63"/>
      <c r="E21" s="90" t="s">
        <v>157</v>
      </c>
      <c r="F21" s="137">
        <v>549.9</v>
      </c>
      <c r="G21" s="138">
        <v>734</v>
      </c>
      <c r="H21" s="120">
        <v>0</v>
      </c>
      <c r="I21" s="122">
        <v>600</v>
      </c>
      <c r="J21" s="120"/>
      <c r="K21" s="123"/>
      <c r="L21" s="120"/>
      <c r="M21" s="122"/>
      <c r="N21" s="120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5.75" customHeight="1">
      <c r="A22" s="280"/>
      <c r="B22" s="50" t="s">
        <v>64</v>
      </c>
      <c r="C22" s="51"/>
      <c r="D22" s="51"/>
      <c r="E22" s="96" t="s">
        <v>158</v>
      </c>
      <c r="F22" s="65">
        <v>1144.2</v>
      </c>
      <c r="G22" s="134">
        <v>1171</v>
      </c>
      <c r="H22" s="66">
        <v>29.6</v>
      </c>
      <c r="I22" s="135">
        <v>797</v>
      </c>
      <c r="J22" s="66"/>
      <c r="K22" s="136"/>
      <c r="L22" s="66"/>
      <c r="M22" s="135"/>
      <c r="N22" s="66"/>
      <c r="O22" s="136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5.75" customHeight="1">
      <c r="A23" s="280"/>
      <c r="B23" s="7" t="s">
        <v>65</v>
      </c>
      <c r="C23" s="52" t="s">
        <v>66</v>
      </c>
      <c r="D23" s="53"/>
      <c r="E23" s="95"/>
      <c r="F23" s="67">
        <v>504.2</v>
      </c>
      <c r="G23" s="124">
        <v>454</v>
      </c>
      <c r="H23" s="68">
        <v>0</v>
      </c>
      <c r="I23" s="125"/>
      <c r="J23" s="68"/>
      <c r="K23" s="126"/>
      <c r="L23" s="68"/>
      <c r="M23" s="125"/>
      <c r="N23" s="68"/>
      <c r="O23" s="126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5.75" customHeight="1">
      <c r="A24" s="280"/>
      <c r="B24" s="44" t="s">
        <v>159</v>
      </c>
      <c r="C24" s="43"/>
      <c r="D24" s="43"/>
      <c r="E24" s="91" t="s">
        <v>160</v>
      </c>
      <c r="F24" s="69">
        <f aca="true" t="shared" si="2" ref="F24:O24">F21-F22</f>
        <v>-594.3000000000001</v>
      </c>
      <c r="G24" s="127">
        <f t="shared" si="2"/>
        <v>-437</v>
      </c>
      <c r="H24" s="69">
        <f t="shared" si="2"/>
        <v>-29.6</v>
      </c>
      <c r="I24" s="127">
        <f t="shared" si="2"/>
        <v>-197</v>
      </c>
      <c r="J24" s="69">
        <f t="shared" si="2"/>
        <v>0</v>
      </c>
      <c r="K24" s="127">
        <f t="shared" si="2"/>
        <v>0</v>
      </c>
      <c r="L24" s="69">
        <f t="shared" si="2"/>
        <v>0</v>
      </c>
      <c r="M24" s="127">
        <f t="shared" si="2"/>
        <v>0</v>
      </c>
      <c r="N24" s="69">
        <f t="shared" si="2"/>
        <v>0</v>
      </c>
      <c r="O24" s="127">
        <f t="shared" si="2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5.75" customHeight="1">
      <c r="A25" s="280"/>
      <c r="B25" s="101" t="s">
        <v>67</v>
      </c>
      <c r="C25" s="53"/>
      <c r="D25" s="53"/>
      <c r="E25" s="282" t="s">
        <v>161</v>
      </c>
      <c r="F25" s="294">
        <v>594.3000000000001</v>
      </c>
      <c r="G25" s="292">
        <v>437</v>
      </c>
      <c r="H25" s="290">
        <v>29.6</v>
      </c>
      <c r="I25" s="292">
        <v>197</v>
      </c>
      <c r="J25" s="290"/>
      <c r="K25" s="292"/>
      <c r="L25" s="290"/>
      <c r="M25" s="292"/>
      <c r="N25" s="290"/>
      <c r="O25" s="292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.75" customHeight="1">
      <c r="A26" s="280"/>
      <c r="B26" s="9" t="s">
        <v>68</v>
      </c>
      <c r="C26" s="63"/>
      <c r="D26" s="63"/>
      <c r="E26" s="283"/>
      <c r="F26" s="295"/>
      <c r="G26" s="293"/>
      <c r="H26" s="291"/>
      <c r="I26" s="293"/>
      <c r="J26" s="291"/>
      <c r="K26" s="293"/>
      <c r="L26" s="291"/>
      <c r="M26" s="293"/>
      <c r="N26" s="291"/>
      <c r="O26" s="293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5.75" customHeight="1">
      <c r="A27" s="281"/>
      <c r="B27" s="47" t="s">
        <v>162</v>
      </c>
      <c r="C27" s="31"/>
      <c r="D27" s="31"/>
      <c r="E27" s="92" t="s">
        <v>163</v>
      </c>
      <c r="F27" s="73">
        <f aca="true" t="shared" si="3" ref="F27:O27">F24+F25</f>
        <v>0</v>
      </c>
      <c r="G27" s="139">
        <f t="shared" si="3"/>
        <v>0</v>
      </c>
      <c r="H27" s="73">
        <f t="shared" si="3"/>
        <v>0</v>
      </c>
      <c r="I27" s="139">
        <f t="shared" si="3"/>
        <v>0</v>
      </c>
      <c r="J27" s="73">
        <f t="shared" si="3"/>
        <v>0</v>
      </c>
      <c r="K27" s="139">
        <f t="shared" si="3"/>
        <v>0</v>
      </c>
      <c r="L27" s="73">
        <f t="shared" si="3"/>
        <v>0</v>
      </c>
      <c r="M27" s="139">
        <f t="shared" si="3"/>
        <v>0</v>
      </c>
      <c r="N27" s="73">
        <f t="shared" si="3"/>
        <v>0</v>
      </c>
      <c r="O27" s="139">
        <f t="shared" si="3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5.75" customHeight="1">
      <c r="A28" s="13"/>
      <c r="F28" s="114"/>
      <c r="G28" s="114"/>
      <c r="H28" s="114"/>
      <c r="I28" s="114"/>
      <c r="J28" s="114"/>
      <c r="K28" s="114"/>
      <c r="L28" s="140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75" customHeight="1">
      <c r="A29" s="31"/>
      <c r="F29" s="114"/>
      <c r="G29" s="114"/>
      <c r="H29" s="114"/>
      <c r="I29" s="114"/>
      <c r="J29" s="141"/>
      <c r="K29" s="141"/>
      <c r="L29" s="140"/>
      <c r="M29" s="114"/>
      <c r="N29" s="114"/>
      <c r="O29" s="141" t="s">
        <v>164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1"/>
    </row>
    <row r="30" spans="1:25" ht="15.75" customHeight="1">
      <c r="A30" s="273" t="s">
        <v>69</v>
      </c>
      <c r="B30" s="274"/>
      <c r="C30" s="274"/>
      <c r="D30" s="274"/>
      <c r="E30" s="275"/>
      <c r="F30" s="297"/>
      <c r="G30" s="298"/>
      <c r="H30" s="297"/>
      <c r="I30" s="298"/>
      <c r="J30" s="297"/>
      <c r="K30" s="298"/>
      <c r="L30" s="297"/>
      <c r="M30" s="298"/>
      <c r="N30" s="297"/>
      <c r="O30" s="298"/>
      <c r="P30" s="142"/>
      <c r="Q30" s="140"/>
      <c r="R30" s="142"/>
      <c r="S30" s="140"/>
      <c r="T30" s="142"/>
      <c r="U30" s="140"/>
      <c r="V30" s="142"/>
      <c r="W30" s="140"/>
      <c r="X30" s="142"/>
      <c r="Y30" s="140"/>
    </row>
    <row r="31" spans="1:25" ht="15.75" customHeight="1">
      <c r="A31" s="276"/>
      <c r="B31" s="277"/>
      <c r="C31" s="277"/>
      <c r="D31" s="277"/>
      <c r="E31" s="278"/>
      <c r="F31" s="109" t="s">
        <v>246</v>
      </c>
      <c r="G31" s="38" t="s">
        <v>2</v>
      </c>
      <c r="H31" s="109" t="s">
        <v>246</v>
      </c>
      <c r="I31" s="38" t="s">
        <v>2</v>
      </c>
      <c r="J31" s="109" t="s">
        <v>246</v>
      </c>
      <c r="K31" s="38" t="s">
        <v>2</v>
      </c>
      <c r="L31" s="109" t="s">
        <v>246</v>
      </c>
      <c r="M31" s="38" t="s">
        <v>2</v>
      </c>
      <c r="N31" s="109" t="s">
        <v>246</v>
      </c>
      <c r="O31" s="212" t="s">
        <v>2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279" t="s">
        <v>85</v>
      </c>
      <c r="B32" s="55" t="s">
        <v>50</v>
      </c>
      <c r="C32" s="56"/>
      <c r="D32" s="56"/>
      <c r="E32" s="15" t="s">
        <v>41</v>
      </c>
      <c r="F32" s="66"/>
      <c r="G32" s="147"/>
      <c r="H32" s="110"/>
      <c r="I32" s="112"/>
      <c r="J32" s="110"/>
      <c r="K32" s="113"/>
      <c r="L32" s="66"/>
      <c r="M32" s="147"/>
      <c r="N32" s="110"/>
      <c r="O32" s="148"/>
      <c r="P32" s="147"/>
      <c r="Q32" s="147"/>
      <c r="R32" s="147"/>
      <c r="S32" s="147"/>
      <c r="T32" s="149"/>
      <c r="U32" s="149"/>
      <c r="V32" s="147"/>
      <c r="W32" s="147"/>
      <c r="X32" s="149"/>
      <c r="Y32" s="149"/>
    </row>
    <row r="33" spans="1:25" ht="15.75" customHeight="1">
      <c r="A33" s="286"/>
      <c r="B33" s="8"/>
      <c r="C33" s="52" t="s">
        <v>70</v>
      </c>
      <c r="D33" s="53"/>
      <c r="E33" s="99"/>
      <c r="F33" s="68"/>
      <c r="G33" s="150"/>
      <c r="H33" s="68"/>
      <c r="I33" s="125"/>
      <c r="J33" s="68"/>
      <c r="K33" s="126"/>
      <c r="L33" s="68"/>
      <c r="M33" s="150"/>
      <c r="N33" s="68"/>
      <c r="O33" s="124"/>
      <c r="P33" s="147"/>
      <c r="Q33" s="147"/>
      <c r="R33" s="147"/>
      <c r="S33" s="147"/>
      <c r="T33" s="149"/>
      <c r="U33" s="149"/>
      <c r="V33" s="147"/>
      <c r="W33" s="147"/>
      <c r="X33" s="149"/>
      <c r="Y33" s="149"/>
    </row>
    <row r="34" spans="1:25" ht="15.75" customHeight="1">
      <c r="A34" s="286"/>
      <c r="B34" s="8"/>
      <c r="C34" s="24"/>
      <c r="D34" s="30" t="s">
        <v>71</v>
      </c>
      <c r="E34" s="94"/>
      <c r="F34" s="70"/>
      <c r="G34" s="115"/>
      <c r="H34" s="70"/>
      <c r="I34" s="116"/>
      <c r="J34" s="70"/>
      <c r="K34" s="117"/>
      <c r="L34" s="70"/>
      <c r="M34" s="115"/>
      <c r="N34" s="70"/>
      <c r="O34" s="127"/>
      <c r="P34" s="147"/>
      <c r="Q34" s="147"/>
      <c r="R34" s="147"/>
      <c r="S34" s="147"/>
      <c r="T34" s="149"/>
      <c r="U34" s="149"/>
      <c r="V34" s="147"/>
      <c r="W34" s="147"/>
      <c r="X34" s="149"/>
      <c r="Y34" s="149"/>
    </row>
    <row r="35" spans="1:25" ht="15.75" customHeight="1">
      <c r="A35" s="286"/>
      <c r="B35" s="10"/>
      <c r="C35" s="62" t="s">
        <v>72</v>
      </c>
      <c r="D35" s="63"/>
      <c r="E35" s="100"/>
      <c r="F35" s="120"/>
      <c r="G35" s="121"/>
      <c r="H35" s="120"/>
      <c r="I35" s="122"/>
      <c r="J35" s="151"/>
      <c r="K35" s="152"/>
      <c r="L35" s="120"/>
      <c r="M35" s="121"/>
      <c r="N35" s="120"/>
      <c r="O35" s="138"/>
      <c r="P35" s="147"/>
      <c r="Q35" s="147"/>
      <c r="R35" s="147"/>
      <c r="S35" s="147"/>
      <c r="T35" s="149"/>
      <c r="U35" s="149"/>
      <c r="V35" s="147"/>
      <c r="W35" s="147"/>
      <c r="X35" s="149"/>
      <c r="Y35" s="149"/>
    </row>
    <row r="36" spans="1:25" ht="15.75" customHeight="1">
      <c r="A36" s="286"/>
      <c r="B36" s="50" t="s">
        <v>53</v>
      </c>
      <c r="C36" s="51"/>
      <c r="D36" s="51"/>
      <c r="E36" s="15" t="s">
        <v>42</v>
      </c>
      <c r="F36" s="66"/>
      <c r="G36" s="147"/>
      <c r="H36" s="66"/>
      <c r="I36" s="135"/>
      <c r="J36" s="66"/>
      <c r="K36" s="136"/>
      <c r="L36" s="66"/>
      <c r="M36" s="147"/>
      <c r="N36" s="66"/>
      <c r="O36" s="134"/>
      <c r="P36" s="147"/>
      <c r="Q36" s="147"/>
      <c r="R36" s="147"/>
      <c r="S36" s="147"/>
      <c r="T36" s="147"/>
      <c r="U36" s="147"/>
      <c r="V36" s="147"/>
      <c r="W36" s="147"/>
      <c r="X36" s="149"/>
      <c r="Y36" s="149"/>
    </row>
    <row r="37" spans="1:25" ht="15.75" customHeight="1">
      <c r="A37" s="286"/>
      <c r="B37" s="8"/>
      <c r="C37" s="30" t="s">
        <v>73</v>
      </c>
      <c r="D37" s="43"/>
      <c r="E37" s="94"/>
      <c r="F37" s="70"/>
      <c r="G37" s="115"/>
      <c r="H37" s="70"/>
      <c r="I37" s="116"/>
      <c r="J37" s="70"/>
      <c r="K37" s="117"/>
      <c r="L37" s="70"/>
      <c r="M37" s="115"/>
      <c r="N37" s="70"/>
      <c r="O37" s="127"/>
      <c r="P37" s="147"/>
      <c r="Q37" s="147"/>
      <c r="R37" s="147"/>
      <c r="S37" s="147"/>
      <c r="T37" s="147"/>
      <c r="U37" s="147"/>
      <c r="V37" s="147"/>
      <c r="W37" s="147"/>
      <c r="X37" s="149"/>
      <c r="Y37" s="149"/>
    </row>
    <row r="38" spans="1:25" ht="15.75" customHeight="1">
      <c r="A38" s="286"/>
      <c r="B38" s="10"/>
      <c r="C38" s="30" t="s">
        <v>74</v>
      </c>
      <c r="D38" s="43"/>
      <c r="E38" s="94"/>
      <c r="F38" s="69"/>
      <c r="G38" s="127"/>
      <c r="H38" s="70"/>
      <c r="I38" s="116"/>
      <c r="J38" s="70"/>
      <c r="K38" s="152"/>
      <c r="L38" s="70"/>
      <c r="M38" s="115"/>
      <c r="N38" s="70"/>
      <c r="O38" s="127"/>
      <c r="P38" s="147"/>
      <c r="Q38" s="147"/>
      <c r="R38" s="149"/>
      <c r="S38" s="149"/>
      <c r="T38" s="147"/>
      <c r="U38" s="147"/>
      <c r="V38" s="147"/>
      <c r="W38" s="147"/>
      <c r="X38" s="149"/>
      <c r="Y38" s="149"/>
    </row>
    <row r="39" spans="1:25" ht="15.75" customHeight="1">
      <c r="A39" s="287"/>
      <c r="B39" s="11" t="s">
        <v>75</v>
      </c>
      <c r="C39" s="12"/>
      <c r="D39" s="12"/>
      <c r="E39" s="98" t="s">
        <v>165</v>
      </c>
      <c r="F39" s="73">
        <f aca="true" t="shared" si="4" ref="F39:O39">F32-F36</f>
        <v>0</v>
      </c>
      <c r="G39" s="139">
        <f t="shared" si="4"/>
        <v>0</v>
      </c>
      <c r="H39" s="73">
        <f t="shared" si="4"/>
        <v>0</v>
      </c>
      <c r="I39" s="139">
        <f t="shared" si="4"/>
        <v>0</v>
      </c>
      <c r="J39" s="73">
        <f t="shared" si="4"/>
        <v>0</v>
      </c>
      <c r="K39" s="139">
        <f t="shared" si="4"/>
        <v>0</v>
      </c>
      <c r="L39" s="73">
        <f t="shared" si="4"/>
        <v>0</v>
      </c>
      <c r="M39" s="139">
        <f t="shared" si="4"/>
        <v>0</v>
      </c>
      <c r="N39" s="73">
        <f t="shared" si="4"/>
        <v>0</v>
      </c>
      <c r="O39" s="139">
        <f t="shared" si="4"/>
        <v>0</v>
      </c>
      <c r="P39" s="147"/>
      <c r="Q39" s="147"/>
      <c r="R39" s="147"/>
      <c r="S39" s="147"/>
      <c r="T39" s="147"/>
      <c r="U39" s="147"/>
      <c r="V39" s="147"/>
      <c r="W39" s="147"/>
      <c r="X39" s="149"/>
      <c r="Y39" s="149"/>
    </row>
    <row r="40" spans="1:25" ht="15.75" customHeight="1">
      <c r="A40" s="279" t="s">
        <v>86</v>
      </c>
      <c r="B40" s="50" t="s">
        <v>76</v>
      </c>
      <c r="C40" s="51"/>
      <c r="D40" s="51"/>
      <c r="E40" s="15" t="s">
        <v>44</v>
      </c>
      <c r="F40" s="65"/>
      <c r="G40" s="134"/>
      <c r="H40" s="66"/>
      <c r="I40" s="135"/>
      <c r="J40" s="66"/>
      <c r="K40" s="136"/>
      <c r="L40" s="66"/>
      <c r="M40" s="147"/>
      <c r="N40" s="66"/>
      <c r="O40" s="134"/>
      <c r="P40" s="147"/>
      <c r="Q40" s="147"/>
      <c r="R40" s="147"/>
      <c r="S40" s="147"/>
      <c r="T40" s="149"/>
      <c r="U40" s="149"/>
      <c r="V40" s="149"/>
      <c r="W40" s="149"/>
      <c r="X40" s="147"/>
      <c r="Y40" s="147"/>
    </row>
    <row r="41" spans="1:25" ht="15.75" customHeight="1">
      <c r="A41" s="288"/>
      <c r="B41" s="10"/>
      <c r="C41" s="30" t="s">
        <v>77</v>
      </c>
      <c r="D41" s="43"/>
      <c r="E41" s="94"/>
      <c r="F41" s="153"/>
      <c r="G41" s="154"/>
      <c r="H41" s="151"/>
      <c r="I41" s="152"/>
      <c r="J41" s="70"/>
      <c r="K41" s="117"/>
      <c r="L41" s="70"/>
      <c r="M41" s="115"/>
      <c r="N41" s="70"/>
      <c r="O41" s="127"/>
      <c r="P41" s="149"/>
      <c r="Q41" s="149"/>
      <c r="R41" s="149"/>
      <c r="S41" s="149"/>
      <c r="T41" s="149"/>
      <c r="U41" s="149"/>
      <c r="V41" s="149"/>
      <c r="W41" s="149"/>
      <c r="X41" s="147"/>
      <c r="Y41" s="147"/>
    </row>
    <row r="42" spans="1:25" ht="15.75" customHeight="1">
      <c r="A42" s="288"/>
      <c r="B42" s="50" t="s">
        <v>64</v>
      </c>
      <c r="C42" s="51"/>
      <c r="D42" s="51"/>
      <c r="E42" s="15" t="s">
        <v>45</v>
      </c>
      <c r="F42" s="65"/>
      <c r="G42" s="134"/>
      <c r="H42" s="66"/>
      <c r="I42" s="135"/>
      <c r="J42" s="66"/>
      <c r="K42" s="136"/>
      <c r="L42" s="66"/>
      <c r="M42" s="147"/>
      <c r="N42" s="66"/>
      <c r="O42" s="134"/>
      <c r="P42" s="147"/>
      <c r="Q42" s="147"/>
      <c r="R42" s="147"/>
      <c r="S42" s="147"/>
      <c r="T42" s="149"/>
      <c r="U42" s="149"/>
      <c r="V42" s="147"/>
      <c r="W42" s="147"/>
      <c r="X42" s="147"/>
      <c r="Y42" s="147"/>
    </row>
    <row r="43" spans="1:25" ht="15.75" customHeight="1">
      <c r="A43" s="288"/>
      <c r="B43" s="10"/>
      <c r="C43" s="30" t="s">
        <v>78</v>
      </c>
      <c r="D43" s="43"/>
      <c r="E43" s="94"/>
      <c r="F43" s="69"/>
      <c r="G43" s="127"/>
      <c r="H43" s="70"/>
      <c r="I43" s="116"/>
      <c r="J43" s="151"/>
      <c r="K43" s="152"/>
      <c r="L43" s="70"/>
      <c r="M43" s="115"/>
      <c r="N43" s="70"/>
      <c r="O43" s="127"/>
      <c r="P43" s="147"/>
      <c r="Q43" s="147"/>
      <c r="R43" s="149"/>
      <c r="S43" s="147"/>
      <c r="T43" s="149"/>
      <c r="U43" s="149"/>
      <c r="V43" s="147"/>
      <c r="W43" s="147"/>
      <c r="X43" s="149"/>
      <c r="Y43" s="149"/>
    </row>
    <row r="44" spans="1:25" ht="15.75" customHeight="1">
      <c r="A44" s="289"/>
      <c r="B44" s="47" t="s">
        <v>75</v>
      </c>
      <c r="C44" s="31"/>
      <c r="D44" s="31"/>
      <c r="E44" s="98" t="s">
        <v>166</v>
      </c>
      <c r="F44" s="129">
        <f aca="true" t="shared" si="5" ref="F44:O44">F40-F42</f>
        <v>0</v>
      </c>
      <c r="G44" s="130">
        <f t="shared" si="5"/>
        <v>0</v>
      </c>
      <c r="H44" s="129">
        <f t="shared" si="5"/>
        <v>0</v>
      </c>
      <c r="I44" s="130">
        <f t="shared" si="5"/>
        <v>0</v>
      </c>
      <c r="J44" s="129">
        <f t="shared" si="5"/>
        <v>0</v>
      </c>
      <c r="K44" s="130">
        <f t="shared" si="5"/>
        <v>0</v>
      </c>
      <c r="L44" s="129">
        <f t="shared" si="5"/>
        <v>0</v>
      </c>
      <c r="M44" s="130">
        <f t="shared" si="5"/>
        <v>0</v>
      </c>
      <c r="N44" s="129">
        <f t="shared" si="5"/>
        <v>0</v>
      </c>
      <c r="O44" s="130">
        <f t="shared" si="5"/>
        <v>0</v>
      </c>
      <c r="P44" s="149"/>
      <c r="Q44" s="149"/>
      <c r="R44" s="147"/>
      <c r="S44" s="147"/>
      <c r="T44" s="149"/>
      <c r="U44" s="149"/>
      <c r="V44" s="147"/>
      <c r="W44" s="147"/>
      <c r="X44" s="147"/>
      <c r="Y44" s="147"/>
    </row>
    <row r="45" spans="1:25" ht="15.75" customHeight="1">
      <c r="A45" s="264" t="s">
        <v>87</v>
      </c>
      <c r="B45" s="25" t="s">
        <v>79</v>
      </c>
      <c r="C45" s="20"/>
      <c r="D45" s="20"/>
      <c r="E45" s="97" t="s">
        <v>167</v>
      </c>
      <c r="F45" s="155">
        <f aca="true" t="shared" si="6" ref="F45:O45">F39+F44</f>
        <v>0</v>
      </c>
      <c r="G45" s="156">
        <f t="shared" si="6"/>
        <v>0</v>
      </c>
      <c r="H45" s="155">
        <f t="shared" si="6"/>
        <v>0</v>
      </c>
      <c r="I45" s="156">
        <f t="shared" si="6"/>
        <v>0</v>
      </c>
      <c r="J45" s="155">
        <f t="shared" si="6"/>
        <v>0</v>
      </c>
      <c r="K45" s="156">
        <f t="shared" si="6"/>
        <v>0</v>
      </c>
      <c r="L45" s="155">
        <f t="shared" si="6"/>
        <v>0</v>
      </c>
      <c r="M45" s="156">
        <f t="shared" si="6"/>
        <v>0</v>
      </c>
      <c r="N45" s="155">
        <f t="shared" si="6"/>
        <v>0</v>
      </c>
      <c r="O45" s="156">
        <f t="shared" si="6"/>
        <v>0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</row>
    <row r="46" spans="1:25" ht="15.75" customHeight="1">
      <c r="A46" s="265"/>
      <c r="B46" s="44" t="s">
        <v>80</v>
      </c>
      <c r="C46" s="43"/>
      <c r="D46" s="43"/>
      <c r="E46" s="43"/>
      <c r="F46" s="153"/>
      <c r="G46" s="154"/>
      <c r="H46" s="151"/>
      <c r="I46" s="152"/>
      <c r="J46" s="151"/>
      <c r="K46" s="152"/>
      <c r="L46" s="70"/>
      <c r="M46" s="115"/>
      <c r="N46" s="151"/>
      <c r="O46" s="128"/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1:25" ht="15.75" customHeight="1">
      <c r="A47" s="265"/>
      <c r="B47" s="44" t="s">
        <v>81</v>
      </c>
      <c r="C47" s="43"/>
      <c r="D47" s="43"/>
      <c r="E47" s="43"/>
      <c r="F47" s="70"/>
      <c r="G47" s="115"/>
      <c r="H47" s="70"/>
      <c r="I47" s="116"/>
      <c r="J47" s="70"/>
      <c r="K47" s="117"/>
      <c r="L47" s="70"/>
      <c r="M47" s="115"/>
      <c r="N47" s="70"/>
      <c r="O47" s="127"/>
      <c r="P47" s="147"/>
      <c r="Q47" s="147"/>
      <c r="R47" s="147"/>
      <c r="S47" s="147"/>
      <c r="T47" s="147"/>
      <c r="U47" s="147"/>
      <c r="V47" s="147"/>
      <c r="W47" s="147"/>
      <c r="X47" s="147"/>
      <c r="Y47" s="147"/>
    </row>
    <row r="48" spans="1:25" ht="15.75" customHeight="1">
      <c r="A48" s="266"/>
      <c r="B48" s="47" t="s">
        <v>82</v>
      </c>
      <c r="C48" s="31"/>
      <c r="D48" s="31"/>
      <c r="E48" s="31"/>
      <c r="F48" s="74"/>
      <c r="G48" s="157"/>
      <c r="H48" s="74"/>
      <c r="I48" s="158"/>
      <c r="J48" s="74"/>
      <c r="K48" s="159"/>
      <c r="L48" s="74"/>
      <c r="M48" s="157"/>
      <c r="N48" s="74"/>
      <c r="O48" s="139"/>
      <c r="P48" s="147"/>
      <c r="Q48" s="147"/>
      <c r="R48" s="147"/>
      <c r="S48" s="147"/>
      <c r="T48" s="147"/>
      <c r="U48" s="147"/>
      <c r="V48" s="147"/>
      <c r="W48" s="147"/>
      <c r="X48" s="147"/>
      <c r="Y48" s="147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view="pageBreakPreview" zoomScale="85" zoomScaleSheetLayoutView="85" zoomScalePageLayoutView="0" workbookViewId="0" topLeftCell="A1">
      <selection activeCell="C2" sqref="C2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6" width="12.59765625" style="2" customWidth="1"/>
    <col min="17" max="16384" width="9" style="2" customWidth="1"/>
  </cols>
  <sheetData>
    <row r="1" spans="1:4" ht="33.75" customHeight="1">
      <c r="A1" s="162" t="s">
        <v>0</v>
      </c>
      <c r="B1" s="162"/>
      <c r="C1" s="215" t="s">
        <v>259</v>
      </c>
      <c r="D1" s="216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6" ht="15" customHeight="1">
      <c r="A5" s="217"/>
      <c r="B5" s="217" t="s">
        <v>247</v>
      </c>
      <c r="C5" s="217"/>
      <c r="D5" s="217"/>
      <c r="H5" s="37"/>
      <c r="L5" s="37"/>
      <c r="N5" s="37"/>
      <c r="P5" s="37" t="s">
        <v>170</v>
      </c>
    </row>
    <row r="6" spans="1:16" ht="15" customHeight="1">
      <c r="A6" s="218"/>
      <c r="B6" s="219"/>
      <c r="C6" s="219"/>
      <c r="D6" s="219"/>
      <c r="E6" s="301" t="s">
        <v>253</v>
      </c>
      <c r="F6" s="302"/>
      <c r="G6" s="301" t="s">
        <v>254</v>
      </c>
      <c r="H6" s="302"/>
      <c r="I6" s="220" t="s">
        <v>255</v>
      </c>
      <c r="J6" s="221"/>
      <c r="K6" s="301" t="s">
        <v>256</v>
      </c>
      <c r="L6" s="302"/>
      <c r="M6" s="301" t="s">
        <v>257</v>
      </c>
      <c r="N6" s="302"/>
      <c r="O6" s="301" t="s">
        <v>258</v>
      </c>
      <c r="P6" s="302"/>
    </row>
    <row r="7" spans="1:16" ht="15" customHeight="1">
      <c r="A7" s="59"/>
      <c r="B7" s="60"/>
      <c r="C7" s="60"/>
      <c r="D7" s="60"/>
      <c r="E7" s="222" t="s">
        <v>246</v>
      </c>
      <c r="F7" s="223" t="s">
        <v>2</v>
      </c>
      <c r="G7" s="222" t="s">
        <v>246</v>
      </c>
      <c r="H7" s="223" t="s">
        <v>2</v>
      </c>
      <c r="I7" s="222" t="s">
        <v>246</v>
      </c>
      <c r="J7" s="223" t="s">
        <v>2</v>
      </c>
      <c r="K7" s="222" t="s">
        <v>246</v>
      </c>
      <c r="L7" s="223" t="s">
        <v>2</v>
      </c>
      <c r="M7" s="222" t="s">
        <v>246</v>
      </c>
      <c r="N7" s="223" t="s">
        <v>2</v>
      </c>
      <c r="O7" s="222" t="s">
        <v>246</v>
      </c>
      <c r="P7" s="253" t="s">
        <v>2</v>
      </c>
    </row>
    <row r="8" spans="1:16" ht="18" customHeight="1">
      <c r="A8" s="255" t="s">
        <v>171</v>
      </c>
      <c r="B8" s="224" t="s">
        <v>172</v>
      </c>
      <c r="C8" s="225"/>
      <c r="D8" s="225"/>
      <c r="E8" s="226">
        <v>1</v>
      </c>
      <c r="F8" s="227">
        <v>1</v>
      </c>
      <c r="G8" s="226">
        <v>1</v>
      </c>
      <c r="H8" s="228">
        <v>1</v>
      </c>
      <c r="I8" s="226">
        <v>3</v>
      </c>
      <c r="J8" s="227">
        <v>3</v>
      </c>
      <c r="K8" s="226">
        <v>1</v>
      </c>
      <c r="L8" s="228">
        <v>1</v>
      </c>
      <c r="M8" s="226">
        <v>1</v>
      </c>
      <c r="N8" s="228">
        <v>1</v>
      </c>
      <c r="O8" s="226">
        <v>1</v>
      </c>
      <c r="P8" s="228">
        <v>1</v>
      </c>
    </row>
    <row r="9" spans="1:16" ht="18" customHeight="1">
      <c r="A9" s="256"/>
      <c r="B9" s="255" t="s">
        <v>173</v>
      </c>
      <c r="C9" s="181" t="s">
        <v>174</v>
      </c>
      <c r="D9" s="182"/>
      <c r="E9" s="229">
        <v>6895</v>
      </c>
      <c r="F9" s="230">
        <v>6895</v>
      </c>
      <c r="G9" s="229">
        <v>50</v>
      </c>
      <c r="H9" s="231">
        <v>50</v>
      </c>
      <c r="I9" s="229">
        <v>10</v>
      </c>
      <c r="J9" s="230">
        <v>10</v>
      </c>
      <c r="K9" s="229">
        <v>51</v>
      </c>
      <c r="L9" s="231">
        <v>51</v>
      </c>
      <c r="M9" s="229">
        <v>15</v>
      </c>
      <c r="N9" s="231">
        <v>15</v>
      </c>
      <c r="O9" s="229">
        <v>90</v>
      </c>
      <c r="P9" s="231">
        <v>90</v>
      </c>
    </row>
    <row r="10" spans="1:16" ht="18" customHeight="1">
      <c r="A10" s="256"/>
      <c r="B10" s="256"/>
      <c r="C10" s="44" t="s">
        <v>175</v>
      </c>
      <c r="D10" s="43"/>
      <c r="E10" s="232">
        <v>6895</v>
      </c>
      <c r="F10" s="233">
        <v>6895</v>
      </c>
      <c r="G10" s="232">
        <v>50</v>
      </c>
      <c r="H10" s="234">
        <v>50</v>
      </c>
      <c r="I10" s="232">
        <v>7</v>
      </c>
      <c r="J10" s="233">
        <v>7</v>
      </c>
      <c r="K10" s="232">
        <v>30</v>
      </c>
      <c r="L10" s="234">
        <v>30</v>
      </c>
      <c r="M10" s="232">
        <v>15</v>
      </c>
      <c r="N10" s="234">
        <v>15</v>
      </c>
      <c r="O10" s="232">
        <v>90</v>
      </c>
      <c r="P10" s="234">
        <v>90</v>
      </c>
    </row>
    <row r="11" spans="1:16" ht="18" customHeight="1">
      <c r="A11" s="256"/>
      <c r="B11" s="256"/>
      <c r="C11" s="44" t="s">
        <v>176</v>
      </c>
      <c r="D11" s="43"/>
      <c r="E11" s="232">
        <v>0</v>
      </c>
      <c r="F11" s="233">
        <v>0</v>
      </c>
      <c r="G11" s="232">
        <v>0</v>
      </c>
      <c r="H11" s="234">
        <v>0</v>
      </c>
      <c r="I11" s="232">
        <v>3</v>
      </c>
      <c r="J11" s="233">
        <v>3</v>
      </c>
      <c r="K11" s="232">
        <v>0</v>
      </c>
      <c r="L11" s="234">
        <v>0</v>
      </c>
      <c r="M11" s="232">
        <v>0</v>
      </c>
      <c r="N11" s="234">
        <v>0</v>
      </c>
      <c r="O11" s="232">
        <v>0</v>
      </c>
      <c r="P11" s="234">
        <v>0</v>
      </c>
    </row>
    <row r="12" spans="1:16" ht="18" customHeight="1">
      <c r="A12" s="256"/>
      <c r="B12" s="256"/>
      <c r="C12" s="44" t="s">
        <v>177</v>
      </c>
      <c r="D12" s="43"/>
      <c r="E12" s="232">
        <v>0</v>
      </c>
      <c r="F12" s="233">
        <v>0</v>
      </c>
      <c r="G12" s="232">
        <v>0</v>
      </c>
      <c r="H12" s="234">
        <v>0</v>
      </c>
      <c r="I12" s="232">
        <v>0</v>
      </c>
      <c r="J12" s="233">
        <v>0</v>
      </c>
      <c r="K12" s="232">
        <v>0</v>
      </c>
      <c r="L12" s="234">
        <v>0</v>
      </c>
      <c r="M12" s="232">
        <v>0</v>
      </c>
      <c r="N12" s="234">
        <v>0</v>
      </c>
      <c r="O12" s="232">
        <v>0</v>
      </c>
      <c r="P12" s="234">
        <v>0</v>
      </c>
    </row>
    <row r="13" spans="1:16" ht="18" customHeight="1">
      <c r="A13" s="256"/>
      <c r="B13" s="256"/>
      <c r="C13" s="44" t="s">
        <v>178</v>
      </c>
      <c r="D13" s="43"/>
      <c r="E13" s="232">
        <v>0</v>
      </c>
      <c r="F13" s="233">
        <v>0</v>
      </c>
      <c r="G13" s="232">
        <v>0</v>
      </c>
      <c r="H13" s="234">
        <v>0</v>
      </c>
      <c r="I13" s="232">
        <v>0</v>
      </c>
      <c r="J13" s="233">
        <v>0</v>
      </c>
      <c r="K13" s="232">
        <v>0</v>
      </c>
      <c r="L13" s="234">
        <v>0</v>
      </c>
      <c r="M13" s="232">
        <v>0</v>
      </c>
      <c r="N13" s="234">
        <v>0</v>
      </c>
      <c r="O13" s="232">
        <v>0</v>
      </c>
      <c r="P13" s="234">
        <v>0</v>
      </c>
    </row>
    <row r="14" spans="1:16" ht="18" customHeight="1">
      <c r="A14" s="257"/>
      <c r="B14" s="257"/>
      <c r="C14" s="47" t="s">
        <v>179</v>
      </c>
      <c r="D14" s="31"/>
      <c r="E14" s="235">
        <v>0</v>
      </c>
      <c r="F14" s="236">
        <v>0</v>
      </c>
      <c r="G14" s="235">
        <v>0</v>
      </c>
      <c r="H14" s="237">
        <v>0</v>
      </c>
      <c r="I14" s="235">
        <v>0</v>
      </c>
      <c r="J14" s="236">
        <v>0</v>
      </c>
      <c r="K14" s="235">
        <v>21</v>
      </c>
      <c r="L14" s="237">
        <v>21</v>
      </c>
      <c r="M14" s="235">
        <v>0</v>
      </c>
      <c r="N14" s="237">
        <v>0</v>
      </c>
      <c r="O14" s="235">
        <v>0</v>
      </c>
      <c r="P14" s="237">
        <v>0</v>
      </c>
    </row>
    <row r="15" spans="1:16" ht="18" customHeight="1">
      <c r="A15" s="300" t="s">
        <v>180</v>
      </c>
      <c r="B15" s="255" t="s">
        <v>181</v>
      </c>
      <c r="C15" s="181" t="s">
        <v>182</v>
      </c>
      <c r="D15" s="182"/>
      <c r="E15" s="238">
        <v>1274.9</v>
      </c>
      <c r="F15" s="156">
        <v>1063</v>
      </c>
      <c r="G15" s="238">
        <v>6014.6</v>
      </c>
      <c r="H15" s="156">
        <v>6429</v>
      </c>
      <c r="I15" s="238">
        <v>2905.6</v>
      </c>
      <c r="J15" s="239">
        <v>2990</v>
      </c>
      <c r="K15" s="238">
        <v>159.2</v>
      </c>
      <c r="L15" s="156">
        <v>151</v>
      </c>
      <c r="M15" s="238">
        <v>174.1</v>
      </c>
      <c r="N15" s="156">
        <v>177</v>
      </c>
      <c r="O15" s="238">
        <v>219.9</v>
      </c>
      <c r="P15" s="156">
        <v>216</v>
      </c>
    </row>
    <row r="16" spans="1:16" ht="18" customHeight="1">
      <c r="A16" s="256"/>
      <c r="B16" s="256"/>
      <c r="C16" s="44" t="s">
        <v>183</v>
      </c>
      <c r="D16" s="43"/>
      <c r="E16" s="70">
        <v>25697.5</v>
      </c>
      <c r="F16" s="127">
        <v>25809</v>
      </c>
      <c r="G16" s="70">
        <v>815</v>
      </c>
      <c r="H16" s="127">
        <v>813</v>
      </c>
      <c r="I16" s="70">
        <v>6379.4</v>
      </c>
      <c r="J16" s="116">
        <v>7109</v>
      </c>
      <c r="K16" s="70">
        <v>92</v>
      </c>
      <c r="L16" s="127">
        <v>103</v>
      </c>
      <c r="M16" s="70">
        <v>62.4</v>
      </c>
      <c r="N16" s="127">
        <v>58</v>
      </c>
      <c r="O16" s="70">
        <v>14.9</v>
      </c>
      <c r="P16" s="127">
        <v>8</v>
      </c>
    </row>
    <row r="17" spans="1:16" ht="18" customHeight="1">
      <c r="A17" s="256"/>
      <c r="B17" s="256"/>
      <c r="C17" s="44" t="s">
        <v>184</v>
      </c>
      <c r="D17" s="43"/>
      <c r="E17" s="69">
        <v>0</v>
      </c>
      <c r="F17" s="127">
        <v>0</v>
      </c>
      <c r="G17" s="70">
        <v>0</v>
      </c>
      <c r="H17" s="127">
        <v>0</v>
      </c>
      <c r="I17" s="70">
        <v>0</v>
      </c>
      <c r="J17" s="116">
        <v>0</v>
      </c>
      <c r="K17" s="70">
        <v>0</v>
      </c>
      <c r="L17" s="127">
        <v>0</v>
      </c>
      <c r="M17" s="70">
        <v>0</v>
      </c>
      <c r="N17" s="127">
        <v>0</v>
      </c>
      <c r="O17" s="70">
        <v>0</v>
      </c>
      <c r="P17" s="127">
        <v>0</v>
      </c>
    </row>
    <row r="18" spans="1:16" ht="18" customHeight="1">
      <c r="A18" s="256"/>
      <c r="B18" s="257"/>
      <c r="C18" s="47" t="s">
        <v>185</v>
      </c>
      <c r="D18" s="31"/>
      <c r="E18" s="73">
        <v>26972.4</v>
      </c>
      <c r="F18" s="240">
        <v>26872</v>
      </c>
      <c r="G18" s="73">
        <v>6829.6</v>
      </c>
      <c r="H18" s="240">
        <v>7243</v>
      </c>
      <c r="I18" s="73">
        <v>9285.1</v>
      </c>
      <c r="J18" s="240">
        <v>10099</v>
      </c>
      <c r="K18" s="73">
        <v>251.3</v>
      </c>
      <c r="L18" s="240">
        <v>255</v>
      </c>
      <c r="M18" s="73">
        <v>236.6</v>
      </c>
      <c r="N18" s="240">
        <v>234</v>
      </c>
      <c r="O18" s="73">
        <v>234.9</v>
      </c>
      <c r="P18" s="240">
        <v>224</v>
      </c>
    </row>
    <row r="19" spans="1:16" ht="18" customHeight="1">
      <c r="A19" s="256"/>
      <c r="B19" s="255" t="s">
        <v>186</v>
      </c>
      <c r="C19" s="181" t="s">
        <v>187</v>
      </c>
      <c r="D19" s="182"/>
      <c r="E19" s="155">
        <v>860.2</v>
      </c>
      <c r="F19" s="156">
        <v>1099</v>
      </c>
      <c r="G19" s="155">
        <v>29.9</v>
      </c>
      <c r="H19" s="156">
        <v>463</v>
      </c>
      <c r="I19" s="155">
        <v>579.1</v>
      </c>
      <c r="J19" s="156">
        <v>1337</v>
      </c>
      <c r="K19" s="155">
        <v>168.8</v>
      </c>
      <c r="L19" s="156">
        <v>154</v>
      </c>
      <c r="M19" s="155">
        <v>65.6</v>
      </c>
      <c r="N19" s="156">
        <v>69</v>
      </c>
      <c r="O19" s="155">
        <v>87.5</v>
      </c>
      <c r="P19" s="156">
        <v>85</v>
      </c>
    </row>
    <row r="20" spans="1:16" ht="18" customHeight="1">
      <c r="A20" s="256"/>
      <c r="B20" s="256"/>
      <c r="C20" s="44" t="s">
        <v>188</v>
      </c>
      <c r="D20" s="43"/>
      <c r="E20" s="69">
        <v>485.5</v>
      </c>
      <c r="F20" s="127">
        <v>964</v>
      </c>
      <c r="G20" s="69">
        <v>2364.3</v>
      </c>
      <c r="H20" s="127">
        <v>2358</v>
      </c>
      <c r="I20" s="69">
        <v>4344.7</v>
      </c>
      <c r="J20" s="127">
        <v>4742</v>
      </c>
      <c r="K20" s="69">
        <v>62.2</v>
      </c>
      <c r="L20" s="127">
        <v>81</v>
      </c>
      <c r="M20" s="69">
        <v>83.3</v>
      </c>
      <c r="N20" s="127">
        <v>70</v>
      </c>
      <c r="O20" s="69">
        <v>55.7</v>
      </c>
      <c r="P20" s="127">
        <v>50</v>
      </c>
    </row>
    <row r="21" spans="1:16" s="245" customFormat="1" ht="18" customHeight="1">
      <c r="A21" s="256"/>
      <c r="B21" s="256"/>
      <c r="C21" s="241" t="s">
        <v>189</v>
      </c>
      <c r="D21" s="242"/>
      <c r="E21" s="243">
        <v>18731.6</v>
      </c>
      <c r="F21" s="244">
        <v>17914</v>
      </c>
      <c r="G21" s="243">
        <v>0</v>
      </c>
      <c r="H21" s="244">
        <v>0</v>
      </c>
      <c r="I21" s="243">
        <v>0</v>
      </c>
      <c r="J21" s="244">
        <v>0</v>
      </c>
      <c r="K21" s="243">
        <v>0</v>
      </c>
      <c r="L21" s="244">
        <v>0</v>
      </c>
      <c r="M21" s="243">
        <v>0</v>
      </c>
      <c r="N21" s="244">
        <v>0</v>
      </c>
      <c r="O21" s="243">
        <v>0</v>
      </c>
      <c r="P21" s="244">
        <v>0</v>
      </c>
    </row>
    <row r="22" spans="1:16" ht="18" customHeight="1">
      <c r="A22" s="256"/>
      <c r="B22" s="257"/>
      <c r="C22" s="11" t="s">
        <v>190</v>
      </c>
      <c r="D22" s="12"/>
      <c r="E22" s="73">
        <v>20077.4</v>
      </c>
      <c r="F22" s="139">
        <v>19977</v>
      </c>
      <c r="G22" s="73">
        <v>2394.3</v>
      </c>
      <c r="H22" s="139">
        <v>2821</v>
      </c>
      <c r="I22" s="73">
        <v>4923.9</v>
      </c>
      <c r="J22" s="139">
        <v>6079</v>
      </c>
      <c r="K22" s="73">
        <v>231</v>
      </c>
      <c r="L22" s="139">
        <v>235</v>
      </c>
      <c r="M22" s="73">
        <v>149</v>
      </c>
      <c r="N22" s="139">
        <v>140</v>
      </c>
      <c r="O22" s="73">
        <v>143.3</v>
      </c>
      <c r="P22" s="139">
        <v>135</v>
      </c>
    </row>
    <row r="23" spans="1:16" ht="18" customHeight="1">
      <c r="A23" s="256"/>
      <c r="B23" s="255" t="s">
        <v>191</v>
      </c>
      <c r="C23" s="181" t="s">
        <v>192</v>
      </c>
      <c r="D23" s="182"/>
      <c r="E23" s="155">
        <v>6895</v>
      </c>
      <c r="F23" s="156">
        <v>6895</v>
      </c>
      <c r="G23" s="155">
        <v>50</v>
      </c>
      <c r="H23" s="156">
        <v>50</v>
      </c>
      <c r="I23" s="155">
        <v>10</v>
      </c>
      <c r="J23" s="156">
        <v>10</v>
      </c>
      <c r="K23" s="155">
        <v>51</v>
      </c>
      <c r="L23" s="156">
        <v>51</v>
      </c>
      <c r="M23" s="155">
        <v>15</v>
      </c>
      <c r="N23" s="156">
        <v>15</v>
      </c>
      <c r="O23" s="155">
        <v>90</v>
      </c>
      <c r="P23" s="156">
        <v>90</v>
      </c>
    </row>
    <row r="24" spans="1:16" ht="18" customHeight="1">
      <c r="A24" s="256"/>
      <c r="B24" s="256"/>
      <c r="C24" s="44" t="s">
        <v>193</v>
      </c>
      <c r="D24" s="43"/>
      <c r="E24" s="69">
        <v>0</v>
      </c>
      <c r="F24" s="127">
        <v>0</v>
      </c>
      <c r="G24" s="69">
        <v>4385.2</v>
      </c>
      <c r="H24" s="127">
        <v>4371</v>
      </c>
      <c r="I24" s="69">
        <v>4351.1</v>
      </c>
      <c r="J24" s="127">
        <v>4010</v>
      </c>
      <c r="K24" s="69">
        <v>-30.7</v>
      </c>
      <c r="L24" s="127">
        <v>-31</v>
      </c>
      <c r="M24" s="69">
        <v>72.6</v>
      </c>
      <c r="N24" s="127">
        <v>79</v>
      </c>
      <c r="O24" s="69">
        <v>1.5</v>
      </c>
      <c r="P24" s="127">
        <v>-1</v>
      </c>
    </row>
    <row r="25" spans="1:16" ht="18" customHeight="1">
      <c r="A25" s="256"/>
      <c r="B25" s="256"/>
      <c r="C25" s="44" t="s">
        <v>194</v>
      </c>
      <c r="D25" s="43"/>
      <c r="E25" s="69">
        <v>0</v>
      </c>
      <c r="F25" s="127">
        <v>0</v>
      </c>
      <c r="G25" s="69">
        <v>0</v>
      </c>
      <c r="H25" s="127">
        <v>0</v>
      </c>
      <c r="I25" s="69">
        <v>0</v>
      </c>
      <c r="J25" s="127">
        <v>0</v>
      </c>
      <c r="K25" s="69">
        <v>0</v>
      </c>
      <c r="L25" s="127">
        <v>0</v>
      </c>
      <c r="M25" s="69">
        <v>0</v>
      </c>
      <c r="N25" s="127">
        <v>0</v>
      </c>
      <c r="O25" s="69">
        <v>0</v>
      </c>
      <c r="P25" s="127">
        <v>0</v>
      </c>
    </row>
    <row r="26" spans="1:16" ht="18" customHeight="1">
      <c r="A26" s="256"/>
      <c r="B26" s="257"/>
      <c r="C26" s="45" t="s">
        <v>195</v>
      </c>
      <c r="D26" s="46"/>
      <c r="E26" s="71">
        <v>6895</v>
      </c>
      <c r="F26" s="139">
        <v>6895</v>
      </c>
      <c r="G26" s="71">
        <v>4435.2</v>
      </c>
      <c r="H26" s="139">
        <v>4421</v>
      </c>
      <c r="I26" s="158">
        <v>4361.1</v>
      </c>
      <c r="J26" s="139">
        <v>4020</v>
      </c>
      <c r="K26" s="71">
        <v>20.2</v>
      </c>
      <c r="L26" s="139">
        <v>20</v>
      </c>
      <c r="M26" s="71">
        <v>87.6</v>
      </c>
      <c r="N26" s="139">
        <v>94</v>
      </c>
      <c r="O26" s="71">
        <v>91.5</v>
      </c>
      <c r="P26" s="139">
        <v>89</v>
      </c>
    </row>
    <row r="27" spans="1:16" ht="18" customHeight="1">
      <c r="A27" s="257"/>
      <c r="B27" s="47" t="s">
        <v>196</v>
      </c>
      <c r="C27" s="31"/>
      <c r="D27" s="31"/>
      <c r="E27" s="246">
        <v>26972.4</v>
      </c>
      <c r="F27" s="139">
        <v>26872</v>
      </c>
      <c r="G27" s="73">
        <v>6829.6</v>
      </c>
      <c r="H27" s="139">
        <v>7243</v>
      </c>
      <c r="I27" s="246">
        <v>9285.1</v>
      </c>
      <c r="J27" s="139">
        <v>10099</v>
      </c>
      <c r="K27" s="73">
        <v>251.3</v>
      </c>
      <c r="L27" s="139">
        <v>255</v>
      </c>
      <c r="M27" s="73">
        <v>236.6</v>
      </c>
      <c r="N27" s="139">
        <v>234</v>
      </c>
      <c r="O27" s="73">
        <v>234.9</v>
      </c>
      <c r="P27" s="139">
        <v>224</v>
      </c>
    </row>
    <row r="28" spans="1:16" ht="18" customHeight="1">
      <c r="A28" s="255" t="s">
        <v>197</v>
      </c>
      <c r="B28" s="255" t="s">
        <v>198</v>
      </c>
      <c r="C28" s="181" t="s">
        <v>199</v>
      </c>
      <c r="D28" s="247" t="s">
        <v>41</v>
      </c>
      <c r="E28" s="155">
        <v>2054.7</v>
      </c>
      <c r="F28" s="156">
        <v>2384.3</v>
      </c>
      <c r="G28" s="155">
        <v>370.4</v>
      </c>
      <c r="H28" s="156">
        <v>1776.8</v>
      </c>
      <c r="I28" s="155">
        <v>2952.4</v>
      </c>
      <c r="J28" s="156">
        <v>2357</v>
      </c>
      <c r="K28" s="155">
        <v>432.2</v>
      </c>
      <c r="L28" s="156">
        <v>422.8</v>
      </c>
      <c r="M28" s="155">
        <v>270.9</v>
      </c>
      <c r="N28" s="156">
        <v>270.2</v>
      </c>
      <c r="O28" s="155">
        <v>749.8</v>
      </c>
      <c r="P28" s="156">
        <v>718.8</v>
      </c>
    </row>
    <row r="29" spans="1:16" ht="18" customHeight="1">
      <c r="A29" s="256"/>
      <c r="B29" s="256"/>
      <c r="C29" s="44" t="s">
        <v>200</v>
      </c>
      <c r="D29" s="248" t="s">
        <v>42</v>
      </c>
      <c r="E29" s="69">
        <v>2023.4</v>
      </c>
      <c r="F29" s="127">
        <v>2209.8</v>
      </c>
      <c r="G29" s="69">
        <v>286.8</v>
      </c>
      <c r="H29" s="127">
        <v>1348.2</v>
      </c>
      <c r="I29" s="69">
        <v>1997.7</v>
      </c>
      <c r="J29" s="127">
        <v>1971.3</v>
      </c>
      <c r="K29" s="69">
        <v>400.5</v>
      </c>
      <c r="L29" s="127">
        <v>395.7</v>
      </c>
      <c r="M29" s="69">
        <v>57.9</v>
      </c>
      <c r="N29" s="127">
        <v>56.3</v>
      </c>
      <c r="O29" s="69">
        <v>731.3</v>
      </c>
      <c r="P29" s="127">
        <v>716.6</v>
      </c>
    </row>
    <row r="30" spans="1:16" ht="18" customHeight="1">
      <c r="A30" s="256"/>
      <c r="B30" s="256"/>
      <c r="C30" s="44" t="s">
        <v>201</v>
      </c>
      <c r="D30" s="248" t="s">
        <v>202</v>
      </c>
      <c r="E30" s="69">
        <v>140.8</v>
      </c>
      <c r="F30" s="127">
        <v>164.5</v>
      </c>
      <c r="G30" s="70">
        <v>37</v>
      </c>
      <c r="H30" s="127">
        <v>44</v>
      </c>
      <c r="I30" s="69">
        <v>45.5</v>
      </c>
      <c r="J30" s="127">
        <v>63.3</v>
      </c>
      <c r="K30" s="69">
        <v>29.6</v>
      </c>
      <c r="L30" s="127">
        <v>22.5</v>
      </c>
      <c r="M30" s="69">
        <v>220.1</v>
      </c>
      <c r="N30" s="127">
        <v>211</v>
      </c>
      <c r="O30" s="69">
        <v>20</v>
      </c>
      <c r="P30" s="127">
        <v>18.7</v>
      </c>
    </row>
    <row r="31" spans="1:17" ht="18" customHeight="1">
      <c r="A31" s="256"/>
      <c r="B31" s="256"/>
      <c r="C31" s="11" t="s">
        <v>203</v>
      </c>
      <c r="D31" s="249" t="s">
        <v>204</v>
      </c>
      <c r="E31" s="73">
        <f aca="true" t="shared" si="0" ref="E31:P31">E28-E29-E30</f>
        <v>-109.50000000000028</v>
      </c>
      <c r="F31" s="240">
        <f t="shared" si="0"/>
        <v>10</v>
      </c>
      <c r="G31" s="73">
        <v>46.5</v>
      </c>
      <c r="H31" s="240">
        <f t="shared" si="0"/>
        <v>384.5999999999999</v>
      </c>
      <c r="I31" s="73">
        <f t="shared" si="0"/>
        <v>909.2</v>
      </c>
      <c r="J31" s="250">
        <f t="shared" si="0"/>
        <v>322.40000000000003</v>
      </c>
      <c r="K31" s="73">
        <f t="shared" si="0"/>
        <v>2.099999999999987</v>
      </c>
      <c r="L31" s="250">
        <f t="shared" si="0"/>
        <v>4.600000000000023</v>
      </c>
      <c r="M31" s="73">
        <f>M28-M29-M30</f>
        <v>-7.100000000000023</v>
      </c>
      <c r="N31" s="250">
        <f>N28-N29-N30</f>
        <v>2.8999999999999773</v>
      </c>
      <c r="O31" s="73">
        <f t="shared" si="0"/>
        <v>-1.5</v>
      </c>
      <c r="P31" s="240">
        <f t="shared" si="0"/>
        <v>-16.500000000000068</v>
      </c>
      <c r="Q31" s="7"/>
    </row>
    <row r="32" spans="1:16" ht="18" customHeight="1">
      <c r="A32" s="256"/>
      <c r="B32" s="256"/>
      <c r="C32" s="181" t="s">
        <v>205</v>
      </c>
      <c r="D32" s="247" t="s">
        <v>206</v>
      </c>
      <c r="E32" s="155">
        <v>1.7</v>
      </c>
      <c r="F32" s="156">
        <v>1.8</v>
      </c>
      <c r="G32" s="155">
        <v>11</v>
      </c>
      <c r="H32" s="156">
        <v>13.5</v>
      </c>
      <c r="I32" s="155">
        <v>4.1</v>
      </c>
      <c r="J32" s="156">
        <v>4.2</v>
      </c>
      <c r="K32" s="155">
        <v>1.3</v>
      </c>
      <c r="L32" s="156">
        <v>1.4</v>
      </c>
      <c r="M32" s="155">
        <v>0.09</v>
      </c>
      <c r="N32" s="156">
        <v>0.5</v>
      </c>
      <c r="O32" s="155">
        <v>6.1</v>
      </c>
      <c r="P32" s="156">
        <v>7</v>
      </c>
    </row>
    <row r="33" spans="1:16" ht="18" customHeight="1">
      <c r="A33" s="256"/>
      <c r="B33" s="256"/>
      <c r="C33" s="44" t="s">
        <v>207</v>
      </c>
      <c r="D33" s="248" t="s">
        <v>208</v>
      </c>
      <c r="E33" s="69">
        <v>5.5</v>
      </c>
      <c r="F33" s="127">
        <v>11.8</v>
      </c>
      <c r="G33" s="69">
        <v>43.7</v>
      </c>
      <c r="H33" s="127">
        <v>37.7</v>
      </c>
      <c r="I33" s="69">
        <v>87</v>
      </c>
      <c r="J33" s="127">
        <v>75.3</v>
      </c>
      <c r="K33" s="69">
        <v>3.1</v>
      </c>
      <c r="L33" s="127">
        <v>2.4</v>
      </c>
      <c r="M33" s="69"/>
      <c r="N33" s="127">
        <v>0.027</v>
      </c>
      <c r="O33" s="69">
        <v>4E-06</v>
      </c>
      <c r="P33" s="127">
        <v>0</v>
      </c>
    </row>
    <row r="34" spans="1:16" ht="18" customHeight="1">
      <c r="A34" s="256"/>
      <c r="B34" s="257"/>
      <c r="C34" s="11" t="s">
        <v>209</v>
      </c>
      <c r="D34" s="249" t="s">
        <v>210</v>
      </c>
      <c r="E34" s="73">
        <f>E31+E32-E33</f>
        <v>-113.30000000000028</v>
      </c>
      <c r="F34" s="139">
        <f aca="true" t="shared" si="1" ref="E34:P34">F31+F32-F33</f>
        <v>0</v>
      </c>
      <c r="G34" s="73">
        <f t="shared" si="1"/>
        <v>13.799999999999997</v>
      </c>
      <c r="H34" s="139">
        <f t="shared" si="1"/>
        <v>360.3999999999999</v>
      </c>
      <c r="I34" s="73">
        <f t="shared" si="1"/>
        <v>826.3000000000001</v>
      </c>
      <c r="J34" s="139">
        <f t="shared" si="1"/>
        <v>251.3</v>
      </c>
      <c r="K34" s="73">
        <f t="shared" si="1"/>
        <v>0.29999999999998694</v>
      </c>
      <c r="L34" s="139">
        <f t="shared" si="1"/>
        <v>3.600000000000023</v>
      </c>
      <c r="M34" s="73">
        <f>M31+M32-M33</f>
        <v>-7.010000000000023</v>
      </c>
      <c r="N34" s="139">
        <f>N31+N32-N33</f>
        <v>3.372999999999977</v>
      </c>
      <c r="O34" s="73">
        <f t="shared" si="1"/>
        <v>4.599996</v>
      </c>
      <c r="P34" s="139">
        <f t="shared" si="1"/>
        <v>-9.500000000000068</v>
      </c>
    </row>
    <row r="35" spans="1:16" ht="18" customHeight="1">
      <c r="A35" s="256"/>
      <c r="B35" s="255" t="s">
        <v>211</v>
      </c>
      <c r="C35" s="181" t="s">
        <v>212</v>
      </c>
      <c r="D35" s="247" t="s">
        <v>213</v>
      </c>
      <c r="E35" s="155">
        <v>113.30000000000028</v>
      </c>
      <c r="F35" s="156"/>
      <c r="G35" s="155">
        <v>0</v>
      </c>
      <c r="H35" s="156"/>
      <c r="I35" s="155">
        <v>117.9</v>
      </c>
      <c r="J35" s="156">
        <v>12</v>
      </c>
      <c r="K35" s="155">
        <v>9.4</v>
      </c>
      <c r="L35" s="156">
        <v>1</v>
      </c>
      <c r="M35" s="155">
        <v>0.1</v>
      </c>
      <c r="N35" s="156">
        <v>0.1</v>
      </c>
      <c r="O35" s="155"/>
      <c r="P35" s="156"/>
    </row>
    <row r="36" spans="1:16" ht="18" customHeight="1">
      <c r="A36" s="256"/>
      <c r="B36" s="256"/>
      <c r="C36" s="44" t="s">
        <v>214</v>
      </c>
      <c r="D36" s="248" t="s">
        <v>215</v>
      </c>
      <c r="E36" s="69"/>
      <c r="F36" s="127"/>
      <c r="G36" s="69"/>
      <c r="H36" s="127"/>
      <c r="I36" s="69">
        <v>602.9</v>
      </c>
      <c r="J36" s="127"/>
      <c r="K36" s="69">
        <v>9.1</v>
      </c>
      <c r="L36" s="127">
        <v>0</v>
      </c>
      <c r="M36" s="69">
        <v>0</v>
      </c>
      <c r="N36" s="127">
        <v>0</v>
      </c>
      <c r="O36" s="69"/>
      <c r="P36" s="127"/>
    </row>
    <row r="37" spans="1:16" ht="18" customHeight="1">
      <c r="A37" s="256"/>
      <c r="B37" s="256"/>
      <c r="C37" s="44" t="s">
        <v>216</v>
      </c>
      <c r="D37" s="248" t="s">
        <v>217</v>
      </c>
      <c r="E37" s="69">
        <f>E34+E35-E36</f>
        <v>0</v>
      </c>
      <c r="F37" s="127">
        <f aca="true" t="shared" si="2" ref="E37:P37">F34+F35-F36</f>
        <v>0</v>
      </c>
      <c r="G37" s="69">
        <f t="shared" si="2"/>
        <v>13.799999999999997</v>
      </c>
      <c r="H37" s="127">
        <f t="shared" si="2"/>
        <v>360.3999999999999</v>
      </c>
      <c r="I37" s="69">
        <f t="shared" si="2"/>
        <v>341.30000000000007</v>
      </c>
      <c r="J37" s="127">
        <f t="shared" si="2"/>
        <v>263.3</v>
      </c>
      <c r="K37" s="69">
        <f t="shared" si="2"/>
        <v>0.5999999999999872</v>
      </c>
      <c r="L37" s="127">
        <f t="shared" si="2"/>
        <v>4.600000000000023</v>
      </c>
      <c r="M37" s="69">
        <f>M34+M35-M36</f>
        <v>-6.910000000000023</v>
      </c>
      <c r="N37" s="127">
        <f>N34+N35-N36</f>
        <v>3.472999999999977</v>
      </c>
      <c r="O37" s="69">
        <f t="shared" si="2"/>
        <v>4.599996</v>
      </c>
      <c r="P37" s="127">
        <f t="shared" si="2"/>
        <v>-9.500000000000068</v>
      </c>
    </row>
    <row r="38" spans="1:16" ht="18" customHeight="1">
      <c r="A38" s="256"/>
      <c r="B38" s="256"/>
      <c r="C38" s="44" t="s">
        <v>218</v>
      </c>
      <c r="D38" s="248" t="s">
        <v>219</v>
      </c>
      <c r="E38" s="69"/>
      <c r="F38" s="127"/>
      <c r="G38" s="69"/>
      <c r="H38" s="127"/>
      <c r="I38" s="69"/>
      <c r="J38" s="127"/>
      <c r="K38" s="69"/>
      <c r="L38" s="127"/>
      <c r="M38" s="69"/>
      <c r="N38" s="127"/>
      <c r="O38" s="69"/>
      <c r="P38" s="127"/>
    </row>
    <row r="39" spans="1:16" ht="18" customHeight="1">
      <c r="A39" s="256"/>
      <c r="B39" s="256"/>
      <c r="C39" s="44" t="s">
        <v>220</v>
      </c>
      <c r="D39" s="248" t="s">
        <v>221</v>
      </c>
      <c r="E39" s="69"/>
      <c r="F39" s="127"/>
      <c r="G39" s="69"/>
      <c r="H39" s="127"/>
      <c r="I39" s="69"/>
      <c r="J39" s="127"/>
      <c r="K39" s="69"/>
      <c r="L39" s="127"/>
      <c r="M39" s="69"/>
      <c r="N39" s="127"/>
      <c r="O39" s="69"/>
      <c r="P39" s="127"/>
    </row>
    <row r="40" spans="1:16" ht="18" customHeight="1">
      <c r="A40" s="256"/>
      <c r="B40" s="256"/>
      <c r="C40" s="44" t="s">
        <v>222</v>
      </c>
      <c r="D40" s="248" t="s">
        <v>223</v>
      </c>
      <c r="E40" s="69"/>
      <c r="F40" s="127"/>
      <c r="G40" s="69"/>
      <c r="H40" s="127"/>
      <c r="I40" s="69"/>
      <c r="J40" s="127"/>
      <c r="K40" s="69">
        <v>0.1</v>
      </c>
      <c r="L40" s="127">
        <v>0.2</v>
      </c>
      <c r="M40" s="69">
        <v>-1.6</v>
      </c>
      <c r="N40" s="127">
        <v>0.4</v>
      </c>
      <c r="O40" s="69">
        <v>1.8</v>
      </c>
      <c r="P40" s="127"/>
    </row>
    <row r="41" spans="1:16" ht="18" customHeight="1">
      <c r="A41" s="256"/>
      <c r="B41" s="256"/>
      <c r="C41" s="193" t="s">
        <v>224</v>
      </c>
      <c r="D41" s="248" t="s">
        <v>225</v>
      </c>
      <c r="E41" s="69">
        <f aca="true" t="shared" si="3" ref="E41:P41">E34+E35-E36-E40</f>
        <v>0</v>
      </c>
      <c r="F41" s="127">
        <f t="shared" si="3"/>
        <v>0</v>
      </c>
      <c r="G41" s="69">
        <f t="shared" si="3"/>
        <v>13.799999999999997</v>
      </c>
      <c r="H41" s="127">
        <f t="shared" si="3"/>
        <v>360.3999999999999</v>
      </c>
      <c r="I41" s="69">
        <f t="shared" si="3"/>
        <v>341.30000000000007</v>
      </c>
      <c r="J41" s="127">
        <f t="shared" si="3"/>
        <v>263.3</v>
      </c>
      <c r="K41" s="69">
        <f t="shared" si="3"/>
        <v>0.49999999999998723</v>
      </c>
      <c r="L41" s="127">
        <f t="shared" si="3"/>
        <v>4.400000000000023</v>
      </c>
      <c r="M41" s="69">
        <f>M34+M35-M36-M40</f>
        <v>-5.310000000000024</v>
      </c>
      <c r="N41" s="127">
        <f>N34+N35-N36-N40</f>
        <v>3.0729999999999773</v>
      </c>
      <c r="O41" s="69">
        <f t="shared" si="3"/>
        <v>2.799996</v>
      </c>
      <c r="P41" s="127">
        <f t="shared" si="3"/>
        <v>-9.500000000000068</v>
      </c>
    </row>
    <row r="42" spans="1:16" ht="18" customHeight="1">
      <c r="A42" s="256"/>
      <c r="B42" s="256"/>
      <c r="C42" s="303" t="s">
        <v>226</v>
      </c>
      <c r="D42" s="304"/>
      <c r="E42" s="70">
        <f aca="true" t="shared" si="4" ref="E42:P42">E37+E38-E39-E40</f>
        <v>0</v>
      </c>
      <c r="F42" s="115">
        <f t="shared" si="4"/>
        <v>0</v>
      </c>
      <c r="G42" s="70">
        <f t="shared" si="4"/>
        <v>13.799999999999997</v>
      </c>
      <c r="H42" s="115">
        <f t="shared" si="4"/>
        <v>360.3999999999999</v>
      </c>
      <c r="I42" s="70">
        <f t="shared" si="4"/>
        <v>341.30000000000007</v>
      </c>
      <c r="J42" s="115">
        <f t="shared" si="4"/>
        <v>263.3</v>
      </c>
      <c r="K42" s="70">
        <f t="shared" si="4"/>
        <v>0.49999999999998723</v>
      </c>
      <c r="L42" s="115">
        <f t="shared" si="4"/>
        <v>4.400000000000023</v>
      </c>
      <c r="M42" s="70">
        <f>M37+M38-M39-M40</f>
        <v>-5.310000000000024</v>
      </c>
      <c r="N42" s="115">
        <f>N37+N38-N39-N40</f>
        <v>3.0729999999999773</v>
      </c>
      <c r="O42" s="70">
        <f t="shared" si="4"/>
        <v>2.799996</v>
      </c>
      <c r="P42" s="127">
        <f t="shared" si="4"/>
        <v>-9.500000000000068</v>
      </c>
    </row>
    <row r="43" spans="1:16" ht="18" customHeight="1">
      <c r="A43" s="256"/>
      <c r="B43" s="256"/>
      <c r="C43" s="44" t="s">
        <v>227</v>
      </c>
      <c r="D43" s="248" t="s">
        <v>228</v>
      </c>
      <c r="E43" s="69"/>
      <c r="F43" s="127"/>
      <c r="G43" s="69"/>
      <c r="H43" s="127"/>
      <c r="I43" s="69"/>
      <c r="J43" s="127"/>
      <c r="K43" s="69"/>
      <c r="L43" s="127"/>
      <c r="M43" s="69"/>
      <c r="N43" s="127"/>
      <c r="O43" s="69"/>
      <c r="P43" s="127"/>
    </row>
    <row r="44" spans="1:16" ht="18" customHeight="1">
      <c r="A44" s="257"/>
      <c r="B44" s="257"/>
      <c r="C44" s="11" t="s">
        <v>229</v>
      </c>
      <c r="D44" s="98" t="s">
        <v>230</v>
      </c>
      <c r="E44" s="73">
        <f aca="true" t="shared" si="5" ref="E44:P44">E41+E43</f>
        <v>0</v>
      </c>
      <c r="F44" s="139">
        <f t="shared" si="5"/>
        <v>0</v>
      </c>
      <c r="G44" s="73">
        <f t="shared" si="5"/>
        <v>13.799999999999997</v>
      </c>
      <c r="H44" s="139">
        <f t="shared" si="5"/>
        <v>360.3999999999999</v>
      </c>
      <c r="I44" s="73">
        <f t="shared" si="5"/>
        <v>341.30000000000007</v>
      </c>
      <c r="J44" s="139">
        <f t="shared" si="5"/>
        <v>263.3</v>
      </c>
      <c r="K44" s="73">
        <f t="shared" si="5"/>
        <v>0.49999999999998723</v>
      </c>
      <c r="L44" s="139">
        <f t="shared" si="5"/>
        <v>4.400000000000023</v>
      </c>
      <c r="M44" s="73">
        <f>M41+M43</f>
        <v>-5.310000000000024</v>
      </c>
      <c r="N44" s="139">
        <f>N41+N43</f>
        <v>3.0729999999999773</v>
      </c>
      <c r="O44" s="73">
        <f t="shared" si="5"/>
        <v>2.799996</v>
      </c>
      <c r="P44" s="139">
        <f t="shared" si="5"/>
        <v>-9.500000000000068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51"/>
    </row>
  </sheetData>
  <sheetProtection/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O6:P6"/>
    <mergeCell ref="A8:A14"/>
    <mergeCell ref="B9:B14"/>
    <mergeCell ref="M6:N6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69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 </cp:lastModifiedBy>
  <cp:lastPrinted>2020-09-24T07:34:50Z</cp:lastPrinted>
  <dcterms:created xsi:type="dcterms:W3CDTF">1999-07-06T05:17:05Z</dcterms:created>
  <dcterms:modified xsi:type="dcterms:W3CDTF">2020-09-28T11:59:34Z</dcterms:modified>
  <cp:category/>
  <cp:version/>
  <cp:contentType/>
  <cp:contentStatus/>
</cp:coreProperties>
</file>