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mamoto\Desktop\〆９／３０　　　　　　地方債協会\"/>
    </mc:Choice>
  </mc:AlternateContent>
  <bookViews>
    <workbookView xWindow="-1260" yWindow="225" windowWidth="20730" windowHeight="11370" tabRatio="663"/>
  </bookViews>
  <sheets>
    <sheet name="1.普通会計予算" sheetId="2" r:id="rId1"/>
    <sheet name="2.公営企業会計予算" sheetId="13" r:id="rId2"/>
    <sheet name="3.(1)普通会計決算" sheetId="5" r:id="rId3"/>
    <sheet name="3.(2)財政指標等" sheetId="6" r:id="rId4"/>
    <sheet name="4.公営企業会計決算" sheetId="14" r:id="rId5"/>
    <sheet name="5.三セク決算" sheetId="12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5" l="1"/>
  <c r="F27" i="5"/>
  <c r="F27" i="2"/>
  <c r="H27" i="5" l="1"/>
  <c r="H45" i="2"/>
  <c r="H27" i="2"/>
  <c r="Q44" i="14"/>
  <c r="P44" i="14"/>
  <c r="O44" i="14"/>
  <c r="N44" i="14"/>
  <c r="M44" i="14"/>
  <c r="L44" i="14"/>
  <c r="K44" i="14"/>
  <c r="J44" i="14"/>
  <c r="I44" i="14"/>
  <c r="H44" i="14"/>
  <c r="G44" i="14"/>
  <c r="F44" i="14"/>
  <c r="Q39" i="14"/>
  <c r="Q45" i="14" s="1"/>
  <c r="P39" i="14"/>
  <c r="P45" i="14" s="1"/>
  <c r="O39" i="14"/>
  <c r="O45" i="14" s="1"/>
  <c r="N39" i="14"/>
  <c r="N45" i="14" s="1"/>
  <c r="M39" i="14"/>
  <c r="M45" i="14" s="1"/>
  <c r="L39" i="14"/>
  <c r="L45" i="14" s="1"/>
  <c r="K39" i="14"/>
  <c r="K45" i="14" s="1"/>
  <c r="J39" i="14"/>
  <c r="J45" i="14" s="1"/>
  <c r="I39" i="14"/>
  <c r="I45" i="14" s="1"/>
  <c r="H39" i="14"/>
  <c r="H45" i="14" s="1"/>
  <c r="G39" i="14"/>
  <c r="G45" i="14" s="1"/>
  <c r="F39" i="14"/>
  <c r="F45" i="14" s="1"/>
  <c r="O24" i="14"/>
  <c r="O27" i="14" s="1"/>
  <c r="N24" i="14"/>
  <c r="N27" i="14" s="1"/>
  <c r="M24" i="14"/>
  <c r="M27" i="14" s="1"/>
  <c r="L24" i="14"/>
  <c r="L27" i="14" s="1"/>
  <c r="K24" i="14"/>
  <c r="K27" i="14" s="1"/>
  <c r="J24" i="14"/>
  <c r="J27" i="14" s="1"/>
  <c r="I24" i="14"/>
  <c r="I27" i="14" s="1"/>
  <c r="H24" i="14"/>
  <c r="H27" i="14" s="1"/>
  <c r="G24" i="14"/>
  <c r="G27" i="14" s="1"/>
  <c r="F24" i="14"/>
  <c r="F27" i="14" s="1"/>
  <c r="O16" i="14"/>
  <c r="N16" i="14"/>
  <c r="M16" i="14"/>
  <c r="L16" i="14"/>
  <c r="K16" i="14"/>
  <c r="J16" i="14"/>
  <c r="I16" i="14"/>
  <c r="H16" i="14"/>
  <c r="G16" i="14"/>
  <c r="F16" i="14"/>
  <c r="O15" i="14"/>
  <c r="N15" i="14"/>
  <c r="M15" i="14"/>
  <c r="L15" i="14"/>
  <c r="K15" i="14"/>
  <c r="J15" i="14"/>
  <c r="I15" i="14"/>
  <c r="H15" i="14"/>
  <c r="G15" i="14"/>
  <c r="F15" i="14"/>
  <c r="O14" i="14"/>
  <c r="N14" i="14"/>
  <c r="M14" i="14"/>
  <c r="L14" i="14"/>
  <c r="K14" i="14"/>
  <c r="J14" i="14"/>
  <c r="I14" i="14"/>
  <c r="H14" i="14"/>
  <c r="G14" i="14"/>
  <c r="F14" i="14"/>
  <c r="Q44" i="13"/>
  <c r="P44" i="13"/>
  <c r="O44" i="13"/>
  <c r="N44" i="13"/>
  <c r="M44" i="13"/>
  <c r="L44" i="13"/>
  <c r="K44" i="13"/>
  <c r="J44" i="13"/>
  <c r="I44" i="13"/>
  <c r="H44" i="13"/>
  <c r="G44" i="13"/>
  <c r="F44" i="13"/>
  <c r="Q39" i="13"/>
  <c r="Q45" i="13" s="1"/>
  <c r="P39" i="13"/>
  <c r="P45" i="13" s="1"/>
  <c r="O39" i="13"/>
  <c r="O45" i="13" s="1"/>
  <c r="N39" i="13"/>
  <c r="N45" i="13" s="1"/>
  <c r="M39" i="13"/>
  <c r="M45" i="13" s="1"/>
  <c r="L39" i="13"/>
  <c r="L45" i="13" s="1"/>
  <c r="K39" i="13"/>
  <c r="K45" i="13" s="1"/>
  <c r="J39" i="13"/>
  <c r="J45" i="13" s="1"/>
  <c r="I39" i="13"/>
  <c r="I45" i="13" s="1"/>
  <c r="H39" i="13"/>
  <c r="H45" i="13" s="1"/>
  <c r="G39" i="13"/>
  <c r="G45" i="13" s="1"/>
  <c r="F39" i="13"/>
  <c r="F45" i="13" s="1"/>
  <c r="N27" i="13"/>
  <c r="M27" i="13"/>
  <c r="J27" i="13"/>
  <c r="I27" i="13"/>
  <c r="F27" i="13"/>
  <c r="O24" i="13"/>
  <c r="O27" i="13" s="1"/>
  <c r="N24" i="13"/>
  <c r="M24" i="13"/>
  <c r="L24" i="13"/>
  <c r="L27" i="13" s="1"/>
  <c r="K24" i="13"/>
  <c r="K27" i="13" s="1"/>
  <c r="J24" i="13"/>
  <c r="I24" i="13"/>
  <c r="H24" i="13"/>
  <c r="H27" i="13" s="1"/>
  <c r="G24" i="13"/>
  <c r="G27" i="13" s="1"/>
  <c r="F24" i="13"/>
  <c r="O16" i="13"/>
  <c r="N16" i="13"/>
  <c r="M16" i="13"/>
  <c r="L16" i="13"/>
  <c r="K16" i="13"/>
  <c r="J16" i="13"/>
  <c r="I16" i="13"/>
  <c r="H16" i="13"/>
  <c r="G16" i="13"/>
  <c r="F16" i="13"/>
  <c r="O15" i="13"/>
  <c r="N15" i="13"/>
  <c r="M15" i="13"/>
  <c r="L15" i="13"/>
  <c r="K15" i="13"/>
  <c r="J15" i="13"/>
  <c r="I15" i="13"/>
  <c r="H15" i="13"/>
  <c r="G15" i="13"/>
  <c r="F15" i="13"/>
  <c r="O14" i="13"/>
  <c r="N14" i="13"/>
  <c r="M14" i="13"/>
  <c r="L14" i="13"/>
  <c r="K14" i="13"/>
  <c r="J14" i="13"/>
  <c r="I14" i="13"/>
  <c r="H14" i="13"/>
  <c r="G14" i="13"/>
  <c r="F14" i="13"/>
  <c r="I24" i="6" l="1"/>
  <c r="I22" i="6" s="1"/>
  <c r="H45" i="5"/>
  <c r="G44" i="5"/>
  <c r="G27" i="5"/>
  <c r="G23" i="2"/>
  <c r="G18" i="2"/>
  <c r="F45" i="2"/>
  <c r="G33" i="2" s="1"/>
  <c r="I20" i="6"/>
  <c r="I19" i="6"/>
  <c r="I23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24" i="2"/>
  <c r="G36" i="2" l="1"/>
  <c r="G37" i="2"/>
  <c r="I45" i="2"/>
  <c r="G43" i="2"/>
  <c r="G44" i="2"/>
  <c r="G38" i="2"/>
  <c r="G28" i="2"/>
  <c r="G40" i="2"/>
  <c r="G9" i="5"/>
  <c r="G26" i="5"/>
  <c r="G16" i="5"/>
  <c r="G11" i="5"/>
  <c r="G24" i="5"/>
  <c r="G14" i="5"/>
  <c r="G21" i="5"/>
  <c r="G22" i="5"/>
  <c r="G10" i="5"/>
  <c r="G19" i="5"/>
  <c r="G25" i="5"/>
  <c r="G18" i="5"/>
  <c r="G13" i="5"/>
  <c r="G23" i="5"/>
  <c r="G20" i="5"/>
  <c r="G12" i="5"/>
  <c r="G17" i="5"/>
  <c r="I27" i="5"/>
  <c r="G15" i="5"/>
  <c r="G31" i="2"/>
  <c r="G13" i="2"/>
  <c r="G25" i="2"/>
  <c r="G11" i="2"/>
  <c r="G27" i="2"/>
  <c r="G15" i="2"/>
  <c r="G10" i="2"/>
  <c r="G16" i="2"/>
  <c r="G14" i="2"/>
  <c r="G33" i="5"/>
  <c r="G37" i="5"/>
  <c r="G41" i="5"/>
  <c r="I45" i="5"/>
  <c r="G9" i="2"/>
  <c r="G22" i="2"/>
  <c r="I27" i="2"/>
  <c r="G17" i="2"/>
  <c r="G12" i="2"/>
  <c r="G32" i="2"/>
  <c r="G30" i="2"/>
  <c r="G41" i="2"/>
  <c r="G45" i="2"/>
  <c r="G39" i="2"/>
  <c r="I21" i="6"/>
  <c r="G29" i="5"/>
  <c r="G31" i="5"/>
  <c r="G35" i="5"/>
  <c r="G39" i="5"/>
  <c r="G43" i="5"/>
  <c r="G19" i="2"/>
  <c r="G21" i="2"/>
  <c r="G20" i="2"/>
  <c r="G26" i="2"/>
  <c r="G29" i="2"/>
  <c r="G45" i="5"/>
  <c r="G35" i="2"/>
  <c r="G42" i="2"/>
  <c r="G34" i="2"/>
  <c r="G28" i="5"/>
  <c r="G30" i="5"/>
  <c r="G32" i="5"/>
  <c r="G34" i="5"/>
  <c r="G36" i="5"/>
  <c r="G38" i="5"/>
  <c r="G40" i="5"/>
  <c r="G42" i="5"/>
</calcChain>
</file>

<file path=xl/sharedStrings.xml><?xml version="1.0" encoding="utf-8"?>
<sst xmlns="http://schemas.openxmlformats.org/spreadsheetml/2006/main" count="467" uniqueCount="267">
  <si>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</si>
  <si>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</si>
  <si>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</si>
  <si>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</si>
  <si>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</si>
  <si>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</si>
  <si>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</si>
  <si>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</si>
  <si>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</si>
  <si>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</si>
  <si>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</si>
  <si>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</si>
  <si>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</si>
  <si>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</si>
  <si>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</si>
  <si>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</si>
  <si>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</si>
  <si>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</si>
  <si>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</si>
  <si>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</si>
  <si>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</si>
  <si>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</si>
  <si>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</si>
  <si>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</si>
  <si>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</si>
  <si>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</si>
  <si>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</si>
  <si>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</si>
  <si>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</si>
  <si>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</si>
  <si>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</si>
  <si>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</si>
  <si>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</si>
  <si>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</si>
  <si>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</si>
  <si>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</si>
  <si>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</si>
  <si>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</si>
  <si>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</si>
  <si>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</si>
  <si>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</si>
  <si>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</si>
  <si>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</si>
  <si>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</si>
  <si>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</si>
  <si>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</si>
  <si>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</si>
  <si>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</si>
  <si>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</si>
  <si>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</si>
  <si>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</si>
  <si>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</si>
  <si>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</si>
  <si>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</si>
  <si>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</si>
  <si>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</si>
  <si>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</si>
  <si>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</si>
  <si>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</si>
  <si>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</si>
  <si>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</si>
  <si>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</si>
  <si>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</si>
  <si>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</si>
  <si>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</si>
  <si>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</si>
  <si>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</si>
  <si>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</si>
  <si>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</si>
  <si>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</si>
  <si>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</si>
  <si>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</si>
  <si>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</si>
  <si>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</si>
  <si>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</si>
  <si>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</si>
  <si>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</si>
  <si>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</si>
  <si>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</si>
  <si>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</si>
  <si>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</si>
  <si>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</si>
  <si>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</si>
  <si>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8"/>
  </si>
  <si>
    <t>資本収支</t>
    <rPh sb="0" eb="2">
      <t>シホン</t>
    </rPh>
    <rPh sb="2" eb="4">
      <t>シュウシ</t>
    </rPh>
    <phoneticPr fontId="8"/>
  </si>
  <si>
    <t>収益的収支</t>
    <rPh sb="0" eb="3">
      <t>シュウエキテキ</t>
    </rPh>
    <rPh sb="3" eb="5">
      <t>シュウシ</t>
    </rPh>
    <phoneticPr fontId="8"/>
  </si>
  <si>
    <t>資本的収支</t>
    <rPh sb="0" eb="2">
      <t>シホン</t>
    </rPh>
    <rPh sb="2" eb="3">
      <t>テキ</t>
    </rPh>
    <rPh sb="3" eb="5">
      <t>シュウシ</t>
    </rPh>
    <phoneticPr fontId="8"/>
  </si>
  <si>
    <t>その他</t>
    <rPh sb="2" eb="3">
      <t>タ</t>
    </rPh>
    <phoneticPr fontId="8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</si>
  <si>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</si>
  <si>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　出</t>
    <rPh sb="0" eb="1">
      <t>トシ</t>
    </rPh>
    <rPh sb="4" eb="5">
      <t>デ</t>
    </rPh>
    <phoneticPr fontId="8"/>
  </si>
  <si>
    <t>歳　　　入</t>
    <rPh sb="0" eb="1">
      <t>トシ</t>
    </rPh>
    <rPh sb="4" eb="5">
      <t>イ</t>
    </rPh>
    <phoneticPr fontId="8"/>
  </si>
  <si>
    <t>予算額</t>
    <rPh sb="0" eb="2">
      <t>ヨサン</t>
    </rPh>
    <rPh sb="2" eb="3">
      <t>ガク</t>
    </rPh>
    <phoneticPr fontId="8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</si>
  <si>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8"/>
  </si>
  <si>
    <t>1.普通会計の状況</t>
    <rPh sb="2" eb="4">
      <t>フツウ</t>
    </rPh>
    <rPh sb="4" eb="6">
      <t>カイケイ</t>
    </rPh>
    <phoneticPr fontId="8"/>
  </si>
  <si>
    <t>うち不動産取得税</t>
    <phoneticPr fontId="8"/>
  </si>
  <si>
    <t>うち固定資産税</t>
    <phoneticPr fontId="8"/>
  </si>
  <si>
    <t xml:space="preserve"> </t>
    <phoneticPr fontId="8"/>
  </si>
  <si>
    <t>（注）原則として表示単位未満を四捨五入して端数調整していないため、合計等と一致しない場合がある。</t>
    <phoneticPr fontId="12"/>
  </si>
  <si>
    <t>３.普通会計の状況</t>
    <phoneticPr fontId="8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</si>
  <si>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</si>
  <si>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</si>
  <si>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</si>
  <si>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</si>
  <si>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</si>
  <si>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</si>
  <si>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</si>
  <si>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</si>
  <si>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</si>
  <si>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</si>
  <si>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</si>
  <si>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12"/>
  </si>
  <si>
    <t>単年度収支</t>
    <rPh sb="0" eb="3">
      <t>タンネンド</t>
    </rPh>
    <rPh sb="3" eb="5">
      <t>シュウシ</t>
    </rPh>
    <phoneticPr fontId="12"/>
  </si>
  <si>
    <t>繰上償還金</t>
    <rPh sb="0" eb="2">
      <t>クリア</t>
    </rPh>
    <rPh sb="2" eb="5">
      <t>ショウカンキン</t>
    </rPh>
    <phoneticPr fontId="12"/>
  </si>
  <si>
    <t>実質単年度収支</t>
    <rPh sb="0" eb="2">
      <t>ジッシツ</t>
    </rPh>
    <phoneticPr fontId="12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</si>
  <si>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</si>
  <si>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</si>
  <si>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</si>
  <si>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</si>
  <si>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</si>
  <si>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</si>
  <si>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</si>
  <si>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</si>
  <si>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</si>
  <si>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</si>
  <si>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12"/>
  </si>
  <si>
    <t>一人あたり後年度財政負担</t>
  </si>
  <si>
    <t>(f/g、円)</t>
    <rPh sb="5" eb="6">
      <t>エン</t>
    </rPh>
    <phoneticPr fontId="12"/>
  </si>
  <si>
    <t>人口　（注 1）</t>
    <rPh sb="4" eb="5">
      <t>チュウ</t>
    </rPh>
    <phoneticPr fontId="8"/>
  </si>
  <si>
    <t>(g、人)</t>
    <rPh sb="3" eb="4">
      <t>ニン</t>
    </rPh>
    <phoneticPr fontId="12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</si>
  <si>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</si>
  <si>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</si>
  <si>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</si>
  <si>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</si>
  <si>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</si>
  <si>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</si>
  <si>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1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</si>
  <si>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2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</si>
  <si>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2"/>
  </si>
  <si>
    <t>将来負担比率</t>
    <rPh sb="0" eb="2">
      <t>ショウライ</t>
    </rPh>
    <rPh sb="2" eb="4">
      <t>フタン</t>
    </rPh>
    <rPh sb="4" eb="6">
      <t>ヒリツ</t>
    </rPh>
    <phoneticPr fontId="12"/>
  </si>
  <si>
    <t>　（単位：百万円）</t>
  </si>
  <si>
    <t>出資状況</t>
    <rPh sb="0" eb="2">
      <t>シュッシ</t>
    </rPh>
    <rPh sb="2" eb="4">
      <t>ジョウキョウ</t>
    </rPh>
    <phoneticPr fontId="12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</si>
  <si>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</si>
  <si>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</si>
  <si>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</si>
  <si>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</si>
  <si>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</si>
  <si>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</si>
  <si>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</si>
  <si>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</si>
  <si>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</si>
  <si>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</si>
  <si>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</si>
  <si>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</si>
  <si>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</si>
  <si>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</si>
  <si>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</si>
  <si>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</si>
  <si>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</si>
  <si>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</si>
  <si>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</si>
  <si>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</si>
  <si>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</si>
  <si>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</si>
  <si>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</si>
  <si>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</si>
  <si>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</si>
  <si>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2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</si>
  <si>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</si>
  <si>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</si>
  <si>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</si>
  <si>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12"/>
  </si>
  <si>
    <t xml:space="preserve">営業利益          </t>
  </si>
  <si>
    <t>営業外収益</t>
  </si>
  <si>
    <t>営業外費用</t>
  </si>
  <si>
    <t xml:space="preserve">経常利益      </t>
  </si>
  <si>
    <t>特別損失</t>
    <rPh sb="0" eb="2">
      <t>トクベツ</t>
    </rPh>
    <rPh sb="2" eb="4">
      <t>ソンシツ</t>
    </rPh>
    <phoneticPr fontId="8"/>
  </si>
  <si>
    <t>特別利益</t>
  </si>
  <si>
    <t>特別損失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</si>
  <si>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2"/>
  </si>
  <si>
    <t>特定準備金取崩</t>
    <rPh sb="0" eb="2">
      <t>トクテイ</t>
    </rPh>
    <rPh sb="2" eb="5">
      <t>ジュンビキン</t>
    </rPh>
    <rPh sb="5" eb="7">
      <t>トリクズシ</t>
    </rPh>
    <phoneticPr fontId="12"/>
  </si>
  <si>
    <t>特定準備金繰入</t>
    <rPh sb="0" eb="2">
      <t>トクテイ</t>
    </rPh>
    <rPh sb="2" eb="5">
      <t>ジュンビキン</t>
    </rPh>
    <rPh sb="5" eb="7">
      <t>クリイレ</t>
    </rPh>
    <phoneticPr fontId="12"/>
  </si>
  <si>
    <t>法人税等</t>
  </si>
  <si>
    <t xml:space="preserve">当期利益  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</si>
  <si>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2"/>
  </si>
  <si>
    <t>前期繰越利益</t>
  </si>
  <si>
    <t xml:space="preserve">当期未処分利益    </t>
  </si>
  <si>
    <t>26年度</t>
    <rPh sb="2" eb="4">
      <t>ネンド</t>
    </rPh>
    <phoneticPr fontId="12"/>
  </si>
  <si>
    <t>27年度</t>
    <rPh sb="2" eb="4">
      <t>ネンド</t>
    </rPh>
    <phoneticPr fontId="12"/>
  </si>
  <si>
    <t>28年度</t>
    <rPh sb="2" eb="4">
      <t>ネンド</t>
    </rPh>
    <phoneticPr fontId="12"/>
  </si>
  <si>
    <t>29年度</t>
    <rPh sb="2" eb="4">
      <t>ネンド</t>
    </rPh>
    <phoneticPr fontId="12"/>
  </si>
  <si>
    <t>（注1）平成25年度～26年度は平成22年国勢調査、平成27年度～平成29年度は平成27年度国勢調査を基に計上している。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8"/>
  </si>
  <si>
    <t>熊本県</t>
    <rPh sb="0" eb="3">
      <t>クマモトケン</t>
    </rPh>
    <phoneticPr fontId="12"/>
  </si>
  <si>
    <t>(e)</t>
    <phoneticPr fontId="12"/>
  </si>
  <si>
    <t>(g=d+e-f)</t>
    <phoneticPr fontId="12"/>
  </si>
  <si>
    <t>(i)</t>
    <phoneticPr fontId="12"/>
  </si>
  <si>
    <t>(m)</t>
    <phoneticPr fontId="12"/>
  </si>
  <si>
    <t>（注１）原則として表示単位未満を四捨五入して端数調整していないため、合計等と一致しない場合がある。</t>
    <rPh sb="4" eb="6">
      <t>ゲンソク</t>
    </rPh>
    <rPh sb="9" eb="11">
      <t>ヒョウジ</t>
    </rPh>
    <rPh sb="11" eb="13">
      <t>タンイ</t>
    </rPh>
    <rPh sb="13" eb="15">
      <t>ミマン</t>
    </rPh>
    <rPh sb="16" eb="20">
      <t>シシャゴニュウ</t>
    </rPh>
    <rPh sb="22" eb="24">
      <t>ハスウ</t>
    </rPh>
    <rPh sb="24" eb="26">
      <t>チョウセイ</t>
    </rPh>
    <rPh sb="34" eb="37">
      <t>ゴウケイナド</t>
    </rPh>
    <rPh sb="38" eb="40">
      <t>イッチ</t>
    </rPh>
    <rPh sb="43" eb="45">
      <t>バアイ</t>
    </rPh>
    <phoneticPr fontId="12"/>
  </si>
  <si>
    <t>(g=c+f)</t>
    <phoneticPr fontId="8"/>
  </si>
  <si>
    <t>(f=d-e)</t>
    <phoneticPr fontId="8"/>
  </si>
  <si>
    <t>(i+j)</t>
    <phoneticPr fontId="10"/>
  </si>
  <si>
    <t>(j)</t>
    <phoneticPr fontId="10"/>
  </si>
  <si>
    <t>(i=g-h)</t>
    <phoneticPr fontId="10"/>
  </si>
  <si>
    <t>(h)</t>
    <phoneticPr fontId="10"/>
  </si>
  <si>
    <t>(g)</t>
    <phoneticPr fontId="10"/>
  </si>
  <si>
    <t>(a-d)</t>
    <phoneticPr fontId="10"/>
  </si>
  <si>
    <t>(c-f)</t>
    <phoneticPr fontId="10"/>
  </si>
  <si>
    <t>(b-e)</t>
    <phoneticPr fontId="10"/>
  </si>
  <si>
    <t>熊本県</t>
    <rPh sb="0" eb="3">
      <t>クマモトケン</t>
    </rPh>
    <phoneticPr fontId="8"/>
  </si>
  <si>
    <t>熊本県</t>
    <rPh sb="0" eb="3">
      <t>クマモトケン</t>
    </rPh>
    <phoneticPr fontId="13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</si>
  <si>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8"/>
  </si>
  <si>
    <t>令和２年度</t>
    <rPh sb="0" eb="1">
      <t>レイ</t>
    </rPh>
    <rPh sb="1" eb="2">
      <t>ワ</t>
    </rPh>
    <phoneticPr fontId="8"/>
  </si>
  <si>
    <t>（1）平成30年度普通会計決算の状況</t>
    <phoneticPr fontId="13"/>
  </si>
  <si>
    <t>平成30年度</t>
    <phoneticPr fontId="13"/>
  </si>
  <si>
    <t>30年度</t>
    <rPh sb="2" eb="4">
      <t>ネンド</t>
    </rPh>
    <phoneticPr fontId="12"/>
  </si>
  <si>
    <t>30年度</t>
    <phoneticPr fontId="12"/>
  </si>
  <si>
    <t>(平成30年度決算額）</t>
    <phoneticPr fontId="12"/>
  </si>
  <si>
    <t>５.第三セクター(公社・株式会社形態の三セク)の状況</t>
    <phoneticPr fontId="12"/>
  </si>
  <si>
    <t>天草エアライン（株）</t>
    <rPh sb="0" eb="2">
      <t>アマクサ</t>
    </rPh>
    <rPh sb="8" eb="9">
      <t>カブ</t>
    </rPh>
    <phoneticPr fontId="15"/>
  </si>
  <si>
    <t>（株）テクノインキュベーションセンター</t>
    <rPh sb="1" eb="2">
      <t>カブ</t>
    </rPh>
    <phoneticPr fontId="15"/>
  </si>
  <si>
    <t>熊本県道路公社</t>
    <rPh sb="0" eb="3">
      <t>クマモトケン</t>
    </rPh>
    <rPh sb="3" eb="5">
      <t>ドウロ</t>
    </rPh>
    <rPh sb="5" eb="7">
      <t>コウシャ</t>
    </rPh>
    <phoneticPr fontId="15"/>
  </si>
  <si>
    <t>30年度</t>
    <phoneticPr fontId="12"/>
  </si>
  <si>
    <t>30年度</t>
    <phoneticPr fontId="12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</si>
  <si>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</si>
  <si>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</si>
  <si>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</si>
  <si>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</si>
  <si>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</si>
  <si>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(c)</t>
    <phoneticPr fontId="12"/>
  </si>
  <si>
    <t>(d=a-b-c)</t>
    <phoneticPr fontId="12"/>
  </si>
  <si>
    <t>(f)</t>
    <phoneticPr fontId="12"/>
  </si>
  <si>
    <t>(h)</t>
    <phoneticPr fontId="12"/>
  </si>
  <si>
    <t>(j=g+h-i)</t>
    <phoneticPr fontId="12"/>
  </si>
  <si>
    <t>(k)</t>
    <phoneticPr fontId="12"/>
  </si>
  <si>
    <t>(l)</t>
    <phoneticPr fontId="12"/>
  </si>
  <si>
    <t>(ｎ=g+h-i-m)</t>
    <phoneticPr fontId="12"/>
  </si>
  <si>
    <t>(o)</t>
    <phoneticPr fontId="12"/>
  </si>
  <si>
    <t>(p=n+o)</t>
    <phoneticPr fontId="12"/>
  </si>
  <si>
    <t>30年度</t>
    <phoneticPr fontId="15"/>
  </si>
  <si>
    <t>(令和２年度予算ﾍﾞｰｽ）</t>
    <rPh sb="1" eb="2">
      <t>レイ</t>
    </rPh>
    <rPh sb="2" eb="3">
      <t>ワ</t>
    </rPh>
    <rPh sb="6" eb="8">
      <t>ヨサン</t>
    </rPh>
    <phoneticPr fontId="15"/>
  </si>
  <si>
    <t>電気事業</t>
    <rPh sb="0" eb="2">
      <t>デンキ</t>
    </rPh>
    <rPh sb="2" eb="4">
      <t>ジギョウ</t>
    </rPh>
    <phoneticPr fontId="15"/>
  </si>
  <si>
    <t>工業用水道事業</t>
    <rPh sb="0" eb="3">
      <t>コウギョウヨウ</t>
    </rPh>
    <rPh sb="3" eb="5">
      <t>スイドウ</t>
    </rPh>
    <rPh sb="5" eb="7">
      <t>ジギョウ</t>
    </rPh>
    <phoneticPr fontId="15"/>
  </si>
  <si>
    <t>駐車場整備事業</t>
    <rPh sb="0" eb="3">
      <t>チュウシャジョウ</t>
    </rPh>
    <rPh sb="3" eb="5">
      <t>セイビ</t>
    </rPh>
    <rPh sb="5" eb="7">
      <t>ジギョウ</t>
    </rPh>
    <phoneticPr fontId="15"/>
  </si>
  <si>
    <t>病院事業</t>
    <rPh sb="0" eb="2">
      <t>ビョウイン</t>
    </rPh>
    <rPh sb="2" eb="4">
      <t>ジギョウ</t>
    </rPh>
    <phoneticPr fontId="15"/>
  </si>
  <si>
    <t>下水道事業（流域下水道事業）</t>
    <rPh sb="0" eb="3">
      <t>ゲスイドウ</t>
    </rPh>
    <rPh sb="3" eb="5">
      <t>ジギョウ</t>
    </rPh>
    <rPh sb="6" eb="8">
      <t>リュウイキ</t>
    </rPh>
    <rPh sb="8" eb="11">
      <t>ゲスイドウ</t>
    </rPh>
    <rPh sb="11" eb="13">
      <t>ジギョウ</t>
    </rPh>
    <phoneticPr fontId="15"/>
  </si>
  <si>
    <t>令和２年度</t>
    <rPh sb="0" eb="1">
      <t>レイ</t>
    </rPh>
    <rPh sb="1" eb="2">
      <t>ワ</t>
    </rPh>
    <rPh sb="3" eb="5">
      <t>ネンド</t>
    </rPh>
    <phoneticPr fontId="8"/>
  </si>
  <si>
    <t>令和２年度</t>
    <rPh sb="0" eb="2">
      <t>レイワ</t>
    </rPh>
    <rPh sb="3" eb="5">
      <t>ネンド</t>
    </rPh>
    <rPh sb="4" eb="5">
      <t>ド</t>
    </rPh>
    <phoneticPr fontId="8"/>
  </si>
  <si>
    <t>差引不足額 (▲)</t>
    <phoneticPr fontId="15"/>
  </si>
  <si>
    <t>(j)</t>
    <phoneticPr fontId="10"/>
  </si>
  <si>
    <t>補てん財源不足額(▲)</t>
    <phoneticPr fontId="15"/>
  </si>
  <si>
    <t>　　　　　　（単位：百万円）</t>
    <phoneticPr fontId="15"/>
  </si>
  <si>
    <t>港湾整備事業</t>
    <rPh sb="0" eb="2">
      <t>コウワン</t>
    </rPh>
    <rPh sb="2" eb="4">
      <t>セイビ</t>
    </rPh>
    <rPh sb="4" eb="6">
      <t>ジギョウ</t>
    </rPh>
    <phoneticPr fontId="15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</si>
  <si>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15"/>
  </si>
  <si>
    <t>宅地造成事業（その他造成）</t>
    <rPh sb="0" eb="2">
      <t>タクチ</t>
    </rPh>
    <rPh sb="2" eb="4">
      <t>ゾウセイ</t>
    </rPh>
    <rPh sb="4" eb="6">
      <t>ジギョウ</t>
    </rPh>
    <rPh sb="9" eb="10">
      <t>ホカ</t>
    </rPh>
    <rPh sb="10" eb="12">
      <t>ゾウセイ</t>
    </rPh>
    <phoneticPr fontId="15"/>
  </si>
  <si>
    <t>下水道事業（特定環境保全公共下水道事業）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rPh sb="12" eb="14">
      <t>コウキョウ</t>
    </rPh>
    <rPh sb="14" eb="17">
      <t>ゲスイドウ</t>
    </rPh>
    <rPh sb="17" eb="19">
      <t>ジギョウ</t>
    </rPh>
    <phoneticPr fontId="15"/>
  </si>
  <si>
    <t>下水道事業（農業集落排水事業）</t>
    <rPh sb="0" eb="3">
      <t>ゲスイドウ</t>
    </rPh>
    <rPh sb="3" eb="5">
      <t>ジギョウ</t>
    </rPh>
    <rPh sb="6" eb="8">
      <t>ノウギョウ</t>
    </rPh>
    <rPh sb="8" eb="10">
      <t>シュウラク</t>
    </rPh>
    <rPh sb="10" eb="12">
      <t>ハイスイ</t>
    </rPh>
    <rPh sb="12" eb="14">
      <t>ジギョウ</t>
    </rPh>
    <phoneticPr fontId="15"/>
  </si>
  <si>
    <t>(c=a-b)</t>
    <phoneticPr fontId="8"/>
  </si>
  <si>
    <t>（注）原則として表示単位未満を四捨五入して端数調整していないため、合計等と一致しない場合がある。</t>
    <phoneticPr fontId="15"/>
  </si>
  <si>
    <t>４.公営企業会計の状況</t>
    <phoneticPr fontId="15"/>
  </si>
  <si>
    <t>(平成30年度決算ﾍﾞｰｽ）</t>
    <phoneticPr fontId="15"/>
  </si>
  <si>
    <t>30年度</t>
    <phoneticPr fontId="15"/>
  </si>
  <si>
    <t>(b-e)</t>
    <phoneticPr fontId="10"/>
  </si>
  <si>
    <t>(i+j)</t>
    <phoneticPr fontId="10"/>
  </si>
  <si>
    <t>　　　　　　（単位：百万円）</t>
    <phoneticPr fontId="15"/>
  </si>
  <si>
    <t>30年度</t>
    <phoneticPr fontId="15"/>
  </si>
  <si>
    <t>(c=a-b)</t>
    <phoneticPr fontId="8"/>
  </si>
  <si>
    <t>(f=d-e)</t>
    <phoneticPr fontId="8"/>
  </si>
  <si>
    <t>(g=c+f)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</si>
</sst>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color theme="1"/>
      <name val="明朝"/>
      <family val="1"/>
      <charset val="128"/>
    </font>
    <font>
      <b/>
      <sz val="11"/>
      <name val="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/>
  </cellStyleXfs>
  <cellXfs count="355">
    <xf numFmtId="0" fontId="0" fillId="0" borderId="0" xfId="0"/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1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2" fillId="0" borderId="6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177" fontId="1" fillId="0" borderId="3" xfId="1" applyNumberFormat="1" applyBorder="1" applyAlignment="1">
      <alignment vertical="center"/>
    </xf>
    <xf numFmtId="177" fontId="1" fillId="0" borderId="29" xfId="1" applyNumberFormat="1" applyBorder="1" applyAlignment="1">
      <alignment vertical="center"/>
    </xf>
    <xf numFmtId="177" fontId="1" fillId="0" borderId="30" xfId="1" applyNumberFormat="1" applyBorder="1" applyAlignment="1">
      <alignment vertical="center"/>
    </xf>
    <xf numFmtId="177" fontId="1" fillId="0" borderId="31" xfId="1" applyNumberFormat="1" applyBorder="1" applyAlignment="1">
      <alignment vertical="center"/>
    </xf>
    <xf numFmtId="177" fontId="1" fillId="0" borderId="24" xfId="1" applyNumberFormat="1" applyBorder="1" applyAlignment="1">
      <alignment vertical="center"/>
    </xf>
    <xf numFmtId="177" fontId="1" fillId="0" borderId="32" xfId="1" applyNumberFormat="1" applyBorder="1" applyAlignment="1">
      <alignment vertical="center"/>
    </xf>
    <xf numFmtId="177" fontId="1" fillId="0" borderId="25" xfId="1" applyNumberFormat="1" applyBorder="1" applyAlignment="1">
      <alignment vertical="center"/>
    </xf>
    <xf numFmtId="177" fontId="1" fillId="0" borderId="33" xfId="1" applyNumberFormat="1" applyBorder="1" applyAlignment="1">
      <alignment vertical="center"/>
    </xf>
    <xf numFmtId="177" fontId="1" fillId="0" borderId="5" xfId="1" applyNumberFormat="1" applyBorder="1" applyAlignment="1">
      <alignment vertical="center"/>
    </xf>
    <xf numFmtId="177" fontId="1" fillId="0" borderId="20" xfId="1" applyNumberFormat="1" applyBorder="1" applyAlignment="1">
      <alignment vertical="center"/>
    </xf>
    <xf numFmtId="178" fontId="1" fillId="0" borderId="7" xfId="1" applyNumberFormat="1" applyBorder="1" applyAlignment="1">
      <alignment vertical="center"/>
    </xf>
    <xf numFmtId="178" fontId="1" fillId="0" borderId="15" xfId="1" applyNumberFormat="1" applyBorder="1" applyAlignment="1">
      <alignment vertical="center"/>
    </xf>
    <xf numFmtId="178" fontId="1" fillId="0" borderId="12" xfId="1" applyNumberFormat="1" applyBorder="1" applyAlignment="1">
      <alignment vertical="center"/>
    </xf>
    <xf numFmtId="178" fontId="1" fillId="0" borderId="34" xfId="1" applyNumberFormat="1" applyBorder="1" applyAlignment="1">
      <alignment vertical="center"/>
    </xf>
    <xf numFmtId="178" fontId="1" fillId="0" borderId="14" xfId="1" applyNumberFormat="1" applyBorder="1" applyAlignment="1">
      <alignment vertical="center"/>
    </xf>
    <xf numFmtId="178" fontId="1" fillId="0" borderId="35" xfId="1" applyNumberFormat="1" applyBorder="1" applyAlignment="1">
      <alignment vertical="center"/>
    </xf>
    <xf numFmtId="178" fontId="1" fillId="0" borderId="36" xfId="1" applyNumberFormat="1" applyBorder="1" applyAlignment="1">
      <alignment vertical="center"/>
    </xf>
    <xf numFmtId="178" fontId="1" fillId="0" borderId="18" xfId="1" applyNumberFormat="1" applyBorder="1" applyAlignment="1">
      <alignment vertical="center"/>
    </xf>
    <xf numFmtId="178" fontId="1" fillId="0" borderId="37" xfId="1" applyNumberFormat="1" applyBorder="1" applyAlignment="1">
      <alignment vertical="center"/>
    </xf>
    <xf numFmtId="178" fontId="1" fillId="0" borderId="38" xfId="1" applyNumberFormat="1" applyBorder="1" applyAlignment="1">
      <alignment vertical="center"/>
    </xf>
    <xf numFmtId="178" fontId="1" fillId="0" borderId="39" xfId="1" applyNumberFormat="1" applyBorder="1" applyAlignment="1">
      <alignment vertical="center"/>
    </xf>
    <xf numFmtId="178" fontId="1" fillId="0" borderId="40" xfId="1" applyNumberFormat="1" applyBorder="1" applyAlignment="1">
      <alignment vertical="center"/>
    </xf>
    <xf numFmtId="178" fontId="1" fillId="0" borderId="16" xfId="1" applyNumberFormat="1" applyBorder="1" applyAlignment="1">
      <alignment vertical="center"/>
    </xf>
    <xf numFmtId="178" fontId="1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2" fillId="0" borderId="6" xfId="0" applyNumberFormat="1" applyFont="1" applyBorder="1" applyAlignment="1">
      <alignment horizontal="distributed" vertical="center" justifyLastLine="1"/>
    </xf>
    <xf numFmtId="41" fontId="9" fillId="0" borderId="16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1" fillId="0" borderId="0" xfId="0" applyNumberFormat="1" applyFont="1" applyAlignment="1">
      <alignment vertical="center"/>
    </xf>
    <xf numFmtId="177" fontId="1" fillId="0" borderId="23" xfId="1" applyNumberFormat="1" applyBorder="1" applyAlignment="1">
      <alignment vertical="center"/>
    </xf>
    <xf numFmtId="177" fontId="1" fillId="0" borderId="16" xfId="1" applyNumberFormat="1" applyBorder="1" applyAlignment="1">
      <alignment vertical="center"/>
    </xf>
    <xf numFmtId="177" fontId="1" fillId="0" borderId="22" xfId="1" applyNumberFormat="1" applyBorder="1" applyAlignment="1">
      <alignment vertical="center"/>
    </xf>
    <xf numFmtId="177" fontId="1" fillId="0" borderId="11" xfId="1" applyNumberFormat="1" applyBorder="1" applyAlignment="1">
      <alignment vertical="center"/>
    </xf>
    <xf numFmtId="177" fontId="1" fillId="0" borderId="45" xfId="1" applyNumberFormat="1" applyBorder="1" applyAlignment="1">
      <alignment vertical="center"/>
    </xf>
    <xf numFmtId="177" fontId="1" fillId="0" borderId="6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1" fillId="0" borderId="22" xfId="1" applyNumberFormat="1" applyBorder="1" applyAlignment="1">
      <alignment vertical="center"/>
    </xf>
    <xf numFmtId="0" fontId="2" fillId="0" borderId="6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0" fillId="0" borderId="46" xfId="0" applyNumberForma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0" xfId="0" applyNumberFormat="1" applyBorder="1" applyAlignment="1">
      <alignment horizontal="center" vertical="center" shrinkToFit="1"/>
    </xf>
    <xf numFmtId="41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1" fillId="0" borderId="51" xfId="1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1" fillId="0" borderId="52" xfId="1" applyNumberFormat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1" fillId="0" borderId="53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1" fillId="0" borderId="54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5" xfId="0" applyNumberFormat="1" applyBorder="1" applyAlignment="1">
      <alignment horizontal="right" vertical="center"/>
    </xf>
    <xf numFmtId="177" fontId="0" fillId="0" borderId="50" xfId="0" applyNumberFormat="1" applyBorder="1" applyAlignment="1">
      <alignment vertical="center"/>
    </xf>
    <xf numFmtId="177" fontId="1" fillId="0" borderId="50" xfId="1" applyNumberFormat="1" applyBorder="1" applyAlignment="1">
      <alignment horizontal="right" vertical="center"/>
    </xf>
    <xf numFmtId="181" fontId="0" fillId="0" borderId="52" xfId="0" applyNumberFormat="1" applyBorder="1" applyAlignment="1">
      <alignment vertical="center"/>
    </xf>
    <xf numFmtId="41" fontId="1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1" fillId="0" borderId="51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1" fillId="0" borderId="52" xfId="1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1" fillId="0" borderId="52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1" fillId="0" borderId="54" xfId="1" applyNumberFormat="1" applyBorder="1" applyAlignment="1">
      <alignment vertical="center"/>
    </xf>
    <xf numFmtId="41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1" fillId="0" borderId="50" xfId="1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2" fillId="0" borderId="6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41" fontId="4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1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177" fontId="1" fillId="0" borderId="56" xfId="1" applyNumberFormat="1" applyBorder="1" applyAlignment="1">
      <alignment horizontal="center" vertical="center"/>
    </xf>
    <xf numFmtId="177" fontId="1" fillId="0" borderId="39" xfId="1" applyNumberFormat="1" applyBorder="1" applyAlignment="1">
      <alignment horizontal="center" vertical="center"/>
    </xf>
    <xf numFmtId="177" fontId="1" fillId="0" borderId="9" xfId="1" applyNumberFormat="1" applyBorder="1" applyAlignment="1">
      <alignment horizontal="center" vertical="center"/>
    </xf>
    <xf numFmtId="177" fontId="1" fillId="0" borderId="44" xfId="1" applyNumberFormat="1" applyBorder="1" applyAlignment="1">
      <alignment horizontal="center" vertical="center"/>
    </xf>
    <xf numFmtId="177" fontId="1" fillId="0" borderId="32" xfId="1" applyNumberFormat="1" applyBorder="1" applyAlignment="1">
      <alignment horizontal="center" vertical="center"/>
    </xf>
    <xf numFmtId="177" fontId="1" fillId="0" borderId="16" xfId="1" applyNumberFormat="1" applyBorder="1" applyAlignment="1">
      <alignment horizontal="center" vertical="center"/>
    </xf>
    <xf numFmtId="177" fontId="1" fillId="0" borderId="20" xfId="1" applyNumberFormat="1" applyBorder="1" applyAlignment="1">
      <alignment horizontal="center" vertical="center"/>
    </xf>
    <xf numFmtId="177" fontId="1" fillId="0" borderId="22" xfId="1" applyNumberFormat="1" applyBorder="1" applyAlignment="1">
      <alignment horizontal="center" vertical="center"/>
    </xf>
    <xf numFmtId="177" fontId="1" fillId="0" borderId="57" xfId="1" applyNumberFormat="1" applyBorder="1" applyAlignment="1">
      <alignment vertical="center"/>
    </xf>
    <xf numFmtId="177" fontId="1" fillId="0" borderId="43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1" fillId="0" borderId="24" xfId="1" applyNumberFormat="1" applyFill="1" applyBorder="1" applyAlignment="1">
      <alignment vertical="center"/>
    </xf>
    <xf numFmtId="177" fontId="1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1" fillId="0" borderId="46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1" fillId="0" borderId="34" xfId="1" applyNumberFormat="1" applyBorder="1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40" xfId="0" applyNumberFormat="1" applyBorder="1" applyAlignment="1">
      <alignment horizontal="center" vertical="center"/>
    </xf>
    <xf numFmtId="177" fontId="0" fillId="0" borderId="32" xfId="1" applyNumberFormat="1" applyFont="1" applyBorder="1" applyAlignment="1">
      <alignment vertical="center"/>
    </xf>
    <xf numFmtId="177" fontId="0" fillId="0" borderId="56" xfId="1" applyNumberFormat="1" applyFont="1" applyBorder="1" applyAlignment="1">
      <alignment horizontal="center" vertical="center"/>
    </xf>
    <xf numFmtId="177" fontId="0" fillId="0" borderId="9" xfId="1" applyNumberFormat="1" applyFont="1" applyBorder="1" applyAlignment="1">
      <alignment horizontal="center" vertical="center"/>
    </xf>
    <xf numFmtId="177" fontId="0" fillId="0" borderId="32" xfId="1" applyNumberFormat="1" applyFont="1" applyBorder="1" applyAlignment="1">
      <alignment horizontal="center" vertical="center"/>
    </xf>
    <xf numFmtId="177" fontId="0" fillId="0" borderId="32" xfId="1" applyNumberFormat="1" applyFont="1" applyBorder="1" applyAlignment="1">
      <alignment horizontal="right" vertical="center"/>
    </xf>
    <xf numFmtId="177" fontId="0" fillId="0" borderId="20" xfId="1" applyNumberFormat="1" applyFont="1" applyBorder="1" applyAlignment="1">
      <alignment horizontal="right" vertical="center"/>
    </xf>
    <xf numFmtId="177" fontId="0" fillId="0" borderId="20" xfId="1" applyNumberFormat="1" applyFont="1" applyBorder="1" applyAlignment="1">
      <alignment horizontal="center" vertical="center"/>
    </xf>
    <xf numFmtId="177" fontId="0" fillId="0" borderId="57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24" xfId="1" applyNumberFormat="1" applyFont="1" applyFill="1" applyBorder="1" applyAlignment="1">
      <alignment vertical="center"/>
    </xf>
    <xf numFmtId="177" fontId="0" fillId="0" borderId="25" xfId="1" applyNumberFormat="1" applyFont="1" applyBorder="1" applyAlignment="1">
      <alignment vertical="center"/>
    </xf>
    <xf numFmtId="177" fontId="0" fillId="0" borderId="54" xfId="1" applyNumberFormat="1" applyFont="1" applyBorder="1" applyAlignment="1">
      <alignment vertical="center"/>
    </xf>
    <xf numFmtId="177" fontId="0" fillId="0" borderId="46" xfId="1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16" fillId="2" borderId="11" xfId="0" applyNumberFormat="1" applyFont="1" applyFill="1" applyBorder="1" applyAlignment="1">
      <alignment horizontal="center" vertical="center" shrinkToFit="1"/>
    </xf>
    <xf numFmtId="176" fontId="16" fillId="2" borderId="55" xfId="0" applyNumberFormat="1" applyFont="1" applyFill="1" applyBorder="1" applyAlignment="1">
      <alignment horizontal="center" vertical="center" shrinkToFit="1"/>
    </xf>
    <xf numFmtId="176" fontId="16" fillId="2" borderId="11" xfId="0" applyNumberFormat="1" applyFont="1" applyFill="1" applyBorder="1" applyAlignment="1">
      <alignment horizontal="center" vertical="center"/>
    </xf>
    <xf numFmtId="176" fontId="16" fillId="2" borderId="55" xfId="0" applyNumberFormat="1" applyFont="1" applyFill="1" applyBorder="1" applyAlignment="1">
      <alignment horizontal="center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16" fillId="2" borderId="5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8" xfId="0" applyNumberFormat="1" applyBorder="1" applyAlignment="1">
      <alignment horizontal="center" vertical="center" textRotation="255"/>
    </xf>
    <xf numFmtId="41" fontId="0" fillId="0" borderId="11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  <xf numFmtId="41" fontId="14" fillId="0" borderId="24" xfId="0" applyNumberFormat="1" applyFont="1" applyBorder="1" applyAlignment="1">
      <alignment horizontal="right" vertical="center"/>
    </xf>
    <xf numFmtId="41" fontId="14" fillId="0" borderId="18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55" xfId="0" applyNumberFormat="1" applyFont="1" applyBorder="1" applyAlignment="1">
      <alignment horizontal="center" vertical="center"/>
    </xf>
    <xf numFmtId="177" fontId="0" fillId="0" borderId="24" xfId="1" applyNumberFormat="1" applyFont="1" applyFill="1" applyBorder="1" applyAlignment="1">
      <alignment horizontal="right" vertical="center"/>
    </xf>
    <xf numFmtId="177" fontId="0" fillId="0" borderId="24" xfId="1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distributed" vertical="center"/>
    </xf>
    <xf numFmtId="0" fontId="17" fillId="0" borderId="6" xfId="0" applyNumberFormat="1" applyFont="1" applyBorder="1" applyAlignment="1">
      <alignment horizontal="distributed" vertical="center"/>
    </xf>
    <xf numFmtId="41" fontId="17" fillId="0" borderId="0" xfId="0" applyNumberFormat="1" applyFont="1" applyBorder="1" applyAlignment="1">
      <alignment horizontal="distributed" vertical="center"/>
    </xf>
    <xf numFmtId="0" fontId="18" fillId="0" borderId="1" xfId="2" applyNumberFormat="1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8" fillId="0" borderId="8" xfId="0" applyFont="1" applyBorder="1" applyAlignment="1">
      <alignment horizontal="distributed" vertical="center"/>
    </xf>
    <xf numFmtId="0" fontId="0" fillId="0" borderId="20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80" fontId="19" fillId="0" borderId="58" xfId="1" applyNumberFormat="1" applyFont="1" applyBorder="1" applyAlignment="1">
      <alignment vertical="center" textRotation="255"/>
    </xf>
    <xf numFmtId="177" fontId="0" fillId="0" borderId="19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61" xfId="1" applyNumberFormat="1" applyFont="1" applyBorder="1" applyAlignment="1">
      <alignment vertical="center"/>
    </xf>
    <xf numFmtId="177" fontId="0" fillId="0" borderId="35" xfId="1" applyNumberFormat="1" applyFont="1" applyBorder="1" applyAlignment="1">
      <alignment vertical="center"/>
    </xf>
    <xf numFmtId="177" fontId="1" fillId="3" borderId="35" xfId="1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80" fontId="19" fillId="0" borderId="59" xfId="1" applyNumberFormat="1" applyFont="1" applyBorder="1" applyAlignment="1">
      <alignment vertical="center" textRotation="255"/>
    </xf>
    <xf numFmtId="177" fontId="0" fillId="0" borderId="23" xfId="1" applyNumberFormat="1" applyFon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18" xfId="1" applyNumberFormat="1" applyFont="1" applyBorder="1" applyAlignment="1">
      <alignment vertical="center"/>
    </xf>
    <xf numFmtId="177" fontId="1" fillId="3" borderId="18" xfId="1" applyNumberFormat="1" applyFont="1" applyFill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left" vertical="center"/>
    </xf>
    <xf numFmtId="41" fontId="0" fillId="0" borderId="42" xfId="0" applyNumberFormat="1" applyBorder="1" applyAlignment="1">
      <alignment horizontal="right" vertical="center"/>
    </xf>
    <xf numFmtId="177" fontId="0" fillId="0" borderId="9" xfId="1" applyNumberFormat="1" applyFont="1" applyBorder="1" applyAlignment="1">
      <alignment vertical="center"/>
    </xf>
    <xf numFmtId="177" fontId="0" fillId="0" borderId="28" xfId="1" applyNumberFormat="1" applyFon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177" fontId="0" fillId="0" borderId="42" xfId="1" applyNumberFormat="1" applyFont="1" applyBorder="1" applyAlignment="1">
      <alignment vertical="center"/>
    </xf>
    <xf numFmtId="177" fontId="1" fillId="3" borderId="42" xfId="1" applyNumberFormat="1" applyFont="1" applyFill="1" applyBorder="1" applyAlignment="1">
      <alignment vertical="center"/>
    </xf>
    <xf numFmtId="41" fontId="0" fillId="0" borderId="36" xfId="0" applyNumberFormat="1" applyBorder="1" applyAlignment="1">
      <alignment horizontal="right" vertical="center"/>
    </xf>
    <xf numFmtId="177" fontId="0" fillId="0" borderId="30" xfId="1" applyNumberFormat="1" applyFont="1" applyBorder="1" applyAlignment="1">
      <alignment vertical="center"/>
    </xf>
    <xf numFmtId="177" fontId="0" fillId="0" borderId="41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1" fillId="3" borderId="36" xfId="1" applyNumberFormat="1" applyFont="1" applyFill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177" fontId="1" fillId="3" borderId="16" xfId="1" applyNumberFormat="1" applyFont="1" applyFill="1" applyBorder="1" applyAlignment="1">
      <alignment vertical="center"/>
    </xf>
    <xf numFmtId="177" fontId="1" fillId="3" borderId="41" xfId="1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177" fontId="1" fillId="3" borderId="18" xfId="1" quotePrefix="1" applyNumberFormat="1" applyFont="1" applyFill="1" applyBorder="1" applyAlignment="1">
      <alignment horizontal="right" vertical="center"/>
    </xf>
    <xf numFmtId="180" fontId="19" fillId="0" borderId="60" xfId="1" applyNumberFormat="1" applyFont="1" applyBorder="1" applyAlignment="1">
      <alignment vertical="center" textRotation="255"/>
    </xf>
    <xf numFmtId="0" fontId="0" fillId="0" borderId="8" xfId="0" applyNumberFormat="1" applyBorder="1" applyAlignment="1">
      <alignment horizontal="center"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0" fillId="0" borderId="22" xfId="1" quotePrefix="1" applyNumberFormat="1" applyFont="1" applyBorder="1" applyAlignment="1">
      <alignment horizontal="right" vertical="center"/>
    </xf>
    <xf numFmtId="177" fontId="0" fillId="0" borderId="20" xfId="1" quotePrefix="1" applyNumberFormat="1" applyFont="1" applyBorder="1" applyAlignment="1">
      <alignment horizontal="right" vertical="center"/>
    </xf>
    <xf numFmtId="177" fontId="0" fillId="0" borderId="6" xfId="1" quotePrefix="1" applyNumberFormat="1" applyFont="1" applyBorder="1" applyAlignment="1">
      <alignment horizontal="right" vertical="center"/>
    </xf>
    <xf numFmtId="177" fontId="1" fillId="3" borderId="43" xfId="1" quotePrefix="1" applyNumberFormat="1" applyFont="1" applyFill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177" fontId="0" fillId="0" borderId="3" xfId="1" applyNumberFormat="1" applyFont="1" applyBorder="1" applyAlignment="1">
      <alignment vertical="center"/>
    </xf>
    <xf numFmtId="177" fontId="0" fillId="0" borderId="40" xfId="1" applyNumberFormat="1" applyFont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7" fontId="0" fillId="0" borderId="7" xfId="1" applyNumberFormat="1" applyFont="1" applyBorder="1" applyAlignment="1">
      <alignment vertical="center"/>
    </xf>
    <xf numFmtId="177" fontId="0" fillId="0" borderId="37" xfId="1" applyNumberFormat="1" applyFont="1" applyBorder="1" applyAlignment="1">
      <alignment vertical="center"/>
    </xf>
    <xf numFmtId="177" fontId="1" fillId="3" borderId="37" xfId="1" applyNumberFormat="1" applyFont="1" applyFill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44" xfId="1" applyNumberFormat="1" applyFont="1" applyBorder="1" applyAlignment="1">
      <alignment vertical="center"/>
    </xf>
    <xf numFmtId="177" fontId="0" fillId="0" borderId="36" xfId="1" applyNumberFormat="1" applyFont="1" applyBorder="1" applyAlignment="1">
      <alignment vertical="center"/>
    </xf>
    <xf numFmtId="41" fontId="0" fillId="0" borderId="36" xfId="0" applyNumberFormat="1" applyBorder="1" applyAlignment="1">
      <alignment horizontal="right" vertical="center"/>
    </xf>
    <xf numFmtId="177" fontId="0" fillId="0" borderId="30" xfId="1" applyNumberFormat="1" applyFont="1" applyBorder="1" applyAlignment="1">
      <alignment vertical="center"/>
    </xf>
    <xf numFmtId="177" fontId="0" fillId="0" borderId="41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1" fillId="3" borderId="41" xfId="1" applyNumberFormat="1" applyFont="1" applyFill="1" applyBorder="1" applyAlignment="1">
      <alignment vertical="center"/>
    </xf>
    <xf numFmtId="0" fontId="0" fillId="0" borderId="42" xfId="0" applyBorder="1" applyAlignment="1">
      <alignment horizontal="right" vertical="center"/>
    </xf>
    <xf numFmtId="177" fontId="0" fillId="0" borderId="4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3" borderId="44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0" fillId="0" borderId="22" xfId="1" applyNumberFormat="1" applyFont="1" applyBorder="1" applyAlignment="1">
      <alignment vertical="center"/>
    </xf>
    <xf numFmtId="177" fontId="1" fillId="3" borderId="22" xfId="1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18" fillId="0" borderId="1" xfId="0" applyNumberFormat="1" applyFont="1" applyBorder="1" applyAlignment="1">
      <alignment horizontal="distributed" vertical="center"/>
    </xf>
    <xf numFmtId="0" fontId="18" fillId="0" borderId="2" xfId="0" applyNumberFormat="1" applyFont="1" applyBorder="1" applyAlignment="1">
      <alignment horizontal="distributed" vertical="center"/>
    </xf>
    <xf numFmtId="0" fontId="18" fillId="0" borderId="35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18" fillId="0" borderId="5" xfId="0" applyNumberFormat="1" applyFont="1" applyBorder="1" applyAlignment="1">
      <alignment horizontal="distributed" vertical="center"/>
    </xf>
    <xf numFmtId="0" fontId="18" fillId="0" borderId="6" xfId="0" applyNumberFormat="1" applyFont="1" applyBorder="1" applyAlignment="1">
      <alignment horizontal="distributed" vertical="center"/>
    </xf>
    <xf numFmtId="0" fontId="18" fillId="0" borderId="8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177" fontId="0" fillId="0" borderId="0" xfId="1" applyNumberFormat="1" applyFont="1" applyBorder="1" applyAlignment="1">
      <alignment vertical="center"/>
    </xf>
    <xf numFmtId="177" fontId="1" fillId="3" borderId="29" xfId="1" applyNumberFormat="1" applyFont="1" applyFill="1" applyBorder="1" applyAlignment="1">
      <alignment vertical="center"/>
    </xf>
    <xf numFmtId="177" fontId="0" fillId="0" borderId="21" xfId="1" applyNumberFormat="1" applyFont="1" applyBorder="1" applyAlignment="1">
      <alignment vertical="center"/>
    </xf>
    <xf numFmtId="177" fontId="0" fillId="0" borderId="0" xfId="1" quotePrefix="1" applyNumberFormat="1" applyFont="1" applyBorder="1" applyAlignment="1">
      <alignment horizontal="right" vertical="center"/>
    </xf>
    <xf numFmtId="0" fontId="11" fillId="0" borderId="59" xfId="3" applyFont="1" applyBorder="1" applyAlignment="1">
      <alignment vertical="center" textRotation="255"/>
    </xf>
    <xf numFmtId="177" fontId="0" fillId="0" borderId="27" xfId="1" applyNumberFormat="1" applyFont="1" applyBorder="1" applyAlignment="1">
      <alignment vertical="center"/>
    </xf>
    <xf numFmtId="177" fontId="1" fillId="3" borderId="31" xfId="1" applyNumberFormat="1" applyFont="1" applyFill="1" applyBorder="1" applyAlignment="1">
      <alignment vertical="center"/>
    </xf>
    <xf numFmtId="41" fontId="0" fillId="0" borderId="13" xfId="0" applyNumberFormat="1" applyBorder="1" applyAlignment="1">
      <alignment vertical="center"/>
    </xf>
    <xf numFmtId="177" fontId="1" fillId="3" borderId="32" xfId="1" applyNumberFormat="1" applyFon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right" vertical="center"/>
    </xf>
    <xf numFmtId="177" fontId="0" fillId="0" borderId="32" xfId="1" quotePrefix="1" applyNumberFormat="1" applyFont="1" applyBorder="1" applyAlignment="1">
      <alignment horizontal="right" vertical="center"/>
    </xf>
    <xf numFmtId="177" fontId="0" fillId="0" borderId="23" xfId="1" quotePrefix="1" applyNumberFormat="1" applyFont="1" applyBorder="1" applyAlignment="1">
      <alignment horizontal="right" vertical="center"/>
    </xf>
    <xf numFmtId="177" fontId="1" fillId="3" borderId="9" xfId="1" applyNumberFormat="1" applyFont="1" applyFill="1" applyBorder="1" applyAlignment="1">
      <alignment vertical="center"/>
    </xf>
    <xf numFmtId="0" fontId="11" fillId="0" borderId="60" xfId="3" applyFont="1" applyBorder="1" applyAlignment="1">
      <alignment vertical="center" textRotation="255"/>
    </xf>
    <xf numFmtId="177" fontId="1" fillId="3" borderId="5" xfId="1" applyNumberFormat="1" applyFont="1" applyFill="1" applyBorder="1" applyAlignment="1">
      <alignment vertical="center"/>
    </xf>
    <xf numFmtId="0" fontId="11" fillId="0" borderId="59" xfId="3" applyFont="1" applyBorder="1" applyAlignment="1">
      <alignment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0" fillId="0" borderId="16" xfId="1" quotePrefix="1" applyNumberFormat="1" applyFont="1" applyBorder="1" applyAlignment="1">
      <alignment horizontal="right" vertical="center"/>
    </xf>
    <xf numFmtId="0" fontId="11" fillId="0" borderId="60" xfId="3" applyFont="1" applyBorder="1" applyAlignment="1">
      <alignment vertical="center"/>
    </xf>
    <xf numFmtId="177" fontId="1" fillId="3" borderId="5" xfId="1" quotePrefix="1" applyNumberFormat="1" applyFont="1" applyFill="1" applyBorder="1" applyAlignment="1">
      <alignment horizontal="right" vertical="center"/>
    </xf>
    <xf numFmtId="180" fontId="19" fillId="0" borderId="3" xfId="1" applyNumberFormat="1" applyFont="1" applyBorder="1" applyAlignment="1">
      <alignment vertical="center" textRotation="255"/>
    </xf>
    <xf numFmtId="41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177" fontId="0" fillId="0" borderId="45" xfId="1" applyNumberFormat="1" applyFont="1" applyBorder="1" applyAlignment="1">
      <alignment vertical="center"/>
    </xf>
    <xf numFmtId="177" fontId="1" fillId="3" borderId="11" xfId="1" applyNumberFormat="1" applyFont="1" applyFill="1" applyBorder="1" applyAlignment="1">
      <alignment vertical="center"/>
    </xf>
    <xf numFmtId="0" fontId="11" fillId="0" borderId="3" xfId="3" applyFont="1" applyBorder="1" applyAlignment="1">
      <alignment vertical="center"/>
    </xf>
    <xf numFmtId="177" fontId="0" fillId="0" borderId="18" xfId="1" quotePrefix="1" applyNumberFormat="1" applyFont="1" applyBorder="1" applyAlignment="1">
      <alignment horizontal="right" vertical="center"/>
    </xf>
    <xf numFmtId="0" fontId="11" fillId="0" borderId="5" xfId="3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1" fillId="3" borderId="20" xfId="1" applyNumberFormat="1" applyFont="1" applyFill="1" applyBorder="1" applyAlignment="1">
      <alignment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177" fontId="0" fillId="0" borderId="43" xfId="1" quotePrefix="1" applyNumberFormat="1" applyFont="1" applyBorder="1" applyAlignment="1">
      <alignment horizontal="right" vertical="center"/>
    </xf>
    <xf numFmtId="0" fontId="0" fillId="0" borderId="43" xfId="0" applyNumberFormat="1" applyFont="1" applyBorder="1" applyAlignment="1">
      <alignment horizontal="center" vertical="center"/>
    </xf>
    <xf numFmtId="178" fontId="0" fillId="0" borderId="54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E652A1F8-2650-4787-8F65-CBB9654BE7C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CAAAAB09-A0FA-40C4-8D26-CA83C719A882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Normal="100" zoomScaleSheetLayoutView="100"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L17" sqref="L17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49" t="s">
        <v>0</v>
      </c>
      <c r="B1" s="49"/>
      <c r="C1" s="49"/>
      <c r="D1" s="49"/>
      <c r="E1" s="85" t="s">
        <v>207</v>
      </c>
      <c r="F1" s="1"/>
    </row>
    <row r="3" spans="1:11" ht="14.25">
      <c r="A3" s="23" t="s">
        <v>93</v>
      </c>
    </row>
    <row r="5" spans="1:11">
      <c r="A5" s="50" t="s">
        <v>209</v>
      </c>
      <c r="B5" s="50"/>
      <c r="C5" s="50"/>
      <c r="D5" s="50"/>
      <c r="E5" s="50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18" t="s">
        <v>210</v>
      </c>
      <c r="G7" s="19"/>
      <c r="H7" s="31" t="s">
        <v>2</v>
      </c>
      <c r="I7" s="33" t="s">
        <v>22</v>
      </c>
    </row>
    <row r="8" spans="1:11" ht="17.100000000000001" customHeight="1">
      <c r="A8" s="51"/>
      <c r="B8" s="52"/>
      <c r="C8" s="52"/>
      <c r="D8" s="52"/>
      <c r="E8" s="52"/>
      <c r="F8" s="16" t="s">
        <v>91</v>
      </c>
      <c r="G8" s="22" t="s">
        <v>3</v>
      </c>
      <c r="H8" s="32"/>
      <c r="I8" s="34"/>
    </row>
    <row r="9" spans="1:11" ht="18" customHeight="1">
      <c r="A9" s="197" t="s">
        <v>88</v>
      </c>
      <c r="B9" s="197" t="s">
        <v>90</v>
      </c>
      <c r="C9" s="47" t="s">
        <v>4</v>
      </c>
      <c r="D9" s="48"/>
      <c r="E9" s="48"/>
      <c r="F9" s="54">
        <v>209190</v>
      </c>
      <c r="G9" s="64">
        <f>F9/$F$27*100</f>
        <v>30.360203591441266</v>
      </c>
      <c r="H9" s="55">
        <v>200479.209</v>
      </c>
      <c r="I9" s="69">
        <f>(F9/H9-1)*100</f>
        <v>4.3449847210839776</v>
      </c>
      <c r="K9" s="89"/>
    </row>
    <row r="10" spans="1:11" ht="18" customHeight="1">
      <c r="A10" s="198"/>
      <c r="B10" s="198"/>
      <c r="C10" s="7"/>
      <c r="D10" s="44" t="s">
        <v>23</v>
      </c>
      <c r="E10" s="45"/>
      <c r="F10" s="56">
        <v>45051</v>
      </c>
      <c r="G10" s="65">
        <f t="shared" ref="G10:G27" si="0">F10/$F$27*100</f>
        <v>6.5383504565133155</v>
      </c>
      <c r="H10" s="57">
        <v>48291</v>
      </c>
      <c r="I10" s="70">
        <f t="shared" ref="I10:I27" si="1">(F10/H10-1)*100</f>
        <v>-6.7093247188917182</v>
      </c>
    </row>
    <row r="11" spans="1:11" ht="18" customHeight="1">
      <c r="A11" s="198"/>
      <c r="B11" s="198"/>
      <c r="C11" s="7"/>
      <c r="D11" s="15"/>
      <c r="E11" s="20" t="s">
        <v>24</v>
      </c>
      <c r="F11" s="58">
        <v>36605</v>
      </c>
      <c r="G11" s="66">
        <f t="shared" si="0"/>
        <v>5.3125639488728309</v>
      </c>
      <c r="H11" s="59">
        <v>36665.686999999998</v>
      </c>
      <c r="I11" s="71">
        <f t="shared" si="1"/>
        <v>-0.16551442224441715</v>
      </c>
    </row>
    <row r="12" spans="1:11" ht="18" customHeight="1">
      <c r="A12" s="198"/>
      <c r="B12" s="198"/>
      <c r="C12" s="7"/>
      <c r="D12" s="15"/>
      <c r="E12" s="20" t="s">
        <v>25</v>
      </c>
      <c r="F12" s="58">
        <v>2723</v>
      </c>
      <c r="G12" s="66">
        <f t="shared" si="0"/>
        <v>0.39519496333235121</v>
      </c>
      <c r="H12" s="59">
        <v>4468.4390000000003</v>
      </c>
      <c r="I12" s="71">
        <f t="shared" si="1"/>
        <v>-39.061493286581737</v>
      </c>
    </row>
    <row r="13" spans="1:11" ht="18" customHeight="1">
      <c r="A13" s="198"/>
      <c r="B13" s="198"/>
      <c r="C13" s="7"/>
      <c r="D13" s="28"/>
      <c r="E13" s="20" t="s">
        <v>26</v>
      </c>
      <c r="F13" s="58">
        <v>177</v>
      </c>
      <c r="G13" s="66">
        <f t="shared" si="0"/>
        <v>2.5688398277571124E-2</v>
      </c>
      <c r="H13" s="59">
        <v>844.61800000000005</v>
      </c>
      <c r="I13" s="71">
        <f t="shared" si="1"/>
        <v>-79.043780738748168</v>
      </c>
    </row>
    <row r="14" spans="1:11" ht="18" customHeight="1">
      <c r="A14" s="198"/>
      <c r="B14" s="198"/>
      <c r="C14" s="7"/>
      <c r="D14" s="53" t="s">
        <v>27</v>
      </c>
      <c r="E14" s="43"/>
      <c r="F14" s="54">
        <v>37815</v>
      </c>
      <c r="G14" s="64">
        <f t="shared" si="0"/>
        <v>5.488173903199729</v>
      </c>
      <c r="H14" s="55">
        <v>38691</v>
      </c>
      <c r="I14" s="72">
        <f t="shared" si="1"/>
        <v>-2.2640924245948657</v>
      </c>
    </row>
    <row r="15" spans="1:11" ht="18" customHeight="1">
      <c r="A15" s="198"/>
      <c r="B15" s="198"/>
      <c r="C15" s="7"/>
      <c r="D15" s="15"/>
      <c r="E15" s="20" t="s">
        <v>28</v>
      </c>
      <c r="F15" s="58">
        <v>2003</v>
      </c>
      <c r="G15" s="66">
        <f t="shared" si="0"/>
        <v>0.29069978389816364</v>
      </c>
      <c r="H15" s="59">
        <v>1973</v>
      </c>
      <c r="I15" s="71">
        <f t="shared" si="1"/>
        <v>1.5205271160668943</v>
      </c>
    </row>
    <row r="16" spans="1:11" ht="18" customHeight="1">
      <c r="A16" s="198"/>
      <c r="B16" s="198"/>
      <c r="C16" s="7"/>
      <c r="D16" s="15"/>
      <c r="E16" s="24" t="s">
        <v>29</v>
      </c>
      <c r="F16" s="56">
        <v>35812</v>
      </c>
      <c r="G16" s="65">
        <f t="shared" si="0"/>
        <v>5.1974741193015657</v>
      </c>
      <c r="H16" s="57">
        <v>36718</v>
      </c>
      <c r="I16" s="70">
        <f t="shared" si="1"/>
        <v>-2.4674546543929421</v>
      </c>
      <c r="K16" s="90"/>
    </row>
    <row r="17" spans="1:26" ht="18" customHeight="1">
      <c r="A17" s="198"/>
      <c r="B17" s="198"/>
      <c r="C17" s="7"/>
      <c r="D17" s="200" t="s">
        <v>30</v>
      </c>
      <c r="E17" s="201"/>
      <c r="F17" s="56">
        <v>33663</v>
      </c>
      <c r="G17" s="65">
        <f t="shared" si="0"/>
        <v>4.8855850351292478</v>
      </c>
      <c r="H17" s="57">
        <v>27998.153999999999</v>
      </c>
      <c r="I17" s="70">
        <f t="shared" si="1"/>
        <v>20.232926785101625</v>
      </c>
    </row>
    <row r="18" spans="1:26" ht="18" customHeight="1">
      <c r="A18" s="198"/>
      <c r="B18" s="198"/>
      <c r="C18" s="7"/>
      <c r="D18" s="202" t="s">
        <v>94</v>
      </c>
      <c r="E18" s="203"/>
      <c r="F18" s="58">
        <v>5042</v>
      </c>
      <c r="G18" s="66">
        <f t="shared" si="0"/>
        <v>0.73175652042663064</v>
      </c>
      <c r="H18" s="59">
        <v>5114</v>
      </c>
      <c r="I18" s="71">
        <f t="shared" si="1"/>
        <v>-1.4078998826750122</v>
      </c>
    </row>
    <row r="19" spans="1:26" ht="18" customHeight="1">
      <c r="A19" s="198"/>
      <c r="B19" s="198"/>
      <c r="C19" s="10"/>
      <c r="D19" s="202" t="s">
        <v>95</v>
      </c>
      <c r="E19" s="203"/>
      <c r="F19" s="189">
        <v>0</v>
      </c>
      <c r="G19" s="66">
        <f t="shared" si="0"/>
        <v>0</v>
      </c>
      <c r="H19" s="179">
        <v>0</v>
      </c>
      <c r="I19" s="71" t="e">
        <f t="shared" si="1"/>
        <v>#DIV/0!</v>
      </c>
      <c r="Z19" s="2" t="s">
        <v>96</v>
      </c>
    </row>
    <row r="20" spans="1:26" ht="18" customHeight="1">
      <c r="A20" s="198"/>
      <c r="B20" s="198"/>
      <c r="C20" s="36" t="s">
        <v>5</v>
      </c>
      <c r="D20" s="35"/>
      <c r="E20" s="35"/>
      <c r="F20" s="58">
        <v>32087</v>
      </c>
      <c r="G20" s="66">
        <f t="shared" si="0"/>
        <v>4.6568566979233035</v>
      </c>
      <c r="H20" s="59">
        <v>28944.755000000001</v>
      </c>
      <c r="I20" s="71">
        <f t="shared" si="1"/>
        <v>10.856008281984074</v>
      </c>
    </row>
    <row r="21" spans="1:26" ht="18" customHeight="1">
      <c r="A21" s="198"/>
      <c r="B21" s="198"/>
      <c r="C21" s="36" t="s">
        <v>6</v>
      </c>
      <c r="D21" s="35"/>
      <c r="E21" s="35"/>
      <c r="F21" s="58">
        <v>207871</v>
      </c>
      <c r="G21" s="66">
        <f t="shared" si="0"/>
        <v>30.168774228005578</v>
      </c>
      <c r="H21" s="59">
        <v>203326</v>
      </c>
      <c r="I21" s="71">
        <f t="shared" si="1"/>
        <v>2.2353265199728467</v>
      </c>
    </row>
    <row r="22" spans="1:26" ht="18" customHeight="1">
      <c r="A22" s="198"/>
      <c r="B22" s="198"/>
      <c r="C22" s="36" t="s">
        <v>31</v>
      </c>
      <c r="D22" s="35"/>
      <c r="E22" s="35"/>
      <c r="F22" s="58">
        <v>9908</v>
      </c>
      <c r="G22" s="66">
        <f t="shared" si="0"/>
        <v>1.4379697747693487</v>
      </c>
      <c r="H22" s="59">
        <v>9816.1049999999996</v>
      </c>
      <c r="I22" s="71">
        <f t="shared" si="1"/>
        <v>0.93616561762532857</v>
      </c>
    </row>
    <row r="23" spans="1:26" ht="18" customHeight="1">
      <c r="A23" s="198"/>
      <c r="B23" s="198"/>
      <c r="C23" s="36" t="s">
        <v>7</v>
      </c>
      <c r="D23" s="35"/>
      <c r="E23" s="35"/>
      <c r="F23" s="58">
        <v>90125</v>
      </c>
      <c r="G23" s="66">
        <f t="shared" si="0"/>
        <v>13.080038953480777</v>
      </c>
      <c r="H23" s="59">
        <v>114579.504</v>
      </c>
      <c r="I23" s="71">
        <f t="shared" si="1"/>
        <v>-21.342825851297111</v>
      </c>
    </row>
    <row r="24" spans="1:26" ht="18" customHeight="1">
      <c r="A24" s="198"/>
      <c r="B24" s="198"/>
      <c r="C24" s="36" t="s">
        <v>32</v>
      </c>
      <c r="D24" s="35"/>
      <c r="E24" s="35"/>
      <c r="F24" s="58">
        <v>2410</v>
      </c>
      <c r="G24" s="66">
        <f t="shared" si="0"/>
        <v>0.34976858671721134</v>
      </c>
      <c r="H24" s="59">
        <v>4323.5640000000003</v>
      </c>
      <c r="I24" s="71">
        <f t="shared" si="1"/>
        <v>-44.258949329765905</v>
      </c>
    </row>
    <row r="25" spans="1:26" ht="18" customHeight="1">
      <c r="A25" s="198"/>
      <c r="B25" s="198"/>
      <c r="C25" s="36" t="s">
        <v>8</v>
      </c>
      <c r="D25" s="35"/>
      <c r="E25" s="35"/>
      <c r="F25" s="58">
        <v>61196</v>
      </c>
      <c r="G25" s="66">
        <f t="shared" si="0"/>
        <v>8.8815097231313143</v>
      </c>
      <c r="H25" s="59">
        <v>89460</v>
      </c>
      <c r="I25" s="71">
        <f t="shared" si="1"/>
        <v>-31.594008495416947</v>
      </c>
    </row>
    <row r="26" spans="1:26" ht="18" customHeight="1">
      <c r="A26" s="198"/>
      <c r="B26" s="198"/>
      <c r="C26" s="37" t="s">
        <v>9</v>
      </c>
      <c r="D26" s="38"/>
      <c r="E26" s="38"/>
      <c r="F26" s="60">
        <v>76239</v>
      </c>
      <c r="G26" s="67">
        <f t="shared" si="0"/>
        <v>11.064733312337543</v>
      </c>
      <c r="H26" s="61">
        <v>120579.951</v>
      </c>
      <c r="I26" s="73">
        <f t="shared" si="1"/>
        <v>-36.773071005809257</v>
      </c>
    </row>
    <row r="27" spans="1:26" ht="18" customHeight="1">
      <c r="A27" s="198"/>
      <c r="B27" s="199"/>
      <c r="C27" s="39" t="s">
        <v>10</v>
      </c>
      <c r="D27" s="26"/>
      <c r="E27" s="26"/>
      <c r="F27" s="62">
        <f>SUM(F9,F20:F26)+1</f>
        <v>689027</v>
      </c>
      <c r="G27" s="68">
        <f t="shared" si="0"/>
        <v>100</v>
      </c>
      <c r="H27" s="62">
        <f>SUM(H9,H20:H26)</f>
        <v>771509.08799999999</v>
      </c>
      <c r="I27" s="74">
        <f t="shared" si="1"/>
        <v>-10.691006662516466</v>
      </c>
    </row>
    <row r="28" spans="1:26" ht="18" customHeight="1">
      <c r="A28" s="198"/>
      <c r="B28" s="197" t="s">
        <v>89</v>
      </c>
      <c r="C28" s="47" t="s">
        <v>11</v>
      </c>
      <c r="D28" s="48"/>
      <c r="E28" s="48"/>
      <c r="F28" s="54">
        <v>305310</v>
      </c>
      <c r="G28" s="64">
        <f>F28/$F$45*100</f>
        <v>44.310310045905311</v>
      </c>
      <c r="H28" s="54">
        <v>305265.864</v>
      </c>
      <c r="I28" s="75">
        <f>(F28/H28-1)*100</f>
        <v>1.4458216657997625E-2</v>
      </c>
    </row>
    <row r="29" spans="1:26" ht="18" customHeight="1">
      <c r="A29" s="198"/>
      <c r="B29" s="198"/>
      <c r="C29" s="7"/>
      <c r="D29" s="25" t="s">
        <v>12</v>
      </c>
      <c r="E29" s="35"/>
      <c r="F29" s="58">
        <v>176127</v>
      </c>
      <c r="G29" s="66">
        <f t="shared" ref="G29:G45" si="2">F29/$F$45*100</f>
        <v>25.561697872507171</v>
      </c>
      <c r="H29" s="58">
        <v>173989.78099999999</v>
      </c>
      <c r="I29" s="76">
        <f t="shared" ref="I29:I45" si="3">(F29/H29-1)*100</f>
        <v>1.2283589229875602</v>
      </c>
    </row>
    <row r="30" spans="1:26" ht="18" customHeight="1">
      <c r="A30" s="198"/>
      <c r="B30" s="198"/>
      <c r="C30" s="7"/>
      <c r="D30" s="25" t="s">
        <v>33</v>
      </c>
      <c r="E30" s="35"/>
      <c r="F30" s="58">
        <v>27050</v>
      </c>
      <c r="G30" s="66">
        <f t="shared" si="2"/>
        <v>3.9258258384649656</v>
      </c>
      <c r="H30" s="58">
        <v>26942.007000000001</v>
      </c>
      <c r="I30" s="76">
        <f t="shared" si="3"/>
        <v>0.40083502316661246</v>
      </c>
    </row>
    <row r="31" spans="1:26" ht="18" customHeight="1">
      <c r="A31" s="198"/>
      <c r="B31" s="198"/>
      <c r="C31" s="17"/>
      <c r="D31" s="25" t="s">
        <v>13</v>
      </c>
      <c r="E31" s="35"/>
      <c r="F31" s="58">
        <v>102133</v>
      </c>
      <c r="G31" s="66">
        <f t="shared" si="2"/>
        <v>14.822786334933175</v>
      </c>
      <c r="H31" s="58">
        <v>104334.076</v>
      </c>
      <c r="I31" s="76">
        <f t="shared" si="3"/>
        <v>-2.1096424911071221</v>
      </c>
    </row>
    <row r="32" spans="1:26" ht="18" customHeight="1">
      <c r="A32" s="198"/>
      <c r="B32" s="198"/>
      <c r="C32" s="42" t="s">
        <v>14</v>
      </c>
      <c r="D32" s="43"/>
      <c r="E32" s="43"/>
      <c r="F32" s="54">
        <v>294857</v>
      </c>
      <c r="G32" s="64">
        <f t="shared" si="2"/>
        <v>42.793243225592029</v>
      </c>
      <c r="H32" s="54">
        <v>308729.15299999999</v>
      </c>
      <c r="I32" s="75">
        <f t="shared" si="3"/>
        <v>-4.4933084113374928</v>
      </c>
    </row>
    <row r="33" spans="1:9" ht="18" customHeight="1">
      <c r="A33" s="198"/>
      <c r="B33" s="198"/>
      <c r="C33" s="7"/>
      <c r="D33" s="25" t="s">
        <v>15</v>
      </c>
      <c r="E33" s="35"/>
      <c r="F33" s="58">
        <v>27161</v>
      </c>
      <c r="G33" s="66">
        <f t="shared" si="2"/>
        <v>3.9419355119610699</v>
      </c>
      <c r="H33" s="58">
        <v>30208.526999999998</v>
      </c>
      <c r="I33" s="76">
        <f t="shared" si="3"/>
        <v>-10.088300564936514</v>
      </c>
    </row>
    <row r="34" spans="1:9" ht="18" customHeight="1">
      <c r="A34" s="198"/>
      <c r="B34" s="198"/>
      <c r="C34" s="7"/>
      <c r="D34" s="25" t="s">
        <v>34</v>
      </c>
      <c r="E34" s="35"/>
      <c r="F34" s="58">
        <v>5120</v>
      </c>
      <c r="G34" s="66">
        <f t="shared" si="2"/>
        <v>0.74307683153200099</v>
      </c>
      <c r="H34" s="58">
        <v>5067.549</v>
      </c>
      <c r="I34" s="76">
        <f t="shared" si="3"/>
        <v>1.0350368590417158</v>
      </c>
    </row>
    <row r="35" spans="1:9" ht="18" customHeight="1">
      <c r="A35" s="198"/>
      <c r="B35" s="198"/>
      <c r="C35" s="7"/>
      <c r="D35" s="25" t="s">
        <v>35</v>
      </c>
      <c r="E35" s="35"/>
      <c r="F35" s="58">
        <v>204490</v>
      </c>
      <c r="G35" s="66">
        <f t="shared" si="2"/>
        <v>29.678082281245871</v>
      </c>
      <c r="H35" s="58">
        <v>204447.269</v>
      </c>
      <c r="I35" s="76">
        <f t="shared" si="3"/>
        <v>2.0900743849017189E-2</v>
      </c>
    </row>
    <row r="36" spans="1:9" ht="18" customHeight="1">
      <c r="A36" s="198"/>
      <c r="B36" s="198"/>
      <c r="C36" s="7"/>
      <c r="D36" s="25" t="s">
        <v>36</v>
      </c>
      <c r="E36" s="35"/>
      <c r="F36" s="58">
        <v>12883</v>
      </c>
      <c r="G36" s="66">
        <f t="shared" si="2"/>
        <v>1.8697380509036656</v>
      </c>
      <c r="H36" s="58">
        <v>14139.349</v>
      </c>
      <c r="I36" s="76">
        <f t="shared" si="3"/>
        <v>-8.8854798053290889</v>
      </c>
    </row>
    <row r="37" spans="1:9" ht="18" customHeight="1">
      <c r="A37" s="198"/>
      <c r="B37" s="198"/>
      <c r="C37" s="7"/>
      <c r="D37" s="25" t="s">
        <v>16</v>
      </c>
      <c r="E37" s="35"/>
      <c r="F37" s="58">
        <v>1472</v>
      </c>
      <c r="G37" s="66">
        <f t="shared" si="2"/>
        <v>0.2136345890654503</v>
      </c>
      <c r="H37" s="58">
        <v>5437.8639999999996</v>
      </c>
      <c r="I37" s="76">
        <f t="shared" si="3"/>
        <v>-72.930547729770367</v>
      </c>
    </row>
    <row r="38" spans="1:9" ht="18" customHeight="1">
      <c r="A38" s="198"/>
      <c r="B38" s="198"/>
      <c r="C38" s="17"/>
      <c r="D38" s="25" t="s">
        <v>37</v>
      </c>
      <c r="E38" s="35"/>
      <c r="F38" s="58">
        <v>43530</v>
      </c>
      <c r="G38" s="66">
        <f t="shared" si="2"/>
        <v>6.3176043899585936</v>
      </c>
      <c r="H38" s="58">
        <v>49228.595000000001</v>
      </c>
      <c r="I38" s="76">
        <f t="shared" si="3"/>
        <v>-11.575782327324191</v>
      </c>
    </row>
    <row r="39" spans="1:9" ht="18" customHeight="1">
      <c r="A39" s="198"/>
      <c r="B39" s="198"/>
      <c r="C39" s="42" t="s">
        <v>17</v>
      </c>
      <c r="D39" s="43"/>
      <c r="E39" s="43"/>
      <c r="F39" s="54">
        <v>88860</v>
      </c>
      <c r="G39" s="64">
        <f t="shared" si="2"/>
        <v>12.896446728502656</v>
      </c>
      <c r="H39" s="54">
        <v>157514.071</v>
      </c>
      <c r="I39" s="75">
        <f t="shared" si="3"/>
        <v>-43.585992390483007</v>
      </c>
    </row>
    <row r="40" spans="1:9" ht="18" customHeight="1">
      <c r="A40" s="198"/>
      <c r="B40" s="198"/>
      <c r="C40" s="7"/>
      <c r="D40" s="44" t="s">
        <v>18</v>
      </c>
      <c r="E40" s="45"/>
      <c r="F40" s="56">
        <v>88809</v>
      </c>
      <c r="G40" s="65">
        <f t="shared" si="2"/>
        <v>12.88904498662607</v>
      </c>
      <c r="H40" s="56">
        <v>143527.834</v>
      </c>
      <c r="I40" s="77">
        <f t="shared" si="3"/>
        <v>-38.12419687180676</v>
      </c>
    </row>
    <row r="41" spans="1:9" ht="18" customHeight="1">
      <c r="A41" s="198"/>
      <c r="B41" s="198"/>
      <c r="C41" s="7"/>
      <c r="D41" s="15"/>
      <c r="E41" s="86" t="s">
        <v>92</v>
      </c>
      <c r="F41" s="58">
        <v>55784</v>
      </c>
      <c r="G41" s="66">
        <f t="shared" si="2"/>
        <v>8.0960542910510043</v>
      </c>
      <c r="H41" s="58">
        <v>105846.31200000001</v>
      </c>
      <c r="I41" s="78">
        <f t="shared" si="3"/>
        <v>-47.297171771086369</v>
      </c>
    </row>
    <row r="42" spans="1:9" ht="18" customHeight="1">
      <c r="A42" s="198"/>
      <c r="B42" s="198"/>
      <c r="C42" s="7"/>
      <c r="D42" s="28"/>
      <c r="E42" s="27" t="s">
        <v>38</v>
      </c>
      <c r="F42" s="58">
        <v>25025</v>
      </c>
      <c r="G42" s="66">
        <f t="shared" si="2"/>
        <v>3.6319331463063134</v>
      </c>
      <c r="H42" s="58">
        <v>37681.521999999997</v>
      </c>
      <c r="I42" s="78">
        <f t="shared" si="3"/>
        <v>-33.588139035360619</v>
      </c>
    </row>
    <row r="43" spans="1:9" ht="18" customHeight="1">
      <c r="A43" s="198"/>
      <c r="B43" s="198"/>
      <c r="C43" s="7"/>
      <c r="D43" s="25" t="s">
        <v>39</v>
      </c>
      <c r="E43" s="46"/>
      <c r="F43" s="58">
        <v>8051</v>
      </c>
      <c r="G43" s="66">
        <f t="shared" si="2"/>
        <v>1.1684592911453398</v>
      </c>
      <c r="H43" s="58">
        <v>13986.236999999999</v>
      </c>
      <c r="I43" s="78">
        <f t="shared" si="3"/>
        <v>-42.436267882490476</v>
      </c>
    </row>
    <row r="44" spans="1:9" ht="18" customHeight="1">
      <c r="A44" s="198"/>
      <c r="B44" s="198"/>
      <c r="C44" s="11"/>
      <c r="D44" s="40" t="s">
        <v>40</v>
      </c>
      <c r="E44" s="41"/>
      <c r="F44" s="62">
        <v>0</v>
      </c>
      <c r="G44" s="68">
        <f t="shared" si="2"/>
        <v>0</v>
      </c>
      <c r="H44" s="61">
        <v>0</v>
      </c>
      <c r="I44" s="73" t="e">
        <f t="shared" si="3"/>
        <v>#DIV/0!</v>
      </c>
    </row>
    <row r="45" spans="1:9" ht="18" customHeight="1">
      <c r="A45" s="199"/>
      <c r="B45" s="199"/>
      <c r="C45" s="11" t="s">
        <v>19</v>
      </c>
      <c r="D45" s="12"/>
      <c r="E45" s="12"/>
      <c r="F45" s="63">
        <f>SUM(F28,F32,F39)</f>
        <v>689027</v>
      </c>
      <c r="G45" s="74">
        <f t="shared" si="2"/>
        <v>100</v>
      </c>
      <c r="H45" s="63">
        <f>SUM(H28,H32,H39)</f>
        <v>771509.08799999999</v>
      </c>
      <c r="I45" s="74">
        <f t="shared" si="3"/>
        <v>-10.691006662516466</v>
      </c>
    </row>
    <row r="46" spans="1:9">
      <c r="A46" s="87" t="s">
        <v>20</v>
      </c>
    </row>
    <row r="47" spans="1:9">
      <c r="A47" s="88" t="s">
        <v>21</v>
      </c>
    </row>
    <row r="48" spans="1:9">
      <c r="A48" s="88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8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0" zoomScaleNormal="100" zoomScaleSheetLayoutView="80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 activeCell="H24" sqref="H2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256" width="9" style="2"/>
    <col min="257" max="257" width="3.625" style="2" customWidth="1"/>
    <col min="258" max="259" width="1.625" style="2" customWidth="1"/>
    <col min="260" max="260" width="22.625" style="2" customWidth="1"/>
    <col min="261" max="261" width="10.625" style="2" customWidth="1"/>
    <col min="262" max="277" width="13.625" style="2" customWidth="1"/>
    <col min="278" max="281" width="12" style="2" customWidth="1"/>
    <col min="282" max="512" width="9" style="2"/>
    <col min="513" max="513" width="3.625" style="2" customWidth="1"/>
    <col min="514" max="515" width="1.625" style="2" customWidth="1"/>
    <col min="516" max="516" width="22.625" style="2" customWidth="1"/>
    <col min="517" max="517" width="10.625" style="2" customWidth="1"/>
    <col min="518" max="533" width="13.625" style="2" customWidth="1"/>
    <col min="534" max="537" width="12" style="2" customWidth="1"/>
    <col min="538" max="768" width="9" style="2"/>
    <col min="769" max="769" width="3.625" style="2" customWidth="1"/>
    <col min="770" max="771" width="1.625" style="2" customWidth="1"/>
    <col min="772" max="772" width="22.625" style="2" customWidth="1"/>
    <col min="773" max="773" width="10.625" style="2" customWidth="1"/>
    <col min="774" max="789" width="13.625" style="2" customWidth="1"/>
    <col min="790" max="793" width="12" style="2" customWidth="1"/>
    <col min="794" max="1024" width="9" style="2"/>
    <col min="1025" max="1025" width="3.625" style="2" customWidth="1"/>
    <col min="1026" max="1027" width="1.625" style="2" customWidth="1"/>
    <col min="1028" max="1028" width="22.625" style="2" customWidth="1"/>
    <col min="1029" max="1029" width="10.625" style="2" customWidth="1"/>
    <col min="1030" max="1045" width="13.625" style="2" customWidth="1"/>
    <col min="1046" max="1049" width="12" style="2" customWidth="1"/>
    <col min="1050" max="1280" width="9" style="2"/>
    <col min="1281" max="1281" width="3.625" style="2" customWidth="1"/>
    <col min="1282" max="1283" width="1.625" style="2" customWidth="1"/>
    <col min="1284" max="1284" width="22.625" style="2" customWidth="1"/>
    <col min="1285" max="1285" width="10.625" style="2" customWidth="1"/>
    <col min="1286" max="1301" width="13.625" style="2" customWidth="1"/>
    <col min="1302" max="1305" width="12" style="2" customWidth="1"/>
    <col min="1306" max="1536" width="9" style="2"/>
    <col min="1537" max="1537" width="3.625" style="2" customWidth="1"/>
    <col min="1538" max="1539" width="1.625" style="2" customWidth="1"/>
    <col min="1540" max="1540" width="22.625" style="2" customWidth="1"/>
    <col min="1541" max="1541" width="10.625" style="2" customWidth="1"/>
    <col min="1542" max="1557" width="13.625" style="2" customWidth="1"/>
    <col min="1558" max="1561" width="12" style="2" customWidth="1"/>
    <col min="1562" max="1792" width="9" style="2"/>
    <col min="1793" max="1793" width="3.625" style="2" customWidth="1"/>
    <col min="1794" max="1795" width="1.625" style="2" customWidth="1"/>
    <col min="1796" max="1796" width="22.625" style="2" customWidth="1"/>
    <col min="1797" max="1797" width="10.625" style="2" customWidth="1"/>
    <col min="1798" max="1813" width="13.625" style="2" customWidth="1"/>
    <col min="1814" max="1817" width="12" style="2" customWidth="1"/>
    <col min="1818" max="2048" width="9" style="2"/>
    <col min="2049" max="2049" width="3.625" style="2" customWidth="1"/>
    <col min="2050" max="2051" width="1.625" style="2" customWidth="1"/>
    <col min="2052" max="2052" width="22.625" style="2" customWidth="1"/>
    <col min="2053" max="2053" width="10.625" style="2" customWidth="1"/>
    <col min="2054" max="2069" width="13.625" style="2" customWidth="1"/>
    <col min="2070" max="2073" width="12" style="2" customWidth="1"/>
    <col min="2074" max="2304" width="9" style="2"/>
    <col min="2305" max="2305" width="3.625" style="2" customWidth="1"/>
    <col min="2306" max="2307" width="1.625" style="2" customWidth="1"/>
    <col min="2308" max="2308" width="22.625" style="2" customWidth="1"/>
    <col min="2309" max="2309" width="10.625" style="2" customWidth="1"/>
    <col min="2310" max="2325" width="13.625" style="2" customWidth="1"/>
    <col min="2326" max="2329" width="12" style="2" customWidth="1"/>
    <col min="2330" max="2560" width="9" style="2"/>
    <col min="2561" max="2561" width="3.625" style="2" customWidth="1"/>
    <col min="2562" max="2563" width="1.625" style="2" customWidth="1"/>
    <col min="2564" max="2564" width="22.625" style="2" customWidth="1"/>
    <col min="2565" max="2565" width="10.625" style="2" customWidth="1"/>
    <col min="2566" max="2581" width="13.625" style="2" customWidth="1"/>
    <col min="2582" max="2585" width="12" style="2" customWidth="1"/>
    <col min="2586" max="2816" width="9" style="2"/>
    <col min="2817" max="2817" width="3.625" style="2" customWidth="1"/>
    <col min="2818" max="2819" width="1.625" style="2" customWidth="1"/>
    <col min="2820" max="2820" width="22.625" style="2" customWidth="1"/>
    <col min="2821" max="2821" width="10.625" style="2" customWidth="1"/>
    <col min="2822" max="2837" width="13.625" style="2" customWidth="1"/>
    <col min="2838" max="2841" width="12" style="2" customWidth="1"/>
    <col min="2842" max="3072" width="9" style="2"/>
    <col min="3073" max="3073" width="3.625" style="2" customWidth="1"/>
    <col min="3074" max="3075" width="1.625" style="2" customWidth="1"/>
    <col min="3076" max="3076" width="22.625" style="2" customWidth="1"/>
    <col min="3077" max="3077" width="10.625" style="2" customWidth="1"/>
    <col min="3078" max="3093" width="13.625" style="2" customWidth="1"/>
    <col min="3094" max="3097" width="12" style="2" customWidth="1"/>
    <col min="3098" max="3328" width="9" style="2"/>
    <col min="3329" max="3329" width="3.625" style="2" customWidth="1"/>
    <col min="3330" max="3331" width="1.625" style="2" customWidth="1"/>
    <col min="3332" max="3332" width="22.625" style="2" customWidth="1"/>
    <col min="3333" max="3333" width="10.625" style="2" customWidth="1"/>
    <col min="3334" max="3349" width="13.625" style="2" customWidth="1"/>
    <col min="3350" max="3353" width="12" style="2" customWidth="1"/>
    <col min="3354" max="3584" width="9" style="2"/>
    <col min="3585" max="3585" width="3.625" style="2" customWidth="1"/>
    <col min="3586" max="3587" width="1.625" style="2" customWidth="1"/>
    <col min="3588" max="3588" width="22.625" style="2" customWidth="1"/>
    <col min="3589" max="3589" width="10.625" style="2" customWidth="1"/>
    <col min="3590" max="3605" width="13.625" style="2" customWidth="1"/>
    <col min="3606" max="3609" width="12" style="2" customWidth="1"/>
    <col min="3610" max="3840" width="9" style="2"/>
    <col min="3841" max="3841" width="3.625" style="2" customWidth="1"/>
    <col min="3842" max="3843" width="1.625" style="2" customWidth="1"/>
    <col min="3844" max="3844" width="22.625" style="2" customWidth="1"/>
    <col min="3845" max="3845" width="10.625" style="2" customWidth="1"/>
    <col min="3846" max="3861" width="13.625" style="2" customWidth="1"/>
    <col min="3862" max="3865" width="12" style="2" customWidth="1"/>
    <col min="3866" max="4096" width="9" style="2"/>
    <col min="4097" max="4097" width="3.625" style="2" customWidth="1"/>
    <col min="4098" max="4099" width="1.625" style="2" customWidth="1"/>
    <col min="4100" max="4100" width="22.625" style="2" customWidth="1"/>
    <col min="4101" max="4101" width="10.625" style="2" customWidth="1"/>
    <col min="4102" max="4117" width="13.625" style="2" customWidth="1"/>
    <col min="4118" max="4121" width="12" style="2" customWidth="1"/>
    <col min="4122" max="4352" width="9" style="2"/>
    <col min="4353" max="4353" width="3.625" style="2" customWidth="1"/>
    <col min="4354" max="4355" width="1.625" style="2" customWidth="1"/>
    <col min="4356" max="4356" width="22.625" style="2" customWidth="1"/>
    <col min="4357" max="4357" width="10.625" style="2" customWidth="1"/>
    <col min="4358" max="4373" width="13.625" style="2" customWidth="1"/>
    <col min="4374" max="4377" width="12" style="2" customWidth="1"/>
    <col min="4378" max="4608" width="9" style="2"/>
    <col min="4609" max="4609" width="3.625" style="2" customWidth="1"/>
    <col min="4610" max="4611" width="1.625" style="2" customWidth="1"/>
    <col min="4612" max="4612" width="22.625" style="2" customWidth="1"/>
    <col min="4613" max="4613" width="10.625" style="2" customWidth="1"/>
    <col min="4614" max="4629" width="13.625" style="2" customWidth="1"/>
    <col min="4630" max="4633" width="12" style="2" customWidth="1"/>
    <col min="4634" max="4864" width="9" style="2"/>
    <col min="4865" max="4865" width="3.625" style="2" customWidth="1"/>
    <col min="4866" max="4867" width="1.625" style="2" customWidth="1"/>
    <col min="4868" max="4868" width="22.625" style="2" customWidth="1"/>
    <col min="4869" max="4869" width="10.625" style="2" customWidth="1"/>
    <col min="4870" max="4885" width="13.625" style="2" customWidth="1"/>
    <col min="4886" max="4889" width="12" style="2" customWidth="1"/>
    <col min="4890" max="5120" width="9" style="2"/>
    <col min="5121" max="5121" width="3.625" style="2" customWidth="1"/>
    <col min="5122" max="5123" width="1.625" style="2" customWidth="1"/>
    <col min="5124" max="5124" width="22.625" style="2" customWidth="1"/>
    <col min="5125" max="5125" width="10.625" style="2" customWidth="1"/>
    <col min="5126" max="5141" width="13.625" style="2" customWidth="1"/>
    <col min="5142" max="5145" width="12" style="2" customWidth="1"/>
    <col min="5146" max="5376" width="9" style="2"/>
    <col min="5377" max="5377" width="3.625" style="2" customWidth="1"/>
    <col min="5378" max="5379" width="1.625" style="2" customWidth="1"/>
    <col min="5380" max="5380" width="22.625" style="2" customWidth="1"/>
    <col min="5381" max="5381" width="10.625" style="2" customWidth="1"/>
    <col min="5382" max="5397" width="13.625" style="2" customWidth="1"/>
    <col min="5398" max="5401" width="12" style="2" customWidth="1"/>
    <col min="5402" max="5632" width="9" style="2"/>
    <col min="5633" max="5633" width="3.625" style="2" customWidth="1"/>
    <col min="5634" max="5635" width="1.625" style="2" customWidth="1"/>
    <col min="5636" max="5636" width="22.625" style="2" customWidth="1"/>
    <col min="5637" max="5637" width="10.625" style="2" customWidth="1"/>
    <col min="5638" max="5653" width="13.625" style="2" customWidth="1"/>
    <col min="5654" max="5657" width="12" style="2" customWidth="1"/>
    <col min="5658" max="5888" width="9" style="2"/>
    <col min="5889" max="5889" width="3.625" style="2" customWidth="1"/>
    <col min="5890" max="5891" width="1.625" style="2" customWidth="1"/>
    <col min="5892" max="5892" width="22.625" style="2" customWidth="1"/>
    <col min="5893" max="5893" width="10.625" style="2" customWidth="1"/>
    <col min="5894" max="5909" width="13.625" style="2" customWidth="1"/>
    <col min="5910" max="5913" width="12" style="2" customWidth="1"/>
    <col min="5914" max="6144" width="9" style="2"/>
    <col min="6145" max="6145" width="3.625" style="2" customWidth="1"/>
    <col min="6146" max="6147" width="1.625" style="2" customWidth="1"/>
    <col min="6148" max="6148" width="22.625" style="2" customWidth="1"/>
    <col min="6149" max="6149" width="10.625" style="2" customWidth="1"/>
    <col min="6150" max="6165" width="13.625" style="2" customWidth="1"/>
    <col min="6166" max="6169" width="12" style="2" customWidth="1"/>
    <col min="6170" max="6400" width="9" style="2"/>
    <col min="6401" max="6401" width="3.625" style="2" customWidth="1"/>
    <col min="6402" max="6403" width="1.625" style="2" customWidth="1"/>
    <col min="6404" max="6404" width="22.625" style="2" customWidth="1"/>
    <col min="6405" max="6405" width="10.625" style="2" customWidth="1"/>
    <col min="6406" max="6421" width="13.625" style="2" customWidth="1"/>
    <col min="6422" max="6425" width="12" style="2" customWidth="1"/>
    <col min="6426" max="6656" width="9" style="2"/>
    <col min="6657" max="6657" width="3.625" style="2" customWidth="1"/>
    <col min="6658" max="6659" width="1.625" style="2" customWidth="1"/>
    <col min="6660" max="6660" width="22.625" style="2" customWidth="1"/>
    <col min="6661" max="6661" width="10.625" style="2" customWidth="1"/>
    <col min="6662" max="6677" width="13.625" style="2" customWidth="1"/>
    <col min="6678" max="6681" width="12" style="2" customWidth="1"/>
    <col min="6682" max="6912" width="9" style="2"/>
    <col min="6913" max="6913" width="3.625" style="2" customWidth="1"/>
    <col min="6914" max="6915" width="1.625" style="2" customWidth="1"/>
    <col min="6916" max="6916" width="22.625" style="2" customWidth="1"/>
    <col min="6917" max="6917" width="10.625" style="2" customWidth="1"/>
    <col min="6918" max="6933" width="13.625" style="2" customWidth="1"/>
    <col min="6934" max="6937" width="12" style="2" customWidth="1"/>
    <col min="6938" max="7168" width="9" style="2"/>
    <col min="7169" max="7169" width="3.625" style="2" customWidth="1"/>
    <col min="7170" max="7171" width="1.625" style="2" customWidth="1"/>
    <col min="7172" max="7172" width="22.625" style="2" customWidth="1"/>
    <col min="7173" max="7173" width="10.625" style="2" customWidth="1"/>
    <col min="7174" max="7189" width="13.625" style="2" customWidth="1"/>
    <col min="7190" max="7193" width="12" style="2" customWidth="1"/>
    <col min="7194" max="7424" width="9" style="2"/>
    <col min="7425" max="7425" width="3.625" style="2" customWidth="1"/>
    <col min="7426" max="7427" width="1.625" style="2" customWidth="1"/>
    <col min="7428" max="7428" width="22.625" style="2" customWidth="1"/>
    <col min="7429" max="7429" width="10.625" style="2" customWidth="1"/>
    <col min="7430" max="7445" width="13.625" style="2" customWidth="1"/>
    <col min="7446" max="7449" width="12" style="2" customWidth="1"/>
    <col min="7450" max="7680" width="9" style="2"/>
    <col min="7681" max="7681" width="3.625" style="2" customWidth="1"/>
    <col min="7682" max="7683" width="1.625" style="2" customWidth="1"/>
    <col min="7684" max="7684" width="22.625" style="2" customWidth="1"/>
    <col min="7685" max="7685" width="10.625" style="2" customWidth="1"/>
    <col min="7686" max="7701" width="13.625" style="2" customWidth="1"/>
    <col min="7702" max="7705" width="12" style="2" customWidth="1"/>
    <col min="7706" max="7936" width="9" style="2"/>
    <col min="7937" max="7937" width="3.625" style="2" customWidth="1"/>
    <col min="7938" max="7939" width="1.625" style="2" customWidth="1"/>
    <col min="7940" max="7940" width="22.625" style="2" customWidth="1"/>
    <col min="7941" max="7941" width="10.625" style="2" customWidth="1"/>
    <col min="7942" max="7957" width="13.625" style="2" customWidth="1"/>
    <col min="7958" max="7961" width="12" style="2" customWidth="1"/>
    <col min="7962" max="8192" width="9" style="2"/>
    <col min="8193" max="8193" width="3.625" style="2" customWidth="1"/>
    <col min="8194" max="8195" width="1.625" style="2" customWidth="1"/>
    <col min="8196" max="8196" width="22.625" style="2" customWidth="1"/>
    <col min="8197" max="8197" width="10.625" style="2" customWidth="1"/>
    <col min="8198" max="8213" width="13.625" style="2" customWidth="1"/>
    <col min="8214" max="8217" width="12" style="2" customWidth="1"/>
    <col min="8218" max="8448" width="9" style="2"/>
    <col min="8449" max="8449" width="3.625" style="2" customWidth="1"/>
    <col min="8450" max="8451" width="1.625" style="2" customWidth="1"/>
    <col min="8452" max="8452" width="22.625" style="2" customWidth="1"/>
    <col min="8453" max="8453" width="10.625" style="2" customWidth="1"/>
    <col min="8454" max="8469" width="13.625" style="2" customWidth="1"/>
    <col min="8470" max="8473" width="12" style="2" customWidth="1"/>
    <col min="8474" max="8704" width="9" style="2"/>
    <col min="8705" max="8705" width="3.625" style="2" customWidth="1"/>
    <col min="8706" max="8707" width="1.625" style="2" customWidth="1"/>
    <col min="8708" max="8708" width="22.625" style="2" customWidth="1"/>
    <col min="8709" max="8709" width="10.625" style="2" customWidth="1"/>
    <col min="8710" max="8725" width="13.625" style="2" customWidth="1"/>
    <col min="8726" max="8729" width="12" style="2" customWidth="1"/>
    <col min="8730" max="8960" width="9" style="2"/>
    <col min="8961" max="8961" width="3.625" style="2" customWidth="1"/>
    <col min="8962" max="8963" width="1.625" style="2" customWidth="1"/>
    <col min="8964" max="8964" width="22.625" style="2" customWidth="1"/>
    <col min="8965" max="8965" width="10.625" style="2" customWidth="1"/>
    <col min="8966" max="8981" width="13.625" style="2" customWidth="1"/>
    <col min="8982" max="8985" width="12" style="2" customWidth="1"/>
    <col min="8986" max="9216" width="9" style="2"/>
    <col min="9217" max="9217" width="3.625" style="2" customWidth="1"/>
    <col min="9218" max="9219" width="1.625" style="2" customWidth="1"/>
    <col min="9220" max="9220" width="22.625" style="2" customWidth="1"/>
    <col min="9221" max="9221" width="10.625" style="2" customWidth="1"/>
    <col min="9222" max="9237" width="13.625" style="2" customWidth="1"/>
    <col min="9238" max="9241" width="12" style="2" customWidth="1"/>
    <col min="9242" max="9472" width="9" style="2"/>
    <col min="9473" max="9473" width="3.625" style="2" customWidth="1"/>
    <col min="9474" max="9475" width="1.625" style="2" customWidth="1"/>
    <col min="9476" max="9476" width="22.625" style="2" customWidth="1"/>
    <col min="9477" max="9477" width="10.625" style="2" customWidth="1"/>
    <col min="9478" max="9493" width="13.625" style="2" customWidth="1"/>
    <col min="9494" max="9497" width="12" style="2" customWidth="1"/>
    <col min="9498" max="9728" width="9" style="2"/>
    <col min="9729" max="9729" width="3.625" style="2" customWidth="1"/>
    <col min="9730" max="9731" width="1.625" style="2" customWidth="1"/>
    <col min="9732" max="9732" width="22.625" style="2" customWidth="1"/>
    <col min="9733" max="9733" width="10.625" style="2" customWidth="1"/>
    <col min="9734" max="9749" width="13.625" style="2" customWidth="1"/>
    <col min="9750" max="9753" width="12" style="2" customWidth="1"/>
    <col min="9754" max="9984" width="9" style="2"/>
    <col min="9985" max="9985" width="3.625" style="2" customWidth="1"/>
    <col min="9986" max="9987" width="1.625" style="2" customWidth="1"/>
    <col min="9988" max="9988" width="22.625" style="2" customWidth="1"/>
    <col min="9989" max="9989" width="10.625" style="2" customWidth="1"/>
    <col min="9990" max="10005" width="13.625" style="2" customWidth="1"/>
    <col min="10006" max="10009" width="12" style="2" customWidth="1"/>
    <col min="10010" max="10240" width="9" style="2"/>
    <col min="10241" max="10241" width="3.625" style="2" customWidth="1"/>
    <col min="10242" max="10243" width="1.625" style="2" customWidth="1"/>
    <col min="10244" max="10244" width="22.625" style="2" customWidth="1"/>
    <col min="10245" max="10245" width="10.625" style="2" customWidth="1"/>
    <col min="10246" max="10261" width="13.625" style="2" customWidth="1"/>
    <col min="10262" max="10265" width="12" style="2" customWidth="1"/>
    <col min="10266" max="10496" width="9" style="2"/>
    <col min="10497" max="10497" width="3.625" style="2" customWidth="1"/>
    <col min="10498" max="10499" width="1.625" style="2" customWidth="1"/>
    <col min="10500" max="10500" width="22.625" style="2" customWidth="1"/>
    <col min="10501" max="10501" width="10.625" style="2" customWidth="1"/>
    <col min="10502" max="10517" width="13.625" style="2" customWidth="1"/>
    <col min="10518" max="10521" width="12" style="2" customWidth="1"/>
    <col min="10522" max="10752" width="9" style="2"/>
    <col min="10753" max="10753" width="3.625" style="2" customWidth="1"/>
    <col min="10754" max="10755" width="1.625" style="2" customWidth="1"/>
    <col min="10756" max="10756" width="22.625" style="2" customWidth="1"/>
    <col min="10757" max="10757" width="10.625" style="2" customWidth="1"/>
    <col min="10758" max="10773" width="13.625" style="2" customWidth="1"/>
    <col min="10774" max="10777" width="12" style="2" customWidth="1"/>
    <col min="10778" max="11008" width="9" style="2"/>
    <col min="11009" max="11009" width="3.625" style="2" customWidth="1"/>
    <col min="11010" max="11011" width="1.625" style="2" customWidth="1"/>
    <col min="11012" max="11012" width="22.625" style="2" customWidth="1"/>
    <col min="11013" max="11013" width="10.625" style="2" customWidth="1"/>
    <col min="11014" max="11029" width="13.625" style="2" customWidth="1"/>
    <col min="11030" max="11033" width="12" style="2" customWidth="1"/>
    <col min="11034" max="11264" width="9" style="2"/>
    <col min="11265" max="11265" width="3.625" style="2" customWidth="1"/>
    <col min="11266" max="11267" width="1.625" style="2" customWidth="1"/>
    <col min="11268" max="11268" width="22.625" style="2" customWidth="1"/>
    <col min="11269" max="11269" width="10.625" style="2" customWidth="1"/>
    <col min="11270" max="11285" width="13.625" style="2" customWidth="1"/>
    <col min="11286" max="11289" width="12" style="2" customWidth="1"/>
    <col min="11290" max="11520" width="9" style="2"/>
    <col min="11521" max="11521" width="3.625" style="2" customWidth="1"/>
    <col min="11522" max="11523" width="1.625" style="2" customWidth="1"/>
    <col min="11524" max="11524" width="22.625" style="2" customWidth="1"/>
    <col min="11525" max="11525" width="10.625" style="2" customWidth="1"/>
    <col min="11526" max="11541" width="13.625" style="2" customWidth="1"/>
    <col min="11542" max="11545" width="12" style="2" customWidth="1"/>
    <col min="11546" max="11776" width="9" style="2"/>
    <col min="11777" max="11777" width="3.625" style="2" customWidth="1"/>
    <col min="11778" max="11779" width="1.625" style="2" customWidth="1"/>
    <col min="11780" max="11780" width="22.625" style="2" customWidth="1"/>
    <col min="11781" max="11781" width="10.625" style="2" customWidth="1"/>
    <col min="11782" max="11797" width="13.625" style="2" customWidth="1"/>
    <col min="11798" max="11801" width="12" style="2" customWidth="1"/>
    <col min="11802" max="12032" width="9" style="2"/>
    <col min="12033" max="12033" width="3.625" style="2" customWidth="1"/>
    <col min="12034" max="12035" width="1.625" style="2" customWidth="1"/>
    <col min="12036" max="12036" width="22.625" style="2" customWidth="1"/>
    <col min="12037" max="12037" width="10.625" style="2" customWidth="1"/>
    <col min="12038" max="12053" width="13.625" style="2" customWidth="1"/>
    <col min="12054" max="12057" width="12" style="2" customWidth="1"/>
    <col min="12058" max="12288" width="9" style="2"/>
    <col min="12289" max="12289" width="3.625" style="2" customWidth="1"/>
    <col min="12290" max="12291" width="1.625" style="2" customWidth="1"/>
    <col min="12292" max="12292" width="22.625" style="2" customWidth="1"/>
    <col min="12293" max="12293" width="10.625" style="2" customWidth="1"/>
    <col min="12294" max="12309" width="13.625" style="2" customWidth="1"/>
    <col min="12310" max="12313" width="12" style="2" customWidth="1"/>
    <col min="12314" max="12544" width="9" style="2"/>
    <col min="12545" max="12545" width="3.625" style="2" customWidth="1"/>
    <col min="12546" max="12547" width="1.625" style="2" customWidth="1"/>
    <col min="12548" max="12548" width="22.625" style="2" customWidth="1"/>
    <col min="12549" max="12549" width="10.625" style="2" customWidth="1"/>
    <col min="12550" max="12565" width="13.625" style="2" customWidth="1"/>
    <col min="12566" max="12569" width="12" style="2" customWidth="1"/>
    <col min="12570" max="12800" width="9" style="2"/>
    <col min="12801" max="12801" width="3.625" style="2" customWidth="1"/>
    <col min="12802" max="12803" width="1.625" style="2" customWidth="1"/>
    <col min="12804" max="12804" width="22.625" style="2" customWidth="1"/>
    <col min="12805" max="12805" width="10.625" style="2" customWidth="1"/>
    <col min="12806" max="12821" width="13.625" style="2" customWidth="1"/>
    <col min="12822" max="12825" width="12" style="2" customWidth="1"/>
    <col min="12826" max="13056" width="9" style="2"/>
    <col min="13057" max="13057" width="3.625" style="2" customWidth="1"/>
    <col min="13058" max="13059" width="1.625" style="2" customWidth="1"/>
    <col min="13060" max="13060" width="22.625" style="2" customWidth="1"/>
    <col min="13061" max="13061" width="10.625" style="2" customWidth="1"/>
    <col min="13062" max="13077" width="13.625" style="2" customWidth="1"/>
    <col min="13078" max="13081" width="12" style="2" customWidth="1"/>
    <col min="13082" max="13312" width="9" style="2"/>
    <col min="13313" max="13313" width="3.625" style="2" customWidth="1"/>
    <col min="13314" max="13315" width="1.625" style="2" customWidth="1"/>
    <col min="13316" max="13316" width="22.625" style="2" customWidth="1"/>
    <col min="13317" max="13317" width="10.625" style="2" customWidth="1"/>
    <col min="13318" max="13333" width="13.625" style="2" customWidth="1"/>
    <col min="13334" max="13337" width="12" style="2" customWidth="1"/>
    <col min="13338" max="13568" width="9" style="2"/>
    <col min="13569" max="13569" width="3.625" style="2" customWidth="1"/>
    <col min="13570" max="13571" width="1.625" style="2" customWidth="1"/>
    <col min="13572" max="13572" width="22.625" style="2" customWidth="1"/>
    <col min="13573" max="13573" width="10.625" style="2" customWidth="1"/>
    <col min="13574" max="13589" width="13.625" style="2" customWidth="1"/>
    <col min="13590" max="13593" width="12" style="2" customWidth="1"/>
    <col min="13594" max="13824" width="9" style="2"/>
    <col min="13825" max="13825" width="3.625" style="2" customWidth="1"/>
    <col min="13826" max="13827" width="1.625" style="2" customWidth="1"/>
    <col min="13828" max="13828" width="22.625" style="2" customWidth="1"/>
    <col min="13829" max="13829" width="10.625" style="2" customWidth="1"/>
    <col min="13830" max="13845" width="13.625" style="2" customWidth="1"/>
    <col min="13846" max="13849" width="12" style="2" customWidth="1"/>
    <col min="13850" max="14080" width="9" style="2"/>
    <col min="14081" max="14081" width="3.625" style="2" customWidth="1"/>
    <col min="14082" max="14083" width="1.625" style="2" customWidth="1"/>
    <col min="14084" max="14084" width="22.625" style="2" customWidth="1"/>
    <col min="14085" max="14085" width="10.625" style="2" customWidth="1"/>
    <col min="14086" max="14101" width="13.625" style="2" customWidth="1"/>
    <col min="14102" max="14105" width="12" style="2" customWidth="1"/>
    <col min="14106" max="14336" width="9" style="2"/>
    <col min="14337" max="14337" width="3.625" style="2" customWidth="1"/>
    <col min="14338" max="14339" width="1.625" style="2" customWidth="1"/>
    <col min="14340" max="14340" width="22.625" style="2" customWidth="1"/>
    <col min="14341" max="14341" width="10.625" style="2" customWidth="1"/>
    <col min="14342" max="14357" width="13.625" style="2" customWidth="1"/>
    <col min="14358" max="14361" width="12" style="2" customWidth="1"/>
    <col min="14362" max="14592" width="9" style="2"/>
    <col min="14593" max="14593" width="3.625" style="2" customWidth="1"/>
    <col min="14594" max="14595" width="1.625" style="2" customWidth="1"/>
    <col min="14596" max="14596" width="22.625" style="2" customWidth="1"/>
    <col min="14597" max="14597" width="10.625" style="2" customWidth="1"/>
    <col min="14598" max="14613" width="13.625" style="2" customWidth="1"/>
    <col min="14614" max="14617" width="12" style="2" customWidth="1"/>
    <col min="14618" max="14848" width="9" style="2"/>
    <col min="14849" max="14849" width="3.625" style="2" customWidth="1"/>
    <col min="14850" max="14851" width="1.625" style="2" customWidth="1"/>
    <col min="14852" max="14852" width="22.625" style="2" customWidth="1"/>
    <col min="14853" max="14853" width="10.625" style="2" customWidth="1"/>
    <col min="14854" max="14869" width="13.625" style="2" customWidth="1"/>
    <col min="14870" max="14873" width="12" style="2" customWidth="1"/>
    <col min="14874" max="15104" width="9" style="2"/>
    <col min="15105" max="15105" width="3.625" style="2" customWidth="1"/>
    <col min="15106" max="15107" width="1.625" style="2" customWidth="1"/>
    <col min="15108" max="15108" width="22.625" style="2" customWidth="1"/>
    <col min="15109" max="15109" width="10.625" style="2" customWidth="1"/>
    <col min="15110" max="15125" width="13.625" style="2" customWidth="1"/>
    <col min="15126" max="15129" width="12" style="2" customWidth="1"/>
    <col min="15130" max="15360" width="9" style="2"/>
    <col min="15361" max="15361" width="3.625" style="2" customWidth="1"/>
    <col min="15362" max="15363" width="1.625" style="2" customWidth="1"/>
    <col min="15364" max="15364" width="22.625" style="2" customWidth="1"/>
    <col min="15365" max="15365" width="10.625" style="2" customWidth="1"/>
    <col min="15366" max="15381" width="13.625" style="2" customWidth="1"/>
    <col min="15382" max="15385" width="12" style="2" customWidth="1"/>
    <col min="15386" max="15616" width="9" style="2"/>
    <col min="15617" max="15617" width="3.625" style="2" customWidth="1"/>
    <col min="15618" max="15619" width="1.625" style="2" customWidth="1"/>
    <col min="15620" max="15620" width="22.625" style="2" customWidth="1"/>
    <col min="15621" max="15621" width="10.625" style="2" customWidth="1"/>
    <col min="15622" max="15637" width="13.625" style="2" customWidth="1"/>
    <col min="15638" max="15641" width="12" style="2" customWidth="1"/>
    <col min="15642" max="15872" width="9" style="2"/>
    <col min="15873" max="15873" width="3.625" style="2" customWidth="1"/>
    <col min="15874" max="15875" width="1.625" style="2" customWidth="1"/>
    <col min="15876" max="15876" width="22.625" style="2" customWidth="1"/>
    <col min="15877" max="15877" width="10.625" style="2" customWidth="1"/>
    <col min="15878" max="15893" width="13.625" style="2" customWidth="1"/>
    <col min="15894" max="15897" width="12" style="2" customWidth="1"/>
    <col min="15898" max="16128" width="9" style="2"/>
    <col min="16129" max="16129" width="3.625" style="2" customWidth="1"/>
    <col min="16130" max="16131" width="1.625" style="2" customWidth="1"/>
    <col min="16132" max="16132" width="22.625" style="2" customWidth="1"/>
    <col min="16133" max="16133" width="10.625" style="2" customWidth="1"/>
    <col min="16134" max="16149" width="13.625" style="2" customWidth="1"/>
    <col min="16150" max="16153" width="12" style="2" customWidth="1"/>
    <col min="16154" max="16384" width="9" style="2"/>
  </cols>
  <sheetData>
    <row r="1" spans="1:25" ht="33.950000000000003" customHeight="1">
      <c r="A1" s="221" t="s">
        <v>0</v>
      </c>
      <c r="B1" s="222"/>
      <c r="C1" s="222"/>
      <c r="D1" s="223"/>
      <c r="E1" s="224"/>
      <c r="F1" s="224"/>
      <c r="G1" s="224"/>
    </row>
    <row r="2" spans="1:25" ht="15" customHeight="1"/>
    <row r="3" spans="1:25" ht="15" customHeight="1">
      <c r="A3" s="29" t="s">
        <v>47</v>
      </c>
      <c r="B3" s="29"/>
      <c r="C3" s="29"/>
      <c r="D3" s="29"/>
    </row>
    <row r="4" spans="1:25" ht="15" customHeight="1">
      <c r="A4" s="29"/>
      <c r="B4" s="29"/>
      <c r="C4" s="29"/>
      <c r="D4" s="29"/>
    </row>
    <row r="5" spans="1:25" ht="15.95" customHeight="1">
      <c r="A5" s="26" t="s">
        <v>238</v>
      </c>
      <c r="B5" s="26"/>
      <c r="C5" s="26"/>
      <c r="D5" s="26"/>
      <c r="K5" s="30"/>
      <c r="O5" s="30" t="s">
        <v>48</v>
      </c>
    </row>
    <row r="6" spans="1:25" ht="15.95" customHeight="1">
      <c r="A6" s="225" t="s">
        <v>49</v>
      </c>
      <c r="B6" s="226"/>
      <c r="C6" s="226"/>
      <c r="D6" s="226"/>
      <c r="E6" s="227"/>
      <c r="F6" s="228" t="s">
        <v>239</v>
      </c>
      <c r="G6" s="229"/>
      <c r="H6" s="228" t="s">
        <v>240</v>
      </c>
      <c r="I6" s="229"/>
      <c r="J6" s="228" t="s">
        <v>241</v>
      </c>
      <c r="K6" s="229"/>
      <c r="L6" s="228" t="s">
        <v>242</v>
      </c>
      <c r="M6" s="229"/>
      <c r="N6" s="230" t="s">
        <v>243</v>
      </c>
      <c r="O6" s="231"/>
    </row>
    <row r="7" spans="1:25" ht="15.95" customHeight="1">
      <c r="A7" s="232"/>
      <c r="B7" s="233"/>
      <c r="C7" s="233"/>
      <c r="D7" s="233"/>
      <c r="E7" s="234"/>
      <c r="F7" s="235" t="s">
        <v>210</v>
      </c>
      <c r="G7" s="236" t="s">
        <v>2</v>
      </c>
      <c r="H7" s="235" t="s">
        <v>244</v>
      </c>
      <c r="I7" s="236" t="s">
        <v>2</v>
      </c>
      <c r="J7" s="235" t="s">
        <v>245</v>
      </c>
      <c r="K7" s="236" t="s">
        <v>2</v>
      </c>
      <c r="L7" s="235" t="s">
        <v>245</v>
      </c>
      <c r="M7" s="236" t="s">
        <v>2</v>
      </c>
      <c r="N7" s="235" t="s">
        <v>245</v>
      </c>
      <c r="O7" s="237" t="s">
        <v>2</v>
      </c>
    </row>
    <row r="8" spans="1:25" ht="15.95" customHeight="1">
      <c r="A8" s="238" t="s">
        <v>83</v>
      </c>
      <c r="B8" s="47" t="s">
        <v>50</v>
      </c>
      <c r="C8" s="48"/>
      <c r="D8" s="48"/>
      <c r="E8" s="80" t="s">
        <v>41</v>
      </c>
      <c r="F8" s="239">
        <v>1687.4</v>
      </c>
      <c r="G8" s="240">
        <v>1633.2639999999999</v>
      </c>
      <c r="H8" s="239">
        <v>1099.809</v>
      </c>
      <c r="I8" s="241">
        <v>1123.4760000000001</v>
      </c>
      <c r="J8" s="239">
        <v>128.066</v>
      </c>
      <c r="K8" s="242">
        <v>129.24799999999999</v>
      </c>
      <c r="L8" s="239">
        <v>1765</v>
      </c>
      <c r="M8" s="241">
        <v>1762</v>
      </c>
      <c r="N8" s="239">
        <v>3601</v>
      </c>
      <c r="O8" s="243"/>
      <c r="P8" s="244"/>
      <c r="Q8" s="244"/>
      <c r="R8" s="244"/>
      <c r="S8" s="244"/>
      <c r="T8" s="244"/>
      <c r="U8" s="244"/>
      <c r="V8" s="244"/>
      <c r="W8" s="244"/>
      <c r="X8" s="244"/>
      <c r="Y8" s="244"/>
    </row>
    <row r="9" spans="1:25" ht="15.95" customHeight="1">
      <c r="A9" s="245"/>
      <c r="B9" s="8"/>
      <c r="C9" s="196" t="s">
        <v>51</v>
      </c>
      <c r="D9" s="35"/>
      <c r="E9" s="79" t="s">
        <v>42</v>
      </c>
      <c r="F9" s="179">
        <v>1687.4</v>
      </c>
      <c r="G9" s="246">
        <v>1633.2639999999999</v>
      </c>
      <c r="H9" s="179">
        <v>1099.809</v>
      </c>
      <c r="I9" s="247">
        <v>1123.4760000000001</v>
      </c>
      <c r="J9" s="179">
        <v>128.066</v>
      </c>
      <c r="K9" s="248">
        <v>129.24799999999999</v>
      </c>
      <c r="L9" s="179">
        <v>1765</v>
      </c>
      <c r="M9" s="247">
        <v>1762</v>
      </c>
      <c r="N9" s="179">
        <v>3601</v>
      </c>
      <c r="O9" s="249"/>
      <c r="P9" s="244"/>
      <c r="Q9" s="244"/>
      <c r="R9" s="244"/>
      <c r="S9" s="244"/>
      <c r="T9" s="244"/>
      <c r="U9" s="244"/>
      <c r="V9" s="244"/>
      <c r="W9" s="244"/>
      <c r="X9" s="244"/>
      <c r="Y9" s="244"/>
    </row>
    <row r="10" spans="1:25" ht="15.95" customHeight="1">
      <c r="A10" s="245"/>
      <c r="B10" s="10"/>
      <c r="C10" s="196" t="s">
        <v>52</v>
      </c>
      <c r="D10" s="35"/>
      <c r="E10" s="79" t="s">
        <v>43</v>
      </c>
      <c r="F10" s="179">
        <v>0</v>
      </c>
      <c r="G10" s="246">
        <v>0</v>
      </c>
      <c r="H10" s="179">
        <v>0</v>
      </c>
      <c r="I10" s="247">
        <v>0</v>
      </c>
      <c r="J10" s="250">
        <v>0</v>
      </c>
      <c r="K10" s="251">
        <v>0</v>
      </c>
      <c r="L10" s="179">
        <v>0</v>
      </c>
      <c r="M10" s="247">
        <v>0</v>
      </c>
      <c r="N10" s="179">
        <v>0</v>
      </c>
      <c r="O10" s="249"/>
      <c r="P10" s="244"/>
      <c r="Q10" s="244"/>
      <c r="R10" s="244"/>
      <c r="S10" s="244"/>
      <c r="T10" s="244"/>
      <c r="U10" s="244"/>
      <c r="V10" s="244"/>
      <c r="W10" s="244"/>
      <c r="X10" s="244"/>
      <c r="Y10" s="244"/>
    </row>
    <row r="11" spans="1:25" ht="15.95" customHeight="1">
      <c r="A11" s="245"/>
      <c r="B11" s="42" t="s">
        <v>53</v>
      </c>
      <c r="C11" s="252"/>
      <c r="D11" s="252"/>
      <c r="E11" s="253" t="s">
        <v>44</v>
      </c>
      <c r="F11" s="254">
        <v>1949.067</v>
      </c>
      <c r="G11" s="255">
        <v>7236.0749999999998</v>
      </c>
      <c r="H11" s="254">
        <v>1178.4480000000001</v>
      </c>
      <c r="I11" s="256">
        <v>1191.904</v>
      </c>
      <c r="J11" s="254">
        <v>98.843999999999994</v>
      </c>
      <c r="K11" s="257">
        <v>86.155000000000001</v>
      </c>
      <c r="L11" s="254">
        <v>1758</v>
      </c>
      <c r="M11" s="256">
        <v>1757</v>
      </c>
      <c r="N11" s="254">
        <v>3789</v>
      </c>
      <c r="O11" s="258"/>
      <c r="P11" s="244"/>
      <c r="Q11" s="244"/>
      <c r="R11" s="244"/>
      <c r="S11" s="244"/>
      <c r="T11" s="244"/>
      <c r="U11" s="244"/>
      <c r="V11" s="244"/>
      <c r="W11" s="244"/>
      <c r="X11" s="244"/>
      <c r="Y11" s="244"/>
    </row>
    <row r="12" spans="1:25" ht="15.95" customHeight="1">
      <c r="A12" s="245"/>
      <c r="B12" s="7"/>
      <c r="C12" s="196" t="s">
        <v>54</v>
      </c>
      <c r="D12" s="35"/>
      <c r="E12" s="79" t="s">
        <v>45</v>
      </c>
      <c r="F12" s="179">
        <v>1911.567</v>
      </c>
      <c r="G12" s="246">
        <v>1622.098</v>
      </c>
      <c r="H12" s="254">
        <v>1178.4480000000001</v>
      </c>
      <c r="I12" s="247">
        <v>1191.904</v>
      </c>
      <c r="J12" s="254">
        <v>98.843999999999994</v>
      </c>
      <c r="K12" s="248">
        <v>86.155000000000001</v>
      </c>
      <c r="L12" s="179">
        <v>1758</v>
      </c>
      <c r="M12" s="247">
        <v>1757</v>
      </c>
      <c r="N12" s="179">
        <v>3742</v>
      </c>
      <c r="O12" s="249"/>
      <c r="P12" s="244"/>
      <c r="Q12" s="244"/>
      <c r="R12" s="244"/>
      <c r="S12" s="244"/>
      <c r="T12" s="244"/>
      <c r="U12" s="244"/>
      <c r="V12" s="244"/>
      <c r="W12" s="244"/>
      <c r="X12" s="244"/>
      <c r="Y12" s="244"/>
    </row>
    <row r="13" spans="1:25" ht="15.95" customHeight="1">
      <c r="A13" s="245"/>
      <c r="B13" s="8"/>
      <c r="C13" s="195" t="s">
        <v>55</v>
      </c>
      <c r="D13" s="45"/>
      <c r="E13" s="259" t="s">
        <v>46</v>
      </c>
      <c r="F13" s="260">
        <v>37.5</v>
      </c>
      <c r="G13" s="261">
        <v>5613.9769999999999</v>
      </c>
      <c r="H13" s="250">
        <v>0</v>
      </c>
      <c r="I13" s="251">
        <v>0</v>
      </c>
      <c r="J13" s="250">
        <v>0</v>
      </c>
      <c r="K13" s="251">
        <v>0</v>
      </c>
      <c r="L13" s="262">
        <v>0</v>
      </c>
      <c r="M13" s="263">
        <v>0</v>
      </c>
      <c r="N13" s="262">
        <v>47</v>
      </c>
      <c r="O13" s="264"/>
      <c r="P13" s="244"/>
      <c r="Q13" s="244"/>
      <c r="R13" s="244"/>
      <c r="S13" s="244"/>
      <c r="T13" s="244"/>
      <c r="U13" s="244"/>
      <c r="V13" s="244"/>
      <c r="W13" s="244"/>
      <c r="X13" s="244"/>
      <c r="Y13" s="244"/>
    </row>
    <row r="14" spans="1:25" ht="15.95" customHeight="1">
      <c r="A14" s="245"/>
      <c r="B14" s="36" t="s">
        <v>56</v>
      </c>
      <c r="C14" s="35"/>
      <c r="D14" s="35"/>
      <c r="E14" s="79" t="s">
        <v>206</v>
      </c>
      <c r="F14" s="189">
        <f t="shared" ref="F14:O15" si="0">F9-F12</f>
        <v>-224.16699999999992</v>
      </c>
      <c r="G14" s="265">
        <f t="shared" si="0"/>
        <v>11.16599999999994</v>
      </c>
      <c r="H14" s="189">
        <f t="shared" si="0"/>
        <v>-78.639000000000124</v>
      </c>
      <c r="I14" s="265">
        <f t="shared" si="0"/>
        <v>-68.427999999999884</v>
      </c>
      <c r="J14" s="189">
        <f t="shared" si="0"/>
        <v>29.222000000000008</v>
      </c>
      <c r="K14" s="265">
        <f t="shared" si="0"/>
        <v>43.092999999999989</v>
      </c>
      <c r="L14" s="189">
        <f t="shared" si="0"/>
        <v>7</v>
      </c>
      <c r="M14" s="265">
        <f t="shared" si="0"/>
        <v>5</v>
      </c>
      <c r="N14" s="189">
        <f t="shared" si="0"/>
        <v>-141</v>
      </c>
      <c r="O14" s="266">
        <f t="shared" si="0"/>
        <v>0</v>
      </c>
      <c r="P14" s="244"/>
      <c r="Q14" s="244"/>
      <c r="R14" s="244"/>
      <c r="S14" s="244"/>
      <c r="T14" s="244"/>
      <c r="U14" s="244"/>
      <c r="V14" s="244"/>
      <c r="W14" s="244"/>
      <c r="X14" s="244"/>
      <c r="Y14" s="244"/>
    </row>
    <row r="15" spans="1:25" ht="15.95" customHeight="1">
      <c r="A15" s="245"/>
      <c r="B15" s="36" t="s">
        <v>57</v>
      </c>
      <c r="C15" s="35"/>
      <c r="D15" s="35"/>
      <c r="E15" s="79" t="s">
        <v>205</v>
      </c>
      <c r="F15" s="189">
        <f t="shared" si="0"/>
        <v>-37.5</v>
      </c>
      <c r="G15" s="265">
        <f t="shared" si="0"/>
        <v>-5613.9769999999999</v>
      </c>
      <c r="H15" s="189">
        <f t="shared" si="0"/>
        <v>0</v>
      </c>
      <c r="I15" s="265">
        <f t="shared" si="0"/>
        <v>0</v>
      </c>
      <c r="J15" s="189">
        <f t="shared" si="0"/>
        <v>0</v>
      </c>
      <c r="K15" s="265">
        <f t="shared" si="0"/>
        <v>0</v>
      </c>
      <c r="L15" s="189">
        <f t="shared" si="0"/>
        <v>0</v>
      </c>
      <c r="M15" s="265">
        <f t="shared" si="0"/>
        <v>0</v>
      </c>
      <c r="N15" s="189">
        <f t="shared" si="0"/>
        <v>-47</v>
      </c>
      <c r="O15" s="266">
        <f t="shared" si="0"/>
        <v>0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4"/>
    </row>
    <row r="16" spans="1:25" ht="15.95" customHeight="1">
      <c r="A16" s="245"/>
      <c r="B16" s="36" t="s">
        <v>58</v>
      </c>
      <c r="C16" s="35"/>
      <c r="D16" s="35"/>
      <c r="E16" s="79" t="s">
        <v>204</v>
      </c>
      <c r="F16" s="260">
        <f t="shared" ref="F16:O16" si="1">F8-F11</f>
        <v>-261.66699999999992</v>
      </c>
      <c r="G16" s="261">
        <f t="shared" si="1"/>
        <v>-5602.8109999999997</v>
      </c>
      <c r="H16" s="260">
        <f t="shared" si="1"/>
        <v>-78.639000000000124</v>
      </c>
      <c r="I16" s="261">
        <f t="shared" si="1"/>
        <v>-68.427999999999884</v>
      </c>
      <c r="J16" s="260">
        <f t="shared" si="1"/>
        <v>29.222000000000008</v>
      </c>
      <c r="K16" s="261">
        <f t="shared" si="1"/>
        <v>43.092999999999989</v>
      </c>
      <c r="L16" s="260">
        <f t="shared" si="1"/>
        <v>7</v>
      </c>
      <c r="M16" s="261">
        <f t="shared" si="1"/>
        <v>5</v>
      </c>
      <c r="N16" s="260">
        <f t="shared" si="1"/>
        <v>-188</v>
      </c>
      <c r="O16" s="267">
        <f t="shared" si="1"/>
        <v>0</v>
      </c>
      <c r="P16" s="244"/>
      <c r="Q16" s="244"/>
      <c r="R16" s="244"/>
      <c r="S16" s="244"/>
      <c r="T16" s="244"/>
      <c r="U16" s="244"/>
      <c r="V16" s="244"/>
      <c r="W16" s="244"/>
      <c r="X16" s="244"/>
      <c r="Y16" s="244"/>
    </row>
    <row r="17" spans="1:25" ht="15.95" customHeight="1">
      <c r="A17" s="245"/>
      <c r="B17" s="36" t="s">
        <v>59</v>
      </c>
      <c r="C17" s="35"/>
      <c r="D17" s="35"/>
      <c r="E17" s="268"/>
      <c r="F17" s="189">
        <v>0</v>
      </c>
      <c r="G17" s="265">
        <v>0</v>
      </c>
      <c r="H17" s="250">
        <v>5134.1019999999999</v>
      </c>
      <c r="I17" s="251">
        <v>5102.6400000000003</v>
      </c>
      <c r="J17" s="179">
        <v>0</v>
      </c>
      <c r="K17" s="248">
        <v>0</v>
      </c>
      <c r="L17" s="179">
        <v>0</v>
      </c>
      <c r="M17" s="247">
        <v>190</v>
      </c>
      <c r="N17" s="250">
        <v>0</v>
      </c>
      <c r="O17" s="269"/>
      <c r="P17" s="244"/>
      <c r="Q17" s="244"/>
      <c r="R17" s="244"/>
      <c r="S17" s="244"/>
      <c r="T17" s="244"/>
      <c r="U17" s="244"/>
      <c r="V17" s="244"/>
      <c r="W17" s="244"/>
      <c r="X17" s="244"/>
      <c r="Y17" s="244"/>
    </row>
    <row r="18" spans="1:25" ht="15.95" customHeight="1">
      <c r="A18" s="270"/>
      <c r="B18" s="39" t="s">
        <v>60</v>
      </c>
      <c r="C18" s="26"/>
      <c r="D18" s="26"/>
      <c r="E18" s="271"/>
      <c r="F18" s="272">
        <v>0</v>
      </c>
      <c r="G18" s="273">
        <v>0</v>
      </c>
      <c r="H18" s="274">
        <v>0</v>
      </c>
      <c r="I18" s="275">
        <v>0</v>
      </c>
      <c r="J18" s="274">
        <v>0</v>
      </c>
      <c r="K18" s="275">
        <v>0</v>
      </c>
      <c r="L18" s="274">
        <v>0</v>
      </c>
      <c r="M18" s="275">
        <v>0</v>
      </c>
      <c r="N18" s="274">
        <v>0</v>
      </c>
      <c r="O18" s="276"/>
      <c r="P18" s="244"/>
      <c r="Q18" s="244"/>
      <c r="R18" s="244"/>
      <c r="S18" s="244"/>
      <c r="T18" s="244"/>
      <c r="U18" s="244"/>
      <c r="V18" s="244"/>
      <c r="W18" s="244"/>
      <c r="X18" s="244"/>
      <c r="Y18" s="244"/>
    </row>
    <row r="19" spans="1:25" ht="15.95" customHeight="1">
      <c r="A19" s="245" t="s">
        <v>84</v>
      </c>
      <c r="B19" s="42" t="s">
        <v>61</v>
      </c>
      <c r="C19" s="43"/>
      <c r="D19" s="43"/>
      <c r="E19" s="277"/>
      <c r="F19" s="278">
        <v>3983.5540000000001</v>
      </c>
      <c r="G19" s="279">
        <v>6405.1059999999998</v>
      </c>
      <c r="H19" s="280">
        <v>831.66600000000005</v>
      </c>
      <c r="I19" s="281">
        <v>1116.319</v>
      </c>
      <c r="J19" s="280">
        <v>0</v>
      </c>
      <c r="K19" s="282">
        <v>0</v>
      </c>
      <c r="L19" s="280">
        <v>103</v>
      </c>
      <c r="M19" s="281">
        <v>0</v>
      </c>
      <c r="N19" s="280">
        <v>1531</v>
      </c>
      <c r="O19" s="283"/>
      <c r="P19" s="244"/>
      <c r="Q19" s="244"/>
      <c r="R19" s="244"/>
      <c r="S19" s="244"/>
      <c r="T19" s="244"/>
      <c r="U19" s="244"/>
      <c r="V19" s="244"/>
      <c r="W19" s="244"/>
      <c r="X19" s="244"/>
      <c r="Y19" s="244"/>
    </row>
    <row r="20" spans="1:25" ht="15.95" customHeight="1">
      <c r="A20" s="245"/>
      <c r="B20" s="17"/>
      <c r="C20" s="196" t="s">
        <v>62</v>
      </c>
      <c r="D20" s="35"/>
      <c r="E20" s="79"/>
      <c r="F20" s="189">
        <v>3698</v>
      </c>
      <c r="G20" s="265">
        <v>6008</v>
      </c>
      <c r="H20" s="179">
        <v>145</v>
      </c>
      <c r="I20" s="247">
        <v>198</v>
      </c>
      <c r="J20" s="179">
        <v>0</v>
      </c>
      <c r="K20" s="251">
        <v>0</v>
      </c>
      <c r="L20" s="179">
        <v>103</v>
      </c>
      <c r="M20" s="247">
        <v>0</v>
      </c>
      <c r="N20" s="179">
        <v>451</v>
      </c>
      <c r="O20" s="249"/>
      <c r="P20" s="244"/>
      <c r="Q20" s="244"/>
      <c r="R20" s="244"/>
      <c r="S20" s="244"/>
      <c r="T20" s="244"/>
      <c r="U20" s="244"/>
      <c r="V20" s="244"/>
      <c r="W20" s="244"/>
      <c r="X20" s="244"/>
      <c r="Y20" s="244"/>
    </row>
    <row r="21" spans="1:25" ht="15.95" customHeight="1">
      <c r="A21" s="245"/>
      <c r="B21" s="9" t="s">
        <v>63</v>
      </c>
      <c r="C21" s="252"/>
      <c r="D21" s="252"/>
      <c r="E21" s="253" t="s">
        <v>203</v>
      </c>
      <c r="F21" s="284">
        <v>3983.5540000000001</v>
      </c>
      <c r="G21" s="285">
        <v>6405.1059999999998</v>
      </c>
      <c r="H21" s="254">
        <v>831.66600000000005</v>
      </c>
      <c r="I21" s="256">
        <v>1116.319</v>
      </c>
      <c r="J21" s="254">
        <v>0</v>
      </c>
      <c r="K21" s="257">
        <v>0</v>
      </c>
      <c r="L21" s="254">
        <v>103</v>
      </c>
      <c r="M21" s="256">
        <v>0</v>
      </c>
      <c r="N21" s="254">
        <v>1531</v>
      </c>
      <c r="O21" s="258"/>
      <c r="P21" s="244"/>
      <c r="Q21" s="244"/>
      <c r="R21" s="244"/>
      <c r="S21" s="244"/>
      <c r="T21" s="244"/>
      <c r="U21" s="244"/>
      <c r="V21" s="244"/>
      <c r="W21" s="244"/>
      <c r="X21" s="244"/>
      <c r="Y21" s="244"/>
    </row>
    <row r="22" spans="1:25" ht="15.95" customHeight="1">
      <c r="A22" s="245"/>
      <c r="B22" s="42" t="s">
        <v>64</v>
      </c>
      <c r="C22" s="43"/>
      <c r="D22" s="43"/>
      <c r="E22" s="277" t="s">
        <v>202</v>
      </c>
      <c r="F22" s="278">
        <v>4409.6130000000003</v>
      </c>
      <c r="G22" s="279">
        <v>7053.9709999999995</v>
      </c>
      <c r="H22" s="280">
        <v>856.71900000000005</v>
      </c>
      <c r="I22" s="281">
        <v>1173.8009999999999</v>
      </c>
      <c r="J22" s="280">
        <v>200</v>
      </c>
      <c r="K22" s="282">
        <v>200</v>
      </c>
      <c r="L22" s="280">
        <v>358</v>
      </c>
      <c r="M22" s="281">
        <v>424</v>
      </c>
      <c r="N22" s="280">
        <v>1957</v>
      </c>
      <c r="O22" s="283"/>
      <c r="P22" s="244"/>
      <c r="Q22" s="244"/>
      <c r="R22" s="244"/>
      <c r="S22" s="244"/>
      <c r="T22" s="244"/>
      <c r="U22" s="244"/>
      <c r="V22" s="244"/>
      <c r="W22" s="244"/>
      <c r="X22" s="244"/>
      <c r="Y22" s="244"/>
    </row>
    <row r="23" spans="1:25" ht="15.95" customHeight="1">
      <c r="A23" s="245"/>
      <c r="B23" s="7" t="s">
        <v>65</v>
      </c>
      <c r="C23" s="195" t="s">
        <v>66</v>
      </c>
      <c r="D23" s="45"/>
      <c r="E23" s="259"/>
      <c r="F23" s="260">
        <v>125.221</v>
      </c>
      <c r="G23" s="261">
        <v>111.858</v>
      </c>
      <c r="H23" s="262">
        <v>506.41399999999999</v>
      </c>
      <c r="I23" s="263">
        <v>535.86</v>
      </c>
      <c r="J23" s="262">
        <v>0</v>
      </c>
      <c r="K23" s="286">
        <v>0</v>
      </c>
      <c r="L23" s="262">
        <v>232</v>
      </c>
      <c r="M23" s="263">
        <v>226</v>
      </c>
      <c r="N23" s="262">
        <v>579</v>
      </c>
      <c r="O23" s="264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1:25" ht="15.95" customHeight="1">
      <c r="A24" s="245"/>
      <c r="B24" s="36" t="s">
        <v>246</v>
      </c>
      <c r="C24" s="35"/>
      <c r="D24" s="35"/>
      <c r="E24" s="79" t="s">
        <v>201</v>
      </c>
      <c r="F24" s="189">
        <f t="shared" ref="F24:O24" si="2">F21-F22</f>
        <v>-426.0590000000002</v>
      </c>
      <c r="G24" s="265">
        <f t="shared" si="2"/>
        <v>-648.86499999999978</v>
      </c>
      <c r="H24" s="189">
        <f t="shared" si="2"/>
        <v>-25.052999999999997</v>
      </c>
      <c r="I24" s="265">
        <f t="shared" si="2"/>
        <v>-57.481999999999971</v>
      </c>
      <c r="J24" s="189">
        <f t="shared" si="2"/>
        <v>-200</v>
      </c>
      <c r="K24" s="265">
        <f t="shared" si="2"/>
        <v>-200</v>
      </c>
      <c r="L24" s="189">
        <f t="shared" si="2"/>
        <v>-255</v>
      </c>
      <c r="M24" s="265">
        <f t="shared" si="2"/>
        <v>-424</v>
      </c>
      <c r="N24" s="189">
        <f t="shared" si="2"/>
        <v>-426</v>
      </c>
      <c r="O24" s="266">
        <f t="shared" si="2"/>
        <v>0</v>
      </c>
      <c r="P24" s="244"/>
      <c r="Q24" s="244"/>
      <c r="R24" s="244"/>
      <c r="S24" s="244"/>
      <c r="T24" s="244"/>
      <c r="U24" s="244"/>
      <c r="V24" s="244"/>
      <c r="W24" s="244"/>
      <c r="X24" s="244"/>
      <c r="Y24" s="244"/>
    </row>
    <row r="25" spans="1:25" ht="15.95" customHeight="1">
      <c r="A25" s="245"/>
      <c r="B25" s="84" t="s">
        <v>67</v>
      </c>
      <c r="C25" s="45"/>
      <c r="D25" s="45"/>
      <c r="E25" s="287" t="s">
        <v>247</v>
      </c>
      <c r="F25" s="288">
        <v>426.05900000000003</v>
      </c>
      <c r="G25" s="289">
        <v>648.86500000000001</v>
      </c>
      <c r="H25" s="290">
        <v>25.053000000000001</v>
      </c>
      <c r="I25" s="289">
        <v>57.481999999999999</v>
      </c>
      <c r="J25" s="290">
        <v>200</v>
      </c>
      <c r="K25" s="289">
        <v>200</v>
      </c>
      <c r="L25" s="290">
        <v>255</v>
      </c>
      <c r="M25" s="289">
        <v>424</v>
      </c>
      <c r="N25" s="290">
        <v>426</v>
      </c>
      <c r="O25" s="291"/>
      <c r="P25" s="244"/>
      <c r="Q25" s="244"/>
      <c r="R25" s="244"/>
      <c r="S25" s="244"/>
      <c r="T25" s="244"/>
      <c r="U25" s="244"/>
      <c r="V25" s="244"/>
      <c r="W25" s="244"/>
      <c r="X25" s="244"/>
      <c r="Y25" s="244"/>
    </row>
    <row r="26" spans="1:25" ht="15.95" customHeight="1">
      <c r="A26" s="245"/>
      <c r="B26" s="9" t="s">
        <v>68</v>
      </c>
      <c r="C26" s="252"/>
      <c r="D26" s="252"/>
      <c r="E26" s="292"/>
      <c r="F26" s="293"/>
      <c r="G26" s="294"/>
      <c r="H26" s="295"/>
      <c r="I26" s="294"/>
      <c r="J26" s="295"/>
      <c r="K26" s="294"/>
      <c r="L26" s="295"/>
      <c r="M26" s="294"/>
      <c r="N26" s="295"/>
      <c r="O26" s="296"/>
      <c r="P26" s="244"/>
      <c r="Q26" s="244"/>
      <c r="R26" s="244"/>
      <c r="S26" s="244"/>
      <c r="T26" s="244"/>
      <c r="U26" s="244"/>
      <c r="V26" s="244"/>
      <c r="W26" s="244"/>
      <c r="X26" s="244"/>
      <c r="Y26" s="244"/>
    </row>
    <row r="27" spans="1:25" ht="15.95" customHeight="1">
      <c r="A27" s="270"/>
      <c r="B27" s="39" t="s">
        <v>248</v>
      </c>
      <c r="C27" s="26"/>
      <c r="D27" s="26"/>
      <c r="E27" s="297" t="s">
        <v>199</v>
      </c>
      <c r="F27" s="187">
        <f t="shared" ref="F27:O27" si="3">F24+F25</f>
        <v>0</v>
      </c>
      <c r="G27" s="298">
        <f t="shared" si="3"/>
        <v>0</v>
      </c>
      <c r="H27" s="187">
        <f t="shared" si="3"/>
        <v>0</v>
      </c>
      <c r="I27" s="298">
        <f t="shared" si="3"/>
        <v>0</v>
      </c>
      <c r="J27" s="187">
        <f t="shared" si="3"/>
        <v>0</v>
      </c>
      <c r="K27" s="298">
        <f t="shared" si="3"/>
        <v>0</v>
      </c>
      <c r="L27" s="187">
        <f t="shared" si="3"/>
        <v>0</v>
      </c>
      <c r="M27" s="298">
        <f t="shared" si="3"/>
        <v>0</v>
      </c>
      <c r="N27" s="187">
        <f t="shared" si="3"/>
        <v>0</v>
      </c>
      <c r="O27" s="299">
        <f t="shared" si="3"/>
        <v>0</v>
      </c>
      <c r="P27" s="244"/>
      <c r="Q27" s="244"/>
      <c r="R27" s="244"/>
      <c r="S27" s="244"/>
      <c r="T27" s="244"/>
      <c r="U27" s="244"/>
      <c r="V27" s="244"/>
      <c r="W27" s="244"/>
      <c r="X27" s="244"/>
      <c r="Y27" s="244"/>
    </row>
    <row r="28" spans="1:25" ht="15.95" customHeight="1">
      <c r="A28" s="194"/>
      <c r="F28" s="244"/>
      <c r="G28" s="244"/>
      <c r="H28" s="244"/>
      <c r="I28" s="244"/>
      <c r="J28" s="244"/>
      <c r="K28" s="244"/>
      <c r="L28" s="300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</row>
    <row r="29" spans="1:25" ht="15.95" customHeight="1">
      <c r="A29" s="26"/>
      <c r="F29" s="244"/>
      <c r="G29" s="244"/>
      <c r="H29" s="244"/>
      <c r="I29" s="244"/>
      <c r="J29" s="301"/>
      <c r="K29" s="301"/>
      <c r="L29" s="300"/>
      <c r="M29" s="244"/>
      <c r="N29" s="244"/>
      <c r="O29" s="301" t="s">
        <v>249</v>
      </c>
      <c r="P29" s="244"/>
      <c r="Q29" s="244"/>
      <c r="R29" s="244"/>
      <c r="S29" s="244"/>
      <c r="T29" s="244"/>
      <c r="U29" s="244"/>
      <c r="V29" s="244"/>
      <c r="W29" s="244"/>
      <c r="X29" s="244"/>
      <c r="Y29" s="301"/>
    </row>
    <row r="30" spans="1:25" ht="15.95" customHeight="1">
      <c r="A30" s="302" t="s">
        <v>69</v>
      </c>
      <c r="B30" s="303"/>
      <c r="C30" s="303"/>
      <c r="D30" s="303"/>
      <c r="E30" s="304"/>
      <c r="F30" s="230" t="s">
        <v>250</v>
      </c>
      <c r="G30" s="231"/>
      <c r="H30" s="230" t="s">
        <v>251</v>
      </c>
      <c r="I30" s="231"/>
      <c r="J30" s="230" t="s">
        <v>252</v>
      </c>
      <c r="K30" s="231"/>
      <c r="L30" s="230" t="s">
        <v>243</v>
      </c>
      <c r="M30" s="231"/>
      <c r="N30" s="305" t="s">
        <v>253</v>
      </c>
      <c r="O30" s="306"/>
      <c r="P30" s="305" t="s">
        <v>254</v>
      </c>
      <c r="Q30" s="306"/>
      <c r="R30" s="307"/>
      <c r="S30" s="300"/>
      <c r="T30" s="307"/>
      <c r="U30" s="300"/>
      <c r="V30" s="307"/>
      <c r="W30" s="300"/>
      <c r="X30" s="307"/>
      <c r="Y30" s="300"/>
    </row>
    <row r="31" spans="1:25" ht="15.95" customHeight="1">
      <c r="A31" s="308"/>
      <c r="B31" s="309"/>
      <c r="C31" s="309"/>
      <c r="D31" s="309"/>
      <c r="E31" s="310"/>
      <c r="F31" s="235" t="s">
        <v>245</v>
      </c>
      <c r="G31" s="311" t="s">
        <v>2</v>
      </c>
      <c r="H31" s="235" t="s">
        <v>245</v>
      </c>
      <c r="I31" s="311" t="s">
        <v>2</v>
      </c>
      <c r="J31" s="235" t="s">
        <v>245</v>
      </c>
      <c r="K31" s="312" t="s">
        <v>2</v>
      </c>
      <c r="L31" s="235" t="s">
        <v>245</v>
      </c>
      <c r="M31" s="311" t="s">
        <v>2</v>
      </c>
      <c r="N31" s="235" t="s">
        <v>245</v>
      </c>
      <c r="O31" s="313" t="s">
        <v>2</v>
      </c>
      <c r="P31" s="235" t="s">
        <v>245</v>
      </c>
      <c r="Q31" s="313" t="s">
        <v>2</v>
      </c>
      <c r="R31" s="314"/>
      <c r="S31" s="314"/>
      <c r="T31" s="314"/>
      <c r="U31" s="314"/>
      <c r="V31" s="314"/>
      <c r="W31" s="314"/>
      <c r="X31" s="314"/>
      <c r="Y31" s="314"/>
    </row>
    <row r="32" spans="1:25" ht="15.95" customHeight="1">
      <c r="A32" s="238" t="s">
        <v>85</v>
      </c>
      <c r="B32" s="47" t="s">
        <v>50</v>
      </c>
      <c r="C32" s="48"/>
      <c r="D32" s="48"/>
      <c r="E32" s="315" t="s">
        <v>41</v>
      </c>
      <c r="F32" s="280">
        <v>278</v>
      </c>
      <c r="G32" s="316">
        <v>332</v>
      </c>
      <c r="H32" s="239">
        <v>64</v>
      </c>
      <c r="I32" s="241">
        <v>63</v>
      </c>
      <c r="J32" s="239">
        <v>27</v>
      </c>
      <c r="K32" s="242">
        <v>27.7</v>
      </c>
      <c r="L32" s="317"/>
      <c r="M32" s="316">
        <v>1529</v>
      </c>
      <c r="N32" s="239">
        <v>0</v>
      </c>
      <c r="O32" s="318">
        <v>0</v>
      </c>
      <c r="P32" s="239">
        <v>0</v>
      </c>
      <c r="Q32" s="318">
        <v>0</v>
      </c>
      <c r="R32" s="316"/>
      <c r="S32" s="316"/>
      <c r="T32" s="319"/>
      <c r="U32" s="319"/>
      <c r="V32" s="316"/>
      <c r="W32" s="316"/>
      <c r="X32" s="319"/>
      <c r="Y32" s="319"/>
    </row>
    <row r="33" spans="1:25" ht="15.95" customHeight="1">
      <c r="A33" s="320"/>
      <c r="B33" s="8"/>
      <c r="C33" s="195" t="s">
        <v>70</v>
      </c>
      <c r="D33" s="45"/>
      <c r="E33" s="83"/>
      <c r="F33" s="262">
        <v>266</v>
      </c>
      <c r="G33" s="321">
        <v>321</v>
      </c>
      <c r="H33" s="262">
        <v>15</v>
      </c>
      <c r="I33" s="263">
        <v>14</v>
      </c>
      <c r="J33" s="262">
        <v>27</v>
      </c>
      <c r="K33" s="286">
        <v>27.7</v>
      </c>
      <c r="L33" s="322"/>
      <c r="M33" s="321">
        <v>1425</v>
      </c>
      <c r="N33" s="262">
        <v>0</v>
      </c>
      <c r="O33" s="261">
        <v>0</v>
      </c>
      <c r="P33" s="262">
        <v>0</v>
      </c>
      <c r="Q33" s="261">
        <v>0</v>
      </c>
      <c r="R33" s="316"/>
      <c r="S33" s="316"/>
      <c r="T33" s="319"/>
      <c r="U33" s="319"/>
      <c r="V33" s="316"/>
      <c r="W33" s="316"/>
      <c r="X33" s="319"/>
      <c r="Y33" s="319"/>
    </row>
    <row r="34" spans="1:25" ht="15.95" customHeight="1">
      <c r="A34" s="320"/>
      <c r="B34" s="8"/>
      <c r="C34" s="323"/>
      <c r="D34" s="196" t="s">
        <v>71</v>
      </c>
      <c r="E34" s="81"/>
      <c r="F34" s="179">
        <v>266</v>
      </c>
      <c r="G34" s="246">
        <v>321</v>
      </c>
      <c r="H34" s="179">
        <v>0</v>
      </c>
      <c r="I34" s="247">
        <v>0</v>
      </c>
      <c r="J34" s="179">
        <v>0</v>
      </c>
      <c r="K34" s="248">
        <v>0</v>
      </c>
      <c r="L34" s="324"/>
      <c r="M34" s="246">
        <v>0</v>
      </c>
      <c r="N34" s="179">
        <v>0</v>
      </c>
      <c r="O34" s="265">
        <v>0</v>
      </c>
      <c r="P34" s="179">
        <v>0</v>
      </c>
      <c r="Q34" s="265">
        <v>0</v>
      </c>
      <c r="R34" s="316"/>
      <c r="S34" s="316"/>
      <c r="T34" s="319"/>
      <c r="U34" s="319"/>
      <c r="V34" s="316"/>
      <c r="W34" s="316"/>
      <c r="X34" s="319"/>
      <c r="Y34" s="319"/>
    </row>
    <row r="35" spans="1:25" ht="15.95" customHeight="1">
      <c r="A35" s="320"/>
      <c r="B35" s="10"/>
      <c r="C35" s="325" t="s">
        <v>72</v>
      </c>
      <c r="D35" s="252"/>
      <c r="E35" s="326"/>
      <c r="F35" s="254">
        <v>12</v>
      </c>
      <c r="G35" s="255">
        <v>11</v>
      </c>
      <c r="H35" s="254">
        <v>49</v>
      </c>
      <c r="I35" s="256">
        <v>49</v>
      </c>
      <c r="J35" s="327">
        <v>0</v>
      </c>
      <c r="K35" s="328">
        <v>0</v>
      </c>
      <c r="L35" s="329"/>
      <c r="M35" s="255">
        <v>103</v>
      </c>
      <c r="N35" s="254">
        <v>0</v>
      </c>
      <c r="O35" s="285">
        <v>0</v>
      </c>
      <c r="P35" s="254">
        <v>0</v>
      </c>
      <c r="Q35" s="285">
        <v>0</v>
      </c>
      <c r="R35" s="316"/>
      <c r="S35" s="316"/>
      <c r="T35" s="319"/>
      <c r="U35" s="319"/>
      <c r="V35" s="316"/>
      <c r="W35" s="316"/>
      <c r="X35" s="319"/>
      <c r="Y35" s="319"/>
    </row>
    <row r="36" spans="1:25" ht="15.95" customHeight="1">
      <c r="A36" s="320"/>
      <c r="B36" s="42" t="s">
        <v>53</v>
      </c>
      <c r="C36" s="43"/>
      <c r="D36" s="43"/>
      <c r="E36" s="315" t="s">
        <v>42</v>
      </c>
      <c r="F36" s="278">
        <v>622</v>
      </c>
      <c r="G36" s="261">
        <v>594</v>
      </c>
      <c r="H36" s="280">
        <v>85</v>
      </c>
      <c r="I36" s="281">
        <v>90</v>
      </c>
      <c r="J36" s="280">
        <v>29</v>
      </c>
      <c r="K36" s="282">
        <v>33.299999999999997</v>
      </c>
      <c r="L36" s="317"/>
      <c r="M36" s="316">
        <v>1621</v>
      </c>
      <c r="N36" s="280">
        <v>0</v>
      </c>
      <c r="O36" s="279">
        <v>0</v>
      </c>
      <c r="P36" s="280">
        <v>0</v>
      </c>
      <c r="Q36" s="279">
        <v>0</v>
      </c>
      <c r="R36" s="316"/>
      <c r="S36" s="316"/>
      <c r="T36" s="316"/>
      <c r="U36" s="316"/>
      <c r="V36" s="316"/>
      <c r="W36" s="316"/>
      <c r="X36" s="319"/>
      <c r="Y36" s="319"/>
    </row>
    <row r="37" spans="1:25" ht="15.95" customHeight="1">
      <c r="A37" s="320"/>
      <c r="B37" s="8"/>
      <c r="C37" s="196" t="s">
        <v>73</v>
      </c>
      <c r="D37" s="35"/>
      <c r="E37" s="81"/>
      <c r="F37" s="189">
        <v>567</v>
      </c>
      <c r="G37" s="265">
        <v>510</v>
      </c>
      <c r="H37" s="179">
        <v>35</v>
      </c>
      <c r="I37" s="247">
        <v>40</v>
      </c>
      <c r="J37" s="179">
        <v>27</v>
      </c>
      <c r="K37" s="248">
        <v>29.3</v>
      </c>
      <c r="L37" s="324"/>
      <c r="M37" s="246">
        <v>1477</v>
      </c>
      <c r="N37" s="179">
        <v>0</v>
      </c>
      <c r="O37" s="265">
        <v>0</v>
      </c>
      <c r="P37" s="179">
        <v>0</v>
      </c>
      <c r="Q37" s="265">
        <v>0</v>
      </c>
      <c r="R37" s="316"/>
      <c r="S37" s="316"/>
      <c r="T37" s="316"/>
      <c r="U37" s="316"/>
      <c r="V37" s="316"/>
      <c r="W37" s="316"/>
      <c r="X37" s="319"/>
      <c r="Y37" s="319"/>
    </row>
    <row r="38" spans="1:25" ht="15.95" customHeight="1">
      <c r="A38" s="320"/>
      <c r="B38" s="10"/>
      <c r="C38" s="196" t="s">
        <v>74</v>
      </c>
      <c r="D38" s="35"/>
      <c r="E38" s="81"/>
      <c r="F38" s="189">
        <v>55</v>
      </c>
      <c r="G38" s="265">
        <v>83</v>
      </c>
      <c r="H38" s="179">
        <v>50</v>
      </c>
      <c r="I38" s="247">
        <v>50</v>
      </c>
      <c r="J38" s="179">
        <v>2</v>
      </c>
      <c r="K38" s="328">
        <v>3.9</v>
      </c>
      <c r="L38" s="324"/>
      <c r="M38" s="246">
        <v>144</v>
      </c>
      <c r="N38" s="179">
        <v>0</v>
      </c>
      <c r="O38" s="265">
        <v>0</v>
      </c>
      <c r="P38" s="179">
        <v>0</v>
      </c>
      <c r="Q38" s="265">
        <v>0</v>
      </c>
      <c r="R38" s="319"/>
      <c r="S38" s="319"/>
      <c r="T38" s="316"/>
      <c r="U38" s="316"/>
      <c r="V38" s="316"/>
      <c r="W38" s="316"/>
      <c r="X38" s="319"/>
      <c r="Y38" s="319"/>
    </row>
    <row r="39" spans="1:25" ht="15.95" customHeight="1">
      <c r="A39" s="330"/>
      <c r="B39" s="11" t="s">
        <v>75</v>
      </c>
      <c r="C39" s="12"/>
      <c r="D39" s="12"/>
      <c r="E39" s="82" t="s">
        <v>255</v>
      </c>
      <c r="F39" s="187">
        <f>F32-F36</f>
        <v>-344</v>
      </c>
      <c r="G39" s="298">
        <f t="shared" ref="G39:O39" si="4">G32-G36</f>
        <v>-262</v>
      </c>
      <c r="H39" s="187">
        <f t="shared" si="4"/>
        <v>-21</v>
      </c>
      <c r="I39" s="298">
        <f t="shared" si="4"/>
        <v>-27</v>
      </c>
      <c r="J39" s="187">
        <f t="shared" si="4"/>
        <v>-2</v>
      </c>
      <c r="K39" s="298">
        <f t="shared" si="4"/>
        <v>-5.5999999999999979</v>
      </c>
      <c r="L39" s="331">
        <f t="shared" si="4"/>
        <v>0</v>
      </c>
      <c r="M39" s="298">
        <f t="shared" si="4"/>
        <v>-92</v>
      </c>
      <c r="N39" s="187">
        <f t="shared" si="4"/>
        <v>0</v>
      </c>
      <c r="O39" s="298">
        <f t="shared" si="4"/>
        <v>0</v>
      </c>
      <c r="P39" s="187">
        <f>P32-P36</f>
        <v>0</v>
      </c>
      <c r="Q39" s="298">
        <f>Q32-Q36</f>
        <v>0</v>
      </c>
      <c r="R39" s="316"/>
      <c r="S39" s="316"/>
      <c r="T39" s="316"/>
      <c r="U39" s="316"/>
      <c r="V39" s="316"/>
      <c r="W39" s="316"/>
      <c r="X39" s="319"/>
      <c r="Y39" s="319"/>
    </row>
    <row r="40" spans="1:25" ht="15.95" customHeight="1">
      <c r="A40" s="238" t="s">
        <v>86</v>
      </c>
      <c r="B40" s="42" t="s">
        <v>76</v>
      </c>
      <c r="C40" s="43"/>
      <c r="D40" s="43"/>
      <c r="E40" s="315" t="s">
        <v>44</v>
      </c>
      <c r="F40" s="278">
        <v>2374</v>
      </c>
      <c r="G40" s="279">
        <v>2510</v>
      </c>
      <c r="H40" s="280">
        <v>0</v>
      </c>
      <c r="I40" s="281">
        <v>0</v>
      </c>
      <c r="J40" s="280">
        <v>23</v>
      </c>
      <c r="K40" s="282">
        <v>345.9</v>
      </c>
      <c r="L40" s="317"/>
      <c r="M40" s="316">
        <v>2089</v>
      </c>
      <c r="N40" s="280">
        <v>12</v>
      </c>
      <c r="O40" s="279">
        <v>12</v>
      </c>
      <c r="P40" s="280">
        <v>119</v>
      </c>
      <c r="Q40" s="279">
        <v>119</v>
      </c>
      <c r="R40" s="316"/>
      <c r="S40" s="316"/>
      <c r="T40" s="319"/>
      <c r="U40" s="319"/>
      <c r="V40" s="319"/>
      <c r="W40" s="319"/>
      <c r="X40" s="316"/>
      <c r="Y40" s="316"/>
    </row>
    <row r="41" spans="1:25" ht="15.95" customHeight="1">
      <c r="A41" s="332"/>
      <c r="B41" s="10"/>
      <c r="C41" s="196" t="s">
        <v>77</v>
      </c>
      <c r="D41" s="35"/>
      <c r="E41" s="81"/>
      <c r="F41" s="333">
        <v>1516</v>
      </c>
      <c r="G41" s="334">
        <v>1491</v>
      </c>
      <c r="H41" s="327">
        <v>0</v>
      </c>
      <c r="I41" s="328">
        <v>0</v>
      </c>
      <c r="J41" s="179">
        <v>0</v>
      </c>
      <c r="K41" s="248">
        <v>16</v>
      </c>
      <c r="L41" s="324"/>
      <c r="M41" s="246">
        <v>568</v>
      </c>
      <c r="N41" s="179">
        <v>0</v>
      </c>
      <c r="O41" s="265">
        <v>0</v>
      </c>
      <c r="P41" s="179">
        <v>0</v>
      </c>
      <c r="Q41" s="265">
        <v>0</v>
      </c>
      <c r="R41" s="319"/>
      <c r="S41" s="319"/>
      <c r="T41" s="319"/>
      <c r="U41" s="319"/>
      <c r="V41" s="319"/>
      <c r="W41" s="319"/>
      <c r="X41" s="316"/>
      <c r="Y41" s="316"/>
    </row>
    <row r="42" spans="1:25" ht="15.95" customHeight="1">
      <c r="A42" s="332"/>
      <c r="B42" s="42" t="s">
        <v>64</v>
      </c>
      <c r="C42" s="43"/>
      <c r="D42" s="43"/>
      <c r="E42" s="315" t="s">
        <v>45</v>
      </c>
      <c r="F42" s="278">
        <v>2422</v>
      </c>
      <c r="G42" s="279">
        <v>2525</v>
      </c>
      <c r="H42" s="280">
        <v>0</v>
      </c>
      <c r="I42" s="281">
        <v>0</v>
      </c>
      <c r="J42" s="280">
        <v>39</v>
      </c>
      <c r="K42" s="282">
        <v>371.4</v>
      </c>
      <c r="L42" s="317"/>
      <c r="M42" s="316">
        <v>2254</v>
      </c>
      <c r="N42" s="280">
        <v>12</v>
      </c>
      <c r="O42" s="279">
        <v>12</v>
      </c>
      <c r="P42" s="280">
        <v>119</v>
      </c>
      <c r="Q42" s="279">
        <v>119</v>
      </c>
      <c r="R42" s="316"/>
      <c r="S42" s="316"/>
      <c r="T42" s="319"/>
      <c r="U42" s="319"/>
      <c r="V42" s="316"/>
      <c r="W42" s="316"/>
      <c r="X42" s="316"/>
      <c r="Y42" s="316"/>
    </row>
    <row r="43" spans="1:25" ht="15.95" customHeight="1">
      <c r="A43" s="332"/>
      <c r="B43" s="10"/>
      <c r="C43" s="196" t="s">
        <v>78</v>
      </c>
      <c r="D43" s="35"/>
      <c r="E43" s="81"/>
      <c r="F43" s="189">
        <v>1930</v>
      </c>
      <c r="G43" s="265">
        <v>2213</v>
      </c>
      <c r="H43" s="179">
        <v>0</v>
      </c>
      <c r="I43" s="247">
        <v>0</v>
      </c>
      <c r="J43" s="327">
        <v>18</v>
      </c>
      <c r="K43" s="328">
        <v>347</v>
      </c>
      <c r="L43" s="324"/>
      <c r="M43" s="246">
        <v>603</v>
      </c>
      <c r="N43" s="179">
        <v>10</v>
      </c>
      <c r="O43" s="265">
        <v>10</v>
      </c>
      <c r="P43" s="179">
        <v>98</v>
      </c>
      <c r="Q43" s="265">
        <v>96</v>
      </c>
      <c r="R43" s="319"/>
      <c r="S43" s="316"/>
      <c r="T43" s="319"/>
      <c r="U43" s="319"/>
      <c r="V43" s="316"/>
      <c r="W43" s="316"/>
      <c r="X43" s="319"/>
      <c r="Y43" s="319"/>
    </row>
    <row r="44" spans="1:25" ht="15.95" customHeight="1">
      <c r="A44" s="335"/>
      <c r="B44" s="39" t="s">
        <v>75</v>
      </c>
      <c r="C44" s="26"/>
      <c r="D44" s="26"/>
      <c r="E44" s="82" t="s">
        <v>198</v>
      </c>
      <c r="F44" s="272">
        <f>F40-F42</f>
        <v>-48</v>
      </c>
      <c r="G44" s="273">
        <f t="shared" ref="G44:O44" si="5">G40-G42</f>
        <v>-15</v>
      </c>
      <c r="H44" s="272">
        <f t="shared" si="5"/>
        <v>0</v>
      </c>
      <c r="I44" s="273">
        <f t="shared" si="5"/>
        <v>0</v>
      </c>
      <c r="J44" s="272">
        <f t="shared" si="5"/>
        <v>-16</v>
      </c>
      <c r="K44" s="273">
        <f t="shared" si="5"/>
        <v>-25.5</v>
      </c>
      <c r="L44" s="336">
        <f t="shared" si="5"/>
        <v>0</v>
      </c>
      <c r="M44" s="273">
        <f t="shared" si="5"/>
        <v>-165</v>
      </c>
      <c r="N44" s="272">
        <f t="shared" si="5"/>
        <v>0</v>
      </c>
      <c r="O44" s="273">
        <f t="shared" si="5"/>
        <v>0</v>
      </c>
      <c r="P44" s="272">
        <f>P40-P42</f>
        <v>0</v>
      </c>
      <c r="Q44" s="273">
        <f>Q40-Q42</f>
        <v>0</v>
      </c>
      <c r="R44" s="316"/>
      <c r="S44" s="316"/>
      <c r="T44" s="319"/>
      <c r="U44" s="319"/>
      <c r="V44" s="316"/>
      <c r="W44" s="316"/>
      <c r="X44" s="316"/>
      <c r="Y44" s="316"/>
    </row>
    <row r="45" spans="1:25" ht="15.95" customHeight="1">
      <c r="A45" s="337" t="s">
        <v>87</v>
      </c>
      <c r="B45" s="21" t="s">
        <v>79</v>
      </c>
      <c r="C45" s="338"/>
      <c r="D45" s="338"/>
      <c r="E45" s="339" t="s">
        <v>197</v>
      </c>
      <c r="F45" s="188">
        <f>F39+F44</f>
        <v>-392</v>
      </c>
      <c r="G45" s="340">
        <f t="shared" ref="G45:O45" si="6">G39+G44</f>
        <v>-277</v>
      </c>
      <c r="H45" s="188">
        <f t="shared" si="6"/>
        <v>-21</v>
      </c>
      <c r="I45" s="340">
        <f t="shared" si="6"/>
        <v>-27</v>
      </c>
      <c r="J45" s="188">
        <f t="shared" si="6"/>
        <v>-18</v>
      </c>
      <c r="K45" s="340">
        <f t="shared" si="6"/>
        <v>-31.099999999999998</v>
      </c>
      <c r="L45" s="341">
        <f t="shared" si="6"/>
        <v>0</v>
      </c>
      <c r="M45" s="340">
        <f t="shared" si="6"/>
        <v>-257</v>
      </c>
      <c r="N45" s="188">
        <f t="shared" si="6"/>
        <v>0</v>
      </c>
      <c r="O45" s="340">
        <f t="shared" si="6"/>
        <v>0</v>
      </c>
      <c r="P45" s="188">
        <f>P39+P44</f>
        <v>0</v>
      </c>
      <c r="Q45" s="340">
        <f>Q39+Q44</f>
        <v>0</v>
      </c>
      <c r="R45" s="316"/>
      <c r="S45" s="316"/>
      <c r="T45" s="316"/>
      <c r="U45" s="316"/>
      <c r="V45" s="316"/>
      <c r="W45" s="316"/>
      <c r="X45" s="316"/>
      <c r="Y45" s="316"/>
    </row>
    <row r="46" spans="1:25" ht="15.95" customHeight="1">
      <c r="A46" s="342"/>
      <c r="B46" s="36" t="s">
        <v>80</v>
      </c>
      <c r="C46" s="35"/>
      <c r="D46" s="35"/>
      <c r="E46" s="35"/>
      <c r="F46" s="333">
        <v>0</v>
      </c>
      <c r="G46" s="334">
        <v>0</v>
      </c>
      <c r="H46" s="327"/>
      <c r="I46" s="328">
        <v>0</v>
      </c>
      <c r="J46" s="327">
        <v>0</v>
      </c>
      <c r="K46" s="328">
        <v>0</v>
      </c>
      <c r="L46" s="324"/>
      <c r="M46" s="246">
        <v>0</v>
      </c>
      <c r="N46" s="327">
        <v>0</v>
      </c>
      <c r="O46" s="343">
        <v>0</v>
      </c>
      <c r="P46" s="327">
        <v>0</v>
      </c>
      <c r="Q46" s="343">
        <v>0</v>
      </c>
      <c r="R46" s="319"/>
      <c r="S46" s="319"/>
      <c r="T46" s="319"/>
      <c r="U46" s="319"/>
      <c r="V46" s="319"/>
      <c r="W46" s="319"/>
      <c r="X46" s="319"/>
      <c r="Y46" s="319"/>
    </row>
    <row r="47" spans="1:25" ht="15.95" customHeight="1">
      <c r="A47" s="342"/>
      <c r="B47" s="36" t="s">
        <v>81</v>
      </c>
      <c r="C47" s="35"/>
      <c r="D47" s="35"/>
      <c r="E47" s="35"/>
      <c r="F47" s="189">
        <v>0</v>
      </c>
      <c r="G47" s="265">
        <v>0</v>
      </c>
      <c r="H47" s="179"/>
      <c r="I47" s="247">
        <v>0</v>
      </c>
      <c r="J47" s="179">
        <v>0</v>
      </c>
      <c r="K47" s="248">
        <v>0</v>
      </c>
      <c r="L47" s="324"/>
      <c r="M47" s="246">
        <v>373</v>
      </c>
      <c r="N47" s="179">
        <v>0</v>
      </c>
      <c r="O47" s="265">
        <v>0</v>
      </c>
      <c r="P47" s="179">
        <v>0</v>
      </c>
      <c r="Q47" s="265">
        <v>0</v>
      </c>
      <c r="R47" s="316"/>
      <c r="S47" s="316"/>
      <c r="T47" s="316"/>
      <c r="U47" s="316"/>
      <c r="V47" s="316"/>
      <c r="W47" s="316"/>
      <c r="X47" s="316"/>
      <c r="Y47" s="316"/>
    </row>
    <row r="48" spans="1:25" ht="15.95" customHeight="1">
      <c r="A48" s="344"/>
      <c r="B48" s="39" t="s">
        <v>82</v>
      </c>
      <c r="C48" s="26"/>
      <c r="D48" s="26"/>
      <c r="E48" s="26"/>
      <c r="F48" s="345">
        <v>0</v>
      </c>
      <c r="G48" s="346">
        <v>0</v>
      </c>
      <c r="H48" s="345"/>
      <c r="I48" s="347">
        <v>0</v>
      </c>
      <c r="J48" s="345">
        <v>0</v>
      </c>
      <c r="K48" s="348">
        <v>0</v>
      </c>
      <c r="L48" s="349"/>
      <c r="M48" s="346">
        <v>373</v>
      </c>
      <c r="N48" s="345">
        <v>0</v>
      </c>
      <c r="O48" s="298">
        <v>0</v>
      </c>
      <c r="P48" s="345">
        <v>0</v>
      </c>
      <c r="Q48" s="298">
        <v>0</v>
      </c>
      <c r="R48" s="316"/>
      <c r="S48" s="316"/>
      <c r="T48" s="316"/>
      <c r="U48" s="316"/>
      <c r="V48" s="316"/>
      <c r="W48" s="316"/>
      <c r="X48" s="316"/>
      <c r="Y48" s="316"/>
    </row>
    <row r="49" spans="1:16" ht="15.95" customHeight="1">
      <c r="A49" s="194" t="s">
        <v>256</v>
      </c>
      <c r="O49" s="8"/>
      <c r="P49" s="8"/>
    </row>
    <row r="50" spans="1:16" ht="15.95" customHeight="1">
      <c r="A50" s="194"/>
      <c r="O50" s="8"/>
      <c r="P50" s="8"/>
    </row>
  </sheetData>
  <mergeCells count="29"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honeticPr fontId="15"/>
  <printOptions horizontalCentered="1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00" zoomScaleSheetLayoutView="100" workbookViewId="0">
      <pane xSplit="5" ySplit="8" topLeftCell="F42" activePane="bottomRight" state="frozen"/>
      <selection activeCell="L8" sqref="L8"/>
      <selection pane="topRight" activeCell="L8" sqref="L8"/>
      <selection pane="bottomLeft" activeCell="L8" sqref="L8"/>
      <selection pane="bottomRight" activeCell="O39" sqref="O39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49" t="s">
        <v>0</v>
      </c>
      <c r="B1" s="49"/>
      <c r="C1" s="49"/>
      <c r="D1" s="49"/>
      <c r="E1" s="85" t="s">
        <v>208</v>
      </c>
      <c r="F1" s="1"/>
    </row>
    <row r="3" spans="1:9" ht="14.25">
      <c r="A3" s="23" t="s">
        <v>98</v>
      </c>
    </row>
    <row r="5" spans="1:9">
      <c r="A5" s="50" t="s">
        <v>211</v>
      </c>
      <c r="B5" s="50"/>
      <c r="C5" s="50"/>
      <c r="D5" s="50"/>
      <c r="E5" s="50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212</v>
      </c>
      <c r="G7" s="19"/>
      <c r="H7" s="31" t="s">
        <v>2</v>
      </c>
      <c r="I7" s="33" t="s">
        <v>22</v>
      </c>
    </row>
    <row r="8" spans="1:9" ht="17.100000000000001" customHeight="1">
      <c r="A8" s="51"/>
      <c r="B8" s="52"/>
      <c r="C8" s="52"/>
      <c r="D8" s="52"/>
      <c r="E8" s="52"/>
      <c r="F8" s="16" t="s">
        <v>99</v>
      </c>
      <c r="G8" s="22" t="s">
        <v>3</v>
      </c>
      <c r="H8" s="32"/>
      <c r="I8" s="34"/>
    </row>
    <row r="9" spans="1:9" ht="18" customHeight="1">
      <c r="A9" s="197" t="s">
        <v>88</v>
      </c>
      <c r="B9" s="197" t="s">
        <v>90</v>
      </c>
      <c r="C9" s="47" t="s">
        <v>4</v>
      </c>
      <c r="D9" s="48"/>
      <c r="E9" s="48"/>
      <c r="F9" s="54">
        <v>200802</v>
      </c>
      <c r="G9" s="64">
        <f>F9/$F$27*100</f>
        <v>21.813761435000963</v>
      </c>
      <c r="H9" s="55">
        <v>201888.05300000001</v>
      </c>
      <c r="I9" s="69">
        <f t="shared" ref="I9:I45" si="0">(F9/H9-1)*100</f>
        <v>-0.53794812712371076</v>
      </c>
    </row>
    <row r="10" spans="1:9" ht="18" customHeight="1">
      <c r="A10" s="198"/>
      <c r="B10" s="198"/>
      <c r="C10" s="7"/>
      <c r="D10" s="44" t="s">
        <v>23</v>
      </c>
      <c r="E10" s="45"/>
      <c r="F10" s="56">
        <v>48399</v>
      </c>
      <c r="G10" s="65">
        <f t="shared" ref="G10:G27" si="1">F10/$F$27*100</f>
        <v>5.2577376704047341</v>
      </c>
      <c r="H10" s="57">
        <v>56890.872000000003</v>
      </c>
      <c r="I10" s="70">
        <f t="shared" si="0"/>
        <v>-14.926598418108272</v>
      </c>
    </row>
    <row r="11" spans="1:9" ht="18" customHeight="1">
      <c r="A11" s="198"/>
      <c r="B11" s="198"/>
      <c r="C11" s="7"/>
      <c r="D11" s="15"/>
      <c r="E11" s="20" t="s">
        <v>24</v>
      </c>
      <c r="F11" s="58">
        <v>37759</v>
      </c>
      <c r="G11" s="66">
        <f t="shared" si="1"/>
        <v>4.1018805491190395</v>
      </c>
      <c r="H11" s="59">
        <v>46314.847000000002</v>
      </c>
      <c r="I11" s="71">
        <f t="shared" si="0"/>
        <v>-18.473227386457737</v>
      </c>
    </row>
    <row r="12" spans="1:9" ht="18" customHeight="1">
      <c r="A12" s="198"/>
      <c r="B12" s="198"/>
      <c r="C12" s="7"/>
      <c r="D12" s="15"/>
      <c r="E12" s="20" t="s">
        <v>25</v>
      </c>
      <c r="F12" s="58">
        <v>4942</v>
      </c>
      <c r="G12" s="66">
        <f t="shared" si="1"/>
        <v>0.53686521554454014</v>
      </c>
      <c r="H12" s="59">
        <v>4607.72</v>
      </c>
      <c r="I12" s="71">
        <f t="shared" si="0"/>
        <v>7.2547811064908485</v>
      </c>
    </row>
    <row r="13" spans="1:9" ht="18" customHeight="1">
      <c r="A13" s="198"/>
      <c r="B13" s="198"/>
      <c r="C13" s="7"/>
      <c r="D13" s="28"/>
      <c r="E13" s="20" t="s">
        <v>26</v>
      </c>
      <c r="F13" s="58">
        <v>500</v>
      </c>
      <c r="G13" s="66">
        <f t="shared" si="1"/>
        <v>5.4316594045380431E-2</v>
      </c>
      <c r="H13" s="59">
        <v>560.58100000000002</v>
      </c>
      <c r="I13" s="71">
        <f t="shared" si="0"/>
        <v>-10.806823634764651</v>
      </c>
    </row>
    <row r="14" spans="1:9" ht="18" customHeight="1">
      <c r="A14" s="198"/>
      <c r="B14" s="198"/>
      <c r="C14" s="7"/>
      <c r="D14" s="53" t="s">
        <v>27</v>
      </c>
      <c r="E14" s="43"/>
      <c r="F14" s="54">
        <v>37073</v>
      </c>
      <c r="G14" s="64">
        <f t="shared" si="1"/>
        <v>4.0273581820887774</v>
      </c>
      <c r="H14" s="55">
        <v>35730.741999999998</v>
      </c>
      <c r="I14" s="72">
        <f t="shared" si="0"/>
        <v>3.7565914528167488</v>
      </c>
    </row>
    <row r="15" spans="1:9" ht="18" customHeight="1">
      <c r="A15" s="198"/>
      <c r="B15" s="198"/>
      <c r="C15" s="7"/>
      <c r="D15" s="15"/>
      <c r="E15" s="20" t="s">
        <v>28</v>
      </c>
      <c r="F15" s="58">
        <v>2010</v>
      </c>
      <c r="G15" s="66">
        <f t="shared" si="1"/>
        <v>0.21835270806242929</v>
      </c>
      <c r="H15" s="59">
        <v>1673.7660000000001</v>
      </c>
      <c r="I15" s="71">
        <f t="shared" si="0"/>
        <v>20.088471148296705</v>
      </c>
    </row>
    <row r="16" spans="1:9" ht="18" customHeight="1">
      <c r="A16" s="198"/>
      <c r="B16" s="198"/>
      <c r="C16" s="7"/>
      <c r="D16" s="15"/>
      <c r="E16" s="24" t="s">
        <v>29</v>
      </c>
      <c r="F16" s="56">
        <v>35063</v>
      </c>
      <c r="G16" s="65">
        <f t="shared" si="1"/>
        <v>3.8090054740263479</v>
      </c>
      <c r="H16" s="57">
        <v>34056.976000000002</v>
      </c>
      <c r="I16" s="70">
        <f t="shared" si="0"/>
        <v>2.9539440025444286</v>
      </c>
    </row>
    <row r="17" spans="1:9" ht="18" customHeight="1">
      <c r="A17" s="198"/>
      <c r="B17" s="198"/>
      <c r="C17" s="7"/>
      <c r="D17" s="202" t="s">
        <v>30</v>
      </c>
      <c r="E17" s="210"/>
      <c r="F17" s="56">
        <v>67678</v>
      </c>
      <c r="G17" s="65">
        <f t="shared" si="1"/>
        <v>7.3520769036065134</v>
      </c>
      <c r="H17" s="57">
        <v>62801.964</v>
      </c>
      <c r="I17" s="70">
        <f t="shared" si="0"/>
        <v>7.7641457200287478</v>
      </c>
    </row>
    <row r="18" spans="1:9" ht="18" customHeight="1">
      <c r="A18" s="198"/>
      <c r="B18" s="198"/>
      <c r="C18" s="7"/>
      <c r="D18" s="202" t="s">
        <v>94</v>
      </c>
      <c r="E18" s="203"/>
      <c r="F18" s="58">
        <v>5315</v>
      </c>
      <c r="G18" s="66">
        <f t="shared" si="1"/>
        <v>0.57738539470239392</v>
      </c>
      <c r="H18" s="59">
        <v>4309.3100000000004</v>
      </c>
      <c r="I18" s="71">
        <f t="shared" si="0"/>
        <v>23.337610893623339</v>
      </c>
    </row>
    <row r="19" spans="1:9" ht="18" customHeight="1">
      <c r="A19" s="198"/>
      <c r="B19" s="198"/>
      <c r="C19" s="10"/>
      <c r="D19" s="202" t="s">
        <v>95</v>
      </c>
      <c r="E19" s="203"/>
      <c r="F19" s="58">
        <v>0</v>
      </c>
      <c r="G19" s="66">
        <f t="shared" si="1"/>
        <v>0</v>
      </c>
      <c r="H19" s="59">
        <v>0</v>
      </c>
      <c r="I19" s="71" t="e">
        <f t="shared" si="0"/>
        <v>#DIV/0!</v>
      </c>
    </row>
    <row r="20" spans="1:9" ht="18" customHeight="1">
      <c r="A20" s="198"/>
      <c r="B20" s="198"/>
      <c r="C20" s="36" t="s">
        <v>5</v>
      </c>
      <c r="D20" s="35"/>
      <c r="E20" s="35"/>
      <c r="F20" s="58">
        <v>30721</v>
      </c>
      <c r="G20" s="66">
        <f t="shared" si="1"/>
        <v>3.3373201713362644</v>
      </c>
      <c r="H20" s="59">
        <v>27504.776000000002</v>
      </c>
      <c r="I20" s="71">
        <f t="shared" si="0"/>
        <v>11.693329187629086</v>
      </c>
    </row>
    <row r="21" spans="1:9" ht="18" customHeight="1">
      <c r="A21" s="198"/>
      <c r="B21" s="198"/>
      <c r="C21" s="36" t="s">
        <v>6</v>
      </c>
      <c r="D21" s="35"/>
      <c r="E21" s="35"/>
      <c r="F21" s="58">
        <v>206567</v>
      </c>
      <c r="G21" s="66">
        <f t="shared" si="1"/>
        <v>22.440031764344198</v>
      </c>
      <c r="H21" s="59">
        <v>217342.375</v>
      </c>
      <c r="I21" s="71">
        <f t="shared" si="0"/>
        <v>-4.95778837421833</v>
      </c>
    </row>
    <row r="22" spans="1:9" ht="18" customHeight="1">
      <c r="A22" s="198"/>
      <c r="B22" s="198"/>
      <c r="C22" s="36" t="s">
        <v>31</v>
      </c>
      <c r="D22" s="35"/>
      <c r="E22" s="35"/>
      <c r="F22" s="58">
        <v>10043</v>
      </c>
      <c r="G22" s="66">
        <f t="shared" si="1"/>
        <v>1.0910031079955114</v>
      </c>
      <c r="H22" s="59">
        <v>10215.616</v>
      </c>
      <c r="I22" s="71">
        <f t="shared" si="0"/>
        <v>-1.6897267869113275</v>
      </c>
    </row>
    <row r="23" spans="1:9" ht="18" customHeight="1">
      <c r="A23" s="198"/>
      <c r="B23" s="198"/>
      <c r="C23" s="36" t="s">
        <v>7</v>
      </c>
      <c r="D23" s="35"/>
      <c r="E23" s="35"/>
      <c r="F23" s="58">
        <v>196902</v>
      </c>
      <c r="G23" s="66">
        <f t="shared" si="1"/>
        <v>21.390092001446995</v>
      </c>
      <c r="H23" s="59">
        <v>203650.40400000001</v>
      </c>
      <c r="I23" s="71">
        <f t="shared" si="0"/>
        <v>-3.3137199177861731</v>
      </c>
    </row>
    <row r="24" spans="1:9" ht="18" customHeight="1">
      <c r="A24" s="198"/>
      <c r="B24" s="198"/>
      <c r="C24" s="36" t="s">
        <v>32</v>
      </c>
      <c r="D24" s="35"/>
      <c r="E24" s="35"/>
      <c r="F24" s="58">
        <v>3439</v>
      </c>
      <c r="G24" s="66">
        <f t="shared" si="1"/>
        <v>0.37358953384412658</v>
      </c>
      <c r="H24" s="59">
        <v>2161.4850000000001</v>
      </c>
      <c r="I24" s="71">
        <f t="shared" si="0"/>
        <v>59.103579252227043</v>
      </c>
    </row>
    <row r="25" spans="1:9" ht="18" customHeight="1">
      <c r="A25" s="198"/>
      <c r="B25" s="198"/>
      <c r="C25" s="36" t="s">
        <v>8</v>
      </c>
      <c r="D25" s="35"/>
      <c r="E25" s="35"/>
      <c r="F25" s="58">
        <v>139199</v>
      </c>
      <c r="G25" s="66">
        <f t="shared" si="1"/>
        <v>15.12163114904582</v>
      </c>
      <c r="H25" s="59">
        <v>132140.77100000001</v>
      </c>
      <c r="I25" s="71">
        <f t="shared" si="0"/>
        <v>5.3414468120516645</v>
      </c>
    </row>
    <row r="26" spans="1:9" ht="18" customHeight="1">
      <c r="A26" s="198"/>
      <c r="B26" s="198"/>
      <c r="C26" s="37" t="s">
        <v>9</v>
      </c>
      <c r="D26" s="38"/>
      <c r="E26" s="38"/>
      <c r="F26" s="60">
        <v>132856</v>
      </c>
      <c r="G26" s="67">
        <f t="shared" si="1"/>
        <v>14.432570836986125</v>
      </c>
      <c r="H26" s="61">
        <v>182522.31899999999</v>
      </c>
      <c r="I26" s="73">
        <f t="shared" si="0"/>
        <v>-27.211093564946431</v>
      </c>
    </row>
    <row r="27" spans="1:9" ht="18" customHeight="1">
      <c r="A27" s="198"/>
      <c r="B27" s="199"/>
      <c r="C27" s="39" t="s">
        <v>10</v>
      </c>
      <c r="D27" s="26"/>
      <c r="E27" s="26"/>
      <c r="F27" s="62">
        <f>SUM(F9,F20:F26)</f>
        <v>920529</v>
      </c>
      <c r="G27" s="68">
        <f t="shared" si="1"/>
        <v>100</v>
      </c>
      <c r="H27" s="62">
        <f>SUM(H9,H20:H26)</f>
        <v>977425.799</v>
      </c>
      <c r="I27" s="74">
        <f t="shared" si="0"/>
        <v>-5.8210862715319056</v>
      </c>
    </row>
    <row r="28" spans="1:9" ht="18" customHeight="1">
      <c r="A28" s="198"/>
      <c r="B28" s="197" t="s">
        <v>89</v>
      </c>
      <c r="C28" s="47" t="s">
        <v>11</v>
      </c>
      <c r="D28" s="48"/>
      <c r="E28" s="48"/>
      <c r="F28" s="54">
        <v>308291</v>
      </c>
      <c r="G28" s="64">
        <f t="shared" ref="G28:G45" si="2">F28/$F$45*100</f>
        <v>34.590506238927183</v>
      </c>
      <c r="H28" s="54">
        <v>311662.13299999997</v>
      </c>
      <c r="I28" s="75">
        <f t="shared" si="0"/>
        <v>-1.0816626863039414</v>
      </c>
    </row>
    <row r="29" spans="1:9" ht="18" customHeight="1">
      <c r="A29" s="198"/>
      <c r="B29" s="198"/>
      <c r="C29" s="7"/>
      <c r="D29" s="25" t="s">
        <v>12</v>
      </c>
      <c r="E29" s="35"/>
      <c r="F29" s="58">
        <v>172856</v>
      </c>
      <c r="G29" s="66">
        <f t="shared" si="2"/>
        <v>19.39458675873119</v>
      </c>
      <c r="H29" s="58">
        <v>172432.04500000001</v>
      </c>
      <c r="I29" s="76">
        <f t="shared" si="0"/>
        <v>0.24586787218117134</v>
      </c>
    </row>
    <row r="30" spans="1:9" ht="18" customHeight="1">
      <c r="A30" s="198"/>
      <c r="B30" s="198"/>
      <c r="C30" s="7"/>
      <c r="D30" s="25" t="s">
        <v>33</v>
      </c>
      <c r="E30" s="35"/>
      <c r="F30" s="58">
        <v>25097</v>
      </c>
      <c r="G30" s="66">
        <f t="shared" si="2"/>
        <v>2.8159042433232093</v>
      </c>
      <c r="H30" s="58">
        <v>25749.734</v>
      </c>
      <c r="I30" s="76">
        <f t="shared" si="0"/>
        <v>-2.5349155063116413</v>
      </c>
    </row>
    <row r="31" spans="1:9" ht="18" customHeight="1">
      <c r="A31" s="198"/>
      <c r="B31" s="198"/>
      <c r="C31" s="17"/>
      <c r="D31" s="25" t="s">
        <v>13</v>
      </c>
      <c r="E31" s="35"/>
      <c r="F31" s="58">
        <v>110338</v>
      </c>
      <c r="G31" s="66">
        <f t="shared" si="2"/>
        <v>12.380015236872783</v>
      </c>
      <c r="H31" s="58">
        <v>113480.35400000001</v>
      </c>
      <c r="I31" s="76">
        <f t="shared" si="0"/>
        <v>-2.7690731384218292</v>
      </c>
    </row>
    <row r="32" spans="1:9" ht="18" customHeight="1">
      <c r="A32" s="198"/>
      <c r="B32" s="198"/>
      <c r="C32" s="42" t="s">
        <v>14</v>
      </c>
      <c r="D32" s="43"/>
      <c r="E32" s="43"/>
      <c r="F32" s="54">
        <v>298064</v>
      </c>
      <c r="G32" s="64">
        <f t="shared" si="2"/>
        <v>33.443028345295808</v>
      </c>
      <c r="H32" s="54">
        <v>384523.55200000003</v>
      </c>
      <c r="I32" s="75">
        <f t="shared" si="0"/>
        <v>-22.484852111217368</v>
      </c>
    </row>
    <row r="33" spans="1:9" ht="18" customHeight="1">
      <c r="A33" s="198"/>
      <c r="B33" s="198"/>
      <c r="C33" s="7"/>
      <c r="D33" s="25" t="s">
        <v>15</v>
      </c>
      <c r="E33" s="35"/>
      <c r="F33" s="58">
        <v>24392</v>
      </c>
      <c r="G33" s="66">
        <f t="shared" si="2"/>
        <v>2.7368026578132731</v>
      </c>
      <c r="H33" s="58">
        <v>30868.606</v>
      </c>
      <c r="I33" s="76">
        <f t="shared" si="0"/>
        <v>-20.981206601943736</v>
      </c>
    </row>
    <row r="34" spans="1:9" ht="18" customHeight="1">
      <c r="A34" s="198"/>
      <c r="B34" s="198"/>
      <c r="C34" s="7"/>
      <c r="D34" s="25" t="s">
        <v>34</v>
      </c>
      <c r="E34" s="35"/>
      <c r="F34" s="58">
        <v>6016</v>
      </c>
      <c r="G34" s="66">
        <f t="shared" si="2"/>
        <v>0.67500019635145336</v>
      </c>
      <c r="H34" s="58">
        <v>5667.7020000000002</v>
      </c>
      <c r="I34" s="76">
        <f t="shared" si="0"/>
        <v>6.1453125093732908</v>
      </c>
    </row>
    <row r="35" spans="1:9" ht="18" customHeight="1">
      <c r="A35" s="198"/>
      <c r="B35" s="198"/>
      <c r="C35" s="7"/>
      <c r="D35" s="25" t="s">
        <v>35</v>
      </c>
      <c r="E35" s="35"/>
      <c r="F35" s="58">
        <v>193770</v>
      </c>
      <c r="G35" s="66">
        <f t="shared" si="2"/>
        <v>21.741154928028777</v>
      </c>
      <c r="H35" s="58">
        <v>246725.18400000001</v>
      </c>
      <c r="I35" s="76">
        <f t="shared" si="0"/>
        <v>-21.46322606451071</v>
      </c>
    </row>
    <row r="36" spans="1:9" ht="18" customHeight="1">
      <c r="A36" s="198"/>
      <c r="B36" s="198"/>
      <c r="C36" s="7"/>
      <c r="D36" s="25" t="s">
        <v>36</v>
      </c>
      <c r="E36" s="35"/>
      <c r="F36" s="58">
        <v>14076</v>
      </c>
      <c r="G36" s="66">
        <f t="shared" si="2"/>
        <v>1.5793388902664658</v>
      </c>
      <c r="H36" s="58">
        <v>1862.837</v>
      </c>
      <c r="I36" s="76">
        <f t="shared" si="0"/>
        <v>655.62166738152609</v>
      </c>
    </row>
    <row r="37" spans="1:9" ht="18" customHeight="1">
      <c r="A37" s="198"/>
      <c r="B37" s="198"/>
      <c r="C37" s="7"/>
      <c r="D37" s="25" t="s">
        <v>16</v>
      </c>
      <c r="E37" s="35"/>
      <c r="F37" s="58">
        <v>12794</v>
      </c>
      <c r="G37" s="66">
        <f t="shared" si="2"/>
        <v>1.4354974255519439</v>
      </c>
      <c r="H37" s="58">
        <v>19991.678</v>
      </c>
      <c r="I37" s="76">
        <f t="shared" si="0"/>
        <v>-36.003371002674214</v>
      </c>
    </row>
    <row r="38" spans="1:9" ht="18" customHeight="1">
      <c r="A38" s="198"/>
      <c r="B38" s="198"/>
      <c r="C38" s="17"/>
      <c r="D38" s="25" t="s">
        <v>37</v>
      </c>
      <c r="E38" s="35"/>
      <c r="F38" s="58">
        <v>47016</v>
      </c>
      <c r="G38" s="66">
        <f t="shared" si="2"/>
        <v>5.2752342472838984</v>
      </c>
      <c r="H38" s="58">
        <v>79407.544999999998</v>
      </c>
      <c r="I38" s="76">
        <f t="shared" si="0"/>
        <v>-40.791520503498759</v>
      </c>
    </row>
    <row r="39" spans="1:9" ht="18" customHeight="1">
      <c r="A39" s="198"/>
      <c r="B39" s="198"/>
      <c r="C39" s="42" t="s">
        <v>17</v>
      </c>
      <c r="D39" s="43"/>
      <c r="E39" s="43"/>
      <c r="F39" s="54">
        <v>284905</v>
      </c>
      <c r="G39" s="64">
        <f t="shared" si="2"/>
        <v>31.966577616607516</v>
      </c>
      <c r="H39" s="54">
        <v>246665.31400000001</v>
      </c>
      <c r="I39" s="75">
        <f t="shared" si="0"/>
        <v>15.50266041864321</v>
      </c>
    </row>
    <row r="40" spans="1:9" ht="18" customHeight="1">
      <c r="A40" s="198"/>
      <c r="B40" s="198"/>
      <c r="C40" s="7"/>
      <c r="D40" s="44" t="s">
        <v>18</v>
      </c>
      <c r="E40" s="45"/>
      <c r="F40" s="56">
        <v>172687</v>
      </c>
      <c r="G40" s="65">
        <f t="shared" si="2"/>
        <v>19.375624818374906</v>
      </c>
      <c r="H40" s="56">
        <v>143727.147</v>
      </c>
      <c r="I40" s="77">
        <f t="shared" si="0"/>
        <v>20.149187960991121</v>
      </c>
    </row>
    <row r="41" spans="1:9" ht="18" customHeight="1">
      <c r="A41" s="198"/>
      <c r="B41" s="198"/>
      <c r="C41" s="7"/>
      <c r="D41" s="15"/>
      <c r="E41" s="86" t="s">
        <v>92</v>
      </c>
      <c r="F41" s="58">
        <v>123456</v>
      </c>
      <c r="G41" s="66">
        <f t="shared" si="2"/>
        <v>13.851865731510143</v>
      </c>
      <c r="H41" s="58">
        <v>100881.202</v>
      </c>
      <c r="I41" s="78">
        <f t="shared" si="0"/>
        <v>22.377606087603908</v>
      </c>
    </row>
    <row r="42" spans="1:9" ht="18" customHeight="1">
      <c r="A42" s="198"/>
      <c r="B42" s="198"/>
      <c r="C42" s="7"/>
      <c r="D42" s="28"/>
      <c r="E42" s="27" t="s">
        <v>38</v>
      </c>
      <c r="F42" s="58">
        <v>34464</v>
      </c>
      <c r="G42" s="66">
        <f t="shared" si="2"/>
        <v>3.8668894227155066</v>
      </c>
      <c r="H42" s="58">
        <v>30026.210999999999</v>
      </c>
      <c r="I42" s="78">
        <f t="shared" si="0"/>
        <v>14.779716961290923</v>
      </c>
    </row>
    <row r="43" spans="1:9" ht="18" customHeight="1">
      <c r="A43" s="198"/>
      <c r="B43" s="198"/>
      <c r="C43" s="7"/>
      <c r="D43" s="25" t="s">
        <v>39</v>
      </c>
      <c r="E43" s="46"/>
      <c r="F43" s="58">
        <v>112217</v>
      </c>
      <c r="G43" s="66">
        <f t="shared" si="2"/>
        <v>12.590840597402103</v>
      </c>
      <c r="H43" s="56">
        <v>102938.167</v>
      </c>
      <c r="I43" s="97">
        <f t="shared" si="0"/>
        <v>9.0139870083367555</v>
      </c>
    </row>
    <row r="44" spans="1:9" ht="18" customHeight="1">
      <c r="A44" s="198"/>
      <c r="B44" s="198"/>
      <c r="C44" s="11"/>
      <c r="D44" s="40" t="s">
        <v>40</v>
      </c>
      <c r="E44" s="41"/>
      <c r="F44" s="62">
        <v>0</v>
      </c>
      <c r="G44" s="68">
        <f t="shared" si="2"/>
        <v>0</v>
      </c>
      <c r="H44" s="61">
        <v>0</v>
      </c>
      <c r="I44" s="73" t="e">
        <f t="shared" si="0"/>
        <v>#DIV/0!</v>
      </c>
    </row>
    <row r="45" spans="1:9" ht="18" customHeight="1">
      <c r="A45" s="199"/>
      <c r="B45" s="199"/>
      <c r="C45" s="11" t="s">
        <v>19</v>
      </c>
      <c r="D45" s="12"/>
      <c r="E45" s="12"/>
      <c r="F45" s="63">
        <f>SUM(F28,F32,F39)-1</f>
        <v>891259</v>
      </c>
      <c r="G45" s="68">
        <f t="shared" si="2"/>
        <v>100</v>
      </c>
      <c r="H45" s="63">
        <f>SUM(H28,H32,H39)</f>
        <v>942850.99900000007</v>
      </c>
      <c r="I45" s="98">
        <f t="shared" si="0"/>
        <v>-5.4719143379727271</v>
      </c>
    </row>
    <row r="46" spans="1:9">
      <c r="A46" s="87" t="s">
        <v>20</v>
      </c>
    </row>
    <row r="47" spans="1:9">
      <c r="A47" s="88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3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28" activePane="bottomRight" state="frozen"/>
      <selection activeCell="L8" sqref="L8"/>
      <selection pane="topRight" activeCell="L8" sqref="L8"/>
      <selection pane="bottomLeft" activeCell="L8" sqref="L8"/>
      <selection pane="bottomRight" activeCell="K32" sqref="K3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99" t="s">
        <v>0</v>
      </c>
      <c r="B1" s="99"/>
      <c r="C1" s="85" t="s">
        <v>208</v>
      </c>
      <c r="D1" s="100"/>
      <c r="E1" s="100"/>
    </row>
    <row r="4" spans="1:9">
      <c r="A4" s="101" t="s">
        <v>100</v>
      </c>
    </row>
    <row r="5" spans="1:9">
      <c r="I5" s="14" t="s">
        <v>101</v>
      </c>
    </row>
    <row r="6" spans="1:9" s="106" customFormat="1" ht="29.25" customHeight="1">
      <c r="A6" s="102" t="s">
        <v>102</v>
      </c>
      <c r="B6" s="103"/>
      <c r="C6" s="103"/>
      <c r="D6" s="104"/>
      <c r="E6" s="105" t="s">
        <v>186</v>
      </c>
      <c r="F6" s="105" t="s">
        <v>187</v>
      </c>
      <c r="G6" s="105" t="s">
        <v>188</v>
      </c>
      <c r="H6" s="105" t="s">
        <v>189</v>
      </c>
      <c r="I6" s="105" t="s">
        <v>213</v>
      </c>
    </row>
    <row r="7" spans="1:9" ht="27" customHeight="1">
      <c r="A7" s="211" t="s">
        <v>103</v>
      </c>
      <c r="B7" s="47" t="s">
        <v>104</v>
      </c>
      <c r="C7" s="48"/>
      <c r="D7" s="80" t="s">
        <v>105</v>
      </c>
      <c r="E7" s="107">
        <v>783184</v>
      </c>
      <c r="F7" s="108">
        <v>761646</v>
      </c>
      <c r="G7" s="108">
        <v>1018938</v>
      </c>
      <c r="H7" s="108">
        <v>977425.799</v>
      </c>
      <c r="I7" s="108">
        <v>920529</v>
      </c>
    </row>
    <row r="8" spans="1:9" ht="27" customHeight="1">
      <c r="A8" s="198"/>
      <c r="B8" s="9"/>
      <c r="C8" s="25" t="s">
        <v>106</v>
      </c>
      <c r="D8" s="79" t="s">
        <v>42</v>
      </c>
      <c r="E8" s="109">
        <v>422013</v>
      </c>
      <c r="F8" s="109">
        <v>447015</v>
      </c>
      <c r="G8" s="109">
        <v>511223</v>
      </c>
      <c r="H8" s="109">
        <v>447201.98800000001</v>
      </c>
      <c r="I8" s="110">
        <v>438643</v>
      </c>
    </row>
    <row r="9" spans="1:9" ht="27" customHeight="1">
      <c r="A9" s="198"/>
      <c r="B9" s="36" t="s">
        <v>107</v>
      </c>
      <c r="C9" s="35"/>
      <c r="D9" s="81"/>
      <c r="E9" s="111">
        <v>754693</v>
      </c>
      <c r="F9" s="111">
        <v>737124</v>
      </c>
      <c r="G9" s="111">
        <v>984425</v>
      </c>
      <c r="H9" s="111">
        <v>942850.99899999995</v>
      </c>
      <c r="I9" s="112">
        <v>891259</v>
      </c>
    </row>
    <row r="10" spans="1:9" ht="27" customHeight="1">
      <c r="A10" s="198"/>
      <c r="B10" s="36" t="s">
        <v>108</v>
      </c>
      <c r="C10" s="35"/>
      <c r="D10" s="81"/>
      <c r="E10" s="111">
        <v>28491</v>
      </c>
      <c r="F10" s="111">
        <v>24521</v>
      </c>
      <c r="G10" s="111">
        <v>34513</v>
      </c>
      <c r="H10" s="111">
        <v>34574.800000000003</v>
      </c>
      <c r="I10" s="112">
        <v>29269</v>
      </c>
    </row>
    <row r="11" spans="1:9" ht="27" customHeight="1">
      <c r="A11" s="198"/>
      <c r="B11" s="36" t="s">
        <v>109</v>
      </c>
      <c r="C11" s="35"/>
      <c r="D11" s="81"/>
      <c r="E11" s="111">
        <v>12464</v>
      </c>
      <c r="F11" s="111">
        <v>11431</v>
      </c>
      <c r="G11" s="111">
        <v>18266</v>
      </c>
      <c r="H11" s="111">
        <v>15096.308000000001</v>
      </c>
      <c r="I11" s="112">
        <v>14725</v>
      </c>
    </row>
    <row r="12" spans="1:9" ht="27" customHeight="1">
      <c r="A12" s="198"/>
      <c r="B12" s="36" t="s">
        <v>110</v>
      </c>
      <c r="C12" s="35"/>
      <c r="D12" s="81"/>
      <c r="E12" s="111">
        <v>16027</v>
      </c>
      <c r="F12" s="111">
        <v>13090</v>
      </c>
      <c r="G12" s="111">
        <v>16247</v>
      </c>
      <c r="H12" s="111">
        <v>19478.491999999998</v>
      </c>
      <c r="I12" s="112">
        <v>14544</v>
      </c>
    </row>
    <row r="13" spans="1:9" ht="27" customHeight="1">
      <c r="A13" s="198"/>
      <c r="B13" s="36" t="s">
        <v>111</v>
      </c>
      <c r="C13" s="35"/>
      <c r="D13" s="83"/>
      <c r="E13" s="113">
        <v>772</v>
      </c>
      <c r="F13" s="113">
        <v>-2936</v>
      </c>
      <c r="G13" s="113">
        <v>3157</v>
      </c>
      <c r="H13" s="113">
        <v>3231.5880000000002</v>
      </c>
      <c r="I13" s="114">
        <v>-4935</v>
      </c>
    </row>
    <row r="14" spans="1:9" ht="27" customHeight="1">
      <c r="A14" s="198"/>
      <c r="B14" s="84" t="s">
        <v>112</v>
      </c>
      <c r="C14" s="45"/>
      <c r="D14" s="83"/>
      <c r="E14" s="113">
        <v>35</v>
      </c>
      <c r="F14" s="113">
        <v>0</v>
      </c>
      <c r="G14" s="113">
        <v>0</v>
      </c>
      <c r="H14" s="113">
        <v>1.373</v>
      </c>
      <c r="I14" s="114">
        <v>2454</v>
      </c>
    </row>
    <row r="15" spans="1:9" ht="27" customHeight="1">
      <c r="A15" s="198"/>
      <c r="B15" s="37" t="s">
        <v>113</v>
      </c>
      <c r="C15" s="38"/>
      <c r="D15" s="115"/>
      <c r="E15" s="116">
        <v>813</v>
      </c>
      <c r="F15" s="116">
        <v>-2935</v>
      </c>
      <c r="G15" s="116">
        <v>3154</v>
      </c>
      <c r="H15" s="116">
        <v>3239.2089999999998</v>
      </c>
      <c r="I15" s="117">
        <v>-2474</v>
      </c>
    </row>
    <row r="16" spans="1:9" ht="27" customHeight="1">
      <c r="A16" s="198"/>
      <c r="B16" s="118" t="s">
        <v>114</v>
      </c>
      <c r="C16" s="119"/>
      <c r="D16" s="120" t="s">
        <v>43</v>
      </c>
      <c r="E16" s="121">
        <v>67464</v>
      </c>
      <c r="F16" s="121">
        <v>65921</v>
      </c>
      <c r="G16" s="121">
        <v>136214</v>
      </c>
      <c r="H16" s="121">
        <v>113122.736</v>
      </c>
      <c r="I16" s="122">
        <v>108845</v>
      </c>
    </row>
    <row r="17" spans="1:9" ht="27" customHeight="1">
      <c r="A17" s="198"/>
      <c r="B17" s="36" t="s">
        <v>115</v>
      </c>
      <c r="C17" s="35"/>
      <c r="D17" s="79" t="s">
        <v>44</v>
      </c>
      <c r="E17" s="111">
        <v>52679</v>
      </c>
      <c r="F17" s="111">
        <v>57009</v>
      </c>
      <c r="G17" s="111">
        <v>59179</v>
      </c>
      <c r="H17" s="111">
        <v>50627.826999999997</v>
      </c>
      <c r="I17" s="112">
        <v>57612</v>
      </c>
    </row>
    <row r="18" spans="1:9" ht="27" customHeight="1">
      <c r="A18" s="198"/>
      <c r="B18" s="36" t="s">
        <v>116</v>
      </c>
      <c r="C18" s="35"/>
      <c r="D18" s="79" t="s">
        <v>45</v>
      </c>
      <c r="E18" s="111">
        <v>1462248</v>
      </c>
      <c r="F18" s="111">
        <v>1457013</v>
      </c>
      <c r="G18" s="111">
        <v>1492427</v>
      </c>
      <c r="H18" s="111">
        <v>1526058.436</v>
      </c>
      <c r="I18" s="112">
        <v>1567987</v>
      </c>
    </row>
    <row r="19" spans="1:9" ht="27" customHeight="1">
      <c r="A19" s="198"/>
      <c r="B19" s="36" t="s">
        <v>117</v>
      </c>
      <c r="C19" s="35"/>
      <c r="D19" s="79" t="s">
        <v>118</v>
      </c>
      <c r="E19" s="111">
        <v>1447463</v>
      </c>
      <c r="F19" s="111">
        <v>1448101</v>
      </c>
      <c r="G19" s="111">
        <v>1415392</v>
      </c>
      <c r="H19" s="111">
        <v>1463563.527</v>
      </c>
      <c r="I19" s="111">
        <f>I17+I18-I16</f>
        <v>1516754</v>
      </c>
    </row>
    <row r="20" spans="1:9" ht="27" customHeight="1">
      <c r="A20" s="198"/>
      <c r="B20" s="36" t="s">
        <v>119</v>
      </c>
      <c r="C20" s="35"/>
      <c r="D20" s="81" t="s">
        <v>120</v>
      </c>
      <c r="E20" s="123">
        <v>3.4649359142964791</v>
      </c>
      <c r="F20" s="123">
        <v>3.259427535988725</v>
      </c>
      <c r="G20" s="123">
        <v>2.9193267908525242</v>
      </c>
      <c r="H20" s="123">
        <v>3.4124589714480429</v>
      </c>
      <c r="I20" s="123">
        <f>I18/I8</f>
        <v>3.5746313060963018</v>
      </c>
    </row>
    <row r="21" spans="1:9" ht="27" customHeight="1">
      <c r="A21" s="198"/>
      <c r="B21" s="36" t="s">
        <v>121</v>
      </c>
      <c r="C21" s="35"/>
      <c r="D21" s="81" t="s">
        <v>122</v>
      </c>
      <c r="E21" s="123">
        <v>3.4299014485335761</v>
      </c>
      <c r="F21" s="123">
        <v>3.2394908448262361</v>
      </c>
      <c r="G21" s="123">
        <v>2.7686391261739005</v>
      </c>
      <c r="H21" s="123">
        <v>3.2727124795339684</v>
      </c>
      <c r="I21" s="123">
        <f>I19/I8</f>
        <v>3.4578324514468486</v>
      </c>
    </row>
    <row r="22" spans="1:9" ht="27" customHeight="1">
      <c r="A22" s="198"/>
      <c r="B22" s="36" t="s">
        <v>123</v>
      </c>
      <c r="C22" s="35"/>
      <c r="D22" s="81" t="s">
        <v>124</v>
      </c>
      <c r="E22" s="111">
        <v>804570.86010654632</v>
      </c>
      <c r="F22" s="111">
        <v>801690.41270456137</v>
      </c>
      <c r="G22" s="111">
        <v>821176.21295172407</v>
      </c>
      <c r="H22" s="111">
        <v>839681.1952728749</v>
      </c>
      <c r="I22" s="111">
        <f>I18/I24*1000000</f>
        <v>862751.4957968028</v>
      </c>
    </row>
    <row r="23" spans="1:9" ht="27" customHeight="1">
      <c r="A23" s="198"/>
      <c r="B23" s="36" t="s">
        <v>125</v>
      </c>
      <c r="C23" s="35"/>
      <c r="D23" s="81" t="s">
        <v>126</v>
      </c>
      <c r="E23" s="111">
        <v>796435.72833226772</v>
      </c>
      <c r="F23" s="111">
        <v>796786.77426206076</v>
      </c>
      <c r="G23" s="111">
        <v>778789.34272977279</v>
      </c>
      <c r="H23" s="111">
        <v>805294.70085714629</v>
      </c>
      <c r="I23" s="111">
        <f>I19/I24*1000000</f>
        <v>834561.62726845546</v>
      </c>
    </row>
    <row r="24" spans="1:9" ht="27" customHeight="1">
      <c r="A24" s="198"/>
      <c r="B24" s="124" t="s">
        <v>127</v>
      </c>
      <c r="C24" s="125"/>
      <c r="D24" s="126" t="s">
        <v>128</v>
      </c>
      <c r="E24" s="116">
        <v>1817426</v>
      </c>
      <c r="F24" s="116">
        <v>1817426</v>
      </c>
      <c r="G24" s="116">
        <v>1817426</v>
      </c>
      <c r="H24" s="117">
        <v>1817426</v>
      </c>
      <c r="I24" s="117">
        <f>H24</f>
        <v>1817426</v>
      </c>
    </row>
    <row r="25" spans="1:9" ht="27" customHeight="1">
      <c r="A25" s="198"/>
      <c r="B25" s="10" t="s">
        <v>129</v>
      </c>
      <c r="C25" s="127"/>
      <c r="D25" s="128"/>
      <c r="E25" s="109">
        <v>432367</v>
      </c>
      <c r="F25" s="109">
        <v>444531</v>
      </c>
      <c r="G25" s="109">
        <v>441806</v>
      </c>
      <c r="H25" s="109">
        <v>417802.65600000002</v>
      </c>
      <c r="I25" s="129">
        <v>417143</v>
      </c>
    </row>
    <row r="26" spans="1:9" ht="27" customHeight="1">
      <c r="A26" s="198"/>
      <c r="B26" s="130" t="s">
        <v>130</v>
      </c>
      <c r="C26" s="131"/>
      <c r="D26" s="132"/>
      <c r="E26" s="133">
        <v>0.36899999999999999</v>
      </c>
      <c r="F26" s="133">
        <v>0.38700000000000001</v>
      </c>
      <c r="G26" s="133">
        <v>0.39900000000000002</v>
      </c>
      <c r="H26" s="133">
        <v>0.40699000000000002</v>
      </c>
      <c r="I26" s="134">
        <v>0.41148000000000001</v>
      </c>
    </row>
    <row r="27" spans="1:9" ht="27" customHeight="1">
      <c r="A27" s="198"/>
      <c r="B27" s="130" t="s">
        <v>131</v>
      </c>
      <c r="C27" s="131"/>
      <c r="D27" s="132"/>
      <c r="E27" s="135">
        <v>3.7</v>
      </c>
      <c r="F27" s="135">
        <v>2.9</v>
      </c>
      <c r="G27" s="135">
        <v>3.7</v>
      </c>
      <c r="H27" s="135">
        <v>4.7</v>
      </c>
      <c r="I27" s="136">
        <v>3.5</v>
      </c>
    </row>
    <row r="28" spans="1:9" ht="27" customHeight="1">
      <c r="A28" s="198"/>
      <c r="B28" s="130" t="s">
        <v>132</v>
      </c>
      <c r="C28" s="131"/>
      <c r="D28" s="132"/>
      <c r="E28" s="135">
        <v>94.2</v>
      </c>
      <c r="F28" s="135">
        <v>94.5</v>
      </c>
      <c r="G28" s="135">
        <v>95.1</v>
      </c>
      <c r="H28" s="135">
        <v>93.1</v>
      </c>
      <c r="I28" s="136">
        <v>93.6</v>
      </c>
    </row>
    <row r="29" spans="1:9" ht="27" customHeight="1">
      <c r="A29" s="198"/>
      <c r="B29" s="137" t="s">
        <v>133</v>
      </c>
      <c r="C29" s="138"/>
      <c r="D29" s="139"/>
      <c r="E29" s="140">
        <v>38.1</v>
      </c>
      <c r="F29" s="140">
        <v>38.9</v>
      </c>
      <c r="G29" s="140">
        <v>34.6</v>
      </c>
      <c r="H29" s="140">
        <v>40.5</v>
      </c>
      <c r="I29" s="141">
        <v>37.6</v>
      </c>
    </row>
    <row r="30" spans="1:9" ht="27" customHeight="1">
      <c r="A30" s="198"/>
      <c r="B30" s="211" t="s">
        <v>134</v>
      </c>
      <c r="C30" s="21" t="s">
        <v>135</v>
      </c>
      <c r="D30" s="142"/>
      <c r="E30" s="143">
        <v>0</v>
      </c>
      <c r="F30" s="143">
        <v>0</v>
      </c>
      <c r="G30" s="143">
        <v>0</v>
      </c>
      <c r="H30" s="143">
        <v>0</v>
      </c>
      <c r="I30" s="144">
        <v>0</v>
      </c>
    </row>
    <row r="31" spans="1:9" ht="27" customHeight="1">
      <c r="A31" s="198"/>
      <c r="B31" s="198"/>
      <c r="C31" s="130" t="s">
        <v>136</v>
      </c>
      <c r="D31" s="132"/>
      <c r="E31" s="135">
        <v>0</v>
      </c>
      <c r="F31" s="135">
        <v>0</v>
      </c>
      <c r="G31" s="135">
        <v>0</v>
      </c>
      <c r="H31" s="135">
        <v>0</v>
      </c>
      <c r="I31" s="136">
        <v>0</v>
      </c>
    </row>
    <row r="32" spans="1:9" ht="27" customHeight="1">
      <c r="A32" s="198"/>
      <c r="B32" s="198"/>
      <c r="C32" s="130" t="s">
        <v>137</v>
      </c>
      <c r="D32" s="132"/>
      <c r="E32" s="135">
        <v>13</v>
      </c>
      <c r="F32" s="135">
        <v>12.3</v>
      </c>
      <c r="G32" s="135">
        <v>11.3</v>
      </c>
      <c r="H32" s="135">
        <v>10.4</v>
      </c>
      <c r="I32" s="136">
        <v>9.4</v>
      </c>
    </row>
    <row r="33" spans="1:9" ht="27" customHeight="1">
      <c r="A33" s="199"/>
      <c r="B33" s="199"/>
      <c r="C33" s="137" t="s">
        <v>138</v>
      </c>
      <c r="D33" s="139"/>
      <c r="E33" s="140">
        <v>194.2</v>
      </c>
      <c r="F33" s="140">
        <v>189</v>
      </c>
      <c r="G33" s="140">
        <v>175.2</v>
      </c>
      <c r="H33" s="140">
        <v>185</v>
      </c>
      <c r="I33" s="354">
        <v>194.9</v>
      </c>
    </row>
    <row r="34" spans="1:9" ht="27" customHeight="1">
      <c r="A34" s="2" t="s">
        <v>190</v>
      </c>
      <c r="B34" s="8"/>
      <c r="C34" s="8"/>
      <c r="D34" s="8"/>
      <c r="E34" s="145"/>
      <c r="F34" s="145"/>
      <c r="G34" s="145"/>
      <c r="H34" s="145"/>
      <c r="I34" s="146"/>
    </row>
    <row r="35" spans="1:9" ht="27" customHeight="1">
      <c r="A35" s="13" t="s">
        <v>97</v>
      </c>
    </row>
    <row r="36" spans="1:9">
      <c r="A36" s="147"/>
    </row>
  </sheetData>
  <mergeCells count="2">
    <mergeCell ref="A7:A33"/>
    <mergeCell ref="B30:B33"/>
  </mergeCells>
  <phoneticPr fontId="13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0" zoomScaleNormal="100" zoomScaleSheetLayoutView="80" workbookViewId="0">
      <pane xSplit="5" ySplit="7" topLeftCell="F11" activePane="bottomRight" state="frozen"/>
      <selection activeCell="L8" sqref="L8"/>
      <selection pane="topRight" activeCell="L8" sqref="L8"/>
      <selection pane="bottomLeft" activeCell="L8" sqref="L8"/>
      <selection pane="bottomRight" activeCell="I42" sqref="I4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256" width="9" style="2"/>
    <col min="257" max="257" width="3.625" style="2" customWidth="1"/>
    <col min="258" max="259" width="1.625" style="2" customWidth="1"/>
    <col min="260" max="260" width="22.625" style="2" customWidth="1"/>
    <col min="261" max="261" width="10.625" style="2" customWidth="1"/>
    <col min="262" max="277" width="13.625" style="2" customWidth="1"/>
    <col min="278" max="281" width="12" style="2" customWidth="1"/>
    <col min="282" max="512" width="9" style="2"/>
    <col min="513" max="513" width="3.625" style="2" customWidth="1"/>
    <col min="514" max="515" width="1.625" style="2" customWidth="1"/>
    <col min="516" max="516" width="22.625" style="2" customWidth="1"/>
    <col min="517" max="517" width="10.625" style="2" customWidth="1"/>
    <col min="518" max="533" width="13.625" style="2" customWidth="1"/>
    <col min="534" max="537" width="12" style="2" customWidth="1"/>
    <col min="538" max="768" width="9" style="2"/>
    <col min="769" max="769" width="3.625" style="2" customWidth="1"/>
    <col min="770" max="771" width="1.625" style="2" customWidth="1"/>
    <col min="772" max="772" width="22.625" style="2" customWidth="1"/>
    <col min="773" max="773" width="10.625" style="2" customWidth="1"/>
    <col min="774" max="789" width="13.625" style="2" customWidth="1"/>
    <col min="790" max="793" width="12" style="2" customWidth="1"/>
    <col min="794" max="1024" width="9" style="2"/>
    <col min="1025" max="1025" width="3.625" style="2" customWidth="1"/>
    <col min="1026" max="1027" width="1.625" style="2" customWidth="1"/>
    <col min="1028" max="1028" width="22.625" style="2" customWidth="1"/>
    <col min="1029" max="1029" width="10.625" style="2" customWidth="1"/>
    <col min="1030" max="1045" width="13.625" style="2" customWidth="1"/>
    <col min="1046" max="1049" width="12" style="2" customWidth="1"/>
    <col min="1050" max="1280" width="9" style="2"/>
    <col min="1281" max="1281" width="3.625" style="2" customWidth="1"/>
    <col min="1282" max="1283" width="1.625" style="2" customWidth="1"/>
    <col min="1284" max="1284" width="22.625" style="2" customWidth="1"/>
    <col min="1285" max="1285" width="10.625" style="2" customWidth="1"/>
    <col min="1286" max="1301" width="13.625" style="2" customWidth="1"/>
    <col min="1302" max="1305" width="12" style="2" customWidth="1"/>
    <col min="1306" max="1536" width="9" style="2"/>
    <col min="1537" max="1537" width="3.625" style="2" customWidth="1"/>
    <col min="1538" max="1539" width="1.625" style="2" customWidth="1"/>
    <col min="1540" max="1540" width="22.625" style="2" customWidth="1"/>
    <col min="1541" max="1541" width="10.625" style="2" customWidth="1"/>
    <col min="1542" max="1557" width="13.625" style="2" customWidth="1"/>
    <col min="1558" max="1561" width="12" style="2" customWidth="1"/>
    <col min="1562" max="1792" width="9" style="2"/>
    <col min="1793" max="1793" width="3.625" style="2" customWidth="1"/>
    <col min="1794" max="1795" width="1.625" style="2" customWidth="1"/>
    <col min="1796" max="1796" width="22.625" style="2" customWidth="1"/>
    <col min="1797" max="1797" width="10.625" style="2" customWidth="1"/>
    <col min="1798" max="1813" width="13.625" style="2" customWidth="1"/>
    <col min="1814" max="1817" width="12" style="2" customWidth="1"/>
    <col min="1818" max="2048" width="9" style="2"/>
    <col min="2049" max="2049" width="3.625" style="2" customWidth="1"/>
    <col min="2050" max="2051" width="1.625" style="2" customWidth="1"/>
    <col min="2052" max="2052" width="22.625" style="2" customWidth="1"/>
    <col min="2053" max="2053" width="10.625" style="2" customWidth="1"/>
    <col min="2054" max="2069" width="13.625" style="2" customWidth="1"/>
    <col min="2070" max="2073" width="12" style="2" customWidth="1"/>
    <col min="2074" max="2304" width="9" style="2"/>
    <col min="2305" max="2305" width="3.625" style="2" customWidth="1"/>
    <col min="2306" max="2307" width="1.625" style="2" customWidth="1"/>
    <col min="2308" max="2308" width="22.625" style="2" customWidth="1"/>
    <col min="2309" max="2309" width="10.625" style="2" customWidth="1"/>
    <col min="2310" max="2325" width="13.625" style="2" customWidth="1"/>
    <col min="2326" max="2329" width="12" style="2" customWidth="1"/>
    <col min="2330" max="2560" width="9" style="2"/>
    <col min="2561" max="2561" width="3.625" style="2" customWidth="1"/>
    <col min="2562" max="2563" width="1.625" style="2" customWidth="1"/>
    <col min="2564" max="2564" width="22.625" style="2" customWidth="1"/>
    <col min="2565" max="2565" width="10.625" style="2" customWidth="1"/>
    <col min="2566" max="2581" width="13.625" style="2" customWidth="1"/>
    <col min="2582" max="2585" width="12" style="2" customWidth="1"/>
    <col min="2586" max="2816" width="9" style="2"/>
    <col min="2817" max="2817" width="3.625" style="2" customWidth="1"/>
    <col min="2818" max="2819" width="1.625" style="2" customWidth="1"/>
    <col min="2820" max="2820" width="22.625" style="2" customWidth="1"/>
    <col min="2821" max="2821" width="10.625" style="2" customWidth="1"/>
    <col min="2822" max="2837" width="13.625" style="2" customWidth="1"/>
    <col min="2838" max="2841" width="12" style="2" customWidth="1"/>
    <col min="2842" max="3072" width="9" style="2"/>
    <col min="3073" max="3073" width="3.625" style="2" customWidth="1"/>
    <col min="3074" max="3075" width="1.625" style="2" customWidth="1"/>
    <col min="3076" max="3076" width="22.625" style="2" customWidth="1"/>
    <col min="3077" max="3077" width="10.625" style="2" customWidth="1"/>
    <col min="3078" max="3093" width="13.625" style="2" customWidth="1"/>
    <col min="3094" max="3097" width="12" style="2" customWidth="1"/>
    <col min="3098" max="3328" width="9" style="2"/>
    <col min="3329" max="3329" width="3.625" style="2" customWidth="1"/>
    <col min="3330" max="3331" width="1.625" style="2" customWidth="1"/>
    <col min="3332" max="3332" width="22.625" style="2" customWidth="1"/>
    <col min="3333" max="3333" width="10.625" style="2" customWidth="1"/>
    <col min="3334" max="3349" width="13.625" style="2" customWidth="1"/>
    <col min="3350" max="3353" width="12" style="2" customWidth="1"/>
    <col min="3354" max="3584" width="9" style="2"/>
    <col min="3585" max="3585" width="3.625" style="2" customWidth="1"/>
    <col min="3586" max="3587" width="1.625" style="2" customWidth="1"/>
    <col min="3588" max="3588" width="22.625" style="2" customWidth="1"/>
    <col min="3589" max="3589" width="10.625" style="2" customWidth="1"/>
    <col min="3590" max="3605" width="13.625" style="2" customWidth="1"/>
    <col min="3606" max="3609" width="12" style="2" customWidth="1"/>
    <col min="3610" max="3840" width="9" style="2"/>
    <col min="3841" max="3841" width="3.625" style="2" customWidth="1"/>
    <col min="3842" max="3843" width="1.625" style="2" customWidth="1"/>
    <col min="3844" max="3844" width="22.625" style="2" customWidth="1"/>
    <col min="3845" max="3845" width="10.625" style="2" customWidth="1"/>
    <col min="3846" max="3861" width="13.625" style="2" customWidth="1"/>
    <col min="3862" max="3865" width="12" style="2" customWidth="1"/>
    <col min="3866" max="4096" width="9" style="2"/>
    <col min="4097" max="4097" width="3.625" style="2" customWidth="1"/>
    <col min="4098" max="4099" width="1.625" style="2" customWidth="1"/>
    <col min="4100" max="4100" width="22.625" style="2" customWidth="1"/>
    <col min="4101" max="4101" width="10.625" style="2" customWidth="1"/>
    <col min="4102" max="4117" width="13.625" style="2" customWidth="1"/>
    <col min="4118" max="4121" width="12" style="2" customWidth="1"/>
    <col min="4122" max="4352" width="9" style="2"/>
    <col min="4353" max="4353" width="3.625" style="2" customWidth="1"/>
    <col min="4354" max="4355" width="1.625" style="2" customWidth="1"/>
    <col min="4356" max="4356" width="22.625" style="2" customWidth="1"/>
    <col min="4357" max="4357" width="10.625" style="2" customWidth="1"/>
    <col min="4358" max="4373" width="13.625" style="2" customWidth="1"/>
    <col min="4374" max="4377" width="12" style="2" customWidth="1"/>
    <col min="4378" max="4608" width="9" style="2"/>
    <col min="4609" max="4609" width="3.625" style="2" customWidth="1"/>
    <col min="4610" max="4611" width="1.625" style="2" customWidth="1"/>
    <col min="4612" max="4612" width="22.625" style="2" customWidth="1"/>
    <col min="4613" max="4613" width="10.625" style="2" customWidth="1"/>
    <col min="4614" max="4629" width="13.625" style="2" customWidth="1"/>
    <col min="4630" max="4633" width="12" style="2" customWidth="1"/>
    <col min="4634" max="4864" width="9" style="2"/>
    <col min="4865" max="4865" width="3.625" style="2" customWidth="1"/>
    <col min="4866" max="4867" width="1.625" style="2" customWidth="1"/>
    <col min="4868" max="4868" width="22.625" style="2" customWidth="1"/>
    <col min="4869" max="4869" width="10.625" style="2" customWidth="1"/>
    <col min="4870" max="4885" width="13.625" style="2" customWidth="1"/>
    <col min="4886" max="4889" width="12" style="2" customWidth="1"/>
    <col min="4890" max="5120" width="9" style="2"/>
    <col min="5121" max="5121" width="3.625" style="2" customWidth="1"/>
    <col min="5122" max="5123" width="1.625" style="2" customWidth="1"/>
    <col min="5124" max="5124" width="22.625" style="2" customWidth="1"/>
    <col min="5125" max="5125" width="10.625" style="2" customWidth="1"/>
    <col min="5126" max="5141" width="13.625" style="2" customWidth="1"/>
    <col min="5142" max="5145" width="12" style="2" customWidth="1"/>
    <col min="5146" max="5376" width="9" style="2"/>
    <col min="5377" max="5377" width="3.625" style="2" customWidth="1"/>
    <col min="5378" max="5379" width="1.625" style="2" customWidth="1"/>
    <col min="5380" max="5380" width="22.625" style="2" customWidth="1"/>
    <col min="5381" max="5381" width="10.625" style="2" customWidth="1"/>
    <col min="5382" max="5397" width="13.625" style="2" customWidth="1"/>
    <col min="5398" max="5401" width="12" style="2" customWidth="1"/>
    <col min="5402" max="5632" width="9" style="2"/>
    <col min="5633" max="5633" width="3.625" style="2" customWidth="1"/>
    <col min="5634" max="5635" width="1.625" style="2" customWidth="1"/>
    <col min="5636" max="5636" width="22.625" style="2" customWidth="1"/>
    <col min="5637" max="5637" width="10.625" style="2" customWidth="1"/>
    <col min="5638" max="5653" width="13.625" style="2" customWidth="1"/>
    <col min="5654" max="5657" width="12" style="2" customWidth="1"/>
    <col min="5658" max="5888" width="9" style="2"/>
    <col min="5889" max="5889" width="3.625" style="2" customWidth="1"/>
    <col min="5890" max="5891" width="1.625" style="2" customWidth="1"/>
    <col min="5892" max="5892" width="22.625" style="2" customWidth="1"/>
    <col min="5893" max="5893" width="10.625" style="2" customWidth="1"/>
    <col min="5894" max="5909" width="13.625" style="2" customWidth="1"/>
    <col min="5910" max="5913" width="12" style="2" customWidth="1"/>
    <col min="5914" max="6144" width="9" style="2"/>
    <col min="6145" max="6145" width="3.625" style="2" customWidth="1"/>
    <col min="6146" max="6147" width="1.625" style="2" customWidth="1"/>
    <col min="6148" max="6148" width="22.625" style="2" customWidth="1"/>
    <col min="6149" max="6149" width="10.625" style="2" customWidth="1"/>
    <col min="6150" max="6165" width="13.625" style="2" customWidth="1"/>
    <col min="6166" max="6169" width="12" style="2" customWidth="1"/>
    <col min="6170" max="6400" width="9" style="2"/>
    <col min="6401" max="6401" width="3.625" style="2" customWidth="1"/>
    <col min="6402" max="6403" width="1.625" style="2" customWidth="1"/>
    <col min="6404" max="6404" width="22.625" style="2" customWidth="1"/>
    <col min="6405" max="6405" width="10.625" style="2" customWidth="1"/>
    <col min="6406" max="6421" width="13.625" style="2" customWidth="1"/>
    <col min="6422" max="6425" width="12" style="2" customWidth="1"/>
    <col min="6426" max="6656" width="9" style="2"/>
    <col min="6657" max="6657" width="3.625" style="2" customWidth="1"/>
    <col min="6658" max="6659" width="1.625" style="2" customWidth="1"/>
    <col min="6660" max="6660" width="22.625" style="2" customWidth="1"/>
    <col min="6661" max="6661" width="10.625" style="2" customWidth="1"/>
    <col min="6662" max="6677" width="13.625" style="2" customWidth="1"/>
    <col min="6678" max="6681" width="12" style="2" customWidth="1"/>
    <col min="6682" max="6912" width="9" style="2"/>
    <col min="6913" max="6913" width="3.625" style="2" customWidth="1"/>
    <col min="6914" max="6915" width="1.625" style="2" customWidth="1"/>
    <col min="6916" max="6916" width="22.625" style="2" customWidth="1"/>
    <col min="6917" max="6917" width="10.625" style="2" customWidth="1"/>
    <col min="6918" max="6933" width="13.625" style="2" customWidth="1"/>
    <col min="6934" max="6937" width="12" style="2" customWidth="1"/>
    <col min="6938" max="7168" width="9" style="2"/>
    <col min="7169" max="7169" width="3.625" style="2" customWidth="1"/>
    <col min="7170" max="7171" width="1.625" style="2" customWidth="1"/>
    <col min="7172" max="7172" width="22.625" style="2" customWidth="1"/>
    <col min="7173" max="7173" width="10.625" style="2" customWidth="1"/>
    <col min="7174" max="7189" width="13.625" style="2" customWidth="1"/>
    <col min="7190" max="7193" width="12" style="2" customWidth="1"/>
    <col min="7194" max="7424" width="9" style="2"/>
    <col min="7425" max="7425" width="3.625" style="2" customWidth="1"/>
    <col min="7426" max="7427" width="1.625" style="2" customWidth="1"/>
    <col min="7428" max="7428" width="22.625" style="2" customWidth="1"/>
    <col min="7429" max="7429" width="10.625" style="2" customWidth="1"/>
    <col min="7430" max="7445" width="13.625" style="2" customWidth="1"/>
    <col min="7446" max="7449" width="12" style="2" customWidth="1"/>
    <col min="7450" max="7680" width="9" style="2"/>
    <col min="7681" max="7681" width="3.625" style="2" customWidth="1"/>
    <col min="7682" max="7683" width="1.625" style="2" customWidth="1"/>
    <col min="7684" max="7684" width="22.625" style="2" customWidth="1"/>
    <col min="7685" max="7685" width="10.625" style="2" customWidth="1"/>
    <col min="7686" max="7701" width="13.625" style="2" customWidth="1"/>
    <col min="7702" max="7705" width="12" style="2" customWidth="1"/>
    <col min="7706" max="7936" width="9" style="2"/>
    <col min="7937" max="7937" width="3.625" style="2" customWidth="1"/>
    <col min="7938" max="7939" width="1.625" style="2" customWidth="1"/>
    <col min="7940" max="7940" width="22.625" style="2" customWidth="1"/>
    <col min="7941" max="7941" width="10.625" style="2" customWidth="1"/>
    <col min="7942" max="7957" width="13.625" style="2" customWidth="1"/>
    <col min="7958" max="7961" width="12" style="2" customWidth="1"/>
    <col min="7962" max="8192" width="9" style="2"/>
    <col min="8193" max="8193" width="3.625" style="2" customWidth="1"/>
    <col min="8194" max="8195" width="1.625" style="2" customWidth="1"/>
    <col min="8196" max="8196" width="22.625" style="2" customWidth="1"/>
    <col min="8197" max="8197" width="10.625" style="2" customWidth="1"/>
    <col min="8198" max="8213" width="13.625" style="2" customWidth="1"/>
    <col min="8214" max="8217" width="12" style="2" customWidth="1"/>
    <col min="8218" max="8448" width="9" style="2"/>
    <col min="8449" max="8449" width="3.625" style="2" customWidth="1"/>
    <col min="8450" max="8451" width="1.625" style="2" customWidth="1"/>
    <col min="8452" max="8452" width="22.625" style="2" customWidth="1"/>
    <col min="8453" max="8453" width="10.625" style="2" customWidth="1"/>
    <col min="8454" max="8469" width="13.625" style="2" customWidth="1"/>
    <col min="8470" max="8473" width="12" style="2" customWidth="1"/>
    <col min="8474" max="8704" width="9" style="2"/>
    <col min="8705" max="8705" width="3.625" style="2" customWidth="1"/>
    <col min="8706" max="8707" width="1.625" style="2" customWidth="1"/>
    <col min="8708" max="8708" width="22.625" style="2" customWidth="1"/>
    <col min="8709" max="8709" width="10.625" style="2" customWidth="1"/>
    <col min="8710" max="8725" width="13.625" style="2" customWidth="1"/>
    <col min="8726" max="8729" width="12" style="2" customWidth="1"/>
    <col min="8730" max="8960" width="9" style="2"/>
    <col min="8961" max="8961" width="3.625" style="2" customWidth="1"/>
    <col min="8962" max="8963" width="1.625" style="2" customWidth="1"/>
    <col min="8964" max="8964" width="22.625" style="2" customWidth="1"/>
    <col min="8965" max="8965" width="10.625" style="2" customWidth="1"/>
    <col min="8966" max="8981" width="13.625" style="2" customWidth="1"/>
    <col min="8982" max="8985" width="12" style="2" customWidth="1"/>
    <col min="8986" max="9216" width="9" style="2"/>
    <col min="9217" max="9217" width="3.625" style="2" customWidth="1"/>
    <col min="9218" max="9219" width="1.625" style="2" customWidth="1"/>
    <col min="9220" max="9220" width="22.625" style="2" customWidth="1"/>
    <col min="9221" max="9221" width="10.625" style="2" customWidth="1"/>
    <col min="9222" max="9237" width="13.625" style="2" customWidth="1"/>
    <col min="9238" max="9241" width="12" style="2" customWidth="1"/>
    <col min="9242" max="9472" width="9" style="2"/>
    <col min="9473" max="9473" width="3.625" style="2" customWidth="1"/>
    <col min="9474" max="9475" width="1.625" style="2" customWidth="1"/>
    <col min="9476" max="9476" width="22.625" style="2" customWidth="1"/>
    <col min="9477" max="9477" width="10.625" style="2" customWidth="1"/>
    <col min="9478" max="9493" width="13.625" style="2" customWidth="1"/>
    <col min="9494" max="9497" width="12" style="2" customWidth="1"/>
    <col min="9498" max="9728" width="9" style="2"/>
    <col min="9729" max="9729" width="3.625" style="2" customWidth="1"/>
    <col min="9730" max="9731" width="1.625" style="2" customWidth="1"/>
    <col min="9732" max="9732" width="22.625" style="2" customWidth="1"/>
    <col min="9733" max="9733" width="10.625" style="2" customWidth="1"/>
    <col min="9734" max="9749" width="13.625" style="2" customWidth="1"/>
    <col min="9750" max="9753" width="12" style="2" customWidth="1"/>
    <col min="9754" max="9984" width="9" style="2"/>
    <col min="9985" max="9985" width="3.625" style="2" customWidth="1"/>
    <col min="9986" max="9987" width="1.625" style="2" customWidth="1"/>
    <col min="9988" max="9988" width="22.625" style="2" customWidth="1"/>
    <col min="9989" max="9989" width="10.625" style="2" customWidth="1"/>
    <col min="9990" max="10005" width="13.625" style="2" customWidth="1"/>
    <col min="10006" max="10009" width="12" style="2" customWidth="1"/>
    <col min="10010" max="10240" width="9" style="2"/>
    <col min="10241" max="10241" width="3.625" style="2" customWidth="1"/>
    <col min="10242" max="10243" width="1.625" style="2" customWidth="1"/>
    <col min="10244" max="10244" width="22.625" style="2" customWidth="1"/>
    <col min="10245" max="10245" width="10.625" style="2" customWidth="1"/>
    <col min="10246" max="10261" width="13.625" style="2" customWidth="1"/>
    <col min="10262" max="10265" width="12" style="2" customWidth="1"/>
    <col min="10266" max="10496" width="9" style="2"/>
    <col min="10497" max="10497" width="3.625" style="2" customWidth="1"/>
    <col min="10498" max="10499" width="1.625" style="2" customWidth="1"/>
    <col min="10500" max="10500" width="22.625" style="2" customWidth="1"/>
    <col min="10501" max="10501" width="10.625" style="2" customWidth="1"/>
    <col min="10502" max="10517" width="13.625" style="2" customWidth="1"/>
    <col min="10518" max="10521" width="12" style="2" customWidth="1"/>
    <col min="10522" max="10752" width="9" style="2"/>
    <col min="10753" max="10753" width="3.625" style="2" customWidth="1"/>
    <col min="10754" max="10755" width="1.625" style="2" customWidth="1"/>
    <col min="10756" max="10756" width="22.625" style="2" customWidth="1"/>
    <col min="10757" max="10757" width="10.625" style="2" customWidth="1"/>
    <col min="10758" max="10773" width="13.625" style="2" customWidth="1"/>
    <col min="10774" max="10777" width="12" style="2" customWidth="1"/>
    <col min="10778" max="11008" width="9" style="2"/>
    <col min="11009" max="11009" width="3.625" style="2" customWidth="1"/>
    <col min="11010" max="11011" width="1.625" style="2" customWidth="1"/>
    <col min="11012" max="11012" width="22.625" style="2" customWidth="1"/>
    <col min="11013" max="11013" width="10.625" style="2" customWidth="1"/>
    <col min="11014" max="11029" width="13.625" style="2" customWidth="1"/>
    <col min="11030" max="11033" width="12" style="2" customWidth="1"/>
    <col min="11034" max="11264" width="9" style="2"/>
    <col min="11265" max="11265" width="3.625" style="2" customWidth="1"/>
    <col min="11266" max="11267" width="1.625" style="2" customWidth="1"/>
    <col min="11268" max="11268" width="22.625" style="2" customWidth="1"/>
    <col min="11269" max="11269" width="10.625" style="2" customWidth="1"/>
    <col min="11270" max="11285" width="13.625" style="2" customWidth="1"/>
    <col min="11286" max="11289" width="12" style="2" customWidth="1"/>
    <col min="11290" max="11520" width="9" style="2"/>
    <col min="11521" max="11521" width="3.625" style="2" customWidth="1"/>
    <col min="11522" max="11523" width="1.625" style="2" customWidth="1"/>
    <col min="11524" max="11524" width="22.625" style="2" customWidth="1"/>
    <col min="11525" max="11525" width="10.625" style="2" customWidth="1"/>
    <col min="11526" max="11541" width="13.625" style="2" customWidth="1"/>
    <col min="11542" max="11545" width="12" style="2" customWidth="1"/>
    <col min="11546" max="11776" width="9" style="2"/>
    <col min="11777" max="11777" width="3.625" style="2" customWidth="1"/>
    <col min="11778" max="11779" width="1.625" style="2" customWidth="1"/>
    <col min="11780" max="11780" width="22.625" style="2" customWidth="1"/>
    <col min="11781" max="11781" width="10.625" style="2" customWidth="1"/>
    <col min="11782" max="11797" width="13.625" style="2" customWidth="1"/>
    <col min="11798" max="11801" width="12" style="2" customWidth="1"/>
    <col min="11802" max="12032" width="9" style="2"/>
    <col min="12033" max="12033" width="3.625" style="2" customWidth="1"/>
    <col min="12034" max="12035" width="1.625" style="2" customWidth="1"/>
    <col min="12036" max="12036" width="22.625" style="2" customWidth="1"/>
    <col min="12037" max="12037" width="10.625" style="2" customWidth="1"/>
    <col min="12038" max="12053" width="13.625" style="2" customWidth="1"/>
    <col min="12054" max="12057" width="12" style="2" customWidth="1"/>
    <col min="12058" max="12288" width="9" style="2"/>
    <col min="12289" max="12289" width="3.625" style="2" customWidth="1"/>
    <col min="12290" max="12291" width="1.625" style="2" customWidth="1"/>
    <col min="12292" max="12292" width="22.625" style="2" customWidth="1"/>
    <col min="12293" max="12293" width="10.625" style="2" customWidth="1"/>
    <col min="12294" max="12309" width="13.625" style="2" customWidth="1"/>
    <col min="12310" max="12313" width="12" style="2" customWidth="1"/>
    <col min="12314" max="12544" width="9" style="2"/>
    <col min="12545" max="12545" width="3.625" style="2" customWidth="1"/>
    <col min="12546" max="12547" width="1.625" style="2" customWidth="1"/>
    <col min="12548" max="12548" width="22.625" style="2" customWidth="1"/>
    <col min="12549" max="12549" width="10.625" style="2" customWidth="1"/>
    <col min="12550" max="12565" width="13.625" style="2" customWidth="1"/>
    <col min="12566" max="12569" width="12" style="2" customWidth="1"/>
    <col min="12570" max="12800" width="9" style="2"/>
    <col min="12801" max="12801" width="3.625" style="2" customWidth="1"/>
    <col min="12802" max="12803" width="1.625" style="2" customWidth="1"/>
    <col min="12804" max="12804" width="22.625" style="2" customWidth="1"/>
    <col min="12805" max="12805" width="10.625" style="2" customWidth="1"/>
    <col min="12806" max="12821" width="13.625" style="2" customWidth="1"/>
    <col min="12822" max="12825" width="12" style="2" customWidth="1"/>
    <col min="12826" max="13056" width="9" style="2"/>
    <col min="13057" max="13057" width="3.625" style="2" customWidth="1"/>
    <col min="13058" max="13059" width="1.625" style="2" customWidth="1"/>
    <col min="13060" max="13060" width="22.625" style="2" customWidth="1"/>
    <col min="13061" max="13061" width="10.625" style="2" customWidth="1"/>
    <col min="13062" max="13077" width="13.625" style="2" customWidth="1"/>
    <col min="13078" max="13081" width="12" style="2" customWidth="1"/>
    <col min="13082" max="13312" width="9" style="2"/>
    <col min="13313" max="13313" width="3.625" style="2" customWidth="1"/>
    <col min="13314" max="13315" width="1.625" style="2" customWidth="1"/>
    <col min="13316" max="13316" width="22.625" style="2" customWidth="1"/>
    <col min="13317" max="13317" width="10.625" style="2" customWidth="1"/>
    <col min="13318" max="13333" width="13.625" style="2" customWidth="1"/>
    <col min="13334" max="13337" width="12" style="2" customWidth="1"/>
    <col min="13338" max="13568" width="9" style="2"/>
    <col min="13569" max="13569" width="3.625" style="2" customWidth="1"/>
    <col min="13570" max="13571" width="1.625" style="2" customWidth="1"/>
    <col min="13572" max="13572" width="22.625" style="2" customWidth="1"/>
    <col min="13573" max="13573" width="10.625" style="2" customWidth="1"/>
    <col min="13574" max="13589" width="13.625" style="2" customWidth="1"/>
    <col min="13590" max="13593" width="12" style="2" customWidth="1"/>
    <col min="13594" max="13824" width="9" style="2"/>
    <col min="13825" max="13825" width="3.625" style="2" customWidth="1"/>
    <col min="13826" max="13827" width="1.625" style="2" customWidth="1"/>
    <col min="13828" max="13828" width="22.625" style="2" customWidth="1"/>
    <col min="13829" max="13829" width="10.625" style="2" customWidth="1"/>
    <col min="13830" max="13845" width="13.625" style="2" customWidth="1"/>
    <col min="13846" max="13849" width="12" style="2" customWidth="1"/>
    <col min="13850" max="14080" width="9" style="2"/>
    <col min="14081" max="14081" width="3.625" style="2" customWidth="1"/>
    <col min="14082" max="14083" width="1.625" style="2" customWidth="1"/>
    <col min="14084" max="14084" width="22.625" style="2" customWidth="1"/>
    <col min="14085" max="14085" width="10.625" style="2" customWidth="1"/>
    <col min="14086" max="14101" width="13.625" style="2" customWidth="1"/>
    <col min="14102" max="14105" width="12" style="2" customWidth="1"/>
    <col min="14106" max="14336" width="9" style="2"/>
    <col min="14337" max="14337" width="3.625" style="2" customWidth="1"/>
    <col min="14338" max="14339" width="1.625" style="2" customWidth="1"/>
    <col min="14340" max="14340" width="22.625" style="2" customWidth="1"/>
    <col min="14341" max="14341" width="10.625" style="2" customWidth="1"/>
    <col min="14342" max="14357" width="13.625" style="2" customWidth="1"/>
    <col min="14358" max="14361" width="12" style="2" customWidth="1"/>
    <col min="14362" max="14592" width="9" style="2"/>
    <col min="14593" max="14593" width="3.625" style="2" customWidth="1"/>
    <col min="14594" max="14595" width="1.625" style="2" customWidth="1"/>
    <col min="14596" max="14596" width="22.625" style="2" customWidth="1"/>
    <col min="14597" max="14597" width="10.625" style="2" customWidth="1"/>
    <col min="14598" max="14613" width="13.625" style="2" customWidth="1"/>
    <col min="14614" max="14617" width="12" style="2" customWidth="1"/>
    <col min="14618" max="14848" width="9" style="2"/>
    <col min="14849" max="14849" width="3.625" style="2" customWidth="1"/>
    <col min="14850" max="14851" width="1.625" style="2" customWidth="1"/>
    <col min="14852" max="14852" width="22.625" style="2" customWidth="1"/>
    <col min="14853" max="14853" width="10.625" style="2" customWidth="1"/>
    <col min="14854" max="14869" width="13.625" style="2" customWidth="1"/>
    <col min="14870" max="14873" width="12" style="2" customWidth="1"/>
    <col min="14874" max="15104" width="9" style="2"/>
    <col min="15105" max="15105" width="3.625" style="2" customWidth="1"/>
    <col min="15106" max="15107" width="1.625" style="2" customWidth="1"/>
    <col min="15108" max="15108" width="22.625" style="2" customWidth="1"/>
    <col min="15109" max="15109" width="10.625" style="2" customWidth="1"/>
    <col min="15110" max="15125" width="13.625" style="2" customWidth="1"/>
    <col min="15126" max="15129" width="12" style="2" customWidth="1"/>
    <col min="15130" max="15360" width="9" style="2"/>
    <col min="15361" max="15361" width="3.625" style="2" customWidth="1"/>
    <col min="15362" max="15363" width="1.625" style="2" customWidth="1"/>
    <col min="15364" max="15364" width="22.625" style="2" customWidth="1"/>
    <col min="15365" max="15365" width="10.625" style="2" customWidth="1"/>
    <col min="15366" max="15381" width="13.625" style="2" customWidth="1"/>
    <col min="15382" max="15385" width="12" style="2" customWidth="1"/>
    <col min="15386" max="15616" width="9" style="2"/>
    <col min="15617" max="15617" width="3.625" style="2" customWidth="1"/>
    <col min="15618" max="15619" width="1.625" style="2" customWidth="1"/>
    <col min="15620" max="15620" width="22.625" style="2" customWidth="1"/>
    <col min="15621" max="15621" width="10.625" style="2" customWidth="1"/>
    <col min="15622" max="15637" width="13.625" style="2" customWidth="1"/>
    <col min="15638" max="15641" width="12" style="2" customWidth="1"/>
    <col min="15642" max="15872" width="9" style="2"/>
    <col min="15873" max="15873" width="3.625" style="2" customWidth="1"/>
    <col min="15874" max="15875" width="1.625" style="2" customWidth="1"/>
    <col min="15876" max="15876" width="22.625" style="2" customWidth="1"/>
    <col min="15877" max="15877" width="10.625" style="2" customWidth="1"/>
    <col min="15878" max="15893" width="13.625" style="2" customWidth="1"/>
    <col min="15894" max="15897" width="12" style="2" customWidth="1"/>
    <col min="15898" max="16128" width="9" style="2"/>
    <col min="16129" max="16129" width="3.625" style="2" customWidth="1"/>
    <col min="16130" max="16131" width="1.625" style="2" customWidth="1"/>
    <col min="16132" max="16132" width="22.625" style="2" customWidth="1"/>
    <col min="16133" max="16133" width="10.625" style="2" customWidth="1"/>
    <col min="16134" max="16149" width="13.625" style="2" customWidth="1"/>
    <col min="16150" max="16153" width="12" style="2" customWidth="1"/>
    <col min="16154" max="16384" width="9" style="2"/>
  </cols>
  <sheetData>
    <row r="1" spans="1:25" ht="33.950000000000003" customHeight="1">
      <c r="A1" s="221" t="s">
        <v>0</v>
      </c>
      <c r="B1" s="222"/>
      <c r="C1" s="222"/>
      <c r="D1" s="223"/>
      <c r="E1" s="224"/>
      <c r="F1" s="224"/>
      <c r="G1" s="224"/>
    </row>
    <row r="2" spans="1:25" ht="15" customHeight="1"/>
    <row r="3" spans="1:25" ht="15" customHeight="1">
      <c r="A3" s="29" t="s">
        <v>257</v>
      </c>
      <c r="B3" s="29"/>
      <c r="C3" s="29"/>
      <c r="D3" s="29"/>
    </row>
    <row r="4" spans="1:25" ht="15" customHeight="1">
      <c r="A4" s="29"/>
      <c r="B4" s="29"/>
      <c r="C4" s="29"/>
      <c r="D4" s="29"/>
    </row>
    <row r="5" spans="1:25" ht="15.95" customHeight="1">
      <c r="A5" s="26" t="s">
        <v>258</v>
      </c>
      <c r="B5" s="26"/>
      <c r="C5" s="26"/>
      <c r="D5" s="26"/>
      <c r="K5" s="30"/>
      <c r="O5" s="30" t="s">
        <v>48</v>
      </c>
    </row>
    <row r="6" spans="1:25" ht="15.95" customHeight="1">
      <c r="A6" s="225" t="s">
        <v>49</v>
      </c>
      <c r="B6" s="226"/>
      <c r="C6" s="226"/>
      <c r="D6" s="226"/>
      <c r="E6" s="227"/>
      <c r="F6" s="208" t="s">
        <v>239</v>
      </c>
      <c r="G6" s="209"/>
      <c r="H6" s="208" t="s">
        <v>240</v>
      </c>
      <c r="I6" s="209"/>
      <c r="J6" s="208" t="s">
        <v>241</v>
      </c>
      <c r="K6" s="209"/>
      <c r="L6" s="208" t="s">
        <v>242</v>
      </c>
      <c r="M6" s="209"/>
      <c r="N6" s="228"/>
      <c r="O6" s="229"/>
    </row>
    <row r="7" spans="1:25" ht="15.95" customHeight="1">
      <c r="A7" s="232"/>
      <c r="B7" s="233"/>
      <c r="C7" s="233"/>
      <c r="D7" s="233"/>
      <c r="E7" s="234"/>
      <c r="F7" s="235" t="s">
        <v>259</v>
      </c>
      <c r="G7" s="236" t="s">
        <v>2</v>
      </c>
      <c r="H7" s="235" t="s">
        <v>259</v>
      </c>
      <c r="I7" s="236" t="s">
        <v>2</v>
      </c>
      <c r="J7" s="235" t="s">
        <v>237</v>
      </c>
      <c r="K7" s="236" t="s">
        <v>2</v>
      </c>
      <c r="L7" s="235" t="s">
        <v>237</v>
      </c>
      <c r="M7" s="236" t="s">
        <v>2</v>
      </c>
      <c r="N7" s="235" t="s">
        <v>237</v>
      </c>
      <c r="O7" s="237" t="s">
        <v>2</v>
      </c>
    </row>
    <row r="8" spans="1:25" ht="15.95" customHeight="1">
      <c r="A8" s="238" t="s">
        <v>83</v>
      </c>
      <c r="B8" s="47" t="s">
        <v>50</v>
      </c>
      <c r="C8" s="48"/>
      <c r="D8" s="48"/>
      <c r="E8" s="80" t="s">
        <v>41</v>
      </c>
      <c r="F8" s="239">
        <v>1246.0656509999999</v>
      </c>
      <c r="G8" s="240">
        <v>1532.003013</v>
      </c>
      <c r="H8" s="239">
        <v>1002.2719039999999</v>
      </c>
      <c r="I8" s="241">
        <v>983.82104299999992</v>
      </c>
      <c r="J8" s="239">
        <v>128.421795</v>
      </c>
      <c r="K8" s="242">
        <v>126.41574199999999</v>
      </c>
      <c r="L8" s="239">
        <v>1666</v>
      </c>
      <c r="M8" s="241">
        <v>1561</v>
      </c>
      <c r="N8" s="239"/>
      <c r="O8" s="242"/>
      <c r="P8" s="244"/>
      <c r="Q8" s="244"/>
      <c r="R8" s="244"/>
      <c r="S8" s="244"/>
      <c r="T8" s="244"/>
      <c r="U8" s="244"/>
      <c r="V8" s="244"/>
      <c r="W8" s="244"/>
      <c r="X8" s="244"/>
      <c r="Y8" s="244"/>
    </row>
    <row r="9" spans="1:25" ht="15.95" customHeight="1">
      <c r="A9" s="245"/>
      <c r="B9" s="8"/>
      <c r="C9" s="196" t="s">
        <v>51</v>
      </c>
      <c r="D9" s="35"/>
      <c r="E9" s="79" t="s">
        <v>42</v>
      </c>
      <c r="F9" s="179">
        <v>1246.0656509999999</v>
      </c>
      <c r="G9" s="246">
        <v>1532.003013</v>
      </c>
      <c r="H9" s="179">
        <v>1002.2719039999999</v>
      </c>
      <c r="I9" s="247">
        <v>983.82104299999992</v>
      </c>
      <c r="J9" s="179">
        <v>124.919917</v>
      </c>
      <c r="K9" s="248">
        <v>125.771298</v>
      </c>
      <c r="L9" s="179">
        <v>1664</v>
      </c>
      <c r="M9" s="247">
        <v>1561</v>
      </c>
      <c r="N9" s="179"/>
      <c r="O9" s="248"/>
      <c r="P9" s="244"/>
      <c r="Q9" s="244"/>
      <c r="R9" s="244"/>
      <c r="S9" s="244"/>
      <c r="T9" s="244"/>
      <c r="U9" s="244"/>
      <c r="V9" s="244"/>
      <c r="W9" s="244"/>
      <c r="X9" s="244"/>
      <c r="Y9" s="244"/>
    </row>
    <row r="10" spans="1:25" ht="15.95" customHeight="1">
      <c r="A10" s="245"/>
      <c r="B10" s="10"/>
      <c r="C10" s="196" t="s">
        <v>52</v>
      </c>
      <c r="D10" s="35"/>
      <c r="E10" s="79" t="s">
        <v>43</v>
      </c>
      <c r="F10" s="179">
        <v>0</v>
      </c>
      <c r="G10" s="246">
        <v>0</v>
      </c>
      <c r="H10" s="179">
        <v>0</v>
      </c>
      <c r="I10" s="247">
        <v>0</v>
      </c>
      <c r="J10" s="250">
        <v>3.501878</v>
      </c>
      <c r="K10" s="251">
        <v>0.64444400000000002</v>
      </c>
      <c r="L10" s="179">
        <v>2</v>
      </c>
      <c r="M10" s="247">
        <v>0.11</v>
      </c>
      <c r="N10" s="179"/>
      <c r="O10" s="248"/>
      <c r="P10" s="244"/>
      <c r="Q10" s="244"/>
      <c r="R10" s="244"/>
      <c r="S10" s="244"/>
      <c r="T10" s="244"/>
      <c r="U10" s="244"/>
      <c r="V10" s="244"/>
      <c r="W10" s="244"/>
      <c r="X10" s="244"/>
      <c r="Y10" s="244"/>
    </row>
    <row r="11" spans="1:25" ht="15.95" customHeight="1">
      <c r="A11" s="245"/>
      <c r="B11" s="42" t="s">
        <v>53</v>
      </c>
      <c r="C11" s="252"/>
      <c r="D11" s="252"/>
      <c r="E11" s="253" t="s">
        <v>44</v>
      </c>
      <c r="F11" s="254">
        <v>1585.8292670000001</v>
      </c>
      <c r="G11" s="255">
        <v>1543.527566</v>
      </c>
      <c r="H11" s="254">
        <v>1015.120437</v>
      </c>
      <c r="I11" s="256">
        <v>1006.457972</v>
      </c>
      <c r="J11" s="254">
        <v>94.415099999999995</v>
      </c>
      <c r="K11" s="257">
        <v>41.789093000000001</v>
      </c>
      <c r="L11" s="254">
        <v>1638</v>
      </c>
      <c r="M11" s="256">
        <v>1518</v>
      </c>
      <c r="N11" s="254"/>
      <c r="O11" s="257"/>
      <c r="P11" s="244"/>
      <c r="Q11" s="244"/>
      <c r="R11" s="244"/>
      <c r="S11" s="244"/>
      <c r="T11" s="244"/>
      <c r="U11" s="244"/>
      <c r="V11" s="244"/>
      <c r="W11" s="244"/>
      <c r="X11" s="244"/>
      <c r="Y11" s="244"/>
    </row>
    <row r="12" spans="1:25" ht="15.95" customHeight="1">
      <c r="A12" s="245"/>
      <c r="B12" s="7"/>
      <c r="C12" s="196" t="s">
        <v>54</v>
      </c>
      <c r="D12" s="35"/>
      <c r="E12" s="79" t="s">
        <v>45</v>
      </c>
      <c r="F12" s="179">
        <v>1492.426598</v>
      </c>
      <c r="G12" s="246">
        <v>1340.7157589999999</v>
      </c>
      <c r="H12" s="254">
        <v>1015.120437</v>
      </c>
      <c r="I12" s="247">
        <v>1006.457972</v>
      </c>
      <c r="J12" s="254">
        <v>51.530524</v>
      </c>
      <c r="K12" s="248">
        <v>41.789093000000001</v>
      </c>
      <c r="L12" s="179">
        <v>1635</v>
      </c>
      <c r="M12" s="247">
        <v>1518</v>
      </c>
      <c r="N12" s="179"/>
      <c r="O12" s="248"/>
      <c r="P12" s="244"/>
      <c r="Q12" s="244"/>
      <c r="R12" s="244"/>
      <c r="S12" s="244"/>
      <c r="T12" s="244"/>
      <c r="U12" s="244"/>
      <c r="V12" s="244"/>
      <c r="W12" s="244"/>
      <c r="X12" s="244"/>
      <c r="Y12" s="244"/>
    </row>
    <row r="13" spans="1:25" ht="15.95" customHeight="1">
      <c r="A13" s="245"/>
      <c r="B13" s="8"/>
      <c r="C13" s="195" t="s">
        <v>55</v>
      </c>
      <c r="D13" s="45"/>
      <c r="E13" s="259" t="s">
        <v>46</v>
      </c>
      <c r="F13" s="262">
        <v>93.402669000000003</v>
      </c>
      <c r="G13" s="321">
        <v>202.81180699999999</v>
      </c>
      <c r="H13" s="250">
        <v>0</v>
      </c>
      <c r="I13" s="251">
        <v>0</v>
      </c>
      <c r="J13" s="250">
        <v>42.884576000000003</v>
      </c>
      <c r="K13" s="251">
        <v>0</v>
      </c>
      <c r="L13" s="262">
        <v>3</v>
      </c>
      <c r="M13" s="263">
        <v>0</v>
      </c>
      <c r="N13" s="262"/>
      <c r="O13" s="286"/>
      <c r="P13" s="244"/>
      <c r="Q13" s="244"/>
      <c r="R13" s="244"/>
      <c r="S13" s="244"/>
      <c r="T13" s="244"/>
      <c r="U13" s="244"/>
      <c r="V13" s="244"/>
      <c r="W13" s="244"/>
      <c r="X13" s="244"/>
      <c r="Y13" s="244"/>
    </row>
    <row r="14" spans="1:25" ht="15.95" customHeight="1">
      <c r="A14" s="245"/>
      <c r="B14" s="36" t="s">
        <v>56</v>
      </c>
      <c r="C14" s="35"/>
      <c r="D14" s="35"/>
      <c r="E14" s="79" t="s">
        <v>260</v>
      </c>
      <c r="F14" s="189">
        <f t="shared" ref="F14:O15" si="0">F9-F12</f>
        <v>-246.36094700000012</v>
      </c>
      <c r="G14" s="265">
        <f t="shared" si="0"/>
        <v>191.28725400000008</v>
      </c>
      <c r="H14" s="189">
        <f t="shared" si="0"/>
        <v>-12.848533000000089</v>
      </c>
      <c r="I14" s="265">
        <f t="shared" si="0"/>
        <v>-22.636929000000123</v>
      </c>
      <c r="J14" s="189">
        <f t="shared" si="0"/>
        <v>73.389392999999998</v>
      </c>
      <c r="K14" s="265">
        <f t="shared" si="0"/>
        <v>83.982204999999993</v>
      </c>
      <c r="L14" s="189">
        <f t="shared" si="0"/>
        <v>29</v>
      </c>
      <c r="M14" s="265">
        <f t="shared" si="0"/>
        <v>43</v>
      </c>
      <c r="N14" s="189">
        <f t="shared" si="0"/>
        <v>0</v>
      </c>
      <c r="O14" s="265">
        <f t="shared" si="0"/>
        <v>0</v>
      </c>
      <c r="P14" s="244"/>
      <c r="Q14" s="244"/>
      <c r="R14" s="244"/>
      <c r="S14" s="244"/>
      <c r="T14" s="244"/>
      <c r="U14" s="244"/>
      <c r="V14" s="244"/>
      <c r="W14" s="244"/>
      <c r="X14" s="244"/>
      <c r="Y14" s="244"/>
    </row>
    <row r="15" spans="1:25" ht="15.95" customHeight="1">
      <c r="A15" s="245"/>
      <c r="B15" s="36" t="s">
        <v>57</v>
      </c>
      <c r="C15" s="35"/>
      <c r="D15" s="35"/>
      <c r="E15" s="79" t="s">
        <v>205</v>
      </c>
      <c r="F15" s="189">
        <f t="shared" si="0"/>
        <v>-93.402669000000003</v>
      </c>
      <c r="G15" s="265">
        <f t="shared" si="0"/>
        <v>-202.81180699999999</v>
      </c>
      <c r="H15" s="189">
        <f t="shared" si="0"/>
        <v>0</v>
      </c>
      <c r="I15" s="265">
        <f t="shared" si="0"/>
        <v>0</v>
      </c>
      <c r="J15" s="189">
        <f t="shared" si="0"/>
        <v>-39.382698000000005</v>
      </c>
      <c r="K15" s="265">
        <f t="shared" si="0"/>
        <v>0.64444400000000002</v>
      </c>
      <c r="L15" s="189">
        <f t="shared" si="0"/>
        <v>-1</v>
      </c>
      <c r="M15" s="265">
        <f t="shared" si="0"/>
        <v>0.11</v>
      </c>
      <c r="N15" s="189">
        <f t="shared" si="0"/>
        <v>0</v>
      </c>
      <c r="O15" s="265">
        <f t="shared" si="0"/>
        <v>0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4"/>
    </row>
    <row r="16" spans="1:25" ht="15.95" customHeight="1">
      <c r="A16" s="245"/>
      <c r="B16" s="36" t="s">
        <v>58</v>
      </c>
      <c r="C16" s="35"/>
      <c r="D16" s="35"/>
      <c r="E16" s="79" t="s">
        <v>204</v>
      </c>
      <c r="F16" s="189">
        <f t="shared" ref="F16:O16" si="1">F8-F11</f>
        <v>-339.76361600000018</v>
      </c>
      <c r="G16" s="265">
        <f t="shared" si="1"/>
        <v>-11.524552999999969</v>
      </c>
      <c r="H16" s="189">
        <f t="shared" si="1"/>
        <v>-12.848533000000089</v>
      </c>
      <c r="I16" s="265">
        <f t="shared" si="1"/>
        <v>-22.636929000000123</v>
      </c>
      <c r="J16" s="189">
        <f t="shared" si="1"/>
        <v>34.006695000000008</v>
      </c>
      <c r="K16" s="265">
        <f t="shared" si="1"/>
        <v>84.626648999999986</v>
      </c>
      <c r="L16" s="189">
        <f t="shared" si="1"/>
        <v>28</v>
      </c>
      <c r="M16" s="265">
        <f t="shared" si="1"/>
        <v>43</v>
      </c>
      <c r="N16" s="189">
        <f t="shared" si="1"/>
        <v>0</v>
      </c>
      <c r="O16" s="265">
        <f t="shared" si="1"/>
        <v>0</v>
      </c>
      <c r="P16" s="244"/>
      <c r="Q16" s="244"/>
      <c r="R16" s="244"/>
      <c r="S16" s="244"/>
      <c r="T16" s="244"/>
      <c r="U16" s="244"/>
      <c r="V16" s="244"/>
      <c r="W16" s="244"/>
      <c r="X16" s="244"/>
      <c r="Y16" s="244"/>
    </row>
    <row r="17" spans="1:25" ht="15.95" customHeight="1">
      <c r="A17" s="245"/>
      <c r="B17" s="36" t="s">
        <v>59</v>
      </c>
      <c r="C17" s="35"/>
      <c r="D17" s="35"/>
      <c r="E17" s="268"/>
      <c r="F17" s="350">
        <v>0</v>
      </c>
      <c r="G17" s="351">
        <v>0</v>
      </c>
      <c r="H17" s="250">
        <v>4963.4151620000002</v>
      </c>
      <c r="I17" s="251">
        <v>4950.5666289999999</v>
      </c>
      <c r="J17" s="179">
        <v>0</v>
      </c>
      <c r="K17" s="248">
        <v>0</v>
      </c>
      <c r="L17" s="179">
        <v>168</v>
      </c>
      <c r="M17" s="247">
        <v>196</v>
      </c>
      <c r="N17" s="250"/>
      <c r="O17" s="343"/>
      <c r="P17" s="244"/>
      <c r="Q17" s="244"/>
      <c r="R17" s="244"/>
      <c r="S17" s="244"/>
      <c r="T17" s="244"/>
      <c r="U17" s="244"/>
      <c r="V17" s="244"/>
      <c r="W17" s="244"/>
      <c r="X17" s="244"/>
      <c r="Y17" s="244"/>
    </row>
    <row r="18" spans="1:25" ht="15.95" customHeight="1">
      <c r="A18" s="270"/>
      <c r="B18" s="39" t="s">
        <v>60</v>
      </c>
      <c r="C18" s="26"/>
      <c r="D18" s="26"/>
      <c r="E18" s="271"/>
      <c r="F18" s="272">
        <v>0</v>
      </c>
      <c r="G18" s="273">
        <v>0</v>
      </c>
      <c r="H18" s="274">
        <v>0</v>
      </c>
      <c r="I18" s="275">
        <v>0</v>
      </c>
      <c r="J18" s="274">
        <v>0</v>
      </c>
      <c r="K18" s="275">
        <v>0</v>
      </c>
      <c r="L18" s="274">
        <v>0</v>
      </c>
      <c r="M18" s="275"/>
      <c r="N18" s="274"/>
      <c r="O18" s="352"/>
      <c r="P18" s="244"/>
      <c r="Q18" s="244"/>
      <c r="R18" s="244"/>
      <c r="S18" s="244"/>
      <c r="T18" s="244"/>
      <c r="U18" s="244"/>
      <c r="V18" s="244"/>
      <c r="W18" s="244"/>
      <c r="X18" s="244"/>
      <c r="Y18" s="244"/>
    </row>
    <row r="19" spans="1:25" ht="15.95" customHeight="1">
      <c r="A19" s="245" t="s">
        <v>84</v>
      </c>
      <c r="B19" s="42" t="s">
        <v>61</v>
      </c>
      <c r="C19" s="43"/>
      <c r="D19" s="43"/>
      <c r="E19" s="277"/>
      <c r="F19" s="278">
        <v>1835.460268</v>
      </c>
      <c r="G19" s="279">
        <v>879.93557699999997</v>
      </c>
      <c r="H19" s="280">
        <v>989.21232399999997</v>
      </c>
      <c r="I19" s="281">
        <v>969.09721500000001</v>
      </c>
      <c r="J19" s="280">
        <v>0</v>
      </c>
      <c r="K19" s="282">
        <v>0</v>
      </c>
      <c r="L19" s="280">
        <v>0</v>
      </c>
      <c r="M19" s="281">
        <v>0</v>
      </c>
      <c r="N19" s="280"/>
      <c r="O19" s="282"/>
      <c r="P19" s="244"/>
      <c r="Q19" s="244"/>
      <c r="R19" s="244"/>
      <c r="S19" s="244"/>
      <c r="T19" s="244"/>
      <c r="U19" s="244"/>
      <c r="V19" s="244"/>
      <c r="W19" s="244"/>
      <c r="X19" s="244"/>
      <c r="Y19" s="244"/>
    </row>
    <row r="20" spans="1:25" ht="15.95" customHeight="1">
      <c r="A20" s="245"/>
      <c r="B20" s="17"/>
      <c r="C20" s="196" t="s">
        <v>62</v>
      </c>
      <c r="D20" s="35"/>
      <c r="E20" s="79"/>
      <c r="F20" s="189">
        <v>1553</v>
      </c>
      <c r="G20" s="265">
        <v>346</v>
      </c>
      <c r="H20" s="179">
        <v>304</v>
      </c>
      <c r="I20" s="247">
        <v>0</v>
      </c>
      <c r="J20" s="179">
        <v>0</v>
      </c>
      <c r="K20" s="251">
        <v>0</v>
      </c>
      <c r="L20" s="179">
        <v>0</v>
      </c>
      <c r="M20" s="247">
        <v>0</v>
      </c>
      <c r="N20" s="179"/>
      <c r="O20" s="248"/>
      <c r="P20" s="244"/>
      <c r="Q20" s="244"/>
      <c r="R20" s="244"/>
      <c r="S20" s="244"/>
      <c r="T20" s="244"/>
      <c r="U20" s="244"/>
      <c r="V20" s="244"/>
      <c r="W20" s="244"/>
      <c r="X20" s="244"/>
      <c r="Y20" s="244"/>
    </row>
    <row r="21" spans="1:25" ht="15.95" customHeight="1">
      <c r="A21" s="245"/>
      <c r="B21" s="9" t="s">
        <v>63</v>
      </c>
      <c r="C21" s="252"/>
      <c r="D21" s="252"/>
      <c r="E21" s="253" t="s">
        <v>203</v>
      </c>
      <c r="F21" s="284">
        <v>1835.460268</v>
      </c>
      <c r="G21" s="285">
        <v>879.93557699999997</v>
      </c>
      <c r="H21" s="254">
        <v>989.21232399999997</v>
      </c>
      <c r="I21" s="256">
        <v>969.09721500000001</v>
      </c>
      <c r="J21" s="254">
        <v>0</v>
      </c>
      <c r="K21" s="257">
        <v>0</v>
      </c>
      <c r="L21" s="254">
        <v>0</v>
      </c>
      <c r="M21" s="256">
        <v>0</v>
      </c>
      <c r="N21" s="254"/>
      <c r="O21" s="257"/>
      <c r="P21" s="244"/>
      <c r="Q21" s="244"/>
      <c r="R21" s="244"/>
      <c r="S21" s="244"/>
      <c r="T21" s="244"/>
      <c r="U21" s="244"/>
      <c r="V21" s="244"/>
      <c r="W21" s="244"/>
      <c r="X21" s="244"/>
      <c r="Y21" s="244"/>
    </row>
    <row r="22" spans="1:25" ht="15.95" customHeight="1">
      <c r="A22" s="245"/>
      <c r="B22" s="42" t="s">
        <v>64</v>
      </c>
      <c r="C22" s="43"/>
      <c r="D22" s="43"/>
      <c r="E22" s="277" t="s">
        <v>202</v>
      </c>
      <c r="F22" s="278">
        <v>2052.0682630000001</v>
      </c>
      <c r="G22" s="279">
        <v>1723.895759</v>
      </c>
      <c r="H22" s="280">
        <v>1167.1056209999999</v>
      </c>
      <c r="I22" s="281">
        <v>1106.418942</v>
      </c>
      <c r="J22" s="280">
        <v>0</v>
      </c>
      <c r="K22" s="282">
        <v>19.772120000000001</v>
      </c>
      <c r="L22" s="280">
        <v>249</v>
      </c>
      <c r="M22" s="281">
        <v>393</v>
      </c>
      <c r="N22" s="280"/>
      <c r="O22" s="282"/>
      <c r="P22" s="244"/>
      <c r="Q22" s="244"/>
      <c r="R22" s="244"/>
      <c r="S22" s="244"/>
      <c r="T22" s="244"/>
      <c r="U22" s="244"/>
      <c r="V22" s="244"/>
      <c r="W22" s="244"/>
      <c r="X22" s="244"/>
      <c r="Y22" s="244"/>
    </row>
    <row r="23" spans="1:25" ht="15.95" customHeight="1">
      <c r="A23" s="245"/>
      <c r="B23" s="7" t="s">
        <v>65</v>
      </c>
      <c r="C23" s="195" t="s">
        <v>66</v>
      </c>
      <c r="D23" s="45"/>
      <c r="E23" s="259"/>
      <c r="F23" s="260">
        <v>109.223426</v>
      </c>
      <c r="G23" s="261">
        <v>116.46286000000001</v>
      </c>
      <c r="H23" s="262">
        <v>551.87291000000005</v>
      </c>
      <c r="I23" s="263">
        <v>433.17973799999999</v>
      </c>
      <c r="J23" s="262">
        <v>0</v>
      </c>
      <c r="K23" s="286">
        <v>0</v>
      </c>
      <c r="L23" s="262">
        <v>219</v>
      </c>
      <c r="M23" s="263">
        <v>213</v>
      </c>
      <c r="N23" s="262"/>
      <c r="O23" s="286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1:25" ht="15.95" customHeight="1">
      <c r="A24" s="245"/>
      <c r="B24" s="36" t="s">
        <v>246</v>
      </c>
      <c r="C24" s="35"/>
      <c r="D24" s="35"/>
      <c r="E24" s="79" t="s">
        <v>201</v>
      </c>
      <c r="F24" s="189">
        <f t="shared" ref="F24:O24" si="2">F21-F22</f>
        <v>-216.60799500000007</v>
      </c>
      <c r="G24" s="265">
        <f t="shared" si="2"/>
        <v>-843.96018200000003</v>
      </c>
      <c r="H24" s="189">
        <f t="shared" si="2"/>
        <v>-177.89329699999996</v>
      </c>
      <c r="I24" s="265">
        <f t="shared" si="2"/>
        <v>-137.32172700000001</v>
      </c>
      <c r="J24" s="189">
        <f t="shared" si="2"/>
        <v>0</v>
      </c>
      <c r="K24" s="265">
        <f t="shared" si="2"/>
        <v>-19.772120000000001</v>
      </c>
      <c r="L24" s="189">
        <f t="shared" si="2"/>
        <v>-249</v>
      </c>
      <c r="M24" s="265">
        <f t="shared" si="2"/>
        <v>-393</v>
      </c>
      <c r="N24" s="189">
        <f t="shared" si="2"/>
        <v>0</v>
      </c>
      <c r="O24" s="265">
        <f t="shared" si="2"/>
        <v>0</v>
      </c>
      <c r="P24" s="244"/>
      <c r="Q24" s="244"/>
      <c r="R24" s="244"/>
      <c r="S24" s="244"/>
      <c r="T24" s="244"/>
      <c r="U24" s="244"/>
      <c r="V24" s="244"/>
      <c r="W24" s="244"/>
      <c r="X24" s="244"/>
      <c r="Y24" s="244"/>
    </row>
    <row r="25" spans="1:25" ht="15.95" customHeight="1">
      <c r="A25" s="245"/>
      <c r="B25" s="84" t="s">
        <v>67</v>
      </c>
      <c r="C25" s="45"/>
      <c r="D25" s="45"/>
      <c r="E25" s="287" t="s">
        <v>200</v>
      </c>
      <c r="F25" s="288">
        <v>216.60799499999999</v>
      </c>
      <c r="G25" s="289">
        <v>843.96018200000003</v>
      </c>
      <c r="H25" s="290">
        <v>177.89329699999999</v>
      </c>
      <c r="I25" s="289">
        <v>137.32172700000001</v>
      </c>
      <c r="J25" s="290">
        <v>0</v>
      </c>
      <c r="K25" s="289">
        <v>19.772120000000001</v>
      </c>
      <c r="L25" s="290">
        <v>249</v>
      </c>
      <c r="M25" s="289">
        <v>393</v>
      </c>
      <c r="N25" s="290"/>
      <c r="O25" s="289"/>
      <c r="P25" s="244"/>
      <c r="Q25" s="244"/>
      <c r="R25" s="244"/>
      <c r="S25" s="244"/>
      <c r="T25" s="244"/>
      <c r="U25" s="244"/>
      <c r="V25" s="244"/>
      <c r="W25" s="244"/>
      <c r="X25" s="244"/>
      <c r="Y25" s="244"/>
    </row>
    <row r="26" spans="1:25" ht="15.95" customHeight="1">
      <c r="A26" s="245"/>
      <c r="B26" s="9" t="s">
        <v>68</v>
      </c>
      <c r="C26" s="252"/>
      <c r="D26" s="252"/>
      <c r="E26" s="292"/>
      <c r="F26" s="293"/>
      <c r="G26" s="294"/>
      <c r="H26" s="295"/>
      <c r="I26" s="294"/>
      <c r="J26" s="295"/>
      <c r="K26" s="294"/>
      <c r="L26" s="295"/>
      <c r="M26" s="294"/>
      <c r="N26" s="295"/>
      <c r="O26" s="294"/>
      <c r="P26" s="244"/>
      <c r="Q26" s="244"/>
      <c r="R26" s="244"/>
      <c r="S26" s="244"/>
      <c r="T26" s="244"/>
      <c r="U26" s="244"/>
      <c r="V26" s="244"/>
      <c r="W26" s="244"/>
      <c r="X26" s="244"/>
      <c r="Y26" s="244"/>
    </row>
    <row r="27" spans="1:25" ht="15.95" customHeight="1">
      <c r="A27" s="270"/>
      <c r="B27" s="39" t="s">
        <v>248</v>
      </c>
      <c r="C27" s="26"/>
      <c r="D27" s="26"/>
      <c r="E27" s="297" t="s">
        <v>261</v>
      </c>
      <c r="F27" s="187">
        <f t="shared" ref="F27:O27" si="3">F24+F25</f>
        <v>0</v>
      </c>
      <c r="G27" s="298">
        <f t="shared" si="3"/>
        <v>0</v>
      </c>
      <c r="H27" s="187">
        <f t="shared" si="3"/>
        <v>0</v>
      </c>
      <c r="I27" s="298">
        <f t="shared" si="3"/>
        <v>0</v>
      </c>
      <c r="J27" s="187">
        <f t="shared" si="3"/>
        <v>0</v>
      </c>
      <c r="K27" s="298">
        <f t="shared" si="3"/>
        <v>0</v>
      </c>
      <c r="L27" s="187">
        <f t="shared" si="3"/>
        <v>0</v>
      </c>
      <c r="M27" s="298">
        <f t="shared" si="3"/>
        <v>0</v>
      </c>
      <c r="N27" s="187">
        <f t="shared" si="3"/>
        <v>0</v>
      </c>
      <c r="O27" s="298">
        <f t="shared" si="3"/>
        <v>0</v>
      </c>
      <c r="P27" s="244"/>
      <c r="Q27" s="244"/>
      <c r="R27" s="244"/>
      <c r="S27" s="244"/>
      <c r="T27" s="244"/>
      <c r="U27" s="244"/>
      <c r="V27" s="244"/>
      <c r="W27" s="244"/>
      <c r="X27" s="244"/>
      <c r="Y27" s="244"/>
    </row>
    <row r="28" spans="1:25" ht="15.95" customHeight="1">
      <c r="A28" s="194"/>
      <c r="F28" s="244"/>
      <c r="G28" s="244"/>
      <c r="H28" s="244"/>
      <c r="I28" s="244"/>
      <c r="J28" s="244"/>
      <c r="K28" s="244"/>
      <c r="L28" s="300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</row>
    <row r="29" spans="1:25" ht="15.95" customHeight="1">
      <c r="A29" s="26"/>
      <c r="F29" s="244"/>
      <c r="G29" s="244"/>
      <c r="H29" s="244"/>
      <c r="I29" s="244"/>
      <c r="J29" s="301"/>
      <c r="K29" s="301"/>
      <c r="L29" s="300"/>
      <c r="M29" s="244"/>
      <c r="N29" s="244"/>
      <c r="O29" s="301"/>
      <c r="P29" s="244"/>
      <c r="Q29" s="301" t="s">
        <v>262</v>
      </c>
      <c r="R29" s="244"/>
      <c r="S29" s="244"/>
      <c r="T29" s="244"/>
      <c r="U29" s="244"/>
      <c r="V29" s="244"/>
      <c r="W29" s="244"/>
      <c r="X29" s="244"/>
      <c r="Y29" s="301"/>
    </row>
    <row r="30" spans="1:25" ht="15.95" customHeight="1">
      <c r="A30" s="302" t="s">
        <v>69</v>
      </c>
      <c r="B30" s="303"/>
      <c r="C30" s="303"/>
      <c r="D30" s="303"/>
      <c r="E30" s="304"/>
      <c r="F30" s="206" t="s">
        <v>250</v>
      </c>
      <c r="G30" s="207"/>
      <c r="H30" s="206" t="s">
        <v>251</v>
      </c>
      <c r="I30" s="207"/>
      <c r="J30" s="206" t="s">
        <v>252</v>
      </c>
      <c r="K30" s="207"/>
      <c r="L30" s="206" t="s">
        <v>243</v>
      </c>
      <c r="M30" s="207"/>
      <c r="N30" s="204" t="s">
        <v>253</v>
      </c>
      <c r="O30" s="205"/>
      <c r="P30" s="204" t="s">
        <v>254</v>
      </c>
      <c r="Q30" s="205"/>
      <c r="R30" s="307"/>
      <c r="S30" s="300"/>
      <c r="T30" s="307"/>
      <c r="U30" s="300"/>
      <c r="V30" s="307"/>
      <c r="W30" s="300"/>
      <c r="X30" s="307"/>
      <c r="Y30" s="300"/>
    </row>
    <row r="31" spans="1:25" ht="15.95" customHeight="1">
      <c r="A31" s="308"/>
      <c r="B31" s="309"/>
      <c r="C31" s="309"/>
      <c r="D31" s="309"/>
      <c r="E31" s="310"/>
      <c r="F31" s="235" t="s">
        <v>237</v>
      </c>
      <c r="G31" s="236" t="s">
        <v>2</v>
      </c>
      <c r="H31" s="235" t="s">
        <v>263</v>
      </c>
      <c r="I31" s="236" t="s">
        <v>2</v>
      </c>
      <c r="J31" s="235" t="s">
        <v>237</v>
      </c>
      <c r="K31" s="236" t="s">
        <v>2</v>
      </c>
      <c r="L31" s="235" t="s">
        <v>263</v>
      </c>
      <c r="M31" s="236" t="s">
        <v>2</v>
      </c>
      <c r="N31" s="235" t="s">
        <v>263</v>
      </c>
      <c r="O31" s="353" t="s">
        <v>2</v>
      </c>
      <c r="P31" s="235" t="s">
        <v>263</v>
      </c>
      <c r="Q31" s="353" t="s">
        <v>2</v>
      </c>
      <c r="R31" s="314"/>
      <c r="S31" s="314"/>
      <c r="T31" s="314"/>
      <c r="U31" s="314"/>
      <c r="V31" s="314"/>
      <c r="W31" s="314"/>
      <c r="X31" s="314"/>
      <c r="Y31" s="314"/>
    </row>
    <row r="32" spans="1:25" ht="15.95" customHeight="1">
      <c r="A32" s="238" t="s">
        <v>85</v>
      </c>
      <c r="B32" s="47" t="s">
        <v>50</v>
      </c>
      <c r="C32" s="48"/>
      <c r="D32" s="48"/>
      <c r="E32" s="315" t="s">
        <v>41</v>
      </c>
      <c r="F32" s="280">
        <v>578</v>
      </c>
      <c r="G32" s="316">
        <v>642</v>
      </c>
      <c r="H32" s="239">
        <v>85</v>
      </c>
      <c r="I32" s="241">
        <v>83</v>
      </c>
      <c r="J32" s="239">
        <v>96</v>
      </c>
      <c r="K32" s="242">
        <v>251.1</v>
      </c>
      <c r="L32" s="280">
        <v>1553</v>
      </c>
      <c r="M32" s="316">
        <v>1520</v>
      </c>
      <c r="N32" s="239"/>
      <c r="O32" s="318"/>
      <c r="P32" s="239"/>
      <c r="Q32" s="318"/>
      <c r="R32" s="316"/>
      <c r="S32" s="316"/>
      <c r="T32" s="319"/>
      <c r="U32" s="319"/>
      <c r="V32" s="316"/>
      <c r="W32" s="316"/>
      <c r="X32" s="319"/>
      <c r="Y32" s="319"/>
    </row>
    <row r="33" spans="1:25" ht="15.95" customHeight="1">
      <c r="A33" s="320"/>
      <c r="B33" s="8"/>
      <c r="C33" s="195" t="s">
        <v>70</v>
      </c>
      <c r="D33" s="45"/>
      <c r="E33" s="83"/>
      <c r="F33" s="262">
        <v>508</v>
      </c>
      <c r="G33" s="321">
        <v>537</v>
      </c>
      <c r="H33" s="262">
        <v>36</v>
      </c>
      <c r="I33" s="263">
        <v>34</v>
      </c>
      <c r="J33" s="262">
        <v>88</v>
      </c>
      <c r="K33" s="286">
        <v>244.4</v>
      </c>
      <c r="L33" s="262">
        <v>1431</v>
      </c>
      <c r="M33" s="321">
        <v>1390</v>
      </c>
      <c r="N33" s="262"/>
      <c r="O33" s="261"/>
      <c r="P33" s="262"/>
      <c r="Q33" s="261"/>
      <c r="R33" s="316"/>
      <c r="S33" s="316"/>
      <c r="T33" s="319"/>
      <c r="U33" s="319"/>
      <c r="V33" s="316"/>
      <c r="W33" s="316"/>
      <c r="X33" s="319"/>
      <c r="Y33" s="319"/>
    </row>
    <row r="34" spans="1:25" ht="15.95" customHeight="1">
      <c r="A34" s="320"/>
      <c r="B34" s="8"/>
      <c r="C34" s="323"/>
      <c r="D34" s="196" t="s">
        <v>71</v>
      </c>
      <c r="E34" s="81"/>
      <c r="F34" s="179">
        <v>508</v>
      </c>
      <c r="G34" s="246">
        <v>537</v>
      </c>
      <c r="H34" s="179">
        <v>0</v>
      </c>
      <c r="I34" s="247">
        <v>0</v>
      </c>
      <c r="J34" s="179">
        <v>0</v>
      </c>
      <c r="K34" s="248">
        <v>0</v>
      </c>
      <c r="L34" s="179">
        <v>0</v>
      </c>
      <c r="M34" s="246">
        <v>0</v>
      </c>
      <c r="N34" s="179"/>
      <c r="O34" s="265"/>
      <c r="P34" s="179"/>
      <c r="Q34" s="265"/>
      <c r="R34" s="316"/>
      <c r="S34" s="316"/>
      <c r="T34" s="319"/>
      <c r="U34" s="319"/>
      <c r="V34" s="316"/>
      <c r="W34" s="316"/>
      <c r="X34" s="319"/>
      <c r="Y34" s="319"/>
    </row>
    <row r="35" spans="1:25" ht="15.95" customHeight="1">
      <c r="A35" s="320"/>
      <c r="B35" s="10"/>
      <c r="C35" s="325" t="s">
        <v>72</v>
      </c>
      <c r="D35" s="252"/>
      <c r="E35" s="326"/>
      <c r="F35" s="254">
        <v>70</v>
      </c>
      <c r="G35" s="255">
        <v>105</v>
      </c>
      <c r="H35" s="254">
        <v>50</v>
      </c>
      <c r="I35" s="256">
        <v>49</v>
      </c>
      <c r="J35" s="327">
        <v>8</v>
      </c>
      <c r="K35" s="328">
        <v>6.8</v>
      </c>
      <c r="L35" s="254">
        <v>122</v>
      </c>
      <c r="M35" s="255">
        <v>131</v>
      </c>
      <c r="N35" s="254"/>
      <c r="O35" s="285"/>
      <c r="P35" s="254"/>
      <c r="Q35" s="285"/>
      <c r="R35" s="316"/>
      <c r="S35" s="316"/>
      <c r="T35" s="319"/>
      <c r="U35" s="319"/>
      <c r="V35" s="316"/>
      <c r="W35" s="316"/>
      <c r="X35" s="319"/>
      <c r="Y35" s="319"/>
    </row>
    <row r="36" spans="1:25" ht="15.95" customHeight="1">
      <c r="A36" s="320"/>
      <c r="B36" s="42" t="s">
        <v>53</v>
      </c>
      <c r="C36" s="43"/>
      <c r="D36" s="43"/>
      <c r="E36" s="315" t="s">
        <v>42</v>
      </c>
      <c r="F36" s="280">
        <v>397</v>
      </c>
      <c r="G36" s="316">
        <v>431</v>
      </c>
      <c r="H36" s="280">
        <v>63</v>
      </c>
      <c r="I36" s="281">
        <v>60</v>
      </c>
      <c r="J36" s="280">
        <v>19</v>
      </c>
      <c r="K36" s="282">
        <v>44.4</v>
      </c>
      <c r="L36" s="280">
        <v>1568</v>
      </c>
      <c r="M36" s="316">
        <v>1587</v>
      </c>
      <c r="N36" s="280"/>
      <c r="O36" s="279"/>
      <c r="P36" s="280"/>
      <c r="Q36" s="279"/>
      <c r="R36" s="316"/>
      <c r="S36" s="316"/>
      <c r="T36" s="316"/>
      <c r="U36" s="316"/>
      <c r="V36" s="316"/>
      <c r="W36" s="316"/>
      <c r="X36" s="319"/>
      <c r="Y36" s="319"/>
    </row>
    <row r="37" spans="1:25" ht="15.95" customHeight="1">
      <c r="A37" s="320"/>
      <c r="B37" s="8"/>
      <c r="C37" s="196" t="s">
        <v>73</v>
      </c>
      <c r="D37" s="35"/>
      <c r="E37" s="81"/>
      <c r="F37" s="179">
        <v>297</v>
      </c>
      <c r="G37" s="246">
        <v>298</v>
      </c>
      <c r="H37" s="179">
        <v>13</v>
      </c>
      <c r="I37" s="247">
        <v>10</v>
      </c>
      <c r="J37" s="179">
        <v>16</v>
      </c>
      <c r="K37" s="248">
        <v>38.4</v>
      </c>
      <c r="L37" s="179">
        <v>1440</v>
      </c>
      <c r="M37" s="246">
        <v>1410</v>
      </c>
      <c r="N37" s="179"/>
      <c r="O37" s="265"/>
      <c r="P37" s="179"/>
      <c r="Q37" s="265"/>
      <c r="R37" s="316"/>
      <c r="S37" s="316"/>
      <c r="T37" s="316"/>
      <c r="U37" s="316"/>
      <c r="V37" s="316"/>
      <c r="W37" s="316"/>
      <c r="X37" s="319"/>
      <c r="Y37" s="319"/>
    </row>
    <row r="38" spans="1:25" ht="15.95" customHeight="1">
      <c r="A38" s="320"/>
      <c r="B38" s="10"/>
      <c r="C38" s="196" t="s">
        <v>74</v>
      </c>
      <c r="D38" s="35"/>
      <c r="E38" s="81"/>
      <c r="F38" s="189">
        <v>100</v>
      </c>
      <c r="G38" s="265">
        <v>133</v>
      </c>
      <c r="H38" s="179">
        <v>50</v>
      </c>
      <c r="I38" s="247">
        <v>50</v>
      </c>
      <c r="J38" s="179">
        <v>3</v>
      </c>
      <c r="K38" s="328">
        <v>6.1</v>
      </c>
      <c r="L38" s="179">
        <v>128</v>
      </c>
      <c r="M38" s="246">
        <v>177</v>
      </c>
      <c r="N38" s="179"/>
      <c r="O38" s="265"/>
      <c r="P38" s="179"/>
      <c r="Q38" s="265"/>
      <c r="R38" s="319"/>
      <c r="S38" s="319"/>
      <c r="T38" s="316"/>
      <c r="U38" s="316"/>
      <c r="V38" s="316"/>
      <c r="W38" s="316"/>
      <c r="X38" s="319"/>
      <c r="Y38" s="319"/>
    </row>
    <row r="39" spans="1:25" ht="15.95" customHeight="1">
      <c r="A39" s="330"/>
      <c r="B39" s="11" t="s">
        <v>75</v>
      </c>
      <c r="C39" s="12"/>
      <c r="D39" s="12"/>
      <c r="E39" s="82" t="s">
        <v>264</v>
      </c>
      <c r="F39" s="187">
        <f t="shared" ref="F39:O39" si="4">F32-F36</f>
        <v>181</v>
      </c>
      <c r="G39" s="298">
        <f t="shared" si="4"/>
        <v>211</v>
      </c>
      <c r="H39" s="187">
        <f t="shared" si="4"/>
        <v>22</v>
      </c>
      <c r="I39" s="298">
        <f t="shared" si="4"/>
        <v>23</v>
      </c>
      <c r="J39" s="187">
        <f t="shared" si="4"/>
        <v>77</v>
      </c>
      <c r="K39" s="298">
        <f t="shared" si="4"/>
        <v>206.7</v>
      </c>
      <c r="L39" s="187">
        <f t="shared" si="4"/>
        <v>-15</v>
      </c>
      <c r="M39" s="298">
        <f t="shared" si="4"/>
        <v>-67</v>
      </c>
      <c r="N39" s="187">
        <f t="shared" si="4"/>
        <v>0</v>
      </c>
      <c r="O39" s="298">
        <f t="shared" si="4"/>
        <v>0</v>
      </c>
      <c r="P39" s="187">
        <f>P32-P36</f>
        <v>0</v>
      </c>
      <c r="Q39" s="298">
        <f>Q32-Q36</f>
        <v>0</v>
      </c>
      <c r="R39" s="316"/>
      <c r="S39" s="316"/>
      <c r="T39" s="316"/>
      <c r="U39" s="316"/>
      <c r="V39" s="316"/>
      <c r="W39" s="316"/>
      <c r="X39" s="319"/>
      <c r="Y39" s="319"/>
    </row>
    <row r="40" spans="1:25" ht="15.95" customHeight="1">
      <c r="A40" s="238" t="s">
        <v>86</v>
      </c>
      <c r="B40" s="42" t="s">
        <v>76</v>
      </c>
      <c r="C40" s="43"/>
      <c r="D40" s="43"/>
      <c r="E40" s="315" t="s">
        <v>44</v>
      </c>
      <c r="F40" s="278">
        <v>3427</v>
      </c>
      <c r="G40" s="279">
        <v>3501</v>
      </c>
      <c r="H40" s="280">
        <v>0</v>
      </c>
      <c r="I40" s="281">
        <v>9</v>
      </c>
      <c r="J40" s="280">
        <v>461</v>
      </c>
      <c r="K40" s="282">
        <v>1079.4000000000001</v>
      </c>
      <c r="L40" s="280">
        <v>1157</v>
      </c>
      <c r="M40" s="316">
        <v>1084</v>
      </c>
      <c r="N40" s="280">
        <v>12</v>
      </c>
      <c r="O40" s="279">
        <v>12</v>
      </c>
      <c r="P40" s="280">
        <v>119</v>
      </c>
      <c r="Q40" s="279">
        <v>119</v>
      </c>
      <c r="R40" s="316"/>
      <c r="S40" s="316"/>
      <c r="T40" s="319"/>
      <c r="U40" s="319"/>
      <c r="V40" s="319"/>
      <c r="W40" s="319"/>
      <c r="X40" s="316"/>
      <c r="Y40" s="316"/>
    </row>
    <row r="41" spans="1:25" ht="15.95" customHeight="1">
      <c r="A41" s="332"/>
      <c r="B41" s="10"/>
      <c r="C41" s="196" t="s">
        <v>77</v>
      </c>
      <c r="D41" s="35"/>
      <c r="E41" s="81"/>
      <c r="F41" s="333">
        <v>2460</v>
      </c>
      <c r="G41" s="334">
        <v>2525</v>
      </c>
      <c r="H41" s="327">
        <v>0</v>
      </c>
      <c r="I41" s="328">
        <v>0</v>
      </c>
      <c r="J41" s="179">
        <v>461</v>
      </c>
      <c r="K41" s="248">
        <v>687</v>
      </c>
      <c r="L41" s="179">
        <v>288</v>
      </c>
      <c r="M41" s="246">
        <v>332</v>
      </c>
      <c r="N41" s="179">
        <v>0</v>
      </c>
      <c r="O41" s="265">
        <v>0</v>
      </c>
      <c r="P41" s="179">
        <v>0</v>
      </c>
      <c r="Q41" s="265">
        <v>0</v>
      </c>
      <c r="R41" s="319"/>
      <c r="S41" s="319"/>
      <c r="T41" s="319"/>
      <c r="U41" s="319"/>
      <c r="V41" s="319"/>
      <c r="W41" s="319"/>
      <c r="X41" s="316"/>
      <c r="Y41" s="316"/>
    </row>
    <row r="42" spans="1:25" ht="15.95" customHeight="1">
      <c r="A42" s="332"/>
      <c r="B42" s="42" t="s">
        <v>64</v>
      </c>
      <c r="C42" s="43"/>
      <c r="D42" s="43"/>
      <c r="E42" s="315" t="s">
        <v>45</v>
      </c>
      <c r="F42" s="278">
        <v>3762</v>
      </c>
      <c r="G42" s="279">
        <v>3732</v>
      </c>
      <c r="H42" s="280">
        <v>0</v>
      </c>
      <c r="I42" s="281">
        <v>71</v>
      </c>
      <c r="J42" s="280">
        <v>751</v>
      </c>
      <c r="K42" s="282">
        <v>1172.0999999999999</v>
      </c>
      <c r="L42" s="280">
        <v>1094</v>
      </c>
      <c r="M42" s="316">
        <v>1131</v>
      </c>
      <c r="N42" s="280">
        <v>12</v>
      </c>
      <c r="O42" s="279">
        <v>12</v>
      </c>
      <c r="P42" s="280">
        <v>119</v>
      </c>
      <c r="Q42" s="279">
        <v>119</v>
      </c>
      <c r="R42" s="316"/>
      <c r="S42" s="316"/>
      <c r="T42" s="319"/>
      <c r="U42" s="319"/>
      <c r="V42" s="316"/>
      <c r="W42" s="316"/>
      <c r="X42" s="316"/>
      <c r="Y42" s="316"/>
    </row>
    <row r="43" spans="1:25" ht="15.95" customHeight="1">
      <c r="A43" s="332"/>
      <c r="B43" s="10"/>
      <c r="C43" s="196" t="s">
        <v>78</v>
      </c>
      <c r="D43" s="35"/>
      <c r="E43" s="81"/>
      <c r="F43" s="189">
        <v>3293</v>
      </c>
      <c r="G43" s="265">
        <v>2375</v>
      </c>
      <c r="H43" s="179">
        <v>0</v>
      </c>
      <c r="I43" s="247">
        <v>0</v>
      </c>
      <c r="J43" s="327">
        <v>461</v>
      </c>
      <c r="K43" s="328">
        <v>1148</v>
      </c>
      <c r="L43" s="179">
        <v>606</v>
      </c>
      <c r="M43" s="246">
        <v>604</v>
      </c>
      <c r="N43" s="179">
        <v>10</v>
      </c>
      <c r="O43" s="265">
        <v>9</v>
      </c>
      <c r="P43" s="179">
        <v>94</v>
      </c>
      <c r="Q43" s="265">
        <v>93</v>
      </c>
      <c r="R43" s="319"/>
      <c r="S43" s="316"/>
      <c r="T43" s="319"/>
      <c r="U43" s="319"/>
      <c r="V43" s="316"/>
      <c r="W43" s="316"/>
      <c r="X43" s="319"/>
      <c r="Y43" s="319"/>
    </row>
    <row r="44" spans="1:25" ht="15.95" customHeight="1">
      <c r="A44" s="335"/>
      <c r="B44" s="39" t="s">
        <v>75</v>
      </c>
      <c r="C44" s="26"/>
      <c r="D44" s="26"/>
      <c r="E44" s="82" t="s">
        <v>265</v>
      </c>
      <c r="F44" s="272">
        <f t="shared" ref="F44:O44" si="5">F40-F42</f>
        <v>-335</v>
      </c>
      <c r="G44" s="273">
        <f t="shared" si="5"/>
        <v>-231</v>
      </c>
      <c r="H44" s="272">
        <f t="shared" si="5"/>
        <v>0</v>
      </c>
      <c r="I44" s="273">
        <f t="shared" si="5"/>
        <v>-62</v>
      </c>
      <c r="J44" s="272">
        <f t="shared" si="5"/>
        <v>-290</v>
      </c>
      <c r="K44" s="273">
        <f t="shared" si="5"/>
        <v>-92.699999999999818</v>
      </c>
      <c r="L44" s="272">
        <f t="shared" si="5"/>
        <v>63</v>
      </c>
      <c r="M44" s="273">
        <f t="shared" si="5"/>
        <v>-47</v>
      </c>
      <c r="N44" s="272">
        <f t="shared" si="5"/>
        <v>0</v>
      </c>
      <c r="O44" s="273">
        <f t="shared" si="5"/>
        <v>0</v>
      </c>
      <c r="P44" s="272">
        <f>P40-P42</f>
        <v>0</v>
      </c>
      <c r="Q44" s="273">
        <f>Q40-Q42</f>
        <v>0</v>
      </c>
      <c r="R44" s="316"/>
      <c r="S44" s="316"/>
      <c r="T44" s="319"/>
      <c r="U44" s="319"/>
      <c r="V44" s="316"/>
      <c r="W44" s="316"/>
      <c r="X44" s="316"/>
      <c r="Y44" s="316"/>
    </row>
    <row r="45" spans="1:25" ht="15.95" customHeight="1">
      <c r="A45" s="337" t="s">
        <v>87</v>
      </c>
      <c r="B45" s="21" t="s">
        <v>79</v>
      </c>
      <c r="C45" s="338"/>
      <c r="D45" s="338"/>
      <c r="E45" s="339" t="s">
        <v>266</v>
      </c>
      <c r="F45" s="188">
        <f t="shared" ref="F45:O45" si="6">F39+F44</f>
        <v>-154</v>
      </c>
      <c r="G45" s="340">
        <f t="shared" si="6"/>
        <v>-20</v>
      </c>
      <c r="H45" s="188">
        <f t="shared" si="6"/>
        <v>22</v>
      </c>
      <c r="I45" s="340">
        <f t="shared" si="6"/>
        <v>-39</v>
      </c>
      <c r="J45" s="188">
        <f t="shared" si="6"/>
        <v>-213</v>
      </c>
      <c r="K45" s="340">
        <f t="shared" si="6"/>
        <v>114.00000000000017</v>
      </c>
      <c r="L45" s="188">
        <f t="shared" si="6"/>
        <v>48</v>
      </c>
      <c r="M45" s="340">
        <f t="shared" si="6"/>
        <v>-114</v>
      </c>
      <c r="N45" s="188">
        <f t="shared" si="6"/>
        <v>0</v>
      </c>
      <c r="O45" s="340">
        <f t="shared" si="6"/>
        <v>0</v>
      </c>
      <c r="P45" s="188">
        <f>P39+P44</f>
        <v>0</v>
      </c>
      <c r="Q45" s="340">
        <f>Q39+Q44</f>
        <v>0</v>
      </c>
      <c r="R45" s="316"/>
      <c r="S45" s="316"/>
      <c r="T45" s="316"/>
      <c r="U45" s="316"/>
      <c r="V45" s="316"/>
      <c r="W45" s="316"/>
      <c r="X45" s="316"/>
      <c r="Y45" s="316"/>
    </row>
    <row r="46" spans="1:25" ht="15.95" customHeight="1">
      <c r="A46" s="342"/>
      <c r="B46" s="36" t="s">
        <v>80</v>
      </c>
      <c r="C46" s="35"/>
      <c r="D46" s="35"/>
      <c r="E46" s="35"/>
      <c r="F46" s="333">
        <v>0</v>
      </c>
      <c r="G46" s="334">
        <v>0</v>
      </c>
      <c r="H46" s="327">
        <v>0</v>
      </c>
      <c r="I46" s="328">
        <v>0</v>
      </c>
      <c r="J46" s="327">
        <v>0</v>
      </c>
      <c r="K46" s="328">
        <v>0</v>
      </c>
      <c r="L46" s="179">
        <v>0</v>
      </c>
      <c r="M46" s="246">
        <v>0</v>
      </c>
      <c r="N46" s="327"/>
      <c r="O46" s="343"/>
      <c r="P46" s="327"/>
      <c r="Q46" s="343"/>
      <c r="R46" s="319"/>
      <c r="S46" s="319"/>
      <c r="T46" s="319"/>
      <c r="U46" s="319"/>
      <c r="V46" s="319"/>
      <c r="W46" s="319"/>
      <c r="X46" s="319"/>
      <c r="Y46" s="319"/>
    </row>
    <row r="47" spans="1:25" ht="15.95" customHeight="1">
      <c r="A47" s="342"/>
      <c r="B47" s="36" t="s">
        <v>81</v>
      </c>
      <c r="C47" s="35"/>
      <c r="D47" s="35"/>
      <c r="E47" s="35"/>
      <c r="F47" s="179">
        <v>232</v>
      </c>
      <c r="G47" s="246">
        <v>387</v>
      </c>
      <c r="H47" s="179">
        <v>739</v>
      </c>
      <c r="I47" s="247">
        <v>716</v>
      </c>
      <c r="J47" s="179">
        <v>50</v>
      </c>
      <c r="K47" s="248">
        <v>262</v>
      </c>
      <c r="L47" s="179">
        <v>704</v>
      </c>
      <c r="M47" s="246">
        <v>656</v>
      </c>
      <c r="N47" s="179"/>
      <c r="O47" s="265"/>
      <c r="P47" s="179"/>
      <c r="Q47" s="265"/>
      <c r="R47" s="316"/>
      <c r="S47" s="316"/>
      <c r="T47" s="316"/>
      <c r="U47" s="316"/>
      <c r="V47" s="316"/>
      <c r="W47" s="316"/>
      <c r="X47" s="316"/>
      <c r="Y47" s="316"/>
    </row>
    <row r="48" spans="1:25" ht="15.95" customHeight="1">
      <c r="A48" s="344"/>
      <c r="B48" s="39" t="s">
        <v>82</v>
      </c>
      <c r="C48" s="26"/>
      <c r="D48" s="26"/>
      <c r="E48" s="26"/>
      <c r="F48" s="345">
        <v>101</v>
      </c>
      <c r="G48" s="346">
        <v>232</v>
      </c>
      <c r="H48" s="345">
        <v>739</v>
      </c>
      <c r="I48" s="347">
        <v>716</v>
      </c>
      <c r="J48" s="345">
        <v>0</v>
      </c>
      <c r="K48" s="348">
        <v>0</v>
      </c>
      <c r="L48" s="345">
        <v>579</v>
      </c>
      <c r="M48" s="346">
        <v>604</v>
      </c>
      <c r="N48" s="345"/>
      <c r="O48" s="298"/>
      <c r="P48" s="345"/>
      <c r="Q48" s="298"/>
      <c r="R48" s="316"/>
      <c r="S48" s="316"/>
      <c r="T48" s="316"/>
      <c r="U48" s="316"/>
      <c r="V48" s="316"/>
      <c r="W48" s="316"/>
      <c r="X48" s="316"/>
      <c r="Y48" s="316"/>
    </row>
    <row r="49" spans="1:15" ht="15.95" customHeight="1">
      <c r="A49" s="194" t="s">
        <v>256</v>
      </c>
      <c r="O49" s="6"/>
    </row>
    <row r="50" spans="1:15" ht="15.95" customHeight="1">
      <c r="A50" s="194"/>
      <c r="O50" s="8"/>
    </row>
  </sheetData>
  <mergeCells count="29"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honeticPr fontId="15"/>
  <printOptions horizontalCentered="1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Normal="100" zoomScaleSheetLayoutView="100" workbookViewId="0">
      <selection activeCell="C11" sqref="C11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99" t="s">
        <v>0</v>
      </c>
      <c r="B1" s="99"/>
      <c r="C1" s="148" t="s">
        <v>191</v>
      </c>
      <c r="D1" s="149"/>
    </row>
    <row r="3" spans="1:14" ht="15" customHeight="1">
      <c r="A3" s="29" t="s">
        <v>216</v>
      </c>
      <c r="B3" s="29"/>
      <c r="C3" s="29"/>
      <c r="D3" s="29"/>
      <c r="E3" s="29"/>
      <c r="F3" s="29"/>
      <c r="I3" s="29"/>
      <c r="J3" s="29"/>
    </row>
    <row r="4" spans="1:14" ht="15" customHeight="1">
      <c r="A4" s="29"/>
      <c r="B4" s="29"/>
      <c r="C4" s="29"/>
      <c r="D4" s="29"/>
      <c r="E4" s="29"/>
      <c r="F4" s="29"/>
      <c r="I4" s="29"/>
      <c r="J4" s="29"/>
    </row>
    <row r="5" spans="1:14" ht="15" customHeight="1">
      <c r="A5" s="150"/>
      <c r="B5" s="150" t="s">
        <v>215</v>
      </c>
      <c r="C5" s="150"/>
      <c r="D5" s="150"/>
      <c r="H5" s="30"/>
      <c r="L5" s="30"/>
      <c r="N5" s="30" t="s">
        <v>139</v>
      </c>
    </row>
    <row r="6" spans="1:14" ht="15" customHeight="1">
      <c r="A6" s="151"/>
      <c r="B6" s="152"/>
      <c r="C6" s="152"/>
      <c r="D6" s="152"/>
      <c r="E6" s="212" t="s">
        <v>217</v>
      </c>
      <c r="F6" s="213"/>
      <c r="G6" s="216" t="s">
        <v>218</v>
      </c>
      <c r="H6" s="217"/>
      <c r="I6" s="212" t="s">
        <v>219</v>
      </c>
      <c r="J6" s="213"/>
      <c r="K6" s="212"/>
      <c r="L6" s="213"/>
      <c r="M6" s="212"/>
      <c r="N6" s="213"/>
    </row>
    <row r="7" spans="1:14" ht="15" customHeight="1">
      <c r="A7" s="51"/>
      <c r="B7" s="52"/>
      <c r="C7" s="52"/>
      <c r="D7" s="52"/>
      <c r="E7" s="153" t="s">
        <v>220</v>
      </c>
      <c r="F7" s="154" t="s">
        <v>2</v>
      </c>
      <c r="G7" s="153" t="s">
        <v>221</v>
      </c>
      <c r="H7" s="154" t="s">
        <v>2</v>
      </c>
      <c r="I7" s="153" t="s">
        <v>214</v>
      </c>
      <c r="J7" s="154" t="s">
        <v>2</v>
      </c>
      <c r="K7" s="153" t="s">
        <v>237</v>
      </c>
      <c r="L7" s="154" t="s">
        <v>2</v>
      </c>
      <c r="M7" s="153" t="s">
        <v>237</v>
      </c>
      <c r="N7" s="178" t="s">
        <v>2</v>
      </c>
    </row>
    <row r="8" spans="1:14" ht="18" customHeight="1">
      <c r="A8" s="197" t="s">
        <v>140</v>
      </c>
      <c r="B8" s="155" t="s">
        <v>141</v>
      </c>
      <c r="C8" s="156"/>
      <c r="D8" s="156"/>
      <c r="E8" s="157">
        <v>31</v>
      </c>
      <c r="F8" s="180">
        <v>31</v>
      </c>
      <c r="G8" s="157">
        <v>2</v>
      </c>
      <c r="H8" s="180">
        <v>2</v>
      </c>
      <c r="I8" s="157">
        <v>1</v>
      </c>
      <c r="J8" s="180">
        <v>1</v>
      </c>
      <c r="K8" s="157"/>
      <c r="L8" s="158"/>
      <c r="M8" s="157"/>
      <c r="N8" s="158"/>
    </row>
    <row r="9" spans="1:14" ht="18" customHeight="1">
      <c r="A9" s="198"/>
      <c r="B9" s="197" t="s">
        <v>142</v>
      </c>
      <c r="C9" s="118" t="s">
        <v>143</v>
      </c>
      <c r="D9" s="119"/>
      <c r="E9" s="159">
        <v>499</v>
      </c>
      <c r="F9" s="181">
        <v>499</v>
      </c>
      <c r="G9" s="159">
        <v>1070</v>
      </c>
      <c r="H9" s="181">
        <v>1070</v>
      </c>
      <c r="I9" s="159">
        <v>1505</v>
      </c>
      <c r="J9" s="181">
        <v>1505</v>
      </c>
      <c r="K9" s="159"/>
      <c r="L9" s="160"/>
      <c r="M9" s="159"/>
      <c r="N9" s="160"/>
    </row>
    <row r="10" spans="1:14" ht="18" customHeight="1">
      <c r="A10" s="198"/>
      <c r="B10" s="198"/>
      <c r="C10" s="36" t="s">
        <v>144</v>
      </c>
      <c r="D10" s="35"/>
      <c r="E10" s="161">
        <v>266</v>
      </c>
      <c r="F10" s="182">
        <v>266</v>
      </c>
      <c r="G10" s="161">
        <v>535</v>
      </c>
      <c r="H10" s="182">
        <v>535</v>
      </c>
      <c r="I10" s="161">
        <v>1505</v>
      </c>
      <c r="J10" s="182">
        <v>1505</v>
      </c>
      <c r="K10" s="161"/>
      <c r="L10" s="162"/>
      <c r="M10" s="161"/>
      <c r="N10" s="162"/>
    </row>
    <row r="11" spans="1:14" ht="18" customHeight="1">
      <c r="A11" s="198"/>
      <c r="B11" s="198"/>
      <c r="C11" s="36" t="s">
        <v>145</v>
      </c>
      <c r="D11" s="35"/>
      <c r="E11" s="161">
        <v>134</v>
      </c>
      <c r="F11" s="182">
        <v>134</v>
      </c>
      <c r="G11" s="161">
        <v>0</v>
      </c>
      <c r="H11" s="183" t="s">
        <v>222</v>
      </c>
      <c r="I11" s="161">
        <v>0</v>
      </c>
      <c r="J11" s="183" t="s">
        <v>223</v>
      </c>
      <c r="K11" s="161"/>
      <c r="L11" s="162"/>
      <c r="M11" s="161"/>
      <c r="N11" s="162"/>
    </row>
    <row r="12" spans="1:14" ht="18" customHeight="1">
      <c r="A12" s="198"/>
      <c r="B12" s="198"/>
      <c r="C12" s="36" t="s">
        <v>146</v>
      </c>
      <c r="D12" s="35"/>
      <c r="E12" s="161">
        <v>99</v>
      </c>
      <c r="F12" s="182">
        <v>99</v>
      </c>
      <c r="G12" s="161">
        <v>0</v>
      </c>
      <c r="H12" s="183" t="s">
        <v>224</v>
      </c>
      <c r="I12" s="161">
        <v>0</v>
      </c>
      <c r="J12" s="183" t="s">
        <v>225</v>
      </c>
      <c r="K12" s="161"/>
      <c r="L12" s="162"/>
      <c r="M12" s="161"/>
      <c r="N12" s="162"/>
    </row>
    <row r="13" spans="1:14" ht="18" customHeight="1">
      <c r="A13" s="198"/>
      <c r="B13" s="198"/>
      <c r="C13" s="36" t="s">
        <v>147</v>
      </c>
      <c r="D13" s="35"/>
      <c r="E13" s="161">
        <v>0</v>
      </c>
      <c r="F13" s="183" t="s">
        <v>222</v>
      </c>
      <c r="G13" s="161">
        <v>0</v>
      </c>
      <c r="H13" s="183" t="s">
        <v>224</v>
      </c>
      <c r="I13" s="161">
        <v>0</v>
      </c>
      <c r="J13" s="183" t="s">
        <v>222</v>
      </c>
      <c r="K13" s="161"/>
      <c r="L13" s="162"/>
      <c r="M13" s="161"/>
      <c r="N13" s="162"/>
    </row>
    <row r="14" spans="1:14" ht="18" customHeight="1">
      <c r="A14" s="199"/>
      <c r="B14" s="199"/>
      <c r="C14" s="39" t="s">
        <v>148</v>
      </c>
      <c r="D14" s="26"/>
      <c r="E14" s="163">
        <v>0</v>
      </c>
      <c r="F14" s="184" t="s">
        <v>223</v>
      </c>
      <c r="G14" s="163">
        <v>535</v>
      </c>
      <c r="H14" s="185">
        <v>535</v>
      </c>
      <c r="I14" s="163">
        <v>0</v>
      </c>
      <c r="J14" s="184" t="s">
        <v>225</v>
      </c>
      <c r="K14" s="163"/>
      <c r="L14" s="164"/>
      <c r="M14" s="163"/>
      <c r="N14" s="164"/>
    </row>
    <row r="15" spans="1:14" ht="18" customHeight="1">
      <c r="A15" s="211" t="s">
        <v>149</v>
      </c>
      <c r="B15" s="197" t="s">
        <v>150</v>
      </c>
      <c r="C15" s="118" t="s">
        <v>151</v>
      </c>
      <c r="D15" s="119"/>
      <c r="E15" s="165">
        <v>279</v>
      </c>
      <c r="F15" s="186">
        <v>302</v>
      </c>
      <c r="G15" s="165">
        <v>315</v>
      </c>
      <c r="H15" s="186">
        <v>274</v>
      </c>
      <c r="I15" s="165">
        <v>398</v>
      </c>
      <c r="J15" s="186">
        <v>247</v>
      </c>
      <c r="K15" s="165"/>
      <c r="L15" s="95"/>
      <c r="M15" s="165"/>
      <c r="N15" s="95"/>
    </row>
    <row r="16" spans="1:14" ht="18" customHeight="1">
      <c r="A16" s="198"/>
      <c r="B16" s="198"/>
      <c r="C16" s="36" t="s">
        <v>152</v>
      </c>
      <c r="D16" s="35"/>
      <c r="E16" s="59">
        <v>309</v>
      </c>
      <c r="F16" s="179">
        <v>348</v>
      </c>
      <c r="G16" s="59">
        <v>826</v>
      </c>
      <c r="H16" s="179">
        <v>861</v>
      </c>
      <c r="I16" s="59">
        <v>4266</v>
      </c>
      <c r="J16" s="179">
        <v>4271</v>
      </c>
      <c r="K16" s="59"/>
      <c r="L16" s="92"/>
      <c r="M16" s="59"/>
      <c r="N16" s="92"/>
    </row>
    <row r="17" spans="1:15" ht="18" customHeight="1">
      <c r="A17" s="198"/>
      <c r="B17" s="198"/>
      <c r="C17" s="36" t="s">
        <v>153</v>
      </c>
      <c r="D17" s="35"/>
      <c r="E17" s="59">
        <v>59</v>
      </c>
      <c r="F17" s="183" t="s">
        <v>222</v>
      </c>
      <c r="G17" s="59">
        <v>0</v>
      </c>
      <c r="H17" s="183" t="s">
        <v>222</v>
      </c>
      <c r="I17" s="59">
        <v>0</v>
      </c>
      <c r="J17" s="183" t="s">
        <v>226</v>
      </c>
      <c r="K17" s="59"/>
      <c r="L17" s="92"/>
      <c r="M17" s="59"/>
      <c r="N17" s="92"/>
    </row>
    <row r="18" spans="1:15" ht="18" customHeight="1">
      <c r="A18" s="198"/>
      <c r="B18" s="199"/>
      <c r="C18" s="39" t="s">
        <v>154</v>
      </c>
      <c r="D18" s="26"/>
      <c r="E18" s="62">
        <v>647</v>
      </c>
      <c r="F18" s="187">
        <v>650</v>
      </c>
      <c r="G18" s="62">
        <v>1140</v>
      </c>
      <c r="H18" s="187">
        <v>1135</v>
      </c>
      <c r="I18" s="62">
        <v>4665</v>
      </c>
      <c r="J18" s="187">
        <v>4519</v>
      </c>
      <c r="K18" s="62"/>
      <c r="L18" s="166"/>
      <c r="M18" s="62"/>
      <c r="N18" s="166"/>
    </row>
    <row r="19" spans="1:15" ht="18" customHeight="1">
      <c r="A19" s="198"/>
      <c r="B19" s="197" t="s">
        <v>155</v>
      </c>
      <c r="C19" s="118" t="s">
        <v>156</v>
      </c>
      <c r="D19" s="119"/>
      <c r="E19" s="94">
        <v>213</v>
      </c>
      <c r="F19" s="188">
        <v>222</v>
      </c>
      <c r="G19" s="94">
        <v>9</v>
      </c>
      <c r="H19" s="188">
        <v>13</v>
      </c>
      <c r="I19" s="94">
        <v>38</v>
      </c>
      <c r="J19" s="188">
        <v>26</v>
      </c>
      <c r="K19" s="94"/>
      <c r="L19" s="95"/>
      <c r="M19" s="94"/>
      <c r="N19" s="95"/>
    </row>
    <row r="20" spans="1:15" ht="18" customHeight="1">
      <c r="A20" s="198"/>
      <c r="B20" s="198"/>
      <c r="C20" s="36" t="s">
        <v>157</v>
      </c>
      <c r="D20" s="35"/>
      <c r="E20" s="58">
        <v>32</v>
      </c>
      <c r="F20" s="189">
        <v>31</v>
      </c>
      <c r="G20" s="58">
        <v>12</v>
      </c>
      <c r="H20" s="189">
        <v>12</v>
      </c>
      <c r="I20" s="58">
        <v>53</v>
      </c>
      <c r="J20" s="189">
        <v>90</v>
      </c>
      <c r="K20" s="58"/>
      <c r="L20" s="92"/>
      <c r="M20" s="58"/>
      <c r="N20" s="92"/>
    </row>
    <row r="21" spans="1:15" s="171" customFormat="1" ht="18" customHeight="1">
      <c r="A21" s="198"/>
      <c r="B21" s="198"/>
      <c r="C21" s="167" t="s">
        <v>158</v>
      </c>
      <c r="D21" s="168"/>
      <c r="E21" s="169">
        <v>0</v>
      </c>
      <c r="F21" s="218" t="s">
        <v>225</v>
      </c>
      <c r="G21" s="169">
        <v>0</v>
      </c>
      <c r="H21" s="218" t="s">
        <v>222</v>
      </c>
      <c r="I21" s="169">
        <v>3060</v>
      </c>
      <c r="J21" s="190">
        <v>2889</v>
      </c>
      <c r="K21" s="169"/>
      <c r="L21" s="170"/>
      <c r="M21" s="169"/>
      <c r="N21" s="170"/>
    </row>
    <row r="22" spans="1:15" ht="18" customHeight="1">
      <c r="A22" s="198"/>
      <c r="B22" s="199"/>
      <c r="C22" s="11" t="s">
        <v>159</v>
      </c>
      <c r="D22" s="12"/>
      <c r="E22" s="62">
        <v>245</v>
      </c>
      <c r="F22" s="187">
        <v>253</v>
      </c>
      <c r="G22" s="62">
        <v>21</v>
      </c>
      <c r="H22" s="187">
        <v>25</v>
      </c>
      <c r="I22" s="62">
        <v>3151</v>
      </c>
      <c r="J22" s="187">
        <v>3005</v>
      </c>
      <c r="K22" s="62"/>
      <c r="L22" s="93"/>
      <c r="M22" s="62"/>
      <c r="N22" s="93"/>
    </row>
    <row r="23" spans="1:15" ht="18" customHeight="1">
      <c r="A23" s="198"/>
      <c r="B23" s="197" t="s">
        <v>160</v>
      </c>
      <c r="C23" s="118" t="s">
        <v>161</v>
      </c>
      <c r="D23" s="119"/>
      <c r="E23" s="94">
        <v>499</v>
      </c>
      <c r="F23" s="188">
        <v>499</v>
      </c>
      <c r="G23" s="94">
        <v>1070</v>
      </c>
      <c r="H23" s="188">
        <v>1070</v>
      </c>
      <c r="I23" s="94">
        <v>1505</v>
      </c>
      <c r="J23" s="188">
        <v>1505</v>
      </c>
      <c r="K23" s="94"/>
      <c r="L23" s="95"/>
      <c r="M23" s="94"/>
      <c r="N23" s="95"/>
    </row>
    <row r="24" spans="1:15" ht="18" customHeight="1">
      <c r="A24" s="198"/>
      <c r="B24" s="198"/>
      <c r="C24" s="36" t="s">
        <v>162</v>
      </c>
      <c r="D24" s="35"/>
      <c r="E24" s="58">
        <v>-96</v>
      </c>
      <c r="F24" s="189">
        <v>-102</v>
      </c>
      <c r="G24" s="58">
        <v>49</v>
      </c>
      <c r="H24" s="189">
        <v>41</v>
      </c>
      <c r="I24" s="58">
        <v>8</v>
      </c>
      <c r="J24" s="189">
        <v>8</v>
      </c>
      <c r="K24" s="58"/>
      <c r="L24" s="92"/>
      <c r="M24" s="58"/>
      <c r="N24" s="92"/>
    </row>
    <row r="25" spans="1:15" ht="18" customHeight="1">
      <c r="A25" s="198"/>
      <c r="B25" s="198"/>
      <c r="C25" s="36" t="s">
        <v>163</v>
      </c>
      <c r="D25" s="35"/>
      <c r="E25" s="58">
        <v>0</v>
      </c>
      <c r="F25" s="219" t="s">
        <v>225</v>
      </c>
      <c r="G25" s="58">
        <v>0</v>
      </c>
      <c r="H25" s="219" t="s">
        <v>222</v>
      </c>
      <c r="I25" s="58">
        <v>0</v>
      </c>
      <c r="J25" s="219" t="s">
        <v>226</v>
      </c>
      <c r="K25" s="58"/>
      <c r="L25" s="92"/>
      <c r="M25" s="58"/>
      <c r="N25" s="92"/>
    </row>
    <row r="26" spans="1:15" ht="18" customHeight="1">
      <c r="A26" s="198"/>
      <c r="B26" s="199"/>
      <c r="C26" s="37" t="s">
        <v>164</v>
      </c>
      <c r="D26" s="38"/>
      <c r="E26" s="60">
        <v>403</v>
      </c>
      <c r="F26" s="191">
        <v>397</v>
      </c>
      <c r="G26" s="60">
        <v>1119</v>
      </c>
      <c r="H26" s="192">
        <v>1111</v>
      </c>
      <c r="I26" s="96">
        <v>1513</v>
      </c>
      <c r="J26" s="191">
        <v>1513</v>
      </c>
      <c r="K26" s="60"/>
      <c r="L26" s="93"/>
      <c r="M26" s="60"/>
      <c r="N26" s="93"/>
    </row>
    <row r="27" spans="1:15" ht="18" customHeight="1">
      <c r="A27" s="199"/>
      <c r="B27" s="39" t="s">
        <v>165</v>
      </c>
      <c r="C27" s="26"/>
      <c r="D27" s="26"/>
      <c r="E27" s="172">
        <v>647</v>
      </c>
      <c r="F27" s="193">
        <v>650</v>
      </c>
      <c r="G27" s="62">
        <v>1140</v>
      </c>
      <c r="H27" s="187">
        <v>1135</v>
      </c>
      <c r="I27" s="172">
        <v>4665</v>
      </c>
      <c r="J27" s="187">
        <v>4519</v>
      </c>
      <c r="K27" s="62"/>
      <c r="L27" s="93"/>
      <c r="M27" s="62"/>
      <c r="N27" s="93"/>
    </row>
    <row r="28" spans="1:15" ht="18" customHeight="1">
      <c r="A28" s="197" t="s">
        <v>166</v>
      </c>
      <c r="B28" s="197" t="s">
        <v>167</v>
      </c>
      <c r="C28" s="118" t="s">
        <v>168</v>
      </c>
      <c r="D28" s="173" t="s">
        <v>41</v>
      </c>
      <c r="E28" s="94">
        <v>772</v>
      </c>
      <c r="F28" s="188">
        <v>816</v>
      </c>
      <c r="G28" s="94">
        <v>47</v>
      </c>
      <c r="H28" s="188">
        <v>49</v>
      </c>
      <c r="I28" s="94">
        <v>396</v>
      </c>
      <c r="J28" s="188">
        <v>375</v>
      </c>
      <c r="K28" s="94"/>
      <c r="L28" s="95"/>
      <c r="M28" s="94"/>
      <c r="N28" s="95"/>
    </row>
    <row r="29" spans="1:15" ht="18" customHeight="1">
      <c r="A29" s="198"/>
      <c r="B29" s="198"/>
      <c r="C29" s="36" t="s">
        <v>169</v>
      </c>
      <c r="D29" s="174" t="s">
        <v>42</v>
      </c>
      <c r="E29" s="58">
        <v>1141</v>
      </c>
      <c r="F29" s="189">
        <v>857</v>
      </c>
      <c r="G29" s="58">
        <v>13</v>
      </c>
      <c r="H29" s="189">
        <v>12</v>
      </c>
      <c r="I29" s="58">
        <v>353</v>
      </c>
      <c r="J29" s="189">
        <v>330</v>
      </c>
      <c r="K29" s="58"/>
      <c r="L29" s="92"/>
      <c r="M29" s="58"/>
      <c r="N29" s="92"/>
    </row>
    <row r="30" spans="1:15" ht="18" customHeight="1">
      <c r="A30" s="198"/>
      <c r="B30" s="198"/>
      <c r="C30" s="36" t="s">
        <v>170</v>
      </c>
      <c r="D30" s="174" t="s">
        <v>227</v>
      </c>
      <c r="E30" s="58">
        <v>92</v>
      </c>
      <c r="F30" s="189">
        <v>87</v>
      </c>
      <c r="G30" s="59">
        <v>22</v>
      </c>
      <c r="H30" s="179">
        <v>20</v>
      </c>
      <c r="I30" s="58">
        <v>43</v>
      </c>
      <c r="J30" s="189">
        <v>45</v>
      </c>
      <c r="K30" s="58"/>
      <c r="L30" s="92"/>
      <c r="M30" s="58"/>
      <c r="N30" s="92"/>
    </row>
    <row r="31" spans="1:15" ht="18" customHeight="1">
      <c r="A31" s="198"/>
      <c r="B31" s="198"/>
      <c r="C31" s="11" t="s">
        <v>171</v>
      </c>
      <c r="D31" s="175" t="s">
        <v>228</v>
      </c>
      <c r="E31" s="62">
        <v>-461</v>
      </c>
      <c r="F31" s="187">
        <v>-129</v>
      </c>
      <c r="G31" s="62">
        <v>13</v>
      </c>
      <c r="H31" s="187">
        <v>17</v>
      </c>
      <c r="I31" s="62">
        <v>0</v>
      </c>
      <c r="J31" s="187">
        <v>1</v>
      </c>
      <c r="K31" s="62"/>
      <c r="L31" s="176"/>
      <c r="M31" s="62"/>
      <c r="N31" s="166"/>
      <c r="O31" s="7"/>
    </row>
    <row r="32" spans="1:15" ht="18" customHeight="1">
      <c r="A32" s="198"/>
      <c r="B32" s="198"/>
      <c r="C32" s="118" t="s">
        <v>172</v>
      </c>
      <c r="D32" s="173" t="s">
        <v>192</v>
      </c>
      <c r="E32" s="94">
        <v>1</v>
      </c>
      <c r="F32" s="188">
        <v>0</v>
      </c>
      <c r="G32" s="94">
        <v>0</v>
      </c>
      <c r="H32" s="188">
        <v>7</v>
      </c>
      <c r="I32" s="94">
        <v>0</v>
      </c>
      <c r="J32" s="188">
        <v>0</v>
      </c>
      <c r="K32" s="94"/>
      <c r="L32" s="95"/>
      <c r="M32" s="94"/>
      <c r="N32" s="95"/>
    </row>
    <row r="33" spans="1:14" ht="18" customHeight="1">
      <c r="A33" s="198"/>
      <c r="B33" s="198"/>
      <c r="C33" s="36" t="s">
        <v>173</v>
      </c>
      <c r="D33" s="174" t="s">
        <v>229</v>
      </c>
      <c r="E33" s="58">
        <v>0</v>
      </c>
      <c r="F33" s="189">
        <v>0</v>
      </c>
      <c r="G33" s="58">
        <v>0</v>
      </c>
      <c r="H33" s="219" t="s">
        <v>226</v>
      </c>
      <c r="I33" s="58">
        <v>0</v>
      </c>
      <c r="J33" s="189">
        <v>1</v>
      </c>
      <c r="K33" s="58"/>
      <c r="L33" s="92"/>
      <c r="M33" s="58"/>
      <c r="N33" s="92"/>
    </row>
    <row r="34" spans="1:14" ht="18" customHeight="1">
      <c r="A34" s="198"/>
      <c r="B34" s="199"/>
      <c r="C34" s="11" t="s">
        <v>174</v>
      </c>
      <c r="D34" s="175" t="s">
        <v>193</v>
      </c>
      <c r="E34" s="62">
        <v>-460</v>
      </c>
      <c r="F34" s="187">
        <v>-129</v>
      </c>
      <c r="G34" s="62">
        <v>13</v>
      </c>
      <c r="H34" s="187">
        <v>24</v>
      </c>
      <c r="I34" s="62">
        <v>0</v>
      </c>
      <c r="J34" s="187">
        <v>0</v>
      </c>
      <c r="K34" s="62"/>
      <c r="L34" s="93"/>
      <c r="M34" s="62"/>
      <c r="N34" s="93"/>
    </row>
    <row r="35" spans="1:14" ht="18" customHeight="1">
      <c r="A35" s="198"/>
      <c r="B35" s="197" t="s">
        <v>175</v>
      </c>
      <c r="C35" s="118" t="s">
        <v>176</v>
      </c>
      <c r="D35" s="173" t="s">
        <v>230</v>
      </c>
      <c r="E35" s="94">
        <v>473</v>
      </c>
      <c r="F35" s="188">
        <v>213</v>
      </c>
      <c r="G35" s="94">
        <v>0</v>
      </c>
      <c r="H35" s="220" t="s">
        <v>222</v>
      </c>
      <c r="I35" s="94">
        <v>0</v>
      </c>
      <c r="J35" s="188">
        <v>0</v>
      </c>
      <c r="K35" s="94"/>
      <c r="L35" s="95"/>
      <c r="M35" s="94"/>
      <c r="N35" s="95"/>
    </row>
    <row r="36" spans="1:14" ht="18" customHeight="1">
      <c r="A36" s="198"/>
      <c r="B36" s="198"/>
      <c r="C36" s="36" t="s">
        <v>177</v>
      </c>
      <c r="D36" s="174" t="s">
        <v>194</v>
      </c>
      <c r="E36" s="58">
        <v>2</v>
      </c>
      <c r="F36" s="189">
        <v>2</v>
      </c>
      <c r="G36" s="58">
        <v>0</v>
      </c>
      <c r="H36" s="219" t="s">
        <v>226</v>
      </c>
      <c r="I36" s="58">
        <v>0</v>
      </c>
      <c r="J36" s="189">
        <v>0</v>
      </c>
      <c r="K36" s="58"/>
      <c r="L36" s="92"/>
      <c r="M36" s="58"/>
      <c r="N36" s="92"/>
    </row>
    <row r="37" spans="1:14" ht="18" customHeight="1">
      <c r="A37" s="198"/>
      <c r="B37" s="198"/>
      <c r="C37" s="36" t="s">
        <v>178</v>
      </c>
      <c r="D37" s="174" t="s">
        <v>231</v>
      </c>
      <c r="E37" s="58">
        <v>12</v>
      </c>
      <c r="F37" s="189">
        <v>82</v>
      </c>
      <c r="G37" s="58">
        <v>13</v>
      </c>
      <c r="H37" s="189">
        <v>24</v>
      </c>
      <c r="I37" s="58">
        <v>0</v>
      </c>
      <c r="J37" s="189">
        <v>0</v>
      </c>
      <c r="K37" s="58"/>
      <c r="L37" s="92"/>
      <c r="M37" s="58"/>
      <c r="N37" s="92"/>
    </row>
    <row r="38" spans="1:14" ht="18" customHeight="1">
      <c r="A38" s="198"/>
      <c r="B38" s="198"/>
      <c r="C38" s="36" t="s">
        <v>179</v>
      </c>
      <c r="D38" s="174" t="s">
        <v>232</v>
      </c>
      <c r="E38" s="58">
        <v>0</v>
      </c>
      <c r="F38" s="189">
        <v>0</v>
      </c>
      <c r="G38" s="58">
        <v>0</v>
      </c>
      <c r="H38" s="189"/>
      <c r="I38" s="58">
        <v>0</v>
      </c>
      <c r="J38" s="189">
        <v>0</v>
      </c>
      <c r="K38" s="58"/>
      <c r="L38" s="92"/>
      <c r="M38" s="58"/>
      <c r="N38" s="92"/>
    </row>
    <row r="39" spans="1:14" ht="18" customHeight="1">
      <c r="A39" s="198"/>
      <c r="B39" s="198"/>
      <c r="C39" s="36" t="s">
        <v>180</v>
      </c>
      <c r="D39" s="174" t="s">
        <v>233</v>
      </c>
      <c r="E39" s="58">
        <v>0</v>
      </c>
      <c r="F39" s="189">
        <v>0</v>
      </c>
      <c r="G39" s="58">
        <v>0</v>
      </c>
      <c r="H39" s="189"/>
      <c r="I39" s="58">
        <v>0</v>
      </c>
      <c r="J39" s="189">
        <v>0</v>
      </c>
      <c r="K39" s="58"/>
      <c r="L39" s="92"/>
      <c r="M39" s="58"/>
      <c r="N39" s="92"/>
    </row>
    <row r="40" spans="1:14" ht="18" customHeight="1">
      <c r="A40" s="198"/>
      <c r="B40" s="198"/>
      <c r="C40" s="36" t="s">
        <v>181</v>
      </c>
      <c r="D40" s="174" t="s">
        <v>195</v>
      </c>
      <c r="E40" s="58">
        <v>6</v>
      </c>
      <c r="F40" s="189">
        <v>27</v>
      </c>
      <c r="G40" s="58">
        <v>5</v>
      </c>
      <c r="H40" s="189">
        <v>8</v>
      </c>
      <c r="I40" s="58">
        <v>0</v>
      </c>
      <c r="J40" s="189">
        <v>0</v>
      </c>
      <c r="K40" s="58"/>
      <c r="L40" s="92"/>
      <c r="M40" s="58"/>
      <c r="N40" s="92"/>
    </row>
    <row r="41" spans="1:14" ht="18" customHeight="1">
      <c r="A41" s="198"/>
      <c r="B41" s="198"/>
      <c r="C41" s="130" t="s">
        <v>182</v>
      </c>
      <c r="D41" s="174" t="s">
        <v>234</v>
      </c>
      <c r="E41" s="58">
        <v>6</v>
      </c>
      <c r="F41" s="189">
        <v>55</v>
      </c>
      <c r="G41" s="58">
        <v>8</v>
      </c>
      <c r="H41" s="189">
        <v>16</v>
      </c>
      <c r="I41" s="58">
        <v>0</v>
      </c>
      <c r="J41" s="189">
        <v>0</v>
      </c>
      <c r="K41" s="58"/>
      <c r="L41" s="92"/>
      <c r="M41" s="58"/>
      <c r="N41" s="92"/>
    </row>
    <row r="42" spans="1:14" ht="18" customHeight="1">
      <c r="A42" s="198"/>
      <c r="B42" s="198"/>
      <c r="C42" s="214" t="s">
        <v>183</v>
      </c>
      <c r="D42" s="215"/>
      <c r="E42" s="59">
        <v>6</v>
      </c>
      <c r="F42" s="179">
        <v>55</v>
      </c>
      <c r="G42" s="59">
        <v>8</v>
      </c>
      <c r="H42" s="179">
        <v>16</v>
      </c>
      <c r="I42" s="59">
        <v>0</v>
      </c>
      <c r="J42" s="179">
        <v>0</v>
      </c>
      <c r="K42" s="59"/>
      <c r="L42" s="91"/>
      <c r="M42" s="59"/>
      <c r="N42" s="92"/>
    </row>
    <row r="43" spans="1:14" ht="18" customHeight="1">
      <c r="A43" s="198"/>
      <c r="B43" s="198"/>
      <c r="C43" s="36" t="s">
        <v>184</v>
      </c>
      <c r="D43" s="174" t="s">
        <v>235</v>
      </c>
      <c r="E43" s="58">
        <v>-102</v>
      </c>
      <c r="F43" s="189">
        <v>-157</v>
      </c>
      <c r="G43" s="58">
        <v>41</v>
      </c>
      <c r="H43" s="189">
        <v>25</v>
      </c>
      <c r="I43" s="58">
        <v>8</v>
      </c>
      <c r="J43" s="189">
        <v>8</v>
      </c>
      <c r="K43" s="58"/>
      <c r="L43" s="92"/>
      <c r="M43" s="58"/>
      <c r="N43" s="92"/>
    </row>
    <row r="44" spans="1:14" ht="18" customHeight="1">
      <c r="A44" s="199"/>
      <c r="B44" s="199"/>
      <c r="C44" s="11" t="s">
        <v>185</v>
      </c>
      <c r="D44" s="82" t="s">
        <v>236</v>
      </c>
      <c r="E44" s="62">
        <v>-96</v>
      </c>
      <c r="F44" s="187">
        <v>-102</v>
      </c>
      <c r="G44" s="62">
        <v>49</v>
      </c>
      <c r="H44" s="187">
        <v>41</v>
      </c>
      <c r="I44" s="62"/>
      <c r="J44" s="187">
        <v>8</v>
      </c>
      <c r="K44" s="62"/>
      <c r="L44" s="93"/>
      <c r="M44" s="62"/>
      <c r="N44" s="93"/>
    </row>
    <row r="45" spans="1:14" ht="14.1" customHeight="1">
      <c r="A45" s="194" t="s">
        <v>196</v>
      </c>
    </row>
    <row r="46" spans="1:14" ht="14.1" customHeight="1">
      <c r="A46" s="194"/>
    </row>
    <row r="47" spans="1:14">
      <c r="A47" s="17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I6:J6"/>
    <mergeCell ref="K6:L6"/>
    <mergeCell ref="M6:N6"/>
    <mergeCell ref="A8:A14"/>
    <mergeCell ref="B9:B14"/>
  </mergeCells>
  <phoneticPr fontId="15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kumamoto</cp:lastModifiedBy>
  <cp:lastPrinted>2020-09-29T01:11:47Z</cp:lastPrinted>
  <dcterms:modified xsi:type="dcterms:W3CDTF">2020-09-29T04:06:59Z</dcterms:modified>
</cp:coreProperties>
</file>