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663" activeTab="2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<sst xmlns="http://schemas.openxmlformats.org/spreadsheetml/2006/main" count="451" uniqueCount="264">
  <si>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</si>
  <si>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</si>
  <si>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</si>
  <si>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</si>
  <si>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</si>
  <si>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</si>
  <si>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</si>
  <si>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</si>
  <si>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</si>
  <si>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</si>
  <si>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</si>
  <si>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</si>
  <si>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</si>
  <si>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</si>
  <si>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</si>
  <si>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</si>
  <si>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</si>
  <si>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</si>
  <si>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</si>
  <si>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</si>
  <si>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</si>
  <si>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</si>
  <si>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</si>
  <si>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</si>
  <si>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</si>
  <si>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</si>
  <si>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</si>
  <si>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</si>
  <si>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</si>
  <si>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</si>
  <si>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</si>
  <si>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</si>
  <si>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</si>
  <si>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</si>
  <si>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</si>
  <si>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</si>
  <si>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</si>
  <si>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</si>
  <si>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</si>
  <si>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</si>
  <si>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</si>
  <si>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</si>
  <si>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</si>
  <si>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</si>
  <si>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</si>
  <si>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</si>
  <si>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</si>
  <si>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</si>
  <si>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</si>
  <si>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</si>
  <si>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</si>
  <si>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</si>
  <si>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</si>
  <si>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</si>
  <si>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</si>
  <si>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</si>
  <si>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</si>
  <si>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</si>
  <si>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</si>
  <si>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</si>
  <si>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</si>
  <si>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</si>
  <si>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</si>
  <si>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</si>
  <si>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</si>
  <si>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</si>
  <si>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</si>
  <si>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</si>
  <si>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</si>
  <si>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</si>
  <si>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</si>
  <si>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</si>
  <si>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</si>
  <si>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</si>
  <si>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</si>
  <si>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</si>
  <si>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</si>
  <si>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</si>
  <si>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</si>
  <si>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</si>
  <si>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</si>
  <si>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</si>
  <si>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</si>
  <si>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</si>
  <si>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</si>
  <si>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</si>
  <si>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</si>
  <si>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</si>
  <si>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</si>
  <si>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</si>
  <si>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</si>
  <si>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</si>
  <si>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</si>
  <si>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</si>
  <si>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</si>
  <si>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</si>
  <si>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</si>
  <si>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</si>
  <si>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</si>
  <si>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</si>
  <si>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</si>
  <si>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</si>
  <si>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</si>
  <si>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</si>
  <si>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</si>
  <si>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</si>
  <si>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</si>
  <si>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</si>
  <si>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</si>
  <si>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</si>
  <si>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</si>
  <si>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</si>
  <si>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</si>
  <si>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</si>
  <si>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</si>
  <si>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</si>
  <si>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</si>
  <si>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</si>
  <si>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</si>
  <si>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</si>
  <si>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</si>
  <si>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</si>
  <si>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</si>
  <si>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</si>
  <si>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</si>
  <si>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</si>
  <si>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</si>
  <si>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</si>
  <si>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</si>
  <si>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</si>
  <si>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</si>
  <si>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</si>
  <si>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</si>
  <si>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</si>
  <si>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</si>
  <si>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</si>
  <si>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</si>
  <si>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</si>
  <si>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</si>
  <si>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</si>
  <si>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</si>
  <si>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</si>
  <si>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</si>
  <si>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</si>
  <si>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</si>
  <si>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</si>
  <si>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</si>
  <si>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</si>
  <si>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</si>
  <si>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</si>
  <si>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</si>
  <si>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</si>
  <si>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</si>
  <si>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</si>
  <si>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</si>
  <si>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</si>
  <si>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</si>
  <si>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</si>
  <si>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</si>
  <si>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</si>
  <si>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</si>
  <si>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</si>
  <si>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</si>
  <si>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</si>
  <si>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</si>
  <si>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</si>
  <si>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</si>
  <si>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</si>
  <si>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</si>
  <si>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</si>
  <si>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</si>
  <si>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</si>
  <si>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</si>
  <si>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</si>
  <si>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</si>
  <si>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</si>
  <si>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</si>
  <si>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</si>
  <si>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</si>
  <si>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</si>
  <si>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</si>
  <si>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</si>
  <si>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</si>
  <si>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</si>
  <si>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</si>
  <si>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</si>
  <si>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</si>
  <si>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</si>
  <si>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</si>
  <si>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</si>
  <si>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</si>
  <si>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</si>
  <si>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</si>
  <si>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</si>
  <si>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</si>
  <si>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</si>
  <si>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</si>
  <si>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</si>
  <si>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</si>
  <si>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</si>
  <si>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</si>
  <si>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</si>
  <si>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</si>
  <si>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</si>
  <si>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</si>
  <si>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</si>
  <si>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</si>
  <si>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</si>
  <si>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</si>
  <si>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</si>
  <si>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</si>
  <si>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</si>
  <si>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</si>
  <si>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</si>
  <si>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</si>
  <si>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</si>
  <si>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</si>
  <si>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</si>
  <si>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</si>
  <si>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</si>
  <si>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</si>
  <si>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</si>
  <si>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</si>
  <si>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</si>
  <si>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</si>
  <si>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</si>
  <si>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</si>
  <si>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</si>
  <si>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</si>
  <si>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</si>
  <si>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</si>
  <si>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</si>
  <si>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</si>
  <si>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</si>
  <si>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</si>
  <si>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</si>
  <si>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</si>
  <si>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</si>
  <si>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</si>
  <si>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</si>
  <si>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</si>
  <si>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</si>
  <si>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</si>
  <si>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</si>
  <si>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</si>
  <si>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</si>
  <si>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</si>
  <si>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</si>
  <si>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</si>
  <si>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電気事業</t>
  </si>
  <si>
    <t>工業用水道事業</t>
  </si>
  <si>
    <t>病院事業</t>
  </si>
  <si>
    <t>港湾施設整備事業</t>
  </si>
  <si>
    <t>臨海工業地帯造成事業</t>
  </si>
  <si>
    <t>流通業務団地造成事業</t>
  </si>
  <si>
    <t>特定環境保全公共下水道事業</t>
  </si>
  <si>
    <t>農業集落排水事業</t>
  </si>
  <si>
    <t>大分県</t>
  </si>
  <si>
    <t>30年度</t>
  </si>
  <si>
    <t>大分県土地開発公社</t>
  </si>
  <si>
    <t>大分県住宅供給公社</t>
  </si>
  <si>
    <t>大分高速鉄道保有（株）</t>
  </si>
  <si>
    <t>大分ブランドクリエイト（株）</t>
  </si>
  <si>
    <t>-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</si>
</sst>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 shrinkToFit="1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on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0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8" applyNumberFormat="1" applyFon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8" applyNumberFormat="1" applyFon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Font="1" applyBorder="1" applyAlignment="1">
      <alignment vertical="center"/>
    </xf>
    <xf numFmtId="218" fontId="0" fillId="0" borderId="63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33" borderId="30" xfId="48" applyNumberFormat="1" applyFon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217" fontId="0" fillId="33" borderId="25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25" xfId="0" applyNumberFormat="1" applyFont="1" applyFill="1" applyBorder="1" applyAlignment="1" quotePrefix="1">
      <alignment horizontal="right" vertical="center"/>
    </xf>
    <xf numFmtId="217" fontId="0" fillId="33" borderId="66" xfId="48" applyNumberFormat="1" applyFont="1" applyFill="1" applyBorder="1" applyAlignment="1">
      <alignment vertical="center"/>
    </xf>
    <xf numFmtId="217" fontId="0" fillId="0" borderId="66" xfId="48" applyNumberFormat="1" applyFont="1" applyFill="1" applyBorder="1" applyAlignment="1">
      <alignment vertical="center"/>
    </xf>
    <xf numFmtId="217" fontId="0" fillId="33" borderId="50" xfId="48" applyNumberFormat="1" applyFont="1" applyFill="1" applyBorder="1" applyAlignment="1">
      <alignment vertical="center"/>
    </xf>
    <xf numFmtId="217" fontId="0" fillId="33" borderId="25" xfId="0" applyNumberFormat="1" applyFill="1" applyBorder="1" applyAlignment="1" quotePrefix="1">
      <alignment horizontal="right" vertical="center"/>
    </xf>
    <xf numFmtId="217" fontId="0" fillId="0" borderId="50" xfId="48" applyNumberFormat="1" applyFont="1" applyFill="1" applyBorder="1" applyAlignment="1">
      <alignment vertical="center"/>
    </xf>
    <xf numFmtId="217" fontId="0" fillId="33" borderId="31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33" borderId="49" xfId="48" applyNumberFormat="1" applyFont="1" applyFill="1" applyBorder="1" applyAlignment="1">
      <alignment vertical="center"/>
    </xf>
    <xf numFmtId="217" fontId="0" fillId="0" borderId="49" xfId="48" applyNumberFormat="1" applyFont="1" applyFill="1" applyBorder="1" applyAlignment="1">
      <alignment vertical="center"/>
    </xf>
    <xf numFmtId="217" fontId="0" fillId="33" borderId="31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66" xfId="48" applyNumberFormat="1" applyBorder="1" applyAlignment="1">
      <alignment vertical="center"/>
    </xf>
    <xf numFmtId="217" fontId="0" fillId="0" borderId="70" xfId="48" applyNumberFormat="1" applyFont="1" applyBorder="1" applyAlignment="1" quotePrefix="1">
      <alignment horizontal="right" vertical="center"/>
    </xf>
    <xf numFmtId="217" fontId="0" fillId="0" borderId="26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54" xfId="48" applyNumberForma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7" fontId="0" fillId="0" borderId="73" xfId="48" applyNumberFormat="1" applyBorder="1" applyAlignment="1">
      <alignment vertical="center"/>
    </xf>
    <xf numFmtId="41" fontId="0" fillId="33" borderId="20" xfId="0" applyNumberFormat="1" applyFill="1" applyBorder="1" applyAlignment="1">
      <alignment horizontal="centerContinuous" vertical="center"/>
    </xf>
    <xf numFmtId="41" fontId="0" fillId="33" borderId="19" xfId="0" applyNumberFormat="1" applyFill="1" applyBorder="1" applyAlignment="1">
      <alignment horizontal="centerContinuous" vertical="center"/>
    </xf>
    <xf numFmtId="217" fontId="0" fillId="0" borderId="74" xfId="48" applyNumberFormat="1" applyBorder="1" applyAlignment="1">
      <alignment horizontal="center" vertical="center"/>
    </xf>
    <xf numFmtId="217" fontId="0" fillId="0" borderId="26" xfId="48" applyNumberFormat="1" applyBorder="1" applyAlignment="1">
      <alignment horizontal="center" vertical="center"/>
    </xf>
    <xf numFmtId="217" fontId="0" fillId="0" borderId="70" xfId="48" applyNumberFormat="1" applyBorder="1" applyAlignment="1">
      <alignment horizontal="center" vertical="center"/>
    </xf>
    <xf numFmtId="217" fontId="0" fillId="0" borderId="73" xfId="48" applyNumberFormat="1" applyBorder="1" applyAlignment="1">
      <alignment horizontal="center" vertical="center"/>
    </xf>
    <xf numFmtId="217" fontId="0" fillId="0" borderId="75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21" xfId="48" applyNumberFormat="1" applyFill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65" xfId="48" applyNumberFormat="1" applyFont="1" applyBorder="1" applyAlignment="1">
      <alignment vertical="center"/>
    </xf>
    <xf numFmtId="217" fontId="0" fillId="0" borderId="76" xfId="48" applyNumberFormat="1" applyBorder="1" applyAlignment="1">
      <alignment vertical="center"/>
    </xf>
    <xf numFmtId="217" fontId="0" fillId="33" borderId="70" xfId="48" applyNumberFormat="1" applyFont="1" applyFill="1" applyBorder="1" applyAlignment="1">
      <alignment vertical="center"/>
    </xf>
    <xf numFmtId="217" fontId="0" fillId="0" borderId="77" xfId="48" applyNumberFormat="1" applyFont="1" applyBorder="1" applyAlignment="1">
      <alignment vertical="center"/>
    </xf>
    <xf numFmtId="217" fontId="52" fillId="0" borderId="21" xfId="48" applyNumberFormat="1" applyFont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41" xfId="0" applyNumberFormat="1" applyFill="1" applyBorder="1" applyAlignment="1" quotePrefix="1">
      <alignment horizontal="right"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8" xfId="48" applyNumberFormat="1" applyFont="1" applyBorder="1" applyAlignment="1">
      <alignment vertical="center" textRotation="255"/>
    </xf>
    <xf numFmtId="224" fontId="16" fillId="0" borderId="79" xfId="48" applyNumberFormat="1" applyFont="1" applyBorder="1" applyAlignment="1">
      <alignment vertical="center" textRotation="255"/>
    </xf>
    <xf numFmtId="224" fontId="16" fillId="0" borderId="80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14" fillId="0" borderId="79" xfId="61" applyFont="1" applyBorder="1" applyAlignment="1">
      <alignment vertical="center" textRotation="255"/>
      <protection/>
    </xf>
    <xf numFmtId="0" fontId="14" fillId="0" borderId="80" xfId="61" applyFont="1" applyBorder="1" applyAlignment="1">
      <alignment vertical="center" textRotation="255"/>
      <protection/>
    </xf>
    <xf numFmtId="0" fontId="14" fillId="0" borderId="79" xfId="61" applyFont="1" applyBorder="1" applyAlignment="1">
      <alignment vertical="center"/>
      <protection/>
    </xf>
    <xf numFmtId="0" fontId="14" fillId="0" borderId="80" xfId="61" applyFont="1" applyBorder="1" applyAlignment="1">
      <alignment vertical="center"/>
      <protection/>
    </xf>
    <xf numFmtId="217" fontId="0" fillId="0" borderId="40" xfId="48" applyNumberFormat="1" applyFont="1" applyFill="1" applyBorder="1" applyAlignment="1">
      <alignment vertical="center"/>
    </xf>
    <xf numFmtId="217" fontId="0" fillId="0" borderId="18" xfId="0" applyNumberForma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66" xfId="0" applyNumberFormat="1" applyFont="1" applyFill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33" borderId="50" xfId="48" applyNumberFormat="1" applyFont="1" applyFill="1" applyBorder="1" applyAlignment="1">
      <alignment vertical="center"/>
    </xf>
    <xf numFmtId="217" fontId="0" fillId="33" borderId="66" xfId="0" applyNumberFormat="1" applyFill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50" xfId="48" applyNumberFormat="1" applyFont="1" applyBorder="1" applyAlignment="1">
      <alignment vertical="center"/>
    </xf>
    <xf numFmtId="217" fontId="0" fillId="0" borderId="6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8" xfId="0" applyNumberFormat="1" applyBorder="1" applyAlignment="1">
      <alignment horizontal="center" vertical="center" textRotation="255"/>
    </xf>
    <xf numFmtId="217" fontId="0" fillId="0" borderId="50" xfId="48" applyNumberFormat="1" applyBorder="1" applyAlignment="1">
      <alignment vertical="center"/>
    </xf>
    <xf numFmtId="41" fontId="0" fillId="33" borderId="20" xfId="0" applyNumberFormat="1" applyFill="1" applyBorder="1" applyAlignment="1">
      <alignment horizontal="center" vertical="center"/>
    </xf>
    <xf numFmtId="41" fontId="0" fillId="33" borderId="64" xfId="0" applyNumberFormat="1" applyFill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46" sqref="H46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257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7" t="s">
        <v>88</v>
      </c>
      <c r="B9" s="287" t="s">
        <v>90</v>
      </c>
      <c r="C9" s="55" t="s">
        <v>4</v>
      </c>
      <c r="D9" s="56"/>
      <c r="E9" s="56"/>
      <c r="F9" s="65">
        <v>128000</v>
      </c>
      <c r="G9" s="75">
        <f>F9/$F$27*100</f>
        <v>19.501344526292534</v>
      </c>
      <c r="H9" s="66">
        <v>127600</v>
      </c>
      <c r="I9" s="80">
        <f>(F9/H9-1)*100</f>
        <v>0.31347962382444194</v>
      </c>
      <c r="K9" s="106"/>
    </row>
    <row r="10" spans="1:9" ht="18" customHeight="1">
      <c r="A10" s="288"/>
      <c r="B10" s="288"/>
      <c r="C10" s="7"/>
      <c r="D10" s="52" t="s">
        <v>23</v>
      </c>
      <c r="E10" s="53"/>
      <c r="F10" s="67">
        <f>SUM(F11:F13)</f>
        <v>37931</v>
      </c>
      <c r="G10" s="76">
        <f aca="true" t="shared" si="0" ref="G10:G27">F10/$F$27*100</f>
        <v>5.778949212709391</v>
      </c>
      <c r="H10" s="68">
        <v>39641</v>
      </c>
      <c r="I10" s="81">
        <f>(F10/H10-1)*100</f>
        <v>-4.313715597487455</v>
      </c>
    </row>
    <row r="11" spans="1:9" ht="18" customHeight="1">
      <c r="A11" s="288"/>
      <c r="B11" s="288"/>
      <c r="C11" s="7"/>
      <c r="D11" s="16"/>
      <c r="E11" s="23" t="s">
        <v>24</v>
      </c>
      <c r="F11" s="69">
        <v>34477</v>
      </c>
      <c r="G11" s="77">
        <f t="shared" si="0"/>
        <v>5.252717619007717</v>
      </c>
      <c r="H11" s="70">
        <v>35009</v>
      </c>
      <c r="I11" s="82">
        <f aca="true" t="shared" si="1" ref="I11:I27">(F11/H11-1)*100</f>
        <v>-1.5196092433374275</v>
      </c>
    </row>
    <row r="12" spans="1:9" ht="18" customHeight="1">
      <c r="A12" s="288"/>
      <c r="B12" s="288"/>
      <c r="C12" s="7"/>
      <c r="D12" s="16"/>
      <c r="E12" s="23" t="s">
        <v>25</v>
      </c>
      <c r="F12" s="69">
        <v>3299</v>
      </c>
      <c r="G12" s="77">
        <f t="shared" si="0"/>
        <v>0.5026166843143678</v>
      </c>
      <c r="H12" s="70">
        <v>4362</v>
      </c>
      <c r="I12" s="82">
        <f t="shared" si="1"/>
        <v>-24.369555249885376</v>
      </c>
    </row>
    <row r="13" spans="1:9" ht="18" customHeight="1">
      <c r="A13" s="288"/>
      <c r="B13" s="288"/>
      <c r="C13" s="7"/>
      <c r="D13" s="33"/>
      <c r="E13" s="23" t="s">
        <v>26</v>
      </c>
      <c r="F13" s="69">
        <v>155</v>
      </c>
      <c r="G13" s="77">
        <f t="shared" si="0"/>
        <v>0.023614909387307367</v>
      </c>
      <c r="H13" s="70">
        <v>270</v>
      </c>
      <c r="I13" s="82">
        <f t="shared" si="1"/>
        <v>-42.592592592592595</v>
      </c>
    </row>
    <row r="14" spans="1:9" ht="18" customHeight="1">
      <c r="A14" s="288"/>
      <c r="B14" s="288"/>
      <c r="C14" s="7"/>
      <c r="D14" s="61" t="s">
        <v>27</v>
      </c>
      <c r="E14" s="51"/>
      <c r="F14" s="67">
        <f>SUM(F15:F16)</f>
        <v>25426</v>
      </c>
      <c r="G14" s="75">
        <f t="shared" si="0"/>
        <v>3.873759265043078</v>
      </c>
      <c r="H14" s="66">
        <v>25181</v>
      </c>
      <c r="I14" s="83">
        <f t="shared" si="1"/>
        <v>0.9729558000079352</v>
      </c>
    </row>
    <row r="15" spans="1:9" ht="18" customHeight="1">
      <c r="A15" s="288"/>
      <c r="B15" s="288"/>
      <c r="C15" s="7"/>
      <c r="D15" s="16"/>
      <c r="E15" s="23" t="s">
        <v>28</v>
      </c>
      <c r="F15" s="69">
        <v>1083</v>
      </c>
      <c r="G15" s="77">
        <f t="shared" si="0"/>
        <v>0.16499965720292825</v>
      </c>
      <c r="H15" s="70">
        <v>1071</v>
      </c>
      <c r="I15" s="82">
        <f t="shared" si="1"/>
        <v>1.1204481792717047</v>
      </c>
    </row>
    <row r="16" spans="1:11" ht="18" customHeight="1">
      <c r="A16" s="288"/>
      <c r="B16" s="288"/>
      <c r="C16" s="7"/>
      <c r="D16" s="16"/>
      <c r="E16" s="29" t="s">
        <v>29</v>
      </c>
      <c r="F16" s="67">
        <v>24343</v>
      </c>
      <c r="G16" s="76">
        <f t="shared" si="0"/>
        <v>3.70875960784015</v>
      </c>
      <c r="H16" s="68">
        <v>24110</v>
      </c>
      <c r="I16" s="81">
        <f t="shared" si="1"/>
        <v>0.9664039817503189</v>
      </c>
      <c r="K16" s="107"/>
    </row>
    <row r="17" spans="1:9" ht="18" customHeight="1">
      <c r="A17" s="288"/>
      <c r="B17" s="288"/>
      <c r="C17" s="7"/>
      <c r="D17" s="290" t="s">
        <v>30</v>
      </c>
      <c r="E17" s="291"/>
      <c r="F17" s="67">
        <v>36179</v>
      </c>
      <c r="G17" s="76">
        <f t="shared" si="0"/>
        <v>5.512024559505763</v>
      </c>
      <c r="H17" s="68">
        <v>32719</v>
      </c>
      <c r="I17" s="81">
        <f t="shared" si="1"/>
        <v>10.574895320761634</v>
      </c>
    </row>
    <row r="18" spans="1:9" ht="18" customHeight="1">
      <c r="A18" s="288"/>
      <c r="B18" s="288"/>
      <c r="C18" s="7"/>
      <c r="D18" s="292" t="s">
        <v>94</v>
      </c>
      <c r="E18" s="293"/>
      <c r="F18" s="69">
        <v>2438</v>
      </c>
      <c r="G18" s="77">
        <f t="shared" si="0"/>
        <v>0.37143967152422813</v>
      </c>
      <c r="H18" s="70">
        <v>2467</v>
      </c>
      <c r="I18" s="82">
        <f t="shared" si="1"/>
        <v>-1.1755168220510703</v>
      </c>
    </row>
    <row r="19" spans="1:26" ht="18" customHeight="1">
      <c r="A19" s="288"/>
      <c r="B19" s="288"/>
      <c r="C19" s="10"/>
      <c r="D19" s="292" t="s">
        <v>95</v>
      </c>
      <c r="E19" s="293"/>
      <c r="F19" s="69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88"/>
      <c r="B20" s="288"/>
      <c r="C20" s="44" t="s">
        <v>5</v>
      </c>
      <c r="D20" s="43"/>
      <c r="E20" s="43"/>
      <c r="F20" s="69">
        <v>22909</v>
      </c>
      <c r="G20" s="77">
        <f t="shared" si="0"/>
        <v>3.4902836074440287</v>
      </c>
      <c r="H20" s="70">
        <v>21846</v>
      </c>
      <c r="I20" s="82">
        <f t="shared" si="1"/>
        <v>4.865879337178436</v>
      </c>
    </row>
    <row r="21" spans="1:9" ht="18" customHeight="1">
      <c r="A21" s="288"/>
      <c r="B21" s="288"/>
      <c r="C21" s="44" t="s">
        <v>6</v>
      </c>
      <c r="D21" s="43"/>
      <c r="E21" s="43"/>
      <c r="F21" s="69">
        <v>172000</v>
      </c>
      <c r="G21" s="77">
        <f t="shared" si="0"/>
        <v>26.204931707205592</v>
      </c>
      <c r="H21" s="70">
        <v>167700</v>
      </c>
      <c r="I21" s="82">
        <f t="shared" si="1"/>
        <v>2.564102564102555</v>
      </c>
    </row>
    <row r="22" spans="1:9" ht="18" customHeight="1">
      <c r="A22" s="288"/>
      <c r="B22" s="288"/>
      <c r="C22" s="44" t="s">
        <v>31</v>
      </c>
      <c r="D22" s="43"/>
      <c r="E22" s="43"/>
      <c r="F22" s="69">
        <v>7584</v>
      </c>
      <c r="G22" s="77">
        <f t="shared" si="0"/>
        <v>1.1554546631828326</v>
      </c>
      <c r="H22" s="70">
        <v>7836</v>
      </c>
      <c r="I22" s="82">
        <f t="shared" si="1"/>
        <v>-3.215926493108734</v>
      </c>
    </row>
    <row r="23" spans="1:9" ht="18" customHeight="1">
      <c r="A23" s="288"/>
      <c r="B23" s="288"/>
      <c r="C23" s="44" t="s">
        <v>7</v>
      </c>
      <c r="D23" s="43"/>
      <c r="E23" s="43"/>
      <c r="F23" s="69">
        <v>107862</v>
      </c>
      <c r="G23" s="77">
        <f t="shared" si="0"/>
        <v>16.43323455699192</v>
      </c>
      <c r="H23" s="70">
        <v>105478</v>
      </c>
      <c r="I23" s="82">
        <f t="shared" si="1"/>
        <v>2.2601869584178758</v>
      </c>
    </row>
    <row r="24" spans="1:9" ht="18" customHeight="1">
      <c r="A24" s="288"/>
      <c r="B24" s="288"/>
      <c r="C24" s="44" t="s">
        <v>32</v>
      </c>
      <c r="D24" s="43"/>
      <c r="E24" s="43"/>
      <c r="F24" s="69">
        <v>1797</v>
      </c>
      <c r="G24" s="77">
        <f t="shared" si="0"/>
        <v>0.2737805946386538</v>
      </c>
      <c r="H24" s="70">
        <v>1832</v>
      </c>
      <c r="I24" s="82">
        <f t="shared" si="1"/>
        <v>-1.9104803493449785</v>
      </c>
    </row>
    <row r="25" spans="1:9" ht="18" customHeight="1">
      <c r="A25" s="288"/>
      <c r="B25" s="288"/>
      <c r="C25" s="44" t="s">
        <v>8</v>
      </c>
      <c r="D25" s="43"/>
      <c r="E25" s="43"/>
      <c r="F25" s="69">
        <v>84510</v>
      </c>
      <c r="G25" s="77">
        <f t="shared" si="0"/>
        <v>12.875458014976424</v>
      </c>
      <c r="H25" s="70">
        <v>79824</v>
      </c>
      <c r="I25" s="82">
        <f t="shared" si="1"/>
        <v>5.870414912808175</v>
      </c>
    </row>
    <row r="26" spans="1:9" ht="18" customHeight="1">
      <c r="A26" s="288"/>
      <c r="B26" s="288"/>
      <c r="C26" s="45" t="s">
        <v>9</v>
      </c>
      <c r="D26" s="46"/>
      <c r="E26" s="46"/>
      <c r="F26" s="71">
        <v>131703</v>
      </c>
      <c r="G26" s="78">
        <f t="shared" si="0"/>
        <v>20.065512329268014</v>
      </c>
      <c r="H26" s="72">
        <v>135832</v>
      </c>
      <c r="I26" s="84">
        <f t="shared" si="1"/>
        <v>-3.039784439601856</v>
      </c>
    </row>
    <row r="27" spans="1:9" ht="18" customHeight="1">
      <c r="A27" s="288"/>
      <c r="B27" s="289"/>
      <c r="C27" s="47" t="s">
        <v>10</v>
      </c>
      <c r="D27" s="31"/>
      <c r="E27" s="31"/>
      <c r="F27" s="73">
        <f>SUM(F9,F20:F26)</f>
        <v>656365</v>
      </c>
      <c r="G27" s="79">
        <f t="shared" si="0"/>
        <v>100</v>
      </c>
      <c r="H27" s="73">
        <f>SUM(H9,H20:H26)</f>
        <v>647948</v>
      </c>
      <c r="I27" s="85">
        <f t="shared" si="1"/>
        <v>1.299023995752746</v>
      </c>
    </row>
    <row r="28" spans="1:9" ht="18" customHeight="1">
      <c r="A28" s="288"/>
      <c r="B28" s="287" t="s">
        <v>89</v>
      </c>
      <c r="C28" s="55" t="s">
        <v>11</v>
      </c>
      <c r="D28" s="56"/>
      <c r="E28" s="56"/>
      <c r="F28" s="65">
        <f>SUM(F29:F31)</f>
        <v>320052</v>
      </c>
      <c r="G28" s="75">
        <f>F28/$F$45*100</f>
        <v>48.761283736945146</v>
      </c>
      <c r="H28" s="65">
        <v>317913</v>
      </c>
      <c r="I28" s="86">
        <f>(F28/H28-1)*100</f>
        <v>0.6728255843579944</v>
      </c>
    </row>
    <row r="29" spans="1:9" ht="18" customHeight="1">
      <c r="A29" s="288"/>
      <c r="B29" s="288"/>
      <c r="C29" s="7"/>
      <c r="D29" s="30" t="s">
        <v>12</v>
      </c>
      <c r="E29" s="43"/>
      <c r="F29" s="69">
        <v>156131</v>
      </c>
      <c r="G29" s="77">
        <f aca="true" t="shared" si="2" ref="G29:G45">F29/$F$45*100</f>
        <v>23.787222048707655</v>
      </c>
      <c r="H29" s="69">
        <v>154452</v>
      </c>
      <c r="I29" s="87">
        <f aca="true" t="shared" si="3" ref="I29:I45">(F29/H29-1)*100</f>
        <v>1.0870691217983675</v>
      </c>
    </row>
    <row r="30" spans="1:9" ht="18" customHeight="1">
      <c r="A30" s="288"/>
      <c r="B30" s="288"/>
      <c r="C30" s="7"/>
      <c r="D30" s="30" t="s">
        <v>33</v>
      </c>
      <c r="E30" s="43"/>
      <c r="F30" s="69">
        <v>85707</v>
      </c>
      <c r="G30" s="77">
        <f t="shared" si="2"/>
        <v>13.05782605714808</v>
      </c>
      <c r="H30" s="69">
        <v>83012</v>
      </c>
      <c r="I30" s="87">
        <f t="shared" si="3"/>
        <v>3.2465185756276105</v>
      </c>
    </row>
    <row r="31" spans="1:9" ht="18" customHeight="1">
      <c r="A31" s="288"/>
      <c r="B31" s="288"/>
      <c r="C31" s="19"/>
      <c r="D31" s="30" t="s">
        <v>13</v>
      </c>
      <c r="E31" s="43"/>
      <c r="F31" s="69">
        <v>78214</v>
      </c>
      <c r="G31" s="77">
        <f t="shared" si="2"/>
        <v>11.916235631089409</v>
      </c>
      <c r="H31" s="69">
        <v>80449</v>
      </c>
      <c r="I31" s="87">
        <f t="shared" si="3"/>
        <v>-2.7781575905231892</v>
      </c>
    </row>
    <row r="32" spans="1:9" ht="18" customHeight="1">
      <c r="A32" s="288"/>
      <c r="B32" s="288"/>
      <c r="C32" s="50" t="s">
        <v>14</v>
      </c>
      <c r="D32" s="51"/>
      <c r="E32" s="51"/>
      <c r="F32" s="65">
        <v>177060</v>
      </c>
      <c r="G32" s="75">
        <f t="shared" si="2"/>
        <v>26.975844233010598</v>
      </c>
      <c r="H32" s="65">
        <v>168379</v>
      </c>
      <c r="I32" s="86">
        <f t="shared" si="3"/>
        <v>5.155631046626952</v>
      </c>
    </row>
    <row r="33" spans="1:9" ht="18" customHeight="1">
      <c r="A33" s="288"/>
      <c r="B33" s="288"/>
      <c r="C33" s="7"/>
      <c r="D33" s="30" t="s">
        <v>15</v>
      </c>
      <c r="E33" s="43"/>
      <c r="F33" s="69">
        <v>21805</v>
      </c>
      <c r="G33" s="77">
        <f t="shared" si="2"/>
        <v>3.3220845109047556</v>
      </c>
      <c r="H33" s="69">
        <v>21999</v>
      </c>
      <c r="I33" s="87">
        <f t="shared" si="3"/>
        <v>-0.8818582662848296</v>
      </c>
    </row>
    <row r="34" spans="1:9" ht="18" customHeight="1">
      <c r="A34" s="288"/>
      <c r="B34" s="288"/>
      <c r="C34" s="7"/>
      <c r="D34" s="30" t="s">
        <v>34</v>
      </c>
      <c r="E34" s="43"/>
      <c r="F34" s="69">
        <v>2515</v>
      </c>
      <c r="G34" s="77">
        <f t="shared" si="2"/>
        <v>0.383170949090826</v>
      </c>
      <c r="H34" s="69">
        <v>2376</v>
      </c>
      <c r="I34" s="87">
        <f t="shared" si="3"/>
        <v>5.850168350168361</v>
      </c>
    </row>
    <row r="35" spans="1:9" ht="18" customHeight="1">
      <c r="A35" s="288"/>
      <c r="B35" s="288"/>
      <c r="C35" s="7"/>
      <c r="D35" s="30" t="s">
        <v>35</v>
      </c>
      <c r="E35" s="43"/>
      <c r="F35" s="69">
        <v>102341</v>
      </c>
      <c r="G35" s="77">
        <f t="shared" si="2"/>
        <v>15.59208672004144</v>
      </c>
      <c r="H35" s="69">
        <v>91766</v>
      </c>
      <c r="I35" s="87">
        <f t="shared" si="3"/>
        <v>11.523875945339235</v>
      </c>
    </row>
    <row r="36" spans="1:9" ht="18" customHeight="1">
      <c r="A36" s="288"/>
      <c r="B36" s="288"/>
      <c r="C36" s="7"/>
      <c r="D36" s="30" t="s">
        <v>36</v>
      </c>
      <c r="E36" s="43"/>
      <c r="F36" s="69">
        <v>9</v>
      </c>
      <c r="G36" s="77">
        <f t="shared" si="2"/>
        <v>0.0013711882870049439</v>
      </c>
      <c r="H36" s="69">
        <v>3</v>
      </c>
      <c r="I36" s="87">
        <f t="shared" si="3"/>
        <v>200</v>
      </c>
    </row>
    <row r="37" spans="1:9" ht="18" customHeight="1">
      <c r="A37" s="288"/>
      <c r="B37" s="288"/>
      <c r="C37" s="7"/>
      <c r="D37" s="30" t="s">
        <v>16</v>
      </c>
      <c r="E37" s="43"/>
      <c r="F37" s="69">
        <v>3340</v>
      </c>
      <c r="G37" s="77">
        <f t="shared" si="2"/>
        <v>0.5088632087329459</v>
      </c>
      <c r="H37" s="69">
        <v>3573</v>
      </c>
      <c r="I37" s="87">
        <f t="shared" si="3"/>
        <v>-6.5211307024909075</v>
      </c>
    </row>
    <row r="38" spans="1:9" ht="18" customHeight="1">
      <c r="A38" s="288"/>
      <c r="B38" s="288"/>
      <c r="C38" s="19"/>
      <c r="D38" s="30" t="s">
        <v>37</v>
      </c>
      <c r="E38" s="43"/>
      <c r="F38" s="69">
        <v>46878</v>
      </c>
      <c r="G38" s="77">
        <f t="shared" si="2"/>
        <v>7.142062724246418</v>
      </c>
      <c r="H38" s="69">
        <v>48490</v>
      </c>
      <c r="I38" s="87">
        <f t="shared" si="3"/>
        <v>-3.324396782841821</v>
      </c>
    </row>
    <row r="39" spans="1:9" ht="18" customHeight="1">
      <c r="A39" s="288"/>
      <c r="B39" s="288"/>
      <c r="C39" s="50" t="s">
        <v>17</v>
      </c>
      <c r="D39" s="51"/>
      <c r="E39" s="51"/>
      <c r="F39" s="65">
        <f>F40+F43</f>
        <v>159253</v>
      </c>
      <c r="G39" s="75">
        <f t="shared" si="2"/>
        <v>24.262872030044257</v>
      </c>
      <c r="H39" s="65">
        <v>161656</v>
      </c>
      <c r="I39" s="86">
        <f t="shared" si="3"/>
        <v>-1.486489830256843</v>
      </c>
    </row>
    <row r="40" spans="1:9" ht="18" customHeight="1">
      <c r="A40" s="288"/>
      <c r="B40" s="288"/>
      <c r="C40" s="7"/>
      <c r="D40" s="52" t="s">
        <v>18</v>
      </c>
      <c r="E40" s="53"/>
      <c r="F40" s="67">
        <v>140102</v>
      </c>
      <c r="G40" s="76">
        <f t="shared" si="2"/>
        <v>21.345135709551847</v>
      </c>
      <c r="H40" s="67">
        <v>139239</v>
      </c>
      <c r="I40" s="88">
        <f t="shared" si="3"/>
        <v>0.619797614174189</v>
      </c>
    </row>
    <row r="41" spans="1:9" ht="18" customHeight="1">
      <c r="A41" s="288"/>
      <c r="B41" s="288"/>
      <c r="C41" s="7"/>
      <c r="D41" s="16"/>
      <c r="E41" s="103" t="s">
        <v>92</v>
      </c>
      <c r="F41" s="69">
        <v>105117</v>
      </c>
      <c r="G41" s="77">
        <f t="shared" si="2"/>
        <v>16.01502212945541</v>
      </c>
      <c r="H41" s="69">
        <v>98979</v>
      </c>
      <c r="I41" s="89">
        <f t="shared" si="3"/>
        <v>6.201315430545873</v>
      </c>
    </row>
    <row r="42" spans="1:9" ht="18" customHeight="1">
      <c r="A42" s="288"/>
      <c r="B42" s="288"/>
      <c r="C42" s="7"/>
      <c r="D42" s="33"/>
      <c r="E42" s="32" t="s">
        <v>38</v>
      </c>
      <c r="F42" s="69">
        <v>34985</v>
      </c>
      <c r="G42" s="77">
        <f t="shared" si="2"/>
        <v>5.330113580096441</v>
      </c>
      <c r="H42" s="69">
        <v>40260</v>
      </c>
      <c r="I42" s="89">
        <f t="shared" si="3"/>
        <v>-13.1023348236463</v>
      </c>
    </row>
    <row r="43" spans="1:9" ht="18" customHeight="1">
      <c r="A43" s="288"/>
      <c r="B43" s="288"/>
      <c r="C43" s="7"/>
      <c r="D43" s="30" t="s">
        <v>39</v>
      </c>
      <c r="E43" s="54"/>
      <c r="F43" s="69">
        <v>19151</v>
      </c>
      <c r="G43" s="77">
        <f t="shared" si="2"/>
        <v>2.917736320492409</v>
      </c>
      <c r="H43" s="69">
        <v>22417</v>
      </c>
      <c r="I43" s="89">
        <f t="shared" si="3"/>
        <v>-14.569300084757108</v>
      </c>
    </row>
    <row r="44" spans="1:9" ht="18" customHeight="1">
      <c r="A44" s="288"/>
      <c r="B44" s="28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89"/>
      <c r="B45" s="289"/>
      <c r="C45" s="11" t="s">
        <v>19</v>
      </c>
      <c r="D45" s="12"/>
      <c r="E45" s="12"/>
      <c r="F45" s="74">
        <f>SUM(F28,F32,F39)</f>
        <v>656365</v>
      </c>
      <c r="G45" s="85">
        <f t="shared" si="2"/>
        <v>100</v>
      </c>
      <c r="H45" s="74">
        <f>SUM(H28,H32,H39)</f>
        <v>647948</v>
      </c>
      <c r="I45" s="85">
        <f t="shared" si="3"/>
        <v>1.299023995752746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42" sqref="J4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257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294" t="s">
        <v>249</v>
      </c>
      <c r="G6" s="295"/>
      <c r="H6" s="294" t="s">
        <v>250</v>
      </c>
      <c r="I6" s="295"/>
      <c r="J6" s="294" t="s">
        <v>251</v>
      </c>
      <c r="K6" s="295"/>
      <c r="L6" s="316"/>
      <c r="M6" s="317"/>
      <c r="N6" s="316"/>
      <c r="O6" s="317"/>
    </row>
    <row r="7" spans="1:15" ht="15.75" customHeight="1">
      <c r="A7" s="302"/>
      <c r="B7" s="303"/>
      <c r="C7" s="303"/>
      <c r="D7" s="303"/>
      <c r="E7" s="304"/>
      <c r="F7" s="108" t="s">
        <v>238</v>
      </c>
      <c r="G7" s="38" t="s">
        <v>2</v>
      </c>
      <c r="H7" s="108" t="s">
        <v>240</v>
      </c>
      <c r="I7" s="38" t="s">
        <v>2</v>
      </c>
      <c r="J7" s="108" t="s">
        <v>241</v>
      </c>
      <c r="K7" s="38" t="s">
        <v>2</v>
      </c>
      <c r="L7" s="108" t="s">
        <v>241</v>
      </c>
      <c r="M7" s="38" t="s">
        <v>2</v>
      </c>
      <c r="N7" s="108" t="s">
        <v>241</v>
      </c>
      <c r="O7" s="224" t="s">
        <v>2</v>
      </c>
    </row>
    <row r="8" spans="1:25" ht="15.75" customHeight="1">
      <c r="A8" s="311" t="s">
        <v>83</v>
      </c>
      <c r="B8" s="55" t="s">
        <v>50</v>
      </c>
      <c r="C8" s="56"/>
      <c r="D8" s="56"/>
      <c r="E8" s="93" t="s">
        <v>41</v>
      </c>
      <c r="F8" s="109">
        <v>2512</v>
      </c>
      <c r="G8" s="226">
        <v>2574</v>
      </c>
      <c r="H8" s="109">
        <v>2411</v>
      </c>
      <c r="I8" s="226">
        <v>2428</v>
      </c>
      <c r="J8" s="280">
        <v>18869</v>
      </c>
      <c r="K8" s="227">
        <v>17080</v>
      </c>
      <c r="L8" s="109"/>
      <c r="M8" s="110"/>
      <c r="N8" s="10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312"/>
      <c r="B9" s="8"/>
      <c r="C9" s="30" t="s">
        <v>51</v>
      </c>
      <c r="D9" s="43"/>
      <c r="E9" s="91" t="s">
        <v>42</v>
      </c>
      <c r="F9" s="70">
        <v>2512</v>
      </c>
      <c r="G9" s="228">
        <v>2573</v>
      </c>
      <c r="H9" s="70">
        <v>2411</v>
      </c>
      <c r="I9" s="228">
        <v>2428</v>
      </c>
      <c r="J9" s="284">
        <v>18636</v>
      </c>
      <c r="K9" s="229">
        <f>+K8-K10</f>
        <v>17059</v>
      </c>
      <c r="L9" s="70"/>
      <c r="M9" s="113"/>
      <c r="N9" s="70"/>
      <c r="O9" s="114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312"/>
      <c r="B10" s="10"/>
      <c r="C10" s="30" t="s">
        <v>52</v>
      </c>
      <c r="D10" s="43"/>
      <c r="E10" s="91" t="s">
        <v>43</v>
      </c>
      <c r="F10" s="70">
        <v>0.3</v>
      </c>
      <c r="G10" s="228">
        <v>0.3</v>
      </c>
      <c r="H10" s="70">
        <v>0.3</v>
      </c>
      <c r="I10" s="228">
        <v>0.3</v>
      </c>
      <c r="J10" s="279">
        <v>233</v>
      </c>
      <c r="K10" s="230">
        <v>21</v>
      </c>
      <c r="L10" s="70"/>
      <c r="M10" s="113"/>
      <c r="N10" s="70"/>
      <c r="O10" s="114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312"/>
      <c r="B11" s="50" t="s">
        <v>53</v>
      </c>
      <c r="C11" s="63"/>
      <c r="D11" s="63"/>
      <c r="E11" s="90" t="s">
        <v>44</v>
      </c>
      <c r="F11" s="116">
        <v>2050</v>
      </c>
      <c r="G11" s="231">
        <v>2487</v>
      </c>
      <c r="H11" s="116">
        <v>2291</v>
      </c>
      <c r="I11" s="231">
        <v>2244</v>
      </c>
      <c r="J11" s="281">
        <v>18780</v>
      </c>
      <c r="K11" s="232">
        <v>16898</v>
      </c>
      <c r="L11" s="116"/>
      <c r="M11" s="117"/>
      <c r="N11" s="116"/>
      <c r="O11" s="118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312"/>
      <c r="B12" s="7"/>
      <c r="C12" s="30" t="s">
        <v>54</v>
      </c>
      <c r="D12" s="43"/>
      <c r="E12" s="91" t="s">
        <v>45</v>
      </c>
      <c r="F12" s="70">
        <v>1980</v>
      </c>
      <c r="G12" s="228">
        <v>2084</v>
      </c>
      <c r="H12" s="116">
        <v>2291</v>
      </c>
      <c r="I12" s="231">
        <v>2243</v>
      </c>
      <c r="J12" s="281">
        <v>18374</v>
      </c>
      <c r="K12" s="232">
        <f>+K11-K13</f>
        <v>16896</v>
      </c>
      <c r="L12" s="70"/>
      <c r="M12" s="113"/>
      <c r="N12" s="70"/>
      <c r="O12" s="114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312"/>
      <c r="B13" s="8"/>
      <c r="C13" s="52" t="s">
        <v>55</v>
      </c>
      <c r="D13" s="53"/>
      <c r="E13" s="95" t="s">
        <v>46</v>
      </c>
      <c r="F13" s="68">
        <v>70</v>
      </c>
      <c r="G13" s="233">
        <v>403</v>
      </c>
      <c r="H13" s="115">
        <v>0.3</v>
      </c>
      <c r="I13" s="234">
        <v>0.3</v>
      </c>
      <c r="J13" s="279">
        <v>406</v>
      </c>
      <c r="K13" s="230">
        <v>2</v>
      </c>
      <c r="L13" s="68"/>
      <c r="M13" s="120"/>
      <c r="N13" s="68"/>
      <c r="O13" s="121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312"/>
      <c r="B14" s="44" t="s">
        <v>56</v>
      </c>
      <c r="C14" s="43"/>
      <c r="D14" s="43"/>
      <c r="E14" s="91" t="s">
        <v>97</v>
      </c>
      <c r="F14" s="70">
        <f>F9-F12</f>
        <v>532</v>
      </c>
      <c r="G14" s="228">
        <f aca="true" t="shared" si="0" ref="G14:J15">G9-G12</f>
        <v>489</v>
      </c>
      <c r="H14" s="70">
        <f t="shared" si="0"/>
        <v>120</v>
      </c>
      <c r="I14" s="228">
        <f t="shared" si="0"/>
        <v>185</v>
      </c>
      <c r="J14" s="284">
        <f t="shared" si="0"/>
        <v>262</v>
      </c>
      <c r="K14" s="229">
        <f aca="true" t="shared" si="1" ref="K14:O15">K9-K12</f>
        <v>163</v>
      </c>
      <c r="L14" s="69">
        <f t="shared" si="1"/>
        <v>0</v>
      </c>
      <c r="M14" s="122">
        <f t="shared" si="1"/>
        <v>0</v>
      </c>
      <c r="N14" s="69">
        <f t="shared" si="1"/>
        <v>0</v>
      </c>
      <c r="O14" s="122">
        <f t="shared" si="1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312"/>
      <c r="B15" s="44" t="s">
        <v>57</v>
      </c>
      <c r="C15" s="43"/>
      <c r="D15" s="43"/>
      <c r="E15" s="91" t="s">
        <v>98</v>
      </c>
      <c r="F15" s="70">
        <f>F10-F13</f>
        <v>-69.7</v>
      </c>
      <c r="G15" s="228">
        <f t="shared" si="0"/>
        <v>-402.7</v>
      </c>
      <c r="H15" s="70">
        <f t="shared" si="0"/>
        <v>0</v>
      </c>
      <c r="I15" s="228">
        <f t="shared" si="0"/>
        <v>0</v>
      </c>
      <c r="J15" s="284">
        <f t="shared" si="0"/>
        <v>-173</v>
      </c>
      <c r="K15" s="229">
        <f t="shared" si="1"/>
        <v>19</v>
      </c>
      <c r="L15" s="69">
        <f t="shared" si="1"/>
        <v>0</v>
      </c>
      <c r="M15" s="122">
        <f t="shared" si="1"/>
        <v>0</v>
      </c>
      <c r="N15" s="69">
        <f t="shared" si="1"/>
        <v>0</v>
      </c>
      <c r="O15" s="122">
        <f t="shared" si="1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312"/>
      <c r="B16" s="44" t="s">
        <v>58</v>
      </c>
      <c r="C16" s="43"/>
      <c r="D16" s="43"/>
      <c r="E16" s="91" t="s">
        <v>99</v>
      </c>
      <c r="F16" s="68">
        <f>F8-F11</f>
        <v>462</v>
      </c>
      <c r="G16" s="233">
        <f aca="true" t="shared" si="2" ref="G16:O16">G8-G11</f>
        <v>87</v>
      </c>
      <c r="H16" s="68">
        <f t="shared" si="2"/>
        <v>120</v>
      </c>
      <c r="I16" s="233">
        <f t="shared" si="2"/>
        <v>184</v>
      </c>
      <c r="J16" s="283">
        <f t="shared" si="2"/>
        <v>89</v>
      </c>
      <c r="K16" s="235">
        <f t="shared" si="2"/>
        <v>182</v>
      </c>
      <c r="L16" s="67">
        <f t="shared" si="2"/>
        <v>0</v>
      </c>
      <c r="M16" s="119">
        <f t="shared" si="2"/>
        <v>0</v>
      </c>
      <c r="N16" s="67">
        <f t="shared" si="2"/>
        <v>0</v>
      </c>
      <c r="O16" s="119">
        <f t="shared" si="2"/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312"/>
      <c r="B17" s="44" t="s">
        <v>59</v>
      </c>
      <c r="C17" s="43"/>
      <c r="D17" s="43"/>
      <c r="E17" s="34"/>
      <c r="F17" s="70">
        <v>0</v>
      </c>
      <c r="G17" s="228">
        <v>0</v>
      </c>
      <c r="H17" s="115">
        <v>0</v>
      </c>
      <c r="I17" s="234">
        <v>0</v>
      </c>
      <c r="J17" s="284">
        <v>0</v>
      </c>
      <c r="K17" s="229">
        <v>0</v>
      </c>
      <c r="L17" s="70"/>
      <c r="M17" s="113"/>
      <c r="N17" s="115"/>
      <c r="O17" s="123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313"/>
      <c r="B18" s="47" t="s">
        <v>60</v>
      </c>
      <c r="C18" s="31"/>
      <c r="D18" s="31"/>
      <c r="E18" s="17"/>
      <c r="F18" s="124">
        <v>0</v>
      </c>
      <c r="G18" s="236">
        <v>0</v>
      </c>
      <c r="H18" s="124">
        <v>0</v>
      </c>
      <c r="I18" s="236">
        <v>0</v>
      </c>
      <c r="J18" s="282">
        <v>0</v>
      </c>
      <c r="K18" s="237">
        <v>0</v>
      </c>
      <c r="L18" s="124"/>
      <c r="M18" s="125"/>
      <c r="N18" s="124"/>
      <c r="O18" s="126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312" t="s">
        <v>84</v>
      </c>
      <c r="B19" s="50" t="s">
        <v>61</v>
      </c>
      <c r="C19" s="51"/>
      <c r="D19" s="51"/>
      <c r="E19" s="96"/>
      <c r="F19" s="66">
        <v>3372</v>
      </c>
      <c r="G19" s="238">
        <v>3022</v>
      </c>
      <c r="H19" s="66">
        <v>14</v>
      </c>
      <c r="I19" s="238">
        <v>58</v>
      </c>
      <c r="J19" s="278">
        <v>1185</v>
      </c>
      <c r="K19" s="239">
        <v>3456</v>
      </c>
      <c r="L19" s="66"/>
      <c r="M19" s="127"/>
      <c r="N19" s="66"/>
      <c r="O19" s="128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312"/>
      <c r="B20" s="19"/>
      <c r="C20" s="30" t="s">
        <v>62</v>
      </c>
      <c r="D20" s="43"/>
      <c r="E20" s="91"/>
      <c r="F20" s="70">
        <v>3212</v>
      </c>
      <c r="G20" s="228">
        <v>2908</v>
      </c>
      <c r="H20" s="70">
        <v>0</v>
      </c>
      <c r="I20" s="228">
        <v>0</v>
      </c>
      <c r="J20" s="284">
        <v>738</v>
      </c>
      <c r="K20" s="229">
        <v>2629</v>
      </c>
      <c r="L20" s="70"/>
      <c r="M20" s="113"/>
      <c r="N20" s="70"/>
      <c r="O20" s="114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312"/>
      <c r="B21" s="9" t="s">
        <v>63</v>
      </c>
      <c r="C21" s="63"/>
      <c r="D21" s="63"/>
      <c r="E21" s="90" t="s">
        <v>100</v>
      </c>
      <c r="F21" s="116">
        <v>3372</v>
      </c>
      <c r="G21" s="231">
        <v>3022</v>
      </c>
      <c r="H21" s="116">
        <v>14</v>
      </c>
      <c r="I21" s="231">
        <v>58</v>
      </c>
      <c r="J21" s="281">
        <v>1185</v>
      </c>
      <c r="K21" s="232">
        <f>+K19</f>
        <v>3456</v>
      </c>
      <c r="L21" s="116"/>
      <c r="M21" s="117"/>
      <c r="N21" s="116"/>
      <c r="O21" s="118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312"/>
      <c r="B22" s="50" t="s">
        <v>64</v>
      </c>
      <c r="C22" s="51"/>
      <c r="D22" s="51"/>
      <c r="E22" s="96" t="s">
        <v>101</v>
      </c>
      <c r="F22" s="66">
        <v>4953</v>
      </c>
      <c r="G22" s="238">
        <v>4500</v>
      </c>
      <c r="H22" s="66">
        <v>950</v>
      </c>
      <c r="I22" s="238">
        <v>1555</v>
      </c>
      <c r="J22" s="278">
        <v>2204</v>
      </c>
      <c r="K22" s="239">
        <v>4433</v>
      </c>
      <c r="L22" s="66"/>
      <c r="M22" s="127"/>
      <c r="N22" s="66"/>
      <c r="O22" s="128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312"/>
      <c r="B23" s="7" t="s">
        <v>65</v>
      </c>
      <c r="C23" s="52" t="s">
        <v>66</v>
      </c>
      <c r="D23" s="53"/>
      <c r="E23" s="95"/>
      <c r="F23" s="68">
        <v>127</v>
      </c>
      <c r="G23" s="233">
        <v>160</v>
      </c>
      <c r="H23" s="68">
        <v>251</v>
      </c>
      <c r="I23" s="233">
        <v>298</v>
      </c>
      <c r="J23" s="283">
        <v>1003</v>
      </c>
      <c r="K23" s="235">
        <v>840</v>
      </c>
      <c r="L23" s="68"/>
      <c r="M23" s="120"/>
      <c r="N23" s="68"/>
      <c r="O23" s="121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312"/>
      <c r="B24" s="44" t="s">
        <v>102</v>
      </c>
      <c r="C24" s="43"/>
      <c r="D24" s="43"/>
      <c r="E24" s="91" t="s">
        <v>103</v>
      </c>
      <c r="F24" s="70">
        <f>F21-F22</f>
        <v>-1581</v>
      </c>
      <c r="G24" s="228">
        <f aca="true" t="shared" si="3" ref="G24:O24">G21-G22</f>
        <v>-1478</v>
      </c>
      <c r="H24" s="70">
        <f t="shared" si="3"/>
        <v>-936</v>
      </c>
      <c r="I24" s="228">
        <f t="shared" si="3"/>
        <v>-1497</v>
      </c>
      <c r="J24" s="284">
        <f t="shared" si="3"/>
        <v>-1019</v>
      </c>
      <c r="K24" s="229">
        <f t="shared" si="3"/>
        <v>-977</v>
      </c>
      <c r="L24" s="69">
        <f t="shared" si="3"/>
        <v>0</v>
      </c>
      <c r="M24" s="122">
        <f t="shared" si="3"/>
        <v>0</v>
      </c>
      <c r="N24" s="69">
        <f t="shared" si="3"/>
        <v>0</v>
      </c>
      <c r="O24" s="122">
        <f t="shared" si="3"/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312"/>
      <c r="B25" s="101" t="s">
        <v>67</v>
      </c>
      <c r="C25" s="53"/>
      <c r="D25" s="53"/>
      <c r="E25" s="314" t="s">
        <v>104</v>
      </c>
      <c r="F25" s="326">
        <v>1581</v>
      </c>
      <c r="G25" s="328">
        <v>1478</v>
      </c>
      <c r="H25" s="326">
        <v>936</v>
      </c>
      <c r="I25" s="328">
        <v>1497</v>
      </c>
      <c r="J25" s="322">
        <v>1019</v>
      </c>
      <c r="K25" s="324">
        <v>977</v>
      </c>
      <c r="L25" s="326"/>
      <c r="M25" s="332"/>
      <c r="N25" s="326"/>
      <c r="O25" s="33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312"/>
      <c r="B26" s="9" t="s">
        <v>68</v>
      </c>
      <c r="C26" s="63"/>
      <c r="D26" s="63"/>
      <c r="E26" s="315"/>
      <c r="F26" s="327"/>
      <c r="G26" s="329"/>
      <c r="H26" s="327"/>
      <c r="I26" s="329"/>
      <c r="J26" s="323"/>
      <c r="K26" s="325"/>
      <c r="L26" s="327"/>
      <c r="M26" s="333"/>
      <c r="N26" s="327"/>
      <c r="O26" s="333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313"/>
      <c r="B27" s="47" t="s">
        <v>105</v>
      </c>
      <c r="C27" s="31"/>
      <c r="D27" s="31"/>
      <c r="E27" s="92" t="s">
        <v>106</v>
      </c>
      <c r="F27" s="74">
        <f aca="true" t="shared" si="4" ref="F27:O27">F24+F25</f>
        <v>0</v>
      </c>
      <c r="G27" s="240">
        <f t="shared" si="4"/>
        <v>0</v>
      </c>
      <c r="H27" s="74">
        <f t="shared" si="4"/>
        <v>0</v>
      </c>
      <c r="I27" s="240">
        <f t="shared" si="4"/>
        <v>0</v>
      </c>
      <c r="J27" s="286">
        <f t="shared" si="4"/>
        <v>0</v>
      </c>
      <c r="K27" s="241">
        <f t="shared" si="4"/>
        <v>0</v>
      </c>
      <c r="L27" s="73">
        <f t="shared" si="4"/>
        <v>0</v>
      </c>
      <c r="M27" s="129">
        <f t="shared" si="4"/>
        <v>0</v>
      </c>
      <c r="N27" s="73">
        <f t="shared" si="4"/>
        <v>0</v>
      </c>
      <c r="O27" s="129">
        <f t="shared" si="4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0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1"/>
      <c r="K29" s="131"/>
      <c r="L29" s="130"/>
      <c r="M29" s="112"/>
      <c r="N29" s="112"/>
      <c r="O29" s="131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1"/>
    </row>
    <row r="30" spans="1:25" ht="15.75" customHeight="1">
      <c r="A30" s="305" t="s">
        <v>69</v>
      </c>
      <c r="B30" s="306"/>
      <c r="C30" s="306"/>
      <c r="D30" s="306"/>
      <c r="E30" s="307"/>
      <c r="F30" s="330" t="s">
        <v>252</v>
      </c>
      <c r="G30" s="331"/>
      <c r="H30" s="330" t="s">
        <v>253</v>
      </c>
      <c r="I30" s="331"/>
      <c r="J30" s="330" t="s">
        <v>254</v>
      </c>
      <c r="K30" s="331"/>
      <c r="L30" s="330" t="s">
        <v>255</v>
      </c>
      <c r="M30" s="331"/>
      <c r="N30" s="330" t="s">
        <v>256</v>
      </c>
      <c r="O30" s="331"/>
      <c r="P30" s="132"/>
      <c r="Q30" s="130"/>
      <c r="R30" s="132"/>
      <c r="S30" s="130"/>
      <c r="T30" s="132"/>
      <c r="U30" s="130"/>
      <c r="V30" s="132"/>
      <c r="W30" s="130"/>
      <c r="X30" s="132"/>
      <c r="Y30" s="130"/>
    </row>
    <row r="31" spans="1:25" ht="15.75" customHeight="1">
      <c r="A31" s="308"/>
      <c r="B31" s="309"/>
      <c r="C31" s="309"/>
      <c r="D31" s="309"/>
      <c r="E31" s="310"/>
      <c r="F31" s="108" t="s">
        <v>241</v>
      </c>
      <c r="G31" s="133" t="s">
        <v>2</v>
      </c>
      <c r="H31" s="108" t="s">
        <v>241</v>
      </c>
      <c r="I31" s="133" t="s">
        <v>2</v>
      </c>
      <c r="J31" s="108" t="s">
        <v>241</v>
      </c>
      <c r="K31" s="134" t="s">
        <v>2</v>
      </c>
      <c r="L31" s="108" t="s">
        <v>241</v>
      </c>
      <c r="M31" s="133" t="s">
        <v>2</v>
      </c>
      <c r="N31" s="108" t="s">
        <v>241</v>
      </c>
      <c r="O31" s="135" t="s">
        <v>2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5.75" customHeight="1">
      <c r="A32" s="311" t="s">
        <v>85</v>
      </c>
      <c r="B32" s="55" t="s">
        <v>50</v>
      </c>
      <c r="C32" s="56"/>
      <c r="D32" s="56"/>
      <c r="E32" s="15" t="s">
        <v>41</v>
      </c>
      <c r="F32" s="109">
        <v>1472</v>
      </c>
      <c r="G32" s="242">
        <v>1411</v>
      </c>
      <c r="H32" s="109">
        <v>819</v>
      </c>
      <c r="I32" s="242">
        <v>350</v>
      </c>
      <c r="J32" s="109">
        <v>780</v>
      </c>
      <c r="K32" s="243">
        <v>5391</v>
      </c>
      <c r="L32" s="109"/>
      <c r="M32" s="243"/>
      <c r="N32" s="109"/>
      <c r="O32" s="243"/>
      <c r="P32" s="137"/>
      <c r="Q32" s="137"/>
      <c r="R32" s="137"/>
      <c r="S32" s="137"/>
      <c r="T32" s="138"/>
      <c r="U32" s="138"/>
      <c r="V32" s="137"/>
      <c r="W32" s="137"/>
      <c r="X32" s="138"/>
      <c r="Y32" s="138"/>
    </row>
    <row r="33" spans="1:25" ht="15.75" customHeight="1">
      <c r="A33" s="318"/>
      <c r="B33" s="8"/>
      <c r="C33" s="52" t="s">
        <v>70</v>
      </c>
      <c r="D33" s="53"/>
      <c r="E33" s="99"/>
      <c r="F33" s="283">
        <v>1468</v>
      </c>
      <c r="G33" s="244">
        <v>1410</v>
      </c>
      <c r="H33" s="68">
        <v>806</v>
      </c>
      <c r="I33" s="244">
        <v>0</v>
      </c>
      <c r="J33" s="68">
        <v>780</v>
      </c>
      <c r="K33" s="245">
        <v>687</v>
      </c>
      <c r="L33" s="68"/>
      <c r="M33" s="245"/>
      <c r="N33" s="68"/>
      <c r="O33" s="245"/>
      <c r="P33" s="137"/>
      <c r="Q33" s="137"/>
      <c r="R33" s="137"/>
      <c r="S33" s="137"/>
      <c r="T33" s="138"/>
      <c r="U33" s="138"/>
      <c r="V33" s="137"/>
      <c r="W33" s="137"/>
      <c r="X33" s="138"/>
      <c r="Y33" s="138"/>
    </row>
    <row r="34" spans="1:25" ht="15.75" customHeight="1">
      <c r="A34" s="318"/>
      <c r="B34" s="8"/>
      <c r="C34" s="24"/>
      <c r="D34" s="30" t="s">
        <v>71</v>
      </c>
      <c r="E34" s="94"/>
      <c r="F34" s="70">
        <v>1468</v>
      </c>
      <c r="G34" s="246">
        <v>1410</v>
      </c>
      <c r="H34" s="70">
        <v>0</v>
      </c>
      <c r="I34" s="246">
        <v>0</v>
      </c>
      <c r="J34" s="70">
        <v>780</v>
      </c>
      <c r="K34" s="247">
        <v>687</v>
      </c>
      <c r="L34" s="70"/>
      <c r="M34" s="247"/>
      <c r="N34" s="70"/>
      <c r="O34" s="247"/>
      <c r="P34" s="137"/>
      <c r="Q34" s="137"/>
      <c r="R34" s="137"/>
      <c r="S34" s="137"/>
      <c r="T34" s="138"/>
      <c r="U34" s="138"/>
      <c r="V34" s="137"/>
      <c r="W34" s="137"/>
      <c r="X34" s="138"/>
      <c r="Y34" s="138"/>
    </row>
    <row r="35" spans="1:25" ht="15.75" customHeight="1">
      <c r="A35" s="318"/>
      <c r="B35" s="10"/>
      <c r="C35" s="62" t="s">
        <v>72</v>
      </c>
      <c r="D35" s="63"/>
      <c r="E35" s="100"/>
      <c r="F35" s="284">
        <v>4</v>
      </c>
      <c r="G35" s="248">
        <v>0.5</v>
      </c>
      <c r="H35" s="116">
        <v>13</v>
      </c>
      <c r="I35" s="248">
        <v>350</v>
      </c>
      <c r="J35" s="139">
        <v>0</v>
      </c>
      <c r="K35" s="249">
        <v>4704</v>
      </c>
      <c r="L35" s="116"/>
      <c r="M35" s="250"/>
      <c r="N35" s="116"/>
      <c r="O35" s="250"/>
      <c r="P35" s="137"/>
      <c r="Q35" s="137"/>
      <c r="R35" s="137"/>
      <c r="S35" s="137"/>
      <c r="T35" s="138"/>
      <c r="U35" s="138"/>
      <c r="V35" s="137"/>
      <c r="W35" s="137"/>
      <c r="X35" s="138"/>
      <c r="Y35" s="138"/>
    </row>
    <row r="36" spans="1:25" ht="15.75" customHeight="1">
      <c r="A36" s="318"/>
      <c r="B36" s="50" t="s">
        <v>53</v>
      </c>
      <c r="C36" s="51"/>
      <c r="D36" s="51"/>
      <c r="E36" s="15" t="s">
        <v>42</v>
      </c>
      <c r="F36" s="66">
        <v>430</v>
      </c>
      <c r="G36" s="251">
        <v>448</v>
      </c>
      <c r="H36" s="66">
        <v>9</v>
      </c>
      <c r="I36" s="251">
        <v>350</v>
      </c>
      <c r="J36" s="66">
        <v>19</v>
      </c>
      <c r="K36" s="252">
        <v>4727</v>
      </c>
      <c r="L36" s="66"/>
      <c r="M36" s="252"/>
      <c r="N36" s="66"/>
      <c r="O36" s="252"/>
      <c r="P36" s="137"/>
      <c r="Q36" s="137"/>
      <c r="R36" s="137"/>
      <c r="S36" s="137"/>
      <c r="T36" s="137"/>
      <c r="U36" s="137"/>
      <c r="V36" s="137"/>
      <c r="W36" s="137"/>
      <c r="X36" s="138"/>
      <c r="Y36" s="138"/>
    </row>
    <row r="37" spans="1:25" ht="15.75" customHeight="1">
      <c r="A37" s="318"/>
      <c r="B37" s="8"/>
      <c r="C37" s="30" t="s">
        <v>73</v>
      </c>
      <c r="D37" s="43"/>
      <c r="E37" s="94"/>
      <c r="F37" s="70">
        <v>371</v>
      </c>
      <c r="G37" s="246">
        <v>385</v>
      </c>
      <c r="H37" s="70">
        <v>0</v>
      </c>
      <c r="I37" s="246">
        <v>338</v>
      </c>
      <c r="J37" s="70">
        <v>16</v>
      </c>
      <c r="K37" s="247">
        <v>15</v>
      </c>
      <c r="L37" s="70"/>
      <c r="M37" s="247"/>
      <c r="N37" s="70"/>
      <c r="O37" s="247"/>
      <c r="P37" s="137"/>
      <c r="Q37" s="137"/>
      <c r="R37" s="137"/>
      <c r="S37" s="137"/>
      <c r="T37" s="137"/>
      <c r="U37" s="137"/>
      <c r="V37" s="137"/>
      <c r="W37" s="137"/>
      <c r="X37" s="138"/>
      <c r="Y37" s="138"/>
    </row>
    <row r="38" spans="1:25" ht="15.75" customHeight="1">
      <c r="A38" s="318"/>
      <c r="B38" s="10"/>
      <c r="C38" s="30" t="s">
        <v>74</v>
      </c>
      <c r="D38" s="43"/>
      <c r="E38" s="94"/>
      <c r="F38" s="70">
        <v>59</v>
      </c>
      <c r="G38" s="246">
        <v>63</v>
      </c>
      <c r="H38" s="70">
        <v>9</v>
      </c>
      <c r="I38" s="246">
        <v>13</v>
      </c>
      <c r="J38" s="70">
        <v>3</v>
      </c>
      <c r="K38" s="247">
        <v>4712</v>
      </c>
      <c r="L38" s="70"/>
      <c r="M38" s="247"/>
      <c r="N38" s="70"/>
      <c r="O38" s="247"/>
      <c r="P38" s="137"/>
      <c r="Q38" s="137"/>
      <c r="R38" s="138"/>
      <c r="S38" s="138"/>
      <c r="T38" s="137"/>
      <c r="U38" s="137"/>
      <c r="V38" s="137"/>
      <c r="W38" s="137"/>
      <c r="X38" s="138"/>
      <c r="Y38" s="138"/>
    </row>
    <row r="39" spans="1:25" ht="15.75" customHeight="1">
      <c r="A39" s="319"/>
      <c r="B39" s="11" t="s">
        <v>75</v>
      </c>
      <c r="C39" s="12"/>
      <c r="D39" s="12"/>
      <c r="E39" s="98" t="s">
        <v>108</v>
      </c>
      <c r="F39" s="74">
        <v>1042</v>
      </c>
      <c r="G39" s="253">
        <f>G32-G36</f>
        <v>963</v>
      </c>
      <c r="H39" s="74">
        <v>810</v>
      </c>
      <c r="I39" s="253">
        <f aca="true" t="shared" si="5" ref="I39:O39">I32-I36</f>
        <v>0</v>
      </c>
      <c r="J39" s="74">
        <f t="shared" si="5"/>
        <v>761</v>
      </c>
      <c r="K39" s="254">
        <f>K32-K36</f>
        <v>664</v>
      </c>
      <c r="L39" s="74">
        <f t="shared" si="5"/>
        <v>0</v>
      </c>
      <c r="M39" s="254">
        <f t="shared" si="5"/>
        <v>0</v>
      </c>
      <c r="N39" s="74">
        <f t="shared" si="5"/>
        <v>0</v>
      </c>
      <c r="O39" s="254">
        <f t="shared" si="5"/>
        <v>0</v>
      </c>
      <c r="P39" s="137"/>
      <c r="Q39" s="137"/>
      <c r="R39" s="137"/>
      <c r="S39" s="137"/>
      <c r="T39" s="137"/>
      <c r="U39" s="137"/>
      <c r="V39" s="137"/>
      <c r="W39" s="137"/>
      <c r="X39" s="138"/>
      <c r="Y39" s="138"/>
    </row>
    <row r="40" spans="1:25" ht="15.75" customHeight="1">
      <c r="A40" s="311" t="s">
        <v>86</v>
      </c>
      <c r="B40" s="50" t="s">
        <v>76</v>
      </c>
      <c r="C40" s="51"/>
      <c r="D40" s="51"/>
      <c r="E40" s="15" t="s">
        <v>44</v>
      </c>
      <c r="F40" s="66">
        <v>1727</v>
      </c>
      <c r="G40" s="251">
        <v>1323</v>
      </c>
      <c r="H40" s="66">
        <v>49</v>
      </c>
      <c r="I40" s="251">
        <v>165</v>
      </c>
      <c r="J40" s="66"/>
      <c r="K40" s="252"/>
      <c r="L40" s="66">
        <v>103</v>
      </c>
      <c r="M40" s="252">
        <v>111</v>
      </c>
      <c r="N40" s="66">
        <v>33</v>
      </c>
      <c r="O40" s="252">
        <v>33</v>
      </c>
      <c r="P40" s="137"/>
      <c r="Q40" s="137"/>
      <c r="R40" s="137"/>
      <c r="S40" s="137"/>
      <c r="T40" s="138"/>
      <c r="U40" s="138"/>
      <c r="V40" s="138"/>
      <c r="W40" s="138"/>
      <c r="X40" s="137"/>
      <c r="Y40" s="137"/>
    </row>
    <row r="41" spans="1:25" ht="15.75" customHeight="1">
      <c r="A41" s="320"/>
      <c r="B41" s="10"/>
      <c r="C41" s="30" t="s">
        <v>77</v>
      </c>
      <c r="D41" s="43"/>
      <c r="E41" s="94"/>
      <c r="F41" s="139">
        <v>1727</v>
      </c>
      <c r="G41" s="255">
        <v>1323</v>
      </c>
      <c r="H41" s="139"/>
      <c r="I41" s="255"/>
      <c r="J41" s="70"/>
      <c r="K41" s="247"/>
      <c r="L41" s="70"/>
      <c r="M41" s="247"/>
      <c r="N41" s="70"/>
      <c r="O41" s="247"/>
      <c r="P41" s="138"/>
      <c r="Q41" s="138"/>
      <c r="R41" s="138"/>
      <c r="S41" s="138"/>
      <c r="T41" s="138"/>
      <c r="U41" s="138"/>
      <c r="V41" s="138"/>
      <c r="W41" s="138"/>
      <c r="X41" s="137"/>
      <c r="Y41" s="137"/>
    </row>
    <row r="42" spans="1:25" ht="15.75" customHeight="1">
      <c r="A42" s="320"/>
      <c r="B42" s="50" t="s">
        <v>64</v>
      </c>
      <c r="C42" s="51"/>
      <c r="D42" s="51"/>
      <c r="E42" s="15" t="s">
        <v>45</v>
      </c>
      <c r="F42" s="66">
        <v>2028</v>
      </c>
      <c r="G42" s="251">
        <v>1592</v>
      </c>
      <c r="H42" s="66">
        <v>53</v>
      </c>
      <c r="I42" s="251">
        <v>165</v>
      </c>
      <c r="J42" s="66"/>
      <c r="K42" s="252"/>
      <c r="L42" s="66">
        <v>103</v>
      </c>
      <c r="M42" s="252">
        <v>111</v>
      </c>
      <c r="N42" s="66">
        <v>33</v>
      </c>
      <c r="O42" s="252">
        <v>33</v>
      </c>
      <c r="P42" s="137"/>
      <c r="Q42" s="137"/>
      <c r="R42" s="137"/>
      <c r="S42" s="137"/>
      <c r="T42" s="138"/>
      <c r="U42" s="138"/>
      <c r="V42" s="137"/>
      <c r="W42" s="137"/>
      <c r="X42" s="137"/>
      <c r="Y42" s="137"/>
    </row>
    <row r="43" spans="1:25" ht="15.75" customHeight="1">
      <c r="A43" s="320"/>
      <c r="B43" s="10"/>
      <c r="C43" s="30" t="s">
        <v>78</v>
      </c>
      <c r="D43" s="43"/>
      <c r="E43" s="94"/>
      <c r="F43" s="70">
        <v>672</v>
      </c>
      <c r="G43" s="246">
        <v>738</v>
      </c>
      <c r="H43" s="70"/>
      <c r="I43" s="246"/>
      <c r="J43" s="139"/>
      <c r="K43" s="249"/>
      <c r="L43" s="70">
        <v>90</v>
      </c>
      <c r="M43" s="247">
        <v>96</v>
      </c>
      <c r="N43" s="70">
        <v>29</v>
      </c>
      <c r="O43" s="247">
        <v>29</v>
      </c>
      <c r="P43" s="137"/>
      <c r="Q43" s="137"/>
      <c r="R43" s="138"/>
      <c r="S43" s="137"/>
      <c r="T43" s="138"/>
      <c r="U43" s="138"/>
      <c r="V43" s="137"/>
      <c r="W43" s="137"/>
      <c r="X43" s="138"/>
      <c r="Y43" s="138"/>
    </row>
    <row r="44" spans="1:25" ht="15.75" customHeight="1">
      <c r="A44" s="321"/>
      <c r="B44" s="47" t="s">
        <v>75</v>
      </c>
      <c r="C44" s="31"/>
      <c r="D44" s="31"/>
      <c r="E44" s="98" t="s">
        <v>109</v>
      </c>
      <c r="F44" s="124">
        <v>-301</v>
      </c>
      <c r="G44" s="256">
        <f>G40-G42</f>
        <v>-269</v>
      </c>
      <c r="H44" s="124">
        <v>-4</v>
      </c>
      <c r="I44" s="256">
        <f aca="true" t="shared" si="6" ref="I44:O44">I40-I42</f>
        <v>0</v>
      </c>
      <c r="J44" s="124">
        <f t="shared" si="6"/>
        <v>0</v>
      </c>
      <c r="K44" s="257">
        <f t="shared" si="6"/>
        <v>0</v>
      </c>
      <c r="L44" s="124">
        <f t="shared" si="6"/>
        <v>0</v>
      </c>
      <c r="M44" s="257">
        <f t="shared" si="6"/>
        <v>0</v>
      </c>
      <c r="N44" s="124">
        <f t="shared" si="6"/>
        <v>0</v>
      </c>
      <c r="O44" s="257">
        <f t="shared" si="6"/>
        <v>0</v>
      </c>
      <c r="P44" s="138"/>
      <c r="Q44" s="138"/>
      <c r="R44" s="137"/>
      <c r="S44" s="137"/>
      <c r="T44" s="138"/>
      <c r="U44" s="138"/>
      <c r="V44" s="137"/>
      <c r="W44" s="137"/>
      <c r="X44" s="137"/>
      <c r="Y44" s="137"/>
    </row>
    <row r="45" spans="1:25" ht="15.75" customHeight="1">
      <c r="A45" s="296" t="s">
        <v>87</v>
      </c>
      <c r="B45" s="25" t="s">
        <v>79</v>
      </c>
      <c r="C45" s="20"/>
      <c r="D45" s="20"/>
      <c r="E45" s="97" t="s">
        <v>110</v>
      </c>
      <c r="F45" s="213">
        <v>741</v>
      </c>
      <c r="G45" s="258">
        <f>G39+G44</f>
        <v>694</v>
      </c>
      <c r="H45" s="213">
        <v>806</v>
      </c>
      <c r="I45" s="258">
        <f aca="true" t="shared" si="7" ref="I45:O45">I39+I44</f>
        <v>0</v>
      </c>
      <c r="J45" s="213">
        <f t="shared" si="7"/>
        <v>761</v>
      </c>
      <c r="K45" s="259">
        <f>K39+K44</f>
        <v>664</v>
      </c>
      <c r="L45" s="213">
        <f t="shared" si="7"/>
        <v>0</v>
      </c>
      <c r="M45" s="259">
        <f t="shared" si="7"/>
        <v>0</v>
      </c>
      <c r="N45" s="213">
        <f t="shared" si="7"/>
        <v>0</v>
      </c>
      <c r="O45" s="259">
        <f t="shared" si="7"/>
        <v>0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25" ht="15.75" customHeight="1">
      <c r="A46" s="297"/>
      <c r="B46" s="44" t="s">
        <v>80</v>
      </c>
      <c r="C46" s="43"/>
      <c r="D46" s="43"/>
      <c r="E46" s="43"/>
      <c r="F46" s="139">
        <v>68</v>
      </c>
      <c r="G46" s="255">
        <v>0</v>
      </c>
      <c r="H46" s="139">
        <v>806</v>
      </c>
      <c r="I46" s="255"/>
      <c r="J46" s="139">
        <v>761</v>
      </c>
      <c r="K46" s="249">
        <v>664</v>
      </c>
      <c r="L46" s="70"/>
      <c r="M46" s="247"/>
      <c r="N46" s="139"/>
      <c r="O46" s="249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ht="15.75" customHeight="1">
      <c r="A47" s="297"/>
      <c r="B47" s="44" t="s">
        <v>81</v>
      </c>
      <c r="C47" s="43"/>
      <c r="D47" s="43"/>
      <c r="E47" s="43"/>
      <c r="F47" s="70">
        <v>741</v>
      </c>
      <c r="G47" s="246">
        <v>694</v>
      </c>
      <c r="H47" s="70">
        <v>0</v>
      </c>
      <c r="I47" s="246"/>
      <c r="J47" s="70">
        <v>0</v>
      </c>
      <c r="K47" s="247">
        <v>0</v>
      </c>
      <c r="L47" s="70"/>
      <c r="M47" s="247"/>
      <c r="N47" s="70"/>
      <c r="O47" s="24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5.75" customHeight="1">
      <c r="A48" s="298"/>
      <c r="B48" s="47" t="s">
        <v>82</v>
      </c>
      <c r="C48" s="31"/>
      <c r="D48" s="31"/>
      <c r="E48" s="31"/>
      <c r="F48" s="74">
        <v>741</v>
      </c>
      <c r="G48" s="253">
        <v>694</v>
      </c>
      <c r="H48" s="74">
        <v>0</v>
      </c>
      <c r="I48" s="253"/>
      <c r="J48" s="74">
        <v>0</v>
      </c>
      <c r="K48" s="260">
        <v>0</v>
      </c>
      <c r="L48" s="74"/>
      <c r="M48" s="260"/>
      <c r="N48" s="74"/>
      <c r="O48" s="260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1" sqref="F4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257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87" t="s">
        <v>88</v>
      </c>
      <c r="B9" s="287" t="s">
        <v>90</v>
      </c>
      <c r="C9" s="55" t="s">
        <v>4</v>
      </c>
      <c r="D9" s="56"/>
      <c r="E9" s="56"/>
      <c r="F9" s="65">
        <v>138048</v>
      </c>
      <c r="G9" s="75">
        <f>F9/$F$27*100</f>
        <v>23.3089574894513</v>
      </c>
      <c r="H9" s="66">
        <v>137655</v>
      </c>
      <c r="I9" s="80">
        <f aca="true" t="shared" si="0" ref="I9:I45">(F9/H9-1)*100</f>
        <v>0.2854963495695806</v>
      </c>
    </row>
    <row r="10" spans="1:9" ht="18" customHeight="1">
      <c r="A10" s="288"/>
      <c r="B10" s="288"/>
      <c r="C10" s="7"/>
      <c r="D10" s="52" t="s">
        <v>23</v>
      </c>
      <c r="E10" s="53"/>
      <c r="F10" s="67">
        <v>38719</v>
      </c>
      <c r="G10" s="76">
        <f aca="true" t="shared" si="1" ref="G10:G27">F10/$F$27*100</f>
        <v>6.537577690615329</v>
      </c>
      <c r="H10" s="68">
        <v>38593</v>
      </c>
      <c r="I10" s="81">
        <f t="shared" si="0"/>
        <v>0.3264840774233724</v>
      </c>
    </row>
    <row r="11" spans="1:9" ht="18" customHeight="1">
      <c r="A11" s="288"/>
      <c r="B11" s="288"/>
      <c r="C11" s="7"/>
      <c r="D11" s="16"/>
      <c r="E11" s="23" t="s">
        <v>24</v>
      </c>
      <c r="F11" s="69">
        <v>33901</v>
      </c>
      <c r="G11" s="77">
        <f t="shared" si="1"/>
        <v>5.724074002157862</v>
      </c>
      <c r="H11" s="70">
        <v>33910</v>
      </c>
      <c r="I11" s="82">
        <f t="shared" si="0"/>
        <v>-0.026540843409028625</v>
      </c>
    </row>
    <row r="12" spans="1:9" ht="18" customHeight="1">
      <c r="A12" s="288"/>
      <c r="B12" s="288"/>
      <c r="C12" s="7"/>
      <c r="D12" s="16"/>
      <c r="E12" s="23" t="s">
        <v>25</v>
      </c>
      <c r="F12" s="69">
        <v>4441</v>
      </c>
      <c r="G12" s="77">
        <f t="shared" si="1"/>
        <v>0.7498484600331278</v>
      </c>
      <c r="H12" s="70">
        <v>4292</v>
      </c>
      <c r="I12" s="82">
        <f t="shared" si="0"/>
        <v>3.471575023299156</v>
      </c>
    </row>
    <row r="13" spans="1:9" ht="18" customHeight="1">
      <c r="A13" s="288"/>
      <c r="B13" s="288"/>
      <c r="C13" s="7"/>
      <c r="D13" s="33"/>
      <c r="E13" s="23" t="s">
        <v>26</v>
      </c>
      <c r="F13" s="69">
        <v>377</v>
      </c>
      <c r="G13" s="77">
        <f t="shared" si="1"/>
        <v>0.06365522842433892</v>
      </c>
      <c r="H13" s="70">
        <v>391</v>
      </c>
      <c r="I13" s="82">
        <f t="shared" si="0"/>
        <v>-3.5805626598465423</v>
      </c>
    </row>
    <row r="14" spans="1:9" ht="18" customHeight="1">
      <c r="A14" s="288"/>
      <c r="B14" s="288"/>
      <c r="C14" s="7"/>
      <c r="D14" s="61" t="s">
        <v>27</v>
      </c>
      <c r="E14" s="51"/>
      <c r="F14" s="65">
        <v>25401</v>
      </c>
      <c r="G14" s="75">
        <f t="shared" si="1"/>
        <v>4.288876544314676</v>
      </c>
      <c r="H14" s="66">
        <v>25719</v>
      </c>
      <c r="I14" s="83">
        <f t="shared" si="0"/>
        <v>-1.2364399860025688</v>
      </c>
    </row>
    <row r="15" spans="1:9" ht="18" customHeight="1">
      <c r="A15" s="288"/>
      <c r="B15" s="288"/>
      <c r="C15" s="7"/>
      <c r="D15" s="16"/>
      <c r="E15" s="23" t="s">
        <v>28</v>
      </c>
      <c r="F15" s="69">
        <v>1051</v>
      </c>
      <c r="G15" s="77">
        <f t="shared" si="1"/>
        <v>0.1774579444933162</v>
      </c>
      <c r="H15" s="70">
        <v>1021</v>
      </c>
      <c r="I15" s="82">
        <f t="shared" si="0"/>
        <v>2.938295788442713</v>
      </c>
    </row>
    <row r="16" spans="1:9" ht="18" customHeight="1">
      <c r="A16" s="288"/>
      <c r="B16" s="288"/>
      <c r="C16" s="7"/>
      <c r="D16" s="16"/>
      <c r="E16" s="29" t="s">
        <v>29</v>
      </c>
      <c r="F16" s="67">
        <v>24350</v>
      </c>
      <c r="G16" s="76">
        <f t="shared" si="1"/>
        <v>4.11141859982136</v>
      </c>
      <c r="H16" s="68">
        <v>24698</v>
      </c>
      <c r="I16" s="81">
        <f t="shared" si="0"/>
        <v>-1.409020973358166</v>
      </c>
    </row>
    <row r="17" spans="1:9" ht="18" customHeight="1">
      <c r="A17" s="288"/>
      <c r="B17" s="288"/>
      <c r="C17" s="7"/>
      <c r="D17" s="292" t="s">
        <v>30</v>
      </c>
      <c r="E17" s="334"/>
      <c r="F17" s="67">
        <v>30684</v>
      </c>
      <c r="G17" s="76">
        <f t="shared" si="1"/>
        <v>5.180893976054152</v>
      </c>
      <c r="H17" s="68">
        <v>30367</v>
      </c>
      <c r="I17" s="81">
        <f t="shared" si="0"/>
        <v>1.0438963348371688</v>
      </c>
    </row>
    <row r="18" spans="1:9" ht="18" customHeight="1">
      <c r="A18" s="288"/>
      <c r="B18" s="288"/>
      <c r="C18" s="7"/>
      <c r="D18" s="292" t="s">
        <v>94</v>
      </c>
      <c r="E18" s="293"/>
      <c r="F18" s="69">
        <v>2539</v>
      </c>
      <c r="G18" s="77">
        <f t="shared" si="1"/>
        <v>0.4287019229957468</v>
      </c>
      <c r="H18" s="70">
        <v>2689</v>
      </c>
      <c r="I18" s="82">
        <f t="shared" si="0"/>
        <v>-5.578281889178138</v>
      </c>
    </row>
    <row r="19" spans="1:9" ht="18" customHeight="1">
      <c r="A19" s="288"/>
      <c r="B19" s="288"/>
      <c r="C19" s="10"/>
      <c r="D19" s="292" t="s">
        <v>95</v>
      </c>
      <c r="E19" s="293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88"/>
      <c r="B20" s="288"/>
      <c r="C20" s="44" t="s">
        <v>5</v>
      </c>
      <c r="D20" s="43"/>
      <c r="E20" s="43"/>
      <c r="F20" s="69">
        <v>21382</v>
      </c>
      <c r="G20" s="77">
        <f t="shared" si="1"/>
        <v>3.610281416894469</v>
      </c>
      <c r="H20" s="70">
        <v>19241</v>
      </c>
      <c r="I20" s="82">
        <f t="shared" si="0"/>
        <v>11.127280286887387</v>
      </c>
    </row>
    <row r="21" spans="1:9" ht="18" customHeight="1">
      <c r="A21" s="288"/>
      <c r="B21" s="288"/>
      <c r="C21" s="44" t="s">
        <v>6</v>
      </c>
      <c r="D21" s="43"/>
      <c r="E21" s="43"/>
      <c r="F21" s="69">
        <v>167449</v>
      </c>
      <c r="G21" s="77">
        <f t="shared" si="1"/>
        <v>28.273221072751003</v>
      </c>
      <c r="H21" s="70">
        <v>172534</v>
      </c>
      <c r="I21" s="82">
        <f t="shared" si="0"/>
        <v>-2.947245180660041</v>
      </c>
    </row>
    <row r="22" spans="1:9" ht="18" customHeight="1">
      <c r="A22" s="288"/>
      <c r="B22" s="288"/>
      <c r="C22" s="44" t="s">
        <v>31</v>
      </c>
      <c r="D22" s="43"/>
      <c r="E22" s="43"/>
      <c r="F22" s="69">
        <v>7736</v>
      </c>
      <c r="G22" s="77">
        <f t="shared" si="1"/>
        <v>1.306198533397045</v>
      </c>
      <c r="H22" s="70">
        <v>7941</v>
      </c>
      <c r="I22" s="82">
        <f t="shared" si="0"/>
        <v>-2.5815388490114555</v>
      </c>
    </row>
    <row r="23" spans="1:9" ht="18" customHeight="1">
      <c r="A23" s="288"/>
      <c r="B23" s="288"/>
      <c r="C23" s="44" t="s">
        <v>7</v>
      </c>
      <c r="D23" s="43"/>
      <c r="E23" s="43"/>
      <c r="F23" s="69">
        <v>95692</v>
      </c>
      <c r="G23" s="77">
        <f>F23/$F$27*100-0.1</f>
        <v>16.05728413363883</v>
      </c>
      <c r="H23" s="70">
        <v>87590</v>
      </c>
      <c r="I23" s="82">
        <f t="shared" si="0"/>
        <v>9.249914373786972</v>
      </c>
    </row>
    <row r="24" spans="1:9" ht="18" customHeight="1">
      <c r="A24" s="288"/>
      <c r="B24" s="288"/>
      <c r="C24" s="44" t="s">
        <v>32</v>
      </c>
      <c r="D24" s="43"/>
      <c r="E24" s="43"/>
      <c r="F24" s="69">
        <v>2239</v>
      </c>
      <c r="G24" s="77">
        <f t="shared" si="1"/>
        <v>0.37804789507186964</v>
      </c>
      <c r="H24" s="70">
        <v>1937</v>
      </c>
      <c r="I24" s="82">
        <f t="shared" si="0"/>
        <v>15.591120289106875</v>
      </c>
    </row>
    <row r="25" spans="1:9" ht="18" customHeight="1">
      <c r="A25" s="288"/>
      <c r="B25" s="288"/>
      <c r="C25" s="44" t="s">
        <v>8</v>
      </c>
      <c r="D25" s="43"/>
      <c r="E25" s="43"/>
      <c r="F25" s="69">
        <v>70083</v>
      </c>
      <c r="G25" s="77">
        <f t="shared" si="1"/>
        <v>11.833287463296935</v>
      </c>
      <c r="H25" s="70">
        <v>76223</v>
      </c>
      <c r="I25" s="82">
        <f t="shared" si="0"/>
        <v>-8.055311388950837</v>
      </c>
    </row>
    <row r="26" spans="1:9" ht="18" customHeight="1">
      <c r="A26" s="288"/>
      <c r="B26" s="288"/>
      <c r="C26" s="45" t="s">
        <v>9</v>
      </c>
      <c r="D26" s="46"/>
      <c r="E26" s="46"/>
      <c r="F26" s="71">
        <v>89624</v>
      </c>
      <c r="G26" s="78">
        <f>F26/$F$27*100+0.1</f>
        <v>15.232721995498546</v>
      </c>
      <c r="H26" s="72">
        <v>80574</v>
      </c>
      <c r="I26" s="84">
        <f t="shared" si="0"/>
        <v>11.23191103830019</v>
      </c>
    </row>
    <row r="27" spans="1:9" ht="18" customHeight="1">
      <c r="A27" s="288"/>
      <c r="B27" s="289"/>
      <c r="C27" s="47" t="s">
        <v>10</v>
      </c>
      <c r="D27" s="31"/>
      <c r="E27" s="31"/>
      <c r="F27" s="73">
        <f>SUM(F9,F20:F26)</f>
        <v>592253</v>
      </c>
      <c r="G27" s="79">
        <f>F27/$F$27*100</f>
        <v>100</v>
      </c>
      <c r="H27" s="73">
        <f>SUM(H9,H20:H26)</f>
        <v>583695</v>
      </c>
      <c r="I27" s="85">
        <f t="shared" si="0"/>
        <v>1.4661766847411828</v>
      </c>
    </row>
    <row r="28" spans="1:9" ht="18" customHeight="1">
      <c r="A28" s="288"/>
      <c r="B28" s="287" t="s">
        <v>89</v>
      </c>
      <c r="C28" s="55" t="s">
        <v>11</v>
      </c>
      <c r="D28" s="56"/>
      <c r="E28" s="56"/>
      <c r="F28" s="65">
        <f>SUM(F29:F31)</f>
        <v>247643</v>
      </c>
      <c r="G28" s="75">
        <f aca="true" t="shared" si="2" ref="G28:G45">F28/$F$45*100</f>
        <v>43.1480403806683</v>
      </c>
      <c r="H28" s="65">
        <v>254725</v>
      </c>
      <c r="I28" s="86">
        <f t="shared" si="0"/>
        <v>-2.780253214250661</v>
      </c>
    </row>
    <row r="29" spans="1:9" ht="18" customHeight="1">
      <c r="A29" s="288"/>
      <c r="B29" s="288"/>
      <c r="C29" s="7"/>
      <c r="D29" s="30" t="s">
        <v>12</v>
      </c>
      <c r="E29" s="43"/>
      <c r="F29" s="69">
        <v>154007</v>
      </c>
      <c r="G29" s="77">
        <f t="shared" si="2"/>
        <v>26.833386184570458</v>
      </c>
      <c r="H29" s="69">
        <v>152465</v>
      </c>
      <c r="I29" s="87">
        <f t="shared" si="0"/>
        <v>1.0113796609057868</v>
      </c>
    </row>
    <row r="30" spans="1:9" ht="18" customHeight="1">
      <c r="A30" s="288"/>
      <c r="B30" s="288"/>
      <c r="C30" s="7"/>
      <c r="D30" s="30" t="s">
        <v>33</v>
      </c>
      <c r="E30" s="43"/>
      <c r="F30" s="69">
        <v>12471</v>
      </c>
      <c r="G30" s="77">
        <f t="shared" si="2"/>
        <v>2.1728827852485812</v>
      </c>
      <c r="H30" s="69">
        <v>12390</v>
      </c>
      <c r="I30" s="87">
        <f t="shared" si="0"/>
        <v>0.6537530266343738</v>
      </c>
    </row>
    <row r="31" spans="1:9" ht="18" customHeight="1">
      <c r="A31" s="288"/>
      <c r="B31" s="288"/>
      <c r="C31" s="19"/>
      <c r="D31" s="30" t="s">
        <v>13</v>
      </c>
      <c r="E31" s="43"/>
      <c r="F31" s="69">
        <v>81165</v>
      </c>
      <c r="G31" s="77">
        <f t="shared" si="2"/>
        <v>14.141771410849255</v>
      </c>
      <c r="H31" s="69">
        <v>89870</v>
      </c>
      <c r="I31" s="87">
        <f t="shared" si="0"/>
        <v>-9.686213419383549</v>
      </c>
    </row>
    <row r="32" spans="1:9" ht="18" customHeight="1">
      <c r="A32" s="288"/>
      <c r="B32" s="288"/>
      <c r="C32" s="50" t="s">
        <v>14</v>
      </c>
      <c r="D32" s="51"/>
      <c r="E32" s="51"/>
      <c r="F32" s="65">
        <f>SUM(F33:F38)</f>
        <v>184297</v>
      </c>
      <c r="G32" s="75">
        <f t="shared" si="2"/>
        <v>32.11095972038792</v>
      </c>
      <c r="H32" s="65">
        <v>182848</v>
      </c>
      <c r="I32" s="86">
        <f t="shared" si="0"/>
        <v>0.7924614980749034</v>
      </c>
    </row>
    <row r="33" spans="1:9" ht="18" customHeight="1">
      <c r="A33" s="288"/>
      <c r="B33" s="288"/>
      <c r="C33" s="7"/>
      <c r="D33" s="30" t="s">
        <v>15</v>
      </c>
      <c r="E33" s="43"/>
      <c r="F33" s="69">
        <v>17614</v>
      </c>
      <c r="G33" s="77">
        <f t="shared" si="2"/>
        <v>3.06897260679725</v>
      </c>
      <c r="H33" s="69">
        <v>17303</v>
      </c>
      <c r="I33" s="87">
        <f t="shared" si="0"/>
        <v>1.7973761775414765</v>
      </c>
    </row>
    <row r="34" spans="1:9" ht="18" customHeight="1">
      <c r="A34" s="288"/>
      <c r="B34" s="288"/>
      <c r="C34" s="7"/>
      <c r="D34" s="30" t="s">
        <v>34</v>
      </c>
      <c r="E34" s="43"/>
      <c r="F34" s="69">
        <v>2961</v>
      </c>
      <c r="G34" s="77">
        <f t="shared" si="2"/>
        <v>0.5159093839404256</v>
      </c>
      <c r="H34" s="69">
        <v>3371</v>
      </c>
      <c r="I34" s="87">
        <f t="shared" si="0"/>
        <v>-12.162563037674278</v>
      </c>
    </row>
    <row r="35" spans="1:9" ht="18" customHeight="1">
      <c r="A35" s="288"/>
      <c r="B35" s="288"/>
      <c r="C35" s="7"/>
      <c r="D35" s="30" t="s">
        <v>35</v>
      </c>
      <c r="E35" s="43"/>
      <c r="F35" s="69">
        <v>114736</v>
      </c>
      <c r="G35" s="77">
        <f t="shared" si="2"/>
        <v>19.99100948186041</v>
      </c>
      <c r="H35" s="69">
        <v>121522</v>
      </c>
      <c r="I35" s="87">
        <f t="shared" si="0"/>
        <v>-5.584174059018121</v>
      </c>
    </row>
    <row r="36" spans="1:9" ht="18" customHeight="1">
      <c r="A36" s="288"/>
      <c r="B36" s="288"/>
      <c r="C36" s="7"/>
      <c r="D36" s="30" t="s">
        <v>36</v>
      </c>
      <c r="E36" s="43"/>
      <c r="F36" s="69">
        <v>7252</v>
      </c>
      <c r="G36" s="77">
        <f t="shared" si="2"/>
        <v>1.2635511152772598</v>
      </c>
      <c r="H36" s="69">
        <v>193</v>
      </c>
      <c r="I36" s="87">
        <f t="shared" si="0"/>
        <v>3657.5129533678755</v>
      </c>
    </row>
    <row r="37" spans="1:9" ht="18" customHeight="1">
      <c r="A37" s="288"/>
      <c r="B37" s="288"/>
      <c r="C37" s="7"/>
      <c r="D37" s="30" t="s">
        <v>16</v>
      </c>
      <c r="E37" s="43"/>
      <c r="F37" s="69">
        <v>10389</v>
      </c>
      <c r="G37" s="77">
        <f t="shared" si="2"/>
        <v>1.8101258324069847</v>
      </c>
      <c r="H37" s="69">
        <v>7820</v>
      </c>
      <c r="I37" s="87">
        <f t="shared" si="0"/>
        <v>32.851662404092075</v>
      </c>
    </row>
    <row r="38" spans="1:9" ht="18" customHeight="1">
      <c r="A38" s="288"/>
      <c r="B38" s="288"/>
      <c r="C38" s="19"/>
      <c r="D38" s="30" t="s">
        <v>37</v>
      </c>
      <c r="E38" s="43"/>
      <c r="F38" s="69">
        <v>31345</v>
      </c>
      <c r="G38" s="77">
        <f t="shared" si="2"/>
        <v>5.4613913001055865</v>
      </c>
      <c r="H38" s="69">
        <v>32639</v>
      </c>
      <c r="I38" s="87">
        <f t="shared" si="0"/>
        <v>-3.9645822482306414</v>
      </c>
    </row>
    <row r="39" spans="1:9" ht="18" customHeight="1">
      <c r="A39" s="288"/>
      <c r="B39" s="288"/>
      <c r="C39" s="50" t="s">
        <v>17</v>
      </c>
      <c r="D39" s="51"/>
      <c r="E39" s="51"/>
      <c r="F39" s="65">
        <f>F40+F43</f>
        <v>141998</v>
      </c>
      <c r="G39" s="75">
        <f>F39/$F$45*100+0.1</f>
        <v>24.84099989894379</v>
      </c>
      <c r="H39" s="65">
        <v>123815</v>
      </c>
      <c r="I39" s="86">
        <f t="shared" si="0"/>
        <v>14.685619674514406</v>
      </c>
    </row>
    <row r="40" spans="1:9" ht="18" customHeight="1">
      <c r="A40" s="288"/>
      <c r="B40" s="288"/>
      <c r="C40" s="7"/>
      <c r="D40" s="52" t="s">
        <v>18</v>
      </c>
      <c r="E40" s="53"/>
      <c r="F40" s="67">
        <f>SUM(F41:F42)</f>
        <v>127717</v>
      </c>
      <c r="G40" s="76">
        <f t="shared" si="2"/>
        <v>22.25275203941889</v>
      </c>
      <c r="H40" s="67">
        <v>116342</v>
      </c>
      <c r="I40" s="88">
        <f t="shared" si="0"/>
        <v>9.777208574719353</v>
      </c>
    </row>
    <row r="41" spans="1:9" ht="18" customHeight="1">
      <c r="A41" s="288"/>
      <c r="B41" s="288"/>
      <c r="C41" s="7"/>
      <c r="D41" s="16"/>
      <c r="E41" s="103" t="s">
        <v>92</v>
      </c>
      <c r="F41" s="69">
        <v>92993</v>
      </c>
      <c r="G41" s="77">
        <f t="shared" si="2"/>
        <v>16.202621189048294</v>
      </c>
      <c r="H41" s="69">
        <v>85228</v>
      </c>
      <c r="I41" s="89">
        <f t="shared" si="0"/>
        <v>9.110855587365663</v>
      </c>
    </row>
    <row r="42" spans="1:9" ht="18" customHeight="1">
      <c r="A42" s="288"/>
      <c r="B42" s="288"/>
      <c r="C42" s="7"/>
      <c r="D42" s="33"/>
      <c r="E42" s="32" t="s">
        <v>38</v>
      </c>
      <c r="F42" s="69">
        <v>34724</v>
      </c>
      <c r="G42" s="77">
        <f t="shared" si="2"/>
        <v>6.050130850370597</v>
      </c>
      <c r="H42" s="69">
        <v>31114</v>
      </c>
      <c r="I42" s="89">
        <f t="shared" si="0"/>
        <v>11.602494054123547</v>
      </c>
    </row>
    <row r="43" spans="1:9" ht="18" customHeight="1">
      <c r="A43" s="288"/>
      <c r="B43" s="288"/>
      <c r="C43" s="7"/>
      <c r="D43" s="30" t="s">
        <v>39</v>
      </c>
      <c r="E43" s="54"/>
      <c r="F43" s="69">
        <v>14281</v>
      </c>
      <c r="G43" s="77">
        <f t="shared" si="2"/>
        <v>2.4882478595248965</v>
      </c>
      <c r="H43" s="67">
        <v>7473</v>
      </c>
      <c r="I43" s="142">
        <f t="shared" si="0"/>
        <v>91.1012980061555</v>
      </c>
    </row>
    <row r="44" spans="1:9" ht="18" customHeight="1">
      <c r="A44" s="288"/>
      <c r="B44" s="28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89"/>
      <c r="B45" s="289"/>
      <c r="C45" s="11" t="s">
        <v>19</v>
      </c>
      <c r="D45" s="12"/>
      <c r="E45" s="12"/>
      <c r="F45" s="74">
        <f>SUM(F28,F32,F39)</f>
        <v>573938</v>
      </c>
      <c r="G45" s="79">
        <f t="shared" si="2"/>
        <v>100</v>
      </c>
      <c r="H45" s="74">
        <f>SUM(H28,H32,H39)</f>
        <v>561388</v>
      </c>
      <c r="I45" s="143">
        <f t="shared" si="0"/>
        <v>2.2355305065302478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19" sqref="I1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4" t="s">
        <v>0</v>
      </c>
      <c r="B1" s="144"/>
      <c r="C1" s="28" t="s">
        <v>257</v>
      </c>
      <c r="D1" s="145"/>
      <c r="E1" s="145"/>
    </row>
    <row r="4" ht="13.5">
      <c r="A4" s="146" t="s">
        <v>114</v>
      </c>
    </row>
    <row r="5" ht="13.5">
      <c r="I5" s="14" t="s">
        <v>115</v>
      </c>
    </row>
    <row r="6" spans="1:9" s="151" customFormat="1" ht="29.25" customHeight="1">
      <c r="A6" s="147" t="s">
        <v>116</v>
      </c>
      <c r="B6" s="148"/>
      <c r="C6" s="148"/>
      <c r="D6" s="149"/>
      <c r="E6" s="150" t="s">
        <v>233</v>
      </c>
      <c r="F6" s="150" t="s">
        <v>234</v>
      </c>
      <c r="G6" s="150" t="s">
        <v>235</v>
      </c>
      <c r="H6" s="150" t="s">
        <v>236</v>
      </c>
      <c r="I6" s="150" t="s">
        <v>244</v>
      </c>
    </row>
    <row r="7" spans="1:9" ht="27" customHeight="1">
      <c r="A7" s="335" t="s">
        <v>117</v>
      </c>
      <c r="B7" s="55" t="s">
        <v>118</v>
      </c>
      <c r="C7" s="56"/>
      <c r="D7" s="93" t="s">
        <v>119</v>
      </c>
      <c r="E7" s="152">
        <v>568937</v>
      </c>
      <c r="F7" s="153">
        <v>561267</v>
      </c>
      <c r="G7" s="153">
        <v>572602</v>
      </c>
      <c r="H7" s="153">
        <v>583695</v>
      </c>
      <c r="I7" s="153">
        <v>592253</v>
      </c>
    </row>
    <row r="8" spans="1:9" ht="27" customHeight="1">
      <c r="A8" s="288"/>
      <c r="B8" s="9"/>
      <c r="C8" s="30" t="s">
        <v>120</v>
      </c>
      <c r="D8" s="91" t="s">
        <v>42</v>
      </c>
      <c r="E8" s="154">
        <v>312279</v>
      </c>
      <c r="F8" s="154">
        <v>327034</v>
      </c>
      <c r="G8" s="154">
        <v>328842</v>
      </c>
      <c r="H8" s="154">
        <v>330234</v>
      </c>
      <c r="I8" s="155">
        <v>327736</v>
      </c>
    </row>
    <row r="9" spans="1:9" ht="27" customHeight="1">
      <c r="A9" s="288"/>
      <c r="B9" s="44" t="s">
        <v>121</v>
      </c>
      <c r="C9" s="43"/>
      <c r="D9" s="94"/>
      <c r="E9" s="156">
        <v>551656</v>
      </c>
      <c r="F9" s="156">
        <v>548612</v>
      </c>
      <c r="G9" s="156">
        <v>555037</v>
      </c>
      <c r="H9" s="156">
        <v>561388</v>
      </c>
      <c r="I9" s="157">
        <v>573938</v>
      </c>
    </row>
    <row r="10" spans="1:9" ht="27" customHeight="1">
      <c r="A10" s="288"/>
      <c r="B10" s="44" t="s">
        <v>122</v>
      </c>
      <c r="C10" s="43"/>
      <c r="D10" s="94"/>
      <c r="E10" s="156">
        <v>17281</v>
      </c>
      <c r="F10" s="156">
        <v>12655</v>
      </c>
      <c r="G10" s="156">
        <v>17566</v>
      </c>
      <c r="H10" s="156">
        <v>22307</v>
      </c>
      <c r="I10" s="157">
        <v>18315</v>
      </c>
    </row>
    <row r="11" spans="1:9" ht="27" customHeight="1">
      <c r="A11" s="288"/>
      <c r="B11" s="44" t="s">
        <v>123</v>
      </c>
      <c r="C11" s="43"/>
      <c r="D11" s="94"/>
      <c r="E11" s="156">
        <v>14521</v>
      </c>
      <c r="F11" s="156">
        <v>9809</v>
      </c>
      <c r="G11" s="156">
        <v>14797</v>
      </c>
      <c r="H11" s="156">
        <v>19157</v>
      </c>
      <c r="I11" s="157">
        <v>15261</v>
      </c>
    </row>
    <row r="12" spans="1:9" ht="27" customHeight="1">
      <c r="A12" s="288"/>
      <c r="B12" s="44" t="s">
        <v>124</v>
      </c>
      <c r="C12" s="43"/>
      <c r="D12" s="94"/>
      <c r="E12" s="156">
        <v>2760</v>
      </c>
      <c r="F12" s="156">
        <v>2846</v>
      </c>
      <c r="G12" s="156">
        <v>2769</v>
      </c>
      <c r="H12" s="156">
        <v>3150</v>
      </c>
      <c r="I12" s="157">
        <v>3054</v>
      </c>
    </row>
    <row r="13" spans="1:9" ht="27" customHeight="1">
      <c r="A13" s="288"/>
      <c r="B13" s="44" t="s">
        <v>125</v>
      </c>
      <c r="C13" s="43"/>
      <c r="D13" s="99"/>
      <c r="E13" s="158">
        <v>224</v>
      </c>
      <c r="F13" s="158">
        <v>86</v>
      </c>
      <c r="G13" s="158">
        <v>-77</v>
      </c>
      <c r="H13" s="158">
        <v>381</v>
      </c>
      <c r="I13" s="159">
        <v>-96</v>
      </c>
    </row>
    <row r="14" spans="1:9" ht="27" customHeight="1">
      <c r="A14" s="288"/>
      <c r="B14" s="101" t="s">
        <v>126</v>
      </c>
      <c r="C14" s="53"/>
      <c r="D14" s="99"/>
      <c r="E14" s="158" t="s">
        <v>263</v>
      </c>
      <c r="F14" s="158" t="s">
        <v>263</v>
      </c>
      <c r="G14" s="158">
        <v>2765</v>
      </c>
      <c r="H14" s="158">
        <v>6441</v>
      </c>
      <c r="I14" s="159" t="s">
        <v>263</v>
      </c>
    </row>
    <row r="15" spans="1:9" ht="27" customHeight="1">
      <c r="A15" s="288"/>
      <c r="B15" s="45" t="s">
        <v>127</v>
      </c>
      <c r="C15" s="46"/>
      <c r="D15" s="160"/>
      <c r="E15" s="161">
        <v>-1067</v>
      </c>
      <c r="F15" s="161">
        <v>2062</v>
      </c>
      <c r="G15" s="161">
        <v>1866</v>
      </c>
      <c r="H15" s="161">
        <v>4490</v>
      </c>
      <c r="I15" s="162">
        <v>3804</v>
      </c>
    </row>
    <row r="16" spans="1:9" ht="27" customHeight="1">
      <c r="A16" s="288"/>
      <c r="B16" s="163" t="s">
        <v>128</v>
      </c>
      <c r="C16" s="164"/>
      <c r="D16" s="165" t="s">
        <v>43</v>
      </c>
      <c r="E16" s="166">
        <v>90166</v>
      </c>
      <c r="F16" s="166">
        <v>88592</v>
      </c>
      <c r="G16" s="166">
        <v>87124</v>
      </c>
      <c r="H16" s="166">
        <v>80793</v>
      </c>
      <c r="I16" s="167">
        <v>69880</v>
      </c>
    </row>
    <row r="17" spans="1:9" ht="27" customHeight="1">
      <c r="A17" s="288"/>
      <c r="B17" s="44" t="s">
        <v>129</v>
      </c>
      <c r="C17" s="43"/>
      <c r="D17" s="91" t="s">
        <v>44</v>
      </c>
      <c r="E17" s="156">
        <v>58735</v>
      </c>
      <c r="F17" s="156">
        <v>58011</v>
      </c>
      <c r="G17" s="156">
        <v>73122</v>
      </c>
      <c r="H17" s="156">
        <v>87739</v>
      </c>
      <c r="I17" s="157">
        <v>80996</v>
      </c>
    </row>
    <row r="18" spans="1:9" ht="27" customHeight="1">
      <c r="A18" s="288"/>
      <c r="B18" s="44" t="s">
        <v>130</v>
      </c>
      <c r="C18" s="43"/>
      <c r="D18" s="91" t="s">
        <v>45</v>
      </c>
      <c r="E18" s="156">
        <v>1048713</v>
      </c>
      <c r="F18" s="156">
        <v>1040509</v>
      </c>
      <c r="G18" s="156">
        <v>1034680</v>
      </c>
      <c r="H18" s="156">
        <v>1030003</v>
      </c>
      <c r="I18" s="157">
        <v>1026932</v>
      </c>
    </row>
    <row r="19" spans="1:9" ht="27" customHeight="1">
      <c r="A19" s="288"/>
      <c r="B19" s="44" t="s">
        <v>131</v>
      </c>
      <c r="C19" s="43"/>
      <c r="D19" s="91" t="s">
        <v>132</v>
      </c>
      <c r="E19" s="156">
        <v>1017282</v>
      </c>
      <c r="F19" s="156">
        <f>F17+F18-F16</f>
        <v>1009928</v>
      </c>
      <c r="G19" s="156">
        <v>1020678</v>
      </c>
      <c r="H19" s="156">
        <f>H17+H18-H16</f>
        <v>1036949</v>
      </c>
      <c r="I19" s="156">
        <f>I17+I18-I16</f>
        <v>1038048</v>
      </c>
    </row>
    <row r="20" spans="1:9" ht="27" customHeight="1">
      <c r="A20" s="288"/>
      <c r="B20" s="44" t="s">
        <v>133</v>
      </c>
      <c r="C20" s="43"/>
      <c r="D20" s="94" t="s">
        <v>134</v>
      </c>
      <c r="E20" s="168">
        <f>E18/E8</f>
        <v>3.3582565590385522</v>
      </c>
      <c r="F20" s="168">
        <f>F18/F8</f>
        <v>3.1816538953136373</v>
      </c>
      <c r="G20" s="168">
        <f>G18/G8</f>
        <v>3.146435066080367</v>
      </c>
      <c r="H20" s="168">
        <f>H18/H8</f>
        <v>3.1190095508033697</v>
      </c>
      <c r="I20" s="168">
        <f>I18/I8</f>
        <v>3.133412258647204</v>
      </c>
    </row>
    <row r="21" spans="1:9" ht="27" customHeight="1">
      <c r="A21" s="288"/>
      <c r="B21" s="44" t="s">
        <v>135</v>
      </c>
      <c r="C21" s="43"/>
      <c r="D21" s="94" t="s">
        <v>136</v>
      </c>
      <c r="E21" s="168">
        <f>E19/E8</f>
        <v>3.2576061790898523</v>
      </c>
      <c r="F21" s="168">
        <f>F19/F8</f>
        <v>3.0881437404061964</v>
      </c>
      <c r="G21" s="168">
        <f>G19/G8</f>
        <v>3.103855346944733</v>
      </c>
      <c r="H21" s="168">
        <f>H19/H8</f>
        <v>3.1400431209384863</v>
      </c>
      <c r="I21" s="168">
        <f>I19/I8</f>
        <v>3.167329802035785</v>
      </c>
    </row>
    <row r="22" spans="1:9" ht="27" customHeight="1">
      <c r="A22" s="288"/>
      <c r="B22" s="44" t="s">
        <v>137</v>
      </c>
      <c r="C22" s="43"/>
      <c r="D22" s="94" t="s">
        <v>138</v>
      </c>
      <c r="E22" s="156">
        <f>E18/E24*1000000</f>
        <v>876462.6682679651</v>
      </c>
      <c r="F22" s="156">
        <f>F18/F24*1000000</f>
        <v>869606.1691776797</v>
      </c>
      <c r="G22" s="156">
        <f>G18/G24*1000000</f>
        <v>887118.485379024</v>
      </c>
      <c r="H22" s="156">
        <f>H18/H24*1000000</f>
        <v>883108.498565596</v>
      </c>
      <c r="I22" s="156">
        <f>I18/I24*1000000</f>
        <v>880475.4710898555</v>
      </c>
    </row>
    <row r="23" spans="1:9" ht="27" customHeight="1">
      <c r="A23" s="288"/>
      <c r="B23" s="44" t="s">
        <v>139</v>
      </c>
      <c r="C23" s="43"/>
      <c r="D23" s="94" t="s">
        <v>140</v>
      </c>
      <c r="E23" s="156">
        <f>E19/E24*1000000</f>
        <v>850194.1866849863</v>
      </c>
      <c r="F23" s="156">
        <f>F19/F24*1000000</f>
        <v>844048.0757257033</v>
      </c>
      <c r="G23" s="156">
        <f>G19/G24*1000000</f>
        <v>875113.3890861826</v>
      </c>
      <c r="H23" s="156">
        <f>H19/H24*1000000</f>
        <v>889063.890570315</v>
      </c>
      <c r="I23" s="156">
        <f>I19/I24*1000000</f>
        <v>890006.1560199531</v>
      </c>
    </row>
    <row r="24" spans="1:9" ht="27" customHeight="1">
      <c r="A24" s="288"/>
      <c r="B24" s="169" t="s">
        <v>141</v>
      </c>
      <c r="C24" s="170"/>
      <c r="D24" s="171" t="s">
        <v>142</v>
      </c>
      <c r="E24" s="161">
        <v>1196529</v>
      </c>
      <c r="F24" s="161">
        <f>E24</f>
        <v>1196529</v>
      </c>
      <c r="G24" s="161">
        <v>1166338</v>
      </c>
      <c r="H24" s="162">
        <f>G24</f>
        <v>1166338</v>
      </c>
      <c r="I24" s="162">
        <f>H24</f>
        <v>1166338</v>
      </c>
    </row>
    <row r="25" spans="1:9" ht="27" customHeight="1">
      <c r="A25" s="288"/>
      <c r="B25" s="10" t="s">
        <v>143</v>
      </c>
      <c r="C25" s="172"/>
      <c r="D25" s="173"/>
      <c r="E25" s="154">
        <v>324296</v>
      </c>
      <c r="F25" s="154">
        <v>330745</v>
      </c>
      <c r="G25" s="154">
        <v>327942</v>
      </c>
      <c r="H25" s="154">
        <v>327998</v>
      </c>
      <c r="I25" s="174">
        <v>323526</v>
      </c>
    </row>
    <row r="26" spans="1:9" ht="27" customHeight="1">
      <c r="A26" s="288"/>
      <c r="B26" s="175" t="s">
        <v>144</v>
      </c>
      <c r="C26" s="176"/>
      <c r="D26" s="177"/>
      <c r="E26" s="178">
        <v>0.343</v>
      </c>
      <c r="F26" s="178">
        <v>0.358</v>
      </c>
      <c r="G26" s="178">
        <v>0.371</v>
      </c>
      <c r="H26" s="178">
        <v>0.383</v>
      </c>
      <c r="I26" s="179">
        <v>0.387</v>
      </c>
    </row>
    <row r="27" spans="1:9" ht="27" customHeight="1">
      <c r="A27" s="288"/>
      <c r="B27" s="175" t="s">
        <v>145</v>
      </c>
      <c r="C27" s="176"/>
      <c r="D27" s="177"/>
      <c r="E27" s="180">
        <v>0.9</v>
      </c>
      <c r="F27" s="180">
        <v>0.9</v>
      </c>
      <c r="G27" s="180">
        <v>0.8</v>
      </c>
      <c r="H27" s="180">
        <v>1</v>
      </c>
      <c r="I27" s="181">
        <v>0.9</v>
      </c>
    </row>
    <row r="28" spans="1:9" ht="27" customHeight="1">
      <c r="A28" s="288"/>
      <c r="B28" s="175" t="s">
        <v>146</v>
      </c>
      <c r="C28" s="176"/>
      <c r="D28" s="177"/>
      <c r="E28" s="180">
        <v>93.2</v>
      </c>
      <c r="F28" s="180">
        <v>93.6</v>
      </c>
      <c r="G28" s="180">
        <v>94.3</v>
      </c>
      <c r="H28" s="180">
        <v>93.9</v>
      </c>
      <c r="I28" s="181">
        <v>94.8</v>
      </c>
    </row>
    <row r="29" spans="1:9" ht="27" customHeight="1">
      <c r="A29" s="288"/>
      <c r="B29" s="182" t="s">
        <v>147</v>
      </c>
      <c r="C29" s="183"/>
      <c r="D29" s="184"/>
      <c r="E29" s="185">
        <v>36.7</v>
      </c>
      <c r="F29" s="185">
        <v>38.4</v>
      </c>
      <c r="G29" s="185">
        <v>37.7</v>
      </c>
      <c r="H29" s="185">
        <v>38.9</v>
      </c>
      <c r="I29" s="186">
        <v>40</v>
      </c>
    </row>
    <row r="30" spans="1:9" ht="27" customHeight="1">
      <c r="A30" s="288"/>
      <c r="B30" s="335" t="s">
        <v>148</v>
      </c>
      <c r="C30" s="25" t="s">
        <v>149</v>
      </c>
      <c r="D30" s="187"/>
      <c r="E30" s="188" t="s">
        <v>263</v>
      </c>
      <c r="F30" s="188">
        <v>0</v>
      </c>
      <c r="G30" s="188" t="s">
        <v>263</v>
      </c>
      <c r="H30" s="188" t="s">
        <v>263</v>
      </c>
      <c r="I30" s="189">
        <v>0</v>
      </c>
    </row>
    <row r="31" spans="1:9" ht="27" customHeight="1">
      <c r="A31" s="288"/>
      <c r="B31" s="288"/>
      <c r="C31" s="175" t="s">
        <v>150</v>
      </c>
      <c r="D31" s="177"/>
      <c r="E31" s="180" t="s">
        <v>263</v>
      </c>
      <c r="F31" s="180">
        <v>0</v>
      </c>
      <c r="G31" s="180" t="s">
        <v>263</v>
      </c>
      <c r="H31" s="180" t="s">
        <v>263</v>
      </c>
      <c r="I31" s="181">
        <v>0</v>
      </c>
    </row>
    <row r="32" spans="1:9" ht="27" customHeight="1">
      <c r="A32" s="288"/>
      <c r="B32" s="288"/>
      <c r="C32" s="175" t="s">
        <v>151</v>
      </c>
      <c r="D32" s="177"/>
      <c r="E32" s="180">
        <v>14.4</v>
      </c>
      <c r="F32" s="180">
        <v>12.7</v>
      </c>
      <c r="G32" s="180">
        <v>11.3</v>
      </c>
      <c r="H32" s="180">
        <v>10</v>
      </c>
      <c r="I32" s="181">
        <v>9.4</v>
      </c>
    </row>
    <row r="33" spans="1:9" ht="27" customHeight="1">
      <c r="A33" s="289"/>
      <c r="B33" s="289"/>
      <c r="C33" s="182" t="s">
        <v>152</v>
      </c>
      <c r="D33" s="184"/>
      <c r="E33" s="185">
        <v>165.7</v>
      </c>
      <c r="F33" s="185">
        <v>157</v>
      </c>
      <c r="G33" s="185">
        <v>159.3</v>
      </c>
      <c r="H33" s="185">
        <v>162</v>
      </c>
      <c r="I33" s="190">
        <v>167.4</v>
      </c>
    </row>
    <row r="34" spans="1:9" ht="27" customHeight="1">
      <c r="A34" s="2" t="s">
        <v>245</v>
      </c>
      <c r="B34" s="8"/>
      <c r="C34" s="8"/>
      <c r="D34" s="8"/>
      <c r="E34" s="191"/>
      <c r="F34" s="191"/>
      <c r="G34" s="191"/>
      <c r="H34" s="191"/>
      <c r="I34" s="192"/>
    </row>
    <row r="35" ht="27" customHeight="1">
      <c r="A35" s="13" t="s">
        <v>111</v>
      </c>
    </row>
    <row r="36" ht="13.5">
      <c r="A36" s="19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N44" sqref="N4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257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248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294" t="s">
        <v>249</v>
      </c>
      <c r="G6" s="295"/>
      <c r="H6" s="294" t="s">
        <v>250</v>
      </c>
      <c r="I6" s="295"/>
      <c r="J6" s="294" t="s">
        <v>251</v>
      </c>
      <c r="K6" s="295"/>
      <c r="L6" s="316"/>
      <c r="M6" s="317"/>
      <c r="N6" s="316"/>
      <c r="O6" s="317"/>
    </row>
    <row r="7" spans="1:15" ht="15.75" customHeight="1">
      <c r="A7" s="302"/>
      <c r="B7" s="303"/>
      <c r="C7" s="303"/>
      <c r="D7" s="303"/>
      <c r="E7" s="304"/>
      <c r="F7" s="108" t="s">
        <v>258</v>
      </c>
      <c r="G7" s="38" t="s">
        <v>2</v>
      </c>
      <c r="H7" s="108" t="s">
        <v>258</v>
      </c>
      <c r="I7" s="38" t="s">
        <v>2</v>
      </c>
      <c r="J7" s="108" t="s">
        <v>258</v>
      </c>
      <c r="K7" s="38" t="s">
        <v>2</v>
      </c>
      <c r="L7" s="108" t="s">
        <v>246</v>
      </c>
      <c r="M7" s="38" t="s">
        <v>2</v>
      </c>
      <c r="N7" s="108" t="s">
        <v>246</v>
      </c>
      <c r="O7" s="224" t="s">
        <v>2</v>
      </c>
    </row>
    <row r="8" spans="1:25" ht="15.75" customHeight="1">
      <c r="A8" s="311" t="s">
        <v>83</v>
      </c>
      <c r="B8" s="55" t="s">
        <v>50</v>
      </c>
      <c r="C8" s="56"/>
      <c r="D8" s="56"/>
      <c r="E8" s="93" t="s">
        <v>41</v>
      </c>
      <c r="F8" s="109">
        <v>2120</v>
      </c>
      <c r="G8" s="242">
        <v>2340</v>
      </c>
      <c r="H8" s="109">
        <v>2277</v>
      </c>
      <c r="I8" s="226">
        <v>2227</v>
      </c>
      <c r="J8" s="280">
        <v>17063</v>
      </c>
      <c r="K8" s="227">
        <v>16968</v>
      </c>
      <c r="L8" s="109"/>
      <c r="M8" s="110"/>
      <c r="N8" s="10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312"/>
      <c r="B9" s="8"/>
      <c r="C9" s="30" t="s">
        <v>51</v>
      </c>
      <c r="D9" s="43"/>
      <c r="E9" s="91" t="s">
        <v>42</v>
      </c>
      <c r="F9" s="70">
        <v>2120</v>
      </c>
      <c r="G9" s="246">
        <v>2340</v>
      </c>
      <c r="H9" s="70">
        <v>2251</v>
      </c>
      <c r="I9" s="228">
        <v>2227</v>
      </c>
      <c r="J9" s="284">
        <v>17045</v>
      </c>
      <c r="K9" s="229">
        <f>+K8-K10</f>
        <v>16946</v>
      </c>
      <c r="L9" s="70"/>
      <c r="M9" s="113"/>
      <c r="N9" s="70"/>
      <c r="O9" s="114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312"/>
      <c r="B10" s="10"/>
      <c r="C10" s="30" t="s">
        <v>52</v>
      </c>
      <c r="D10" s="43"/>
      <c r="E10" s="91" t="s">
        <v>43</v>
      </c>
      <c r="F10" s="70">
        <v>0</v>
      </c>
      <c r="G10" s="246">
        <v>0</v>
      </c>
      <c r="H10" s="70">
        <v>26</v>
      </c>
      <c r="I10" s="228">
        <v>0</v>
      </c>
      <c r="J10" s="279">
        <v>18</v>
      </c>
      <c r="K10" s="230">
        <v>22</v>
      </c>
      <c r="L10" s="70"/>
      <c r="M10" s="113"/>
      <c r="N10" s="70"/>
      <c r="O10" s="114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312"/>
      <c r="B11" s="50" t="s">
        <v>53</v>
      </c>
      <c r="C11" s="63"/>
      <c r="D11" s="63"/>
      <c r="E11" s="90" t="s">
        <v>44</v>
      </c>
      <c r="F11" s="116">
        <v>2820</v>
      </c>
      <c r="G11" s="248">
        <v>1802</v>
      </c>
      <c r="H11" s="116">
        <v>1885</v>
      </c>
      <c r="I11" s="231">
        <v>1665</v>
      </c>
      <c r="J11" s="281">
        <v>16528</v>
      </c>
      <c r="K11" s="232">
        <v>16113</v>
      </c>
      <c r="L11" s="116"/>
      <c r="M11" s="117"/>
      <c r="N11" s="116"/>
      <c r="O11" s="118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312"/>
      <c r="B12" s="7"/>
      <c r="C12" s="30" t="s">
        <v>54</v>
      </c>
      <c r="D12" s="43"/>
      <c r="E12" s="91" t="s">
        <v>45</v>
      </c>
      <c r="F12" s="70">
        <v>1899</v>
      </c>
      <c r="G12" s="246">
        <v>1802</v>
      </c>
      <c r="H12" s="116">
        <v>1771</v>
      </c>
      <c r="I12" s="231">
        <v>1665</v>
      </c>
      <c r="J12" s="281">
        <v>16260</v>
      </c>
      <c r="K12" s="232">
        <f>+K11-K13</f>
        <v>16112</v>
      </c>
      <c r="L12" s="70"/>
      <c r="M12" s="113"/>
      <c r="N12" s="70"/>
      <c r="O12" s="114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312"/>
      <c r="B13" s="8"/>
      <c r="C13" s="52" t="s">
        <v>55</v>
      </c>
      <c r="D13" s="53"/>
      <c r="E13" s="95" t="s">
        <v>46</v>
      </c>
      <c r="F13" s="68">
        <v>921</v>
      </c>
      <c r="G13" s="244">
        <v>0</v>
      </c>
      <c r="H13" s="115">
        <v>114</v>
      </c>
      <c r="I13" s="234">
        <v>0</v>
      </c>
      <c r="J13" s="279">
        <v>268</v>
      </c>
      <c r="K13" s="230">
        <v>1</v>
      </c>
      <c r="L13" s="68"/>
      <c r="M13" s="120"/>
      <c r="N13" s="68"/>
      <c r="O13" s="121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312"/>
      <c r="B14" s="44" t="s">
        <v>56</v>
      </c>
      <c r="C14" s="43"/>
      <c r="D14" s="43"/>
      <c r="E14" s="91" t="s">
        <v>154</v>
      </c>
      <c r="F14" s="70">
        <f>F9-F12</f>
        <v>221</v>
      </c>
      <c r="G14" s="246">
        <f aca="true" t="shared" si="0" ref="G14:J15">G9-G12</f>
        <v>538</v>
      </c>
      <c r="H14" s="70">
        <f t="shared" si="0"/>
        <v>480</v>
      </c>
      <c r="I14" s="228">
        <f t="shared" si="0"/>
        <v>562</v>
      </c>
      <c r="J14" s="284">
        <f t="shared" si="0"/>
        <v>785</v>
      </c>
      <c r="K14" s="229">
        <f>+K9-K12</f>
        <v>834</v>
      </c>
      <c r="L14" s="69">
        <f aca="true" t="shared" si="1" ref="L14:O15">L9-L12</f>
        <v>0</v>
      </c>
      <c r="M14" s="122">
        <f t="shared" si="1"/>
        <v>0</v>
      </c>
      <c r="N14" s="69">
        <f t="shared" si="1"/>
        <v>0</v>
      </c>
      <c r="O14" s="122">
        <f t="shared" si="1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312"/>
      <c r="B15" s="44" t="s">
        <v>57</v>
      </c>
      <c r="C15" s="43"/>
      <c r="D15" s="43"/>
      <c r="E15" s="91" t="s">
        <v>155</v>
      </c>
      <c r="F15" s="70">
        <f>F10-F13</f>
        <v>-921</v>
      </c>
      <c r="G15" s="246">
        <f t="shared" si="0"/>
        <v>0</v>
      </c>
      <c r="H15" s="70">
        <f t="shared" si="0"/>
        <v>-88</v>
      </c>
      <c r="I15" s="228">
        <f t="shared" si="0"/>
        <v>0</v>
      </c>
      <c r="J15" s="284">
        <f t="shared" si="0"/>
        <v>-250</v>
      </c>
      <c r="K15" s="229">
        <f>+K10-K13</f>
        <v>21</v>
      </c>
      <c r="L15" s="69">
        <f t="shared" si="1"/>
        <v>0</v>
      </c>
      <c r="M15" s="122">
        <f t="shared" si="1"/>
        <v>0</v>
      </c>
      <c r="N15" s="69">
        <f t="shared" si="1"/>
        <v>0</v>
      </c>
      <c r="O15" s="122">
        <f t="shared" si="1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312"/>
      <c r="B16" s="44" t="s">
        <v>58</v>
      </c>
      <c r="C16" s="43"/>
      <c r="D16" s="43"/>
      <c r="E16" s="91" t="s">
        <v>156</v>
      </c>
      <c r="F16" s="70">
        <f>F8-F11</f>
        <v>-700</v>
      </c>
      <c r="G16" s="246">
        <f>G8-G11</f>
        <v>538</v>
      </c>
      <c r="H16" s="70">
        <f>H8-H11</f>
        <v>392</v>
      </c>
      <c r="I16" s="228">
        <f>I8-I11</f>
        <v>562</v>
      </c>
      <c r="J16" s="284">
        <f>J8-J11</f>
        <v>535</v>
      </c>
      <c r="K16" s="229">
        <f>+K8-K11</f>
        <v>855</v>
      </c>
      <c r="L16" s="69">
        <f>L8-L11</f>
        <v>0</v>
      </c>
      <c r="M16" s="122">
        <f>M8-M11</f>
        <v>0</v>
      </c>
      <c r="N16" s="69">
        <f>N8-N11</f>
        <v>0</v>
      </c>
      <c r="O16" s="122">
        <f>O8-O11</f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312"/>
      <c r="B17" s="44" t="s">
        <v>59</v>
      </c>
      <c r="C17" s="43"/>
      <c r="D17" s="43"/>
      <c r="E17" s="34"/>
      <c r="F17" s="115">
        <v>0</v>
      </c>
      <c r="G17" s="195">
        <v>0</v>
      </c>
      <c r="H17" s="115">
        <v>0</v>
      </c>
      <c r="I17" s="234">
        <v>0</v>
      </c>
      <c r="J17" s="284">
        <v>0</v>
      </c>
      <c r="K17" s="229">
        <v>0</v>
      </c>
      <c r="L17" s="70"/>
      <c r="M17" s="113"/>
      <c r="N17" s="115"/>
      <c r="O17" s="123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313"/>
      <c r="B18" s="47" t="s">
        <v>60</v>
      </c>
      <c r="C18" s="31"/>
      <c r="D18" s="31"/>
      <c r="E18" s="17"/>
      <c r="F18" s="124">
        <v>0</v>
      </c>
      <c r="G18" s="256">
        <v>0</v>
      </c>
      <c r="H18" s="124">
        <v>0</v>
      </c>
      <c r="I18" s="236">
        <v>0</v>
      </c>
      <c r="J18" s="282">
        <v>0</v>
      </c>
      <c r="K18" s="237">
        <v>0</v>
      </c>
      <c r="L18" s="124"/>
      <c r="M18" s="125"/>
      <c r="N18" s="124"/>
      <c r="O18" s="126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312" t="s">
        <v>84</v>
      </c>
      <c r="B19" s="50" t="s">
        <v>61</v>
      </c>
      <c r="C19" s="51"/>
      <c r="D19" s="51"/>
      <c r="E19" s="96"/>
      <c r="F19" s="66">
        <v>857</v>
      </c>
      <c r="G19" s="251">
        <v>88</v>
      </c>
      <c r="H19" s="66">
        <v>1050</v>
      </c>
      <c r="I19" s="238">
        <v>7</v>
      </c>
      <c r="J19" s="278">
        <v>1886</v>
      </c>
      <c r="K19" s="239">
        <v>1917</v>
      </c>
      <c r="L19" s="66"/>
      <c r="M19" s="127"/>
      <c r="N19" s="66"/>
      <c r="O19" s="128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312"/>
      <c r="B20" s="19"/>
      <c r="C20" s="30" t="s">
        <v>62</v>
      </c>
      <c r="D20" s="43"/>
      <c r="E20" s="91"/>
      <c r="F20" s="70">
        <v>819</v>
      </c>
      <c r="G20" s="246">
        <v>0</v>
      </c>
      <c r="H20" s="70">
        <v>0</v>
      </c>
      <c r="I20" s="228">
        <v>0</v>
      </c>
      <c r="J20" s="284">
        <v>1331</v>
      </c>
      <c r="K20" s="229">
        <v>1410</v>
      </c>
      <c r="L20" s="70"/>
      <c r="M20" s="113"/>
      <c r="N20" s="70"/>
      <c r="O20" s="114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312"/>
      <c r="B21" s="9" t="s">
        <v>63</v>
      </c>
      <c r="C21" s="63"/>
      <c r="D21" s="63"/>
      <c r="E21" s="90" t="s">
        <v>157</v>
      </c>
      <c r="F21" s="116">
        <v>857</v>
      </c>
      <c r="G21" s="248">
        <v>88</v>
      </c>
      <c r="H21" s="116">
        <v>1050</v>
      </c>
      <c r="I21" s="231">
        <v>7</v>
      </c>
      <c r="J21" s="281">
        <v>1886</v>
      </c>
      <c r="K21" s="232">
        <f>+K19</f>
        <v>1917</v>
      </c>
      <c r="L21" s="116"/>
      <c r="M21" s="117"/>
      <c r="N21" s="116"/>
      <c r="O21" s="118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312"/>
      <c r="B22" s="50" t="s">
        <v>64</v>
      </c>
      <c r="C22" s="51"/>
      <c r="D22" s="51"/>
      <c r="E22" s="96" t="s">
        <v>158</v>
      </c>
      <c r="F22" s="66">
        <v>1754</v>
      </c>
      <c r="G22" s="251">
        <v>1382</v>
      </c>
      <c r="H22" s="66">
        <v>1637</v>
      </c>
      <c r="I22" s="238">
        <v>628</v>
      </c>
      <c r="J22" s="278">
        <v>2752</v>
      </c>
      <c r="K22" s="239">
        <v>2609</v>
      </c>
      <c r="L22" s="66"/>
      <c r="M22" s="127"/>
      <c r="N22" s="66"/>
      <c r="O22" s="128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312"/>
      <c r="B23" s="7" t="s">
        <v>65</v>
      </c>
      <c r="C23" s="52" t="s">
        <v>66</v>
      </c>
      <c r="D23" s="53"/>
      <c r="E23" s="95"/>
      <c r="F23" s="68">
        <v>318</v>
      </c>
      <c r="G23" s="244">
        <v>324</v>
      </c>
      <c r="H23" s="68">
        <v>362</v>
      </c>
      <c r="I23" s="233">
        <v>371</v>
      </c>
      <c r="J23" s="283">
        <v>969</v>
      </c>
      <c r="K23" s="235">
        <v>954</v>
      </c>
      <c r="L23" s="68"/>
      <c r="M23" s="120"/>
      <c r="N23" s="68"/>
      <c r="O23" s="121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312"/>
      <c r="B24" s="44" t="s">
        <v>159</v>
      </c>
      <c r="C24" s="43"/>
      <c r="D24" s="43"/>
      <c r="E24" s="91" t="s">
        <v>160</v>
      </c>
      <c r="F24" s="70">
        <f>F21-F22</f>
        <v>-897</v>
      </c>
      <c r="G24" s="246">
        <f>G21-G22</f>
        <v>-1294</v>
      </c>
      <c r="H24" s="70">
        <f>H21-H22</f>
        <v>-587</v>
      </c>
      <c r="I24" s="228">
        <f>I21-I22</f>
        <v>-621</v>
      </c>
      <c r="J24" s="284">
        <f>J21-J22</f>
        <v>-866</v>
      </c>
      <c r="K24" s="229">
        <f>+K21-K22</f>
        <v>-692</v>
      </c>
      <c r="L24" s="69">
        <f>L21-L22</f>
        <v>0</v>
      </c>
      <c r="M24" s="122">
        <f>M21-M22</f>
        <v>0</v>
      </c>
      <c r="N24" s="69">
        <f>N21-N22</f>
        <v>0</v>
      </c>
      <c r="O24" s="122">
        <f>O21-O22</f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312"/>
      <c r="B25" s="101" t="s">
        <v>67</v>
      </c>
      <c r="C25" s="53"/>
      <c r="D25" s="53"/>
      <c r="E25" s="314" t="s">
        <v>161</v>
      </c>
      <c r="F25" s="326">
        <v>897</v>
      </c>
      <c r="G25" s="336">
        <v>1294</v>
      </c>
      <c r="H25" s="326">
        <v>587</v>
      </c>
      <c r="I25" s="328">
        <v>621</v>
      </c>
      <c r="J25" s="322">
        <v>866</v>
      </c>
      <c r="K25" s="324">
        <v>692</v>
      </c>
      <c r="L25" s="326"/>
      <c r="M25" s="332"/>
      <c r="N25" s="326"/>
      <c r="O25" s="33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312"/>
      <c r="B26" s="9" t="s">
        <v>68</v>
      </c>
      <c r="C26" s="63"/>
      <c r="D26" s="63"/>
      <c r="E26" s="315"/>
      <c r="F26" s="327"/>
      <c r="G26" s="333"/>
      <c r="H26" s="327"/>
      <c r="I26" s="329"/>
      <c r="J26" s="323"/>
      <c r="K26" s="325"/>
      <c r="L26" s="327"/>
      <c r="M26" s="333"/>
      <c r="N26" s="327"/>
      <c r="O26" s="333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313"/>
      <c r="B27" s="47" t="s">
        <v>162</v>
      </c>
      <c r="C27" s="31"/>
      <c r="D27" s="31"/>
      <c r="E27" s="92" t="s">
        <v>163</v>
      </c>
      <c r="F27" s="74">
        <f aca="true" t="shared" si="2" ref="F27:O27">F24+F25</f>
        <v>0</v>
      </c>
      <c r="G27" s="253">
        <f t="shared" si="2"/>
        <v>0</v>
      </c>
      <c r="H27" s="74">
        <f t="shared" si="2"/>
        <v>0</v>
      </c>
      <c r="I27" s="240">
        <f t="shared" si="2"/>
        <v>0</v>
      </c>
      <c r="J27" s="286">
        <f t="shared" si="2"/>
        <v>0</v>
      </c>
      <c r="K27" s="241">
        <f t="shared" si="2"/>
        <v>0</v>
      </c>
      <c r="L27" s="73">
        <f t="shared" si="2"/>
        <v>0</v>
      </c>
      <c r="M27" s="129">
        <f t="shared" si="2"/>
        <v>0</v>
      </c>
      <c r="N27" s="73">
        <f t="shared" si="2"/>
        <v>0</v>
      </c>
      <c r="O27" s="129">
        <f t="shared" si="2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0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1"/>
      <c r="K29" s="131"/>
      <c r="L29" s="130"/>
      <c r="M29" s="112"/>
      <c r="N29" s="112"/>
      <c r="O29" s="131" t="s">
        <v>164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1"/>
    </row>
    <row r="30" spans="1:25" ht="15.75" customHeight="1">
      <c r="A30" s="305" t="s">
        <v>69</v>
      </c>
      <c r="B30" s="306"/>
      <c r="C30" s="306"/>
      <c r="D30" s="306"/>
      <c r="E30" s="307"/>
      <c r="F30" s="330" t="s">
        <v>252</v>
      </c>
      <c r="G30" s="331"/>
      <c r="H30" s="330" t="s">
        <v>253</v>
      </c>
      <c r="I30" s="331"/>
      <c r="J30" s="330" t="s">
        <v>254</v>
      </c>
      <c r="K30" s="331"/>
      <c r="L30" s="330" t="s">
        <v>255</v>
      </c>
      <c r="M30" s="331"/>
      <c r="N30" s="330" t="s">
        <v>256</v>
      </c>
      <c r="O30" s="331"/>
      <c r="P30" s="132"/>
      <c r="Q30" s="130"/>
      <c r="R30" s="132"/>
      <c r="S30" s="130"/>
      <c r="T30" s="132"/>
      <c r="U30" s="130"/>
      <c r="V30" s="132"/>
      <c r="W30" s="130"/>
      <c r="X30" s="132"/>
      <c r="Y30" s="130"/>
    </row>
    <row r="31" spans="1:25" ht="15.75" customHeight="1">
      <c r="A31" s="308"/>
      <c r="B31" s="309"/>
      <c r="C31" s="309"/>
      <c r="D31" s="309"/>
      <c r="E31" s="310"/>
      <c r="F31" s="108" t="s">
        <v>258</v>
      </c>
      <c r="G31" s="38" t="s">
        <v>2</v>
      </c>
      <c r="H31" s="108" t="s">
        <v>258</v>
      </c>
      <c r="I31" s="38" t="s">
        <v>2</v>
      </c>
      <c r="J31" s="108" t="s">
        <v>258</v>
      </c>
      <c r="K31" s="38" t="s">
        <v>2</v>
      </c>
      <c r="L31" s="108" t="s">
        <v>258</v>
      </c>
      <c r="M31" s="38" t="s">
        <v>2</v>
      </c>
      <c r="N31" s="108" t="s">
        <v>258</v>
      </c>
      <c r="O31" s="194" t="s">
        <v>2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5.75" customHeight="1">
      <c r="A32" s="311" t="s">
        <v>85</v>
      </c>
      <c r="B32" s="55" t="s">
        <v>50</v>
      </c>
      <c r="C32" s="56"/>
      <c r="D32" s="56"/>
      <c r="E32" s="15" t="s">
        <v>41</v>
      </c>
      <c r="F32" s="109">
        <v>1411</v>
      </c>
      <c r="G32" s="242">
        <v>1382</v>
      </c>
      <c r="H32" s="109">
        <v>194</v>
      </c>
      <c r="I32" s="242">
        <v>2859</v>
      </c>
      <c r="J32" s="109">
        <v>1587</v>
      </c>
      <c r="K32" s="243">
        <v>2346</v>
      </c>
      <c r="L32" s="109"/>
      <c r="M32" s="243"/>
      <c r="N32" s="109"/>
      <c r="O32" s="243"/>
      <c r="P32" s="137"/>
      <c r="Q32" s="137"/>
      <c r="R32" s="137"/>
      <c r="S32" s="137"/>
      <c r="T32" s="138"/>
      <c r="U32" s="138"/>
      <c r="V32" s="137"/>
      <c r="W32" s="137"/>
      <c r="X32" s="138"/>
      <c r="Y32" s="138"/>
    </row>
    <row r="33" spans="1:25" ht="15.75" customHeight="1">
      <c r="A33" s="318"/>
      <c r="B33" s="8"/>
      <c r="C33" s="52" t="s">
        <v>70</v>
      </c>
      <c r="D33" s="53"/>
      <c r="E33" s="99"/>
      <c r="F33" s="68">
        <v>1410</v>
      </c>
      <c r="G33" s="244">
        <v>1378</v>
      </c>
      <c r="H33" s="68">
        <v>164</v>
      </c>
      <c r="I33" s="244">
        <v>1881</v>
      </c>
      <c r="J33" s="68">
        <v>1567</v>
      </c>
      <c r="K33" s="245">
        <v>2339</v>
      </c>
      <c r="L33" s="68"/>
      <c r="M33" s="245"/>
      <c r="N33" s="68"/>
      <c r="O33" s="245"/>
      <c r="P33" s="137"/>
      <c r="Q33" s="137"/>
      <c r="R33" s="137"/>
      <c r="S33" s="137"/>
      <c r="T33" s="138"/>
      <c r="U33" s="138"/>
      <c r="V33" s="137"/>
      <c r="W33" s="137"/>
      <c r="X33" s="138"/>
      <c r="Y33" s="138"/>
    </row>
    <row r="34" spans="1:25" ht="15.75" customHeight="1">
      <c r="A34" s="318"/>
      <c r="B34" s="8"/>
      <c r="C34" s="24"/>
      <c r="D34" s="30" t="s">
        <v>71</v>
      </c>
      <c r="E34" s="94"/>
      <c r="F34" s="70">
        <v>1410</v>
      </c>
      <c r="G34" s="246">
        <v>1378</v>
      </c>
      <c r="H34" s="70">
        <v>0</v>
      </c>
      <c r="I34" s="246">
        <v>0</v>
      </c>
      <c r="J34" s="70">
        <v>1567</v>
      </c>
      <c r="K34" s="247">
        <v>2339</v>
      </c>
      <c r="L34" s="70"/>
      <c r="M34" s="247"/>
      <c r="N34" s="70"/>
      <c r="O34" s="247"/>
      <c r="P34" s="137"/>
      <c r="Q34" s="137"/>
      <c r="R34" s="137"/>
      <c r="S34" s="137"/>
      <c r="T34" s="138"/>
      <c r="U34" s="138"/>
      <c r="V34" s="137"/>
      <c r="W34" s="137"/>
      <c r="X34" s="138"/>
      <c r="Y34" s="138"/>
    </row>
    <row r="35" spans="1:25" ht="15.75" customHeight="1">
      <c r="A35" s="318"/>
      <c r="B35" s="10"/>
      <c r="C35" s="62" t="s">
        <v>72</v>
      </c>
      <c r="D35" s="63"/>
      <c r="E35" s="100"/>
      <c r="F35" s="116">
        <v>1</v>
      </c>
      <c r="G35" s="248">
        <v>4</v>
      </c>
      <c r="H35" s="116">
        <v>30</v>
      </c>
      <c r="I35" s="248">
        <v>979</v>
      </c>
      <c r="J35" s="139">
        <v>20</v>
      </c>
      <c r="K35" s="249">
        <v>7</v>
      </c>
      <c r="L35" s="116"/>
      <c r="M35" s="250"/>
      <c r="N35" s="116"/>
      <c r="O35" s="250"/>
      <c r="P35" s="137"/>
      <c r="Q35" s="137"/>
      <c r="R35" s="137"/>
      <c r="S35" s="137"/>
      <c r="T35" s="138"/>
      <c r="U35" s="138"/>
      <c r="V35" s="137"/>
      <c r="W35" s="137"/>
      <c r="X35" s="138"/>
      <c r="Y35" s="138"/>
    </row>
    <row r="36" spans="1:25" ht="15.75" customHeight="1">
      <c r="A36" s="318"/>
      <c r="B36" s="50" t="s">
        <v>53</v>
      </c>
      <c r="C36" s="51"/>
      <c r="D36" s="51"/>
      <c r="E36" s="15" t="s">
        <v>42</v>
      </c>
      <c r="F36" s="66">
        <v>379</v>
      </c>
      <c r="G36" s="251">
        <v>371</v>
      </c>
      <c r="H36" s="66">
        <v>8</v>
      </c>
      <c r="I36" s="251">
        <v>19</v>
      </c>
      <c r="J36" s="66">
        <v>29</v>
      </c>
      <c r="K36" s="252">
        <v>32</v>
      </c>
      <c r="L36" s="66"/>
      <c r="M36" s="252"/>
      <c r="N36" s="66"/>
      <c r="O36" s="252"/>
      <c r="P36" s="137"/>
      <c r="Q36" s="137"/>
      <c r="R36" s="137"/>
      <c r="S36" s="137"/>
      <c r="T36" s="137"/>
      <c r="U36" s="137"/>
      <c r="V36" s="137"/>
      <c r="W36" s="137"/>
      <c r="X36" s="138"/>
      <c r="Y36" s="138"/>
    </row>
    <row r="37" spans="1:25" ht="15.75" customHeight="1">
      <c r="A37" s="318"/>
      <c r="B37" s="8"/>
      <c r="C37" s="30" t="s">
        <v>73</v>
      </c>
      <c r="D37" s="43"/>
      <c r="E37" s="94"/>
      <c r="F37" s="70">
        <v>310</v>
      </c>
      <c r="G37" s="246">
        <v>295</v>
      </c>
      <c r="H37" s="70">
        <v>0</v>
      </c>
      <c r="I37" s="246">
        <v>0.1</v>
      </c>
      <c r="J37" s="70">
        <v>12</v>
      </c>
      <c r="K37" s="247">
        <v>15</v>
      </c>
      <c r="L37" s="70"/>
      <c r="M37" s="247"/>
      <c r="N37" s="70"/>
      <c r="O37" s="247"/>
      <c r="P37" s="137"/>
      <c r="Q37" s="137"/>
      <c r="R37" s="137"/>
      <c r="S37" s="137"/>
      <c r="T37" s="137"/>
      <c r="U37" s="137"/>
      <c r="V37" s="137"/>
      <c r="W37" s="137"/>
      <c r="X37" s="138"/>
      <c r="Y37" s="138"/>
    </row>
    <row r="38" spans="1:25" ht="15.75" customHeight="1">
      <c r="A38" s="318"/>
      <c r="B38" s="10"/>
      <c r="C38" s="30" t="s">
        <v>74</v>
      </c>
      <c r="D38" s="43"/>
      <c r="E38" s="94"/>
      <c r="F38" s="70">
        <v>69</v>
      </c>
      <c r="G38" s="246">
        <v>76</v>
      </c>
      <c r="H38" s="70">
        <v>1</v>
      </c>
      <c r="I38" s="246">
        <v>19</v>
      </c>
      <c r="J38" s="70">
        <v>17</v>
      </c>
      <c r="K38" s="247">
        <v>17</v>
      </c>
      <c r="L38" s="70"/>
      <c r="M38" s="247"/>
      <c r="N38" s="70"/>
      <c r="O38" s="247"/>
      <c r="P38" s="137"/>
      <c r="Q38" s="137"/>
      <c r="R38" s="138"/>
      <c r="S38" s="138"/>
      <c r="T38" s="137"/>
      <c r="U38" s="137"/>
      <c r="V38" s="137"/>
      <c r="W38" s="137"/>
      <c r="X38" s="138"/>
      <c r="Y38" s="138"/>
    </row>
    <row r="39" spans="1:25" ht="15.75" customHeight="1">
      <c r="A39" s="319"/>
      <c r="B39" s="11" t="s">
        <v>75</v>
      </c>
      <c r="C39" s="12"/>
      <c r="D39" s="12"/>
      <c r="E39" s="98" t="s">
        <v>165</v>
      </c>
      <c r="F39" s="74">
        <v>1032</v>
      </c>
      <c r="G39" s="253">
        <f aca="true" t="shared" si="3" ref="G39:O39">G32-G36</f>
        <v>1011</v>
      </c>
      <c r="H39" s="74">
        <v>186</v>
      </c>
      <c r="I39" s="253">
        <f t="shared" si="3"/>
        <v>2840</v>
      </c>
      <c r="J39" s="74">
        <f t="shared" si="3"/>
        <v>1558</v>
      </c>
      <c r="K39" s="254">
        <f t="shared" si="3"/>
        <v>2314</v>
      </c>
      <c r="L39" s="74">
        <f t="shared" si="3"/>
        <v>0</v>
      </c>
      <c r="M39" s="254">
        <f t="shared" si="3"/>
        <v>0</v>
      </c>
      <c r="N39" s="74">
        <f t="shared" si="3"/>
        <v>0</v>
      </c>
      <c r="O39" s="254">
        <f t="shared" si="3"/>
        <v>0</v>
      </c>
      <c r="P39" s="137"/>
      <c r="Q39" s="137"/>
      <c r="R39" s="137"/>
      <c r="S39" s="137"/>
      <c r="T39" s="137"/>
      <c r="U39" s="137"/>
      <c r="V39" s="137"/>
      <c r="W39" s="137"/>
      <c r="X39" s="138"/>
      <c r="Y39" s="138"/>
    </row>
    <row r="40" spans="1:25" ht="15.75" customHeight="1">
      <c r="A40" s="311" t="s">
        <v>86</v>
      </c>
      <c r="B40" s="50" t="s">
        <v>76</v>
      </c>
      <c r="C40" s="51"/>
      <c r="D40" s="51"/>
      <c r="E40" s="15" t="s">
        <v>44</v>
      </c>
      <c r="F40" s="66">
        <v>417</v>
      </c>
      <c r="G40" s="251">
        <v>602</v>
      </c>
      <c r="H40" s="66">
        <v>878</v>
      </c>
      <c r="I40" s="251">
        <v>459</v>
      </c>
      <c r="J40" s="66"/>
      <c r="K40" s="252"/>
      <c r="L40" s="66">
        <v>105</v>
      </c>
      <c r="M40" s="252">
        <v>105</v>
      </c>
      <c r="N40" s="66">
        <v>33</v>
      </c>
      <c r="O40" s="252">
        <v>33</v>
      </c>
      <c r="P40" s="137"/>
      <c r="Q40" s="137"/>
      <c r="R40" s="137"/>
      <c r="S40" s="137"/>
      <c r="T40" s="138"/>
      <c r="U40" s="138"/>
      <c r="V40" s="138"/>
      <c r="W40" s="138"/>
      <c r="X40" s="137"/>
      <c r="Y40" s="137"/>
    </row>
    <row r="41" spans="1:25" ht="15.75" customHeight="1">
      <c r="A41" s="320"/>
      <c r="B41" s="10"/>
      <c r="C41" s="30" t="s">
        <v>77</v>
      </c>
      <c r="D41" s="43"/>
      <c r="E41" s="94"/>
      <c r="F41" s="139">
        <v>417</v>
      </c>
      <c r="G41" s="255">
        <v>404</v>
      </c>
      <c r="H41" s="139">
        <v>678</v>
      </c>
      <c r="I41" s="255">
        <v>459</v>
      </c>
      <c r="J41" s="70"/>
      <c r="K41" s="247"/>
      <c r="L41" s="70"/>
      <c r="M41" s="247"/>
      <c r="N41" s="70"/>
      <c r="O41" s="247"/>
      <c r="P41" s="138"/>
      <c r="Q41" s="138"/>
      <c r="R41" s="138"/>
      <c r="S41" s="138"/>
      <c r="T41" s="138"/>
      <c r="U41" s="138"/>
      <c r="V41" s="138"/>
      <c r="W41" s="138"/>
      <c r="X41" s="137"/>
      <c r="Y41" s="137"/>
    </row>
    <row r="42" spans="1:25" ht="15.75" customHeight="1">
      <c r="A42" s="320"/>
      <c r="B42" s="50" t="s">
        <v>64</v>
      </c>
      <c r="C42" s="51"/>
      <c r="D42" s="51"/>
      <c r="E42" s="15" t="s">
        <v>45</v>
      </c>
      <c r="F42" s="66">
        <v>1296</v>
      </c>
      <c r="G42" s="251">
        <v>1294</v>
      </c>
      <c r="H42" s="66">
        <v>878</v>
      </c>
      <c r="I42" s="251">
        <v>3090</v>
      </c>
      <c r="J42" s="66"/>
      <c r="K42" s="252"/>
      <c r="L42" s="66">
        <v>105</v>
      </c>
      <c r="M42" s="252">
        <v>105</v>
      </c>
      <c r="N42" s="66">
        <v>33</v>
      </c>
      <c r="O42" s="252">
        <v>33</v>
      </c>
      <c r="P42" s="137"/>
      <c r="Q42" s="137"/>
      <c r="R42" s="137"/>
      <c r="S42" s="137"/>
      <c r="T42" s="138"/>
      <c r="U42" s="138"/>
      <c r="V42" s="137"/>
      <c r="W42" s="137"/>
      <c r="X42" s="137"/>
      <c r="Y42" s="137"/>
    </row>
    <row r="43" spans="1:25" ht="15.75" customHeight="1">
      <c r="A43" s="320"/>
      <c r="B43" s="10"/>
      <c r="C43" s="30" t="s">
        <v>78</v>
      </c>
      <c r="D43" s="43"/>
      <c r="E43" s="94"/>
      <c r="F43" s="70">
        <v>773</v>
      </c>
      <c r="G43" s="246">
        <v>780</v>
      </c>
      <c r="H43" s="70">
        <v>0</v>
      </c>
      <c r="I43" s="246">
        <v>2018</v>
      </c>
      <c r="J43" s="139"/>
      <c r="K43" s="249"/>
      <c r="L43" s="70">
        <v>86</v>
      </c>
      <c r="M43" s="247">
        <v>86</v>
      </c>
      <c r="N43" s="70">
        <v>28</v>
      </c>
      <c r="O43" s="247">
        <v>28</v>
      </c>
      <c r="P43" s="137"/>
      <c r="Q43" s="137"/>
      <c r="R43" s="138"/>
      <c r="S43" s="137"/>
      <c r="T43" s="138"/>
      <c r="U43" s="138"/>
      <c r="V43" s="137"/>
      <c r="W43" s="137"/>
      <c r="X43" s="138"/>
      <c r="Y43" s="138"/>
    </row>
    <row r="44" spans="1:25" ht="15.75" customHeight="1">
      <c r="A44" s="321"/>
      <c r="B44" s="47" t="s">
        <v>75</v>
      </c>
      <c r="C44" s="31"/>
      <c r="D44" s="31"/>
      <c r="E44" s="98" t="s">
        <v>166</v>
      </c>
      <c r="F44" s="124">
        <v>-879</v>
      </c>
      <c r="G44" s="256">
        <f aca="true" t="shared" si="4" ref="G44:O44">G40-G42</f>
        <v>-692</v>
      </c>
      <c r="H44" s="124">
        <v>0</v>
      </c>
      <c r="I44" s="256">
        <f t="shared" si="4"/>
        <v>-2631</v>
      </c>
      <c r="J44" s="124">
        <f t="shared" si="4"/>
        <v>0</v>
      </c>
      <c r="K44" s="257">
        <f t="shared" si="4"/>
        <v>0</v>
      </c>
      <c r="L44" s="124">
        <f t="shared" si="4"/>
        <v>0</v>
      </c>
      <c r="M44" s="257">
        <f t="shared" si="4"/>
        <v>0</v>
      </c>
      <c r="N44" s="124">
        <f t="shared" si="4"/>
        <v>0</v>
      </c>
      <c r="O44" s="257">
        <f t="shared" si="4"/>
        <v>0</v>
      </c>
      <c r="P44" s="138"/>
      <c r="Q44" s="138"/>
      <c r="R44" s="137"/>
      <c r="S44" s="137"/>
      <c r="T44" s="138"/>
      <c r="U44" s="138"/>
      <c r="V44" s="137"/>
      <c r="W44" s="137"/>
      <c r="X44" s="137"/>
      <c r="Y44" s="137"/>
    </row>
    <row r="45" spans="1:25" ht="15.75" customHeight="1">
      <c r="A45" s="296" t="s">
        <v>87</v>
      </c>
      <c r="B45" s="25" t="s">
        <v>79</v>
      </c>
      <c r="C45" s="20"/>
      <c r="D45" s="20"/>
      <c r="E45" s="97" t="s">
        <v>167</v>
      </c>
      <c r="F45" s="213">
        <v>153</v>
      </c>
      <c r="G45" s="258">
        <f aca="true" t="shared" si="5" ref="G45:O45">G39+G44</f>
        <v>319</v>
      </c>
      <c r="H45" s="213">
        <v>186</v>
      </c>
      <c r="I45" s="258">
        <f t="shared" si="5"/>
        <v>209</v>
      </c>
      <c r="J45" s="213">
        <f t="shared" si="5"/>
        <v>1558</v>
      </c>
      <c r="K45" s="259">
        <f t="shared" si="5"/>
        <v>2314</v>
      </c>
      <c r="L45" s="213">
        <f t="shared" si="5"/>
        <v>0</v>
      </c>
      <c r="M45" s="259">
        <f t="shared" si="5"/>
        <v>0</v>
      </c>
      <c r="N45" s="213">
        <f t="shared" si="5"/>
        <v>0</v>
      </c>
      <c r="O45" s="259">
        <f t="shared" si="5"/>
        <v>0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25" ht="15.75" customHeight="1">
      <c r="A46" s="297"/>
      <c r="B46" s="44" t="s">
        <v>80</v>
      </c>
      <c r="C46" s="43"/>
      <c r="D46" s="43"/>
      <c r="E46" s="43"/>
      <c r="F46" s="139">
        <v>80</v>
      </c>
      <c r="G46" s="255">
        <v>311</v>
      </c>
      <c r="H46" s="139">
        <v>186</v>
      </c>
      <c r="I46" s="255">
        <v>210</v>
      </c>
      <c r="J46" s="139">
        <v>1562</v>
      </c>
      <c r="K46" s="249">
        <v>2205</v>
      </c>
      <c r="L46" s="70"/>
      <c r="M46" s="247"/>
      <c r="N46" s="139"/>
      <c r="O46" s="249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ht="15.75" customHeight="1">
      <c r="A47" s="297"/>
      <c r="B47" s="44" t="s">
        <v>81</v>
      </c>
      <c r="C47" s="43"/>
      <c r="D47" s="43"/>
      <c r="E47" s="43"/>
      <c r="F47" s="269">
        <v>81</v>
      </c>
      <c r="G47" s="246">
        <v>9</v>
      </c>
      <c r="H47" s="269">
        <v>0.14</v>
      </c>
      <c r="I47" s="246">
        <v>0.3</v>
      </c>
      <c r="J47" s="70">
        <v>105</v>
      </c>
      <c r="K47" s="247">
        <v>109</v>
      </c>
      <c r="L47" s="70"/>
      <c r="M47" s="247"/>
      <c r="N47" s="70"/>
      <c r="O47" s="24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5.75" customHeight="1">
      <c r="A48" s="298"/>
      <c r="B48" s="47" t="s">
        <v>82</v>
      </c>
      <c r="C48" s="31"/>
      <c r="D48" s="31"/>
      <c r="E48" s="31"/>
      <c r="F48" s="285">
        <v>81</v>
      </c>
      <c r="G48" s="253">
        <v>9</v>
      </c>
      <c r="H48" s="285">
        <v>0.14</v>
      </c>
      <c r="I48" s="253">
        <v>0.3</v>
      </c>
      <c r="J48" s="74">
        <v>105</v>
      </c>
      <c r="K48" s="260">
        <v>109</v>
      </c>
      <c r="L48" s="74"/>
      <c r="M48" s="260"/>
      <c r="N48" s="74"/>
      <c r="O48" s="260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44" t="s">
        <v>0</v>
      </c>
      <c r="B1" s="144"/>
      <c r="C1" s="196" t="s">
        <v>257</v>
      </c>
      <c r="D1" s="19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98"/>
      <c r="B5" s="198" t="s">
        <v>247</v>
      </c>
      <c r="C5" s="198"/>
      <c r="D5" s="198"/>
      <c r="H5" s="37"/>
      <c r="L5" s="37"/>
      <c r="N5" s="37" t="s">
        <v>170</v>
      </c>
    </row>
    <row r="6" spans="1:14" ht="15" customHeight="1">
      <c r="A6" s="199"/>
      <c r="B6" s="200"/>
      <c r="C6" s="200"/>
      <c r="D6" s="200"/>
      <c r="E6" s="337" t="s">
        <v>259</v>
      </c>
      <c r="F6" s="338"/>
      <c r="G6" s="337" t="s">
        <v>260</v>
      </c>
      <c r="H6" s="338"/>
      <c r="I6" s="261" t="s">
        <v>261</v>
      </c>
      <c r="J6" s="262"/>
      <c r="K6" s="337" t="s">
        <v>262</v>
      </c>
      <c r="L6" s="338"/>
      <c r="M6" s="339"/>
      <c r="N6" s="340"/>
    </row>
    <row r="7" spans="1:14" ht="15" customHeight="1">
      <c r="A7" s="59"/>
      <c r="B7" s="60"/>
      <c r="C7" s="60"/>
      <c r="D7" s="60"/>
      <c r="E7" s="201" t="s">
        <v>258</v>
      </c>
      <c r="F7" s="202" t="s">
        <v>2</v>
      </c>
      <c r="G7" s="201" t="s">
        <v>258</v>
      </c>
      <c r="H7" s="202" t="s">
        <v>2</v>
      </c>
      <c r="I7" s="201" t="s">
        <v>258</v>
      </c>
      <c r="J7" s="202" t="s">
        <v>2</v>
      </c>
      <c r="K7" s="201" t="s">
        <v>258</v>
      </c>
      <c r="L7" s="202" t="s">
        <v>2</v>
      </c>
      <c r="M7" s="201" t="s">
        <v>246</v>
      </c>
      <c r="N7" s="225" t="s">
        <v>2</v>
      </c>
    </row>
    <row r="8" spans="1:14" ht="18" customHeight="1">
      <c r="A8" s="287" t="s">
        <v>171</v>
      </c>
      <c r="B8" s="203" t="s">
        <v>172</v>
      </c>
      <c r="C8" s="204"/>
      <c r="D8" s="204"/>
      <c r="E8" s="205">
        <v>1</v>
      </c>
      <c r="F8" s="263">
        <v>1</v>
      </c>
      <c r="G8" s="205">
        <v>1</v>
      </c>
      <c r="H8" s="263">
        <v>1</v>
      </c>
      <c r="I8" s="205">
        <v>2</v>
      </c>
      <c r="J8" s="263">
        <v>2</v>
      </c>
      <c r="K8" s="205">
        <v>12</v>
      </c>
      <c r="L8" s="263">
        <v>12</v>
      </c>
      <c r="M8" s="205"/>
      <c r="N8" s="206"/>
    </row>
    <row r="9" spans="1:14" ht="18" customHeight="1">
      <c r="A9" s="288"/>
      <c r="B9" s="287" t="s">
        <v>173</v>
      </c>
      <c r="C9" s="163" t="s">
        <v>174</v>
      </c>
      <c r="D9" s="164"/>
      <c r="E9" s="207">
        <v>30</v>
      </c>
      <c r="F9" s="264">
        <v>30</v>
      </c>
      <c r="G9" s="207">
        <v>10</v>
      </c>
      <c r="H9" s="264">
        <v>10</v>
      </c>
      <c r="I9" s="207">
        <v>238</v>
      </c>
      <c r="J9" s="264">
        <v>238</v>
      </c>
      <c r="K9" s="207">
        <v>95</v>
      </c>
      <c r="L9" s="264">
        <v>95</v>
      </c>
      <c r="M9" s="207"/>
      <c r="N9" s="208"/>
    </row>
    <row r="10" spans="1:14" ht="18" customHeight="1">
      <c r="A10" s="288"/>
      <c r="B10" s="288"/>
      <c r="C10" s="44" t="s">
        <v>175</v>
      </c>
      <c r="D10" s="43"/>
      <c r="E10" s="209">
        <v>30</v>
      </c>
      <c r="F10" s="265">
        <v>30</v>
      </c>
      <c r="G10" s="209">
        <v>10</v>
      </c>
      <c r="H10" s="265">
        <v>10</v>
      </c>
      <c r="I10" s="209">
        <v>196</v>
      </c>
      <c r="J10" s="265">
        <v>196</v>
      </c>
      <c r="K10" s="209">
        <v>50</v>
      </c>
      <c r="L10" s="265">
        <v>50</v>
      </c>
      <c r="M10" s="209"/>
      <c r="N10" s="210"/>
    </row>
    <row r="11" spans="1:14" ht="18" customHeight="1">
      <c r="A11" s="288"/>
      <c r="B11" s="288"/>
      <c r="C11" s="44" t="s">
        <v>176</v>
      </c>
      <c r="D11" s="43"/>
      <c r="E11" s="209"/>
      <c r="F11" s="265"/>
      <c r="G11" s="209"/>
      <c r="H11" s="265"/>
      <c r="I11" s="209"/>
      <c r="J11" s="265"/>
      <c r="K11" s="209"/>
      <c r="L11" s="265"/>
      <c r="M11" s="209"/>
      <c r="N11" s="210"/>
    </row>
    <row r="12" spans="1:14" ht="18" customHeight="1">
      <c r="A12" s="288"/>
      <c r="B12" s="288"/>
      <c r="C12" s="44" t="s">
        <v>177</v>
      </c>
      <c r="D12" s="43"/>
      <c r="E12" s="209"/>
      <c r="F12" s="265"/>
      <c r="G12" s="209"/>
      <c r="H12" s="265"/>
      <c r="I12" s="209">
        <v>42</v>
      </c>
      <c r="J12" s="265">
        <v>42</v>
      </c>
      <c r="K12" s="209">
        <v>45</v>
      </c>
      <c r="L12" s="265">
        <v>45</v>
      </c>
      <c r="M12" s="209"/>
      <c r="N12" s="210"/>
    </row>
    <row r="13" spans="1:14" ht="18" customHeight="1">
      <c r="A13" s="288"/>
      <c r="B13" s="288"/>
      <c r="C13" s="44" t="s">
        <v>178</v>
      </c>
      <c r="D13" s="43"/>
      <c r="E13" s="209"/>
      <c r="F13" s="265"/>
      <c r="G13" s="209"/>
      <c r="H13" s="265"/>
      <c r="I13" s="209"/>
      <c r="J13" s="265"/>
      <c r="K13" s="209"/>
      <c r="L13" s="265"/>
      <c r="M13" s="209"/>
      <c r="N13" s="210"/>
    </row>
    <row r="14" spans="1:14" ht="18" customHeight="1">
      <c r="A14" s="289"/>
      <c r="B14" s="289"/>
      <c r="C14" s="47" t="s">
        <v>179</v>
      </c>
      <c r="D14" s="31"/>
      <c r="E14" s="211"/>
      <c r="F14" s="266"/>
      <c r="G14" s="211"/>
      <c r="H14" s="266"/>
      <c r="I14" s="211"/>
      <c r="J14" s="266"/>
      <c r="K14" s="211"/>
      <c r="L14" s="266"/>
      <c r="M14" s="211"/>
      <c r="N14" s="212"/>
    </row>
    <row r="15" spans="1:14" ht="18" customHeight="1">
      <c r="A15" s="335" t="s">
        <v>180</v>
      </c>
      <c r="B15" s="287" t="s">
        <v>181</v>
      </c>
      <c r="C15" s="163" t="s">
        <v>182</v>
      </c>
      <c r="D15" s="164"/>
      <c r="E15" s="213">
        <v>7694</v>
      </c>
      <c r="F15" s="267">
        <v>5628</v>
      </c>
      <c r="G15" s="213">
        <v>751</v>
      </c>
      <c r="H15" s="267">
        <v>772</v>
      </c>
      <c r="I15" s="213">
        <v>8</v>
      </c>
      <c r="J15" s="267">
        <v>6</v>
      </c>
      <c r="K15" s="213">
        <v>70</v>
      </c>
      <c r="L15" s="267">
        <v>74</v>
      </c>
      <c r="M15" s="213"/>
      <c r="N15" s="141"/>
    </row>
    <row r="16" spans="1:14" ht="18" customHeight="1">
      <c r="A16" s="288"/>
      <c r="B16" s="288"/>
      <c r="C16" s="44" t="s">
        <v>183</v>
      </c>
      <c r="D16" s="43"/>
      <c r="E16" s="70">
        <v>263</v>
      </c>
      <c r="F16" s="247">
        <v>267</v>
      </c>
      <c r="G16" s="70">
        <v>2367</v>
      </c>
      <c r="H16" s="247">
        <v>2372</v>
      </c>
      <c r="I16" s="70">
        <v>339</v>
      </c>
      <c r="J16" s="247">
        <v>376</v>
      </c>
      <c r="K16" s="70">
        <v>3</v>
      </c>
      <c r="L16" s="247">
        <v>3</v>
      </c>
      <c r="M16" s="70"/>
      <c r="N16" s="122"/>
    </row>
    <row r="17" spans="1:14" ht="18" customHeight="1">
      <c r="A17" s="288"/>
      <c r="B17" s="288"/>
      <c r="C17" s="44" t="s">
        <v>184</v>
      </c>
      <c r="D17" s="43"/>
      <c r="E17" s="70"/>
      <c r="F17" s="247"/>
      <c r="G17" s="70"/>
      <c r="H17" s="247"/>
      <c r="I17" s="70"/>
      <c r="J17" s="247"/>
      <c r="K17" s="70"/>
      <c r="L17" s="247"/>
      <c r="M17" s="70"/>
      <c r="N17" s="122"/>
    </row>
    <row r="18" spans="1:14" ht="18" customHeight="1">
      <c r="A18" s="288"/>
      <c r="B18" s="289"/>
      <c r="C18" s="47" t="s">
        <v>185</v>
      </c>
      <c r="D18" s="31"/>
      <c r="E18" s="74">
        <f>SUM(E15:E17)</f>
        <v>7957</v>
      </c>
      <c r="F18" s="254">
        <v>5895</v>
      </c>
      <c r="G18" s="74">
        <f>SUM(G15:G17)</f>
        <v>3118</v>
      </c>
      <c r="H18" s="254">
        <v>3144</v>
      </c>
      <c r="I18" s="74">
        <f>SUM(I15:I17)</f>
        <v>347</v>
      </c>
      <c r="J18" s="254">
        <v>382</v>
      </c>
      <c r="K18" s="74">
        <f>SUM(K15:K17)</f>
        <v>73</v>
      </c>
      <c r="L18" s="254">
        <v>77</v>
      </c>
      <c r="M18" s="73"/>
      <c r="N18" s="214"/>
    </row>
    <row r="19" spans="1:14" ht="18" customHeight="1">
      <c r="A19" s="288"/>
      <c r="B19" s="287" t="s">
        <v>186</v>
      </c>
      <c r="C19" s="163" t="s">
        <v>187</v>
      </c>
      <c r="D19" s="164"/>
      <c r="E19" s="213">
        <v>5886</v>
      </c>
      <c r="F19" s="259">
        <v>4024</v>
      </c>
      <c r="G19" s="213">
        <v>348</v>
      </c>
      <c r="H19" s="259">
        <v>311</v>
      </c>
      <c r="I19" s="213">
        <v>47</v>
      </c>
      <c r="J19" s="259">
        <v>47</v>
      </c>
      <c r="K19" s="213">
        <v>14</v>
      </c>
      <c r="L19" s="259">
        <v>22</v>
      </c>
      <c r="M19" s="140"/>
      <c r="N19" s="141"/>
    </row>
    <row r="20" spans="1:14" ht="18" customHeight="1">
      <c r="A20" s="288"/>
      <c r="B20" s="288"/>
      <c r="C20" s="44" t="s">
        <v>188</v>
      </c>
      <c r="D20" s="43"/>
      <c r="E20" s="70">
        <v>552</v>
      </c>
      <c r="F20" s="268">
        <v>359</v>
      </c>
      <c r="G20" s="70">
        <v>716</v>
      </c>
      <c r="H20" s="268">
        <v>836</v>
      </c>
      <c r="I20" s="70">
        <v>241</v>
      </c>
      <c r="J20" s="268">
        <v>283</v>
      </c>
      <c r="K20" s="70">
        <v>1</v>
      </c>
      <c r="L20" s="268">
        <v>1</v>
      </c>
      <c r="M20" s="69"/>
      <c r="N20" s="122"/>
    </row>
    <row r="21" spans="1:14" s="219" customFormat="1" ht="18" customHeight="1">
      <c r="A21" s="288"/>
      <c r="B21" s="288"/>
      <c r="C21" s="215" t="s">
        <v>189</v>
      </c>
      <c r="D21" s="216"/>
      <c r="E21" s="269"/>
      <c r="F21" s="270"/>
      <c r="G21" s="269"/>
      <c r="H21" s="270"/>
      <c r="I21" s="269"/>
      <c r="J21" s="270"/>
      <c r="K21" s="269"/>
      <c r="L21" s="270"/>
      <c r="M21" s="217"/>
      <c r="N21" s="218"/>
    </row>
    <row r="22" spans="1:14" ht="18" customHeight="1">
      <c r="A22" s="288"/>
      <c r="B22" s="289"/>
      <c r="C22" s="11" t="s">
        <v>190</v>
      </c>
      <c r="D22" s="12"/>
      <c r="E22" s="74">
        <f>SUM(E19:E21)</f>
        <v>6438</v>
      </c>
      <c r="F22" s="254">
        <v>4383</v>
      </c>
      <c r="G22" s="74">
        <f>SUM(G19:G21)</f>
        <v>1064</v>
      </c>
      <c r="H22" s="254">
        <v>1147</v>
      </c>
      <c r="I22" s="74">
        <f>SUM(I19:I21)</f>
        <v>288</v>
      </c>
      <c r="J22" s="254">
        <v>330</v>
      </c>
      <c r="K22" s="74">
        <f>SUM(K19:K21)</f>
        <v>15</v>
      </c>
      <c r="L22" s="254">
        <v>23</v>
      </c>
      <c r="M22" s="73"/>
      <c r="N22" s="129"/>
    </row>
    <row r="23" spans="1:14" ht="18" customHeight="1">
      <c r="A23" s="288"/>
      <c r="B23" s="287" t="s">
        <v>191</v>
      </c>
      <c r="C23" s="163" t="s">
        <v>192</v>
      </c>
      <c r="D23" s="164"/>
      <c r="E23" s="213">
        <v>30</v>
      </c>
      <c r="F23" s="259">
        <v>30</v>
      </c>
      <c r="G23" s="213">
        <v>10</v>
      </c>
      <c r="H23" s="259">
        <v>10</v>
      </c>
      <c r="I23" s="213">
        <v>238</v>
      </c>
      <c r="J23" s="259">
        <v>238</v>
      </c>
      <c r="K23" s="213">
        <v>78</v>
      </c>
      <c r="L23" s="259">
        <v>78</v>
      </c>
      <c r="M23" s="140"/>
      <c r="N23" s="141"/>
    </row>
    <row r="24" spans="1:14" ht="18" customHeight="1">
      <c r="A24" s="288"/>
      <c r="B24" s="288"/>
      <c r="C24" s="44" t="s">
        <v>193</v>
      </c>
      <c r="D24" s="43"/>
      <c r="E24" s="70"/>
      <c r="F24" s="268"/>
      <c r="G24" s="70">
        <v>2044</v>
      </c>
      <c r="H24" s="268">
        <v>1987</v>
      </c>
      <c r="I24" s="70">
        <v>179</v>
      </c>
      <c r="J24" s="268">
        <v>185</v>
      </c>
      <c r="K24" s="70">
        <v>-37</v>
      </c>
      <c r="L24" s="268">
        <v>-42</v>
      </c>
      <c r="M24" s="69"/>
      <c r="N24" s="122"/>
    </row>
    <row r="25" spans="1:14" ht="18" customHeight="1">
      <c r="A25" s="288"/>
      <c r="B25" s="288"/>
      <c r="C25" s="44" t="s">
        <v>194</v>
      </c>
      <c r="D25" s="43"/>
      <c r="E25" s="70">
        <v>1489</v>
      </c>
      <c r="F25" s="268">
        <v>1482</v>
      </c>
      <c r="G25" s="70"/>
      <c r="H25" s="268"/>
      <c r="I25" s="70"/>
      <c r="J25" s="268"/>
      <c r="K25" s="70">
        <v>17</v>
      </c>
      <c r="L25" s="268">
        <v>18</v>
      </c>
      <c r="M25" s="69"/>
      <c r="N25" s="122"/>
    </row>
    <row r="26" spans="1:14" ht="18" customHeight="1">
      <c r="A26" s="288"/>
      <c r="B26" s="289"/>
      <c r="C26" s="45" t="s">
        <v>195</v>
      </c>
      <c r="D26" s="46"/>
      <c r="E26" s="72">
        <v>1519</v>
      </c>
      <c r="F26" s="271">
        <v>1512</v>
      </c>
      <c r="G26" s="72">
        <v>2054</v>
      </c>
      <c r="H26" s="272">
        <v>1997</v>
      </c>
      <c r="I26" s="276">
        <v>59</v>
      </c>
      <c r="J26" s="272">
        <v>52</v>
      </c>
      <c r="K26" s="72">
        <v>58</v>
      </c>
      <c r="L26" s="271">
        <v>54</v>
      </c>
      <c r="M26" s="71"/>
      <c r="N26" s="129"/>
    </row>
    <row r="27" spans="1:14" ht="18" customHeight="1">
      <c r="A27" s="289"/>
      <c r="B27" s="47" t="s">
        <v>196</v>
      </c>
      <c r="C27" s="31"/>
      <c r="D27" s="31"/>
      <c r="E27" s="273">
        <v>7957</v>
      </c>
      <c r="F27" s="274">
        <v>5895</v>
      </c>
      <c r="G27" s="74">
        <v>3118</v>
      </c>
      <c r="H27" s="254">
        <v>3144</v>
      </c>
      <c r="I27" s="273">
        <v>347</v>
      </c>
      <c r="J27" s="274">
        <v>382</v>
      </c>
      <c r="K27" s="74">
        <v>73</v>
      </c>
      <c r="L27" s="254">
        <v>77</v>
      </c>
      <c r="M27" s="73"/>
      <c r="N27" s="129"/>
    </row>
    <row r="28" spans="1:14" ht="18" customHeight="1">
      <c r="A28" s="287" t="s">
        <v>197</v>
      </c>
      <c r="B28" s="287" t="s">
        <v>198</v>
      </c>
      <c r="C28" s="163" t="s">
        <v>199</v>
      </c>
      <c r="D28" s="220" t="s">
        <v>41</v>
      </c>
      <c r="E28" s="213">
        <v>1949</v>
      </c>
      <c r="F28" s="259">
        <v>3263</v>
      </c>
      <c r="G28" s="213">
        <v>1134</v>
      </c>
      <c r="H28" s="259">
        <v>1098</v>
      </c>
      <c r="I28" s="213">
        <v>58</v>
      </c>
      <c r="J28" s="259">
        <v>58</v>
      </c>
      <c r="K28" s="213">
        <v>165</v>
      </c>
      <c r="L28" s="259">
        <v>173</v>
      </c>
      <c r="M28" s="140"/>
      <c r="N28" s="141"/>
    </row>
    <row r="29" spans="1:14" ht="18" customHeight="1">
      <c r="A29" s="288"/>
      <c r="B29" s="288"/>
      <c r="C29" s="44" t="s">
        <v>200</v>
      </c>
      <c r="D29" s="221" t="s">
        <v>42</v>
      </c>
      <c r="E29" s="70">
        <v>1939</v>
      </c>
      <c r="F29" s="268">
        <v>3239</v>
      </c>
      <c r="G29" s="70">
        <v>986</v>
      </c>
      <c r="H29" s="268">
        <v>958</v>
      </c>
      <c r="I29" s="70"/>
      <c r="J29" s="268"/>
      <c r="K29" s="70">
        <v>53</v>
      </c>
      <c r="L29" s="268">
        <v>59</v>
      </c>
      <c r="M29" s="69"/>
      <c r="N29" s="122"/>
    </row>
    <row r="30" spans="1:14" ht="18" customHeight="1">
      <c r="A30" s="288"/>
      <c r="B30" s="288"/>
      <c r="C30" s="44" t="s">
        <v>201</v>
      </c>
      <c r="D30" s="221" t="s">
        <v>202</v>
      </c>
      <c r="E30" s="70">
        <v>9</v>
      </c>
      <c r="F30" s="268">
        <v>8</v>
      </c>
      <c r="G30" s="70">
        <v>61</v>
      </c>
      <c r="H30" s="247">
        <v>53</v>
      </c>
      <c r="I30" s="70">
        <v>47</v>
      </c>
      <c r="J30" s="268">
        <v>48</v>
      </c>
      <c r="K30" s="70">
        <v>109</v>
      </c>
      <c r="L30" s="268">
        <v>110</v>
      </c>
      <c r="M30" s="69"/>
      <c r="N30" s="122"/>
    </row>
    <row r="31" spans="1:15" ht="18" customHeight="1">
      <c r="A31" s="288"/>
      <c r="B31" s="288"/>
      <c r="C31" s="11" t="s">
        <v>203</v>
      </c>
      <c r="D31" s="222" t="s">
        <v>204</v>
      </c>
      <c r="E31" s="74">
        <f aca="true" t="shared" si="0" ref="E31:L31">E28-E29-E30</f>
        <v>1</v>
      </c>
      <c r="F31" s="254">
        <f t="shared" si="0"/>
        <v>16</v>
      </c>
      <c r="G31" s="74">
        <f>G28-G29-G30</f>
        <v>87</v>
      </c>
      <c r="H31" s="254">
        <f t="shared" si="0"/>
        <v>87</v>
      </c>
      <c r="I31" s="74">
        <f t="shared" si="0"/>
        <v>11</v>
      </c>
      <c r="J31" s="254">
        <f t="shared" si="0"/>
        <v>10</v>
      </c>
      <c r="K31" s="74">
        <f t="shared" si="0"/>
        <v>3</v>
      </c>
      <c r="L31" s="254">
        <f t="shared" si="0"/>
        <v>4</v>
      </c>
      <c r="M31" s="73">
        <f>M28-M29-M30</f>
        <v>0</v>
      </c>
      <c r="N31" s="214">
        <f>N28-N29-N30</f>
        <v>0</v>
      </c>
      <c r="O31" s="7"/>
    </row>
    <row r="32" spans="1:14" ht="18" customHeight="1">
      <c r="A32" s="288"/>
      <c r="B32" s="288"/>
      <c r="C32" s="163" t="s">
        <v>205</v>
      </c>
      <c r="D32" s="220" t="s">
        <v>206</v>
      </c>
      <c r="E32" s="213">
        <v>6</v>
      </c>
      <c r="F32" s="259">
        <v>7</v>
      </c>
      <c r="G32" s="213">
        <v>1</v>
      </c>
      <c r="H32" s="259">
        <v>1</v>
      </c>
      <c r="I32" s="213"/>
      <c r="J32" s="259"/>
      <c r="K32" s="213">
        <v>2</v>
      </c>
      <c r="L32" s="259">
        <v>1</v>
      </c>
      <c r="M32" s="140"/>
      <c r="N32" s="141"/>
    </row>
    <row r="33" spans="1:14" ht="18" customHeight="1">
      <c r="A33" s="288"/>
      <c r="B33" s="288"/>
      <c r="C33" s="44" t="s">
        <v>207</v>
      </c>
      <c r="D33" s="221" t="s">
        <v>208</v>
      </c>
      <c r="E33" s="70"/>
      <c r="F33" s="268">
        <v>1</v>
      </c>
      <c r="G33" s="70">
        <v>31</v>
      </c>
      <c r="H33" s="268">
        <v>33</v>
      </c>
      <c r="I33" s="70">
        <v>2</v>
      </c>
      <c r="J33" s="277">
        <v>2</v>
      </c>
      <c r="K33" s="70"/>
      <c r="L33" s="268"/>
      <c r="M33" s="69"/>
      <c r="N33" s="122"/>
    </row>
    <row r="34" spans="1:14" ht="18" customHeight="1">
      <c r="A34" s="288"/>
      <c r="B34" s="289"/>
      <c r="C34" s="11" t="s">
        <v>209</v>
      </c>
      <c r="D34" s="222" t="s">
        <v>210</v>
      </c>
      <c r="E34" s="74">
        <f aca="true" t="shared" si="1" ref="E34:K34">E31+E32-E33</f>
        <v>7</v>
      </c>
      <c r="F34" s="254">
        <f t="shared" si="1"/>
        <v>22</v>
      </c>
      <c r="G34" s="74">
        <f t="shared" si="1"/>
        <v>57</v>
      </c>
      <c r="H34" s="254">
        <f t="shared" si="1"/>
        <v>55</v>
      </c>
      <c r="I34" s="74">
        <f t="shared" si="1"/>
        <v>9</v>
      </c>
      <c r="J34" s="254">
        <f t="shared" si="1"/>
        <v>8</v>
      </c>
      <c r="K34" s="74">
        <f t="shared" si="1"/>
        <v>5</v>
      </c>
      <c r="L34" s="254">
        <f>L31+L32-L33</f>
        <v>5</v>
      </c>
      <c r="M34" s="73">
        <f>M31+M32-M33</f>
        <v>0</v>
      </c>
      <c r="N34" s="129">
        <f>N31+N32-N33</f>
        <v>0</v>
      </c>
    </row>
    <row r="35" spans="1:14" ht="18" customHeight="1">
      <c r="A35" s="288"/>
      <c r="B35" s="287" t="s">
        <v>211</v>
      </c>
      <c r="C35" s="163" t="s">
        <v>212</v>
      </c>
      <c r="D35" s="220" t="s">
        <v>213</v>
      </c>
      <c r="E35" s="213"/>
      <c r="F35" s="259"/>
      <c r="G35" s="213"/>
      <c r="H35" s="259">
        <v>1</v>
      </c>
      <c r="I35" s="213"/>
      <c r="J35" s="259"/>
      <c r="K35" s="213"/>
      <c r="L35" s="259"/>
      <c r="M35" s="140"/>
      <c r="N35" s="141"/>
    </row>
    <row r="36" spans="1:14" ht="18" customHeight="1">
      <c r="A36" s="288"/>
      <c r="B36" s="288"/>
      <c r="C36" s="44" t="s">
        <v>214</v>
      </c>
      <c r="D36" s="221" t="s">
        <v>215</v>
      </c>
      <c r="E36" s="70"/>
      <c r="F36" s="268">
        <v>1</v>
      </c>
      <c r="G36" s="70"/>
      <c r="H36" s="268">
        <v>1</v>
      </c>
      <c r="I36" s="70"/>
      <c r="J36" s="268"/>
      <c r="K36" s="70"/>
      <c r="L36" s="268"/>
      <c r="M36" s="69"/>
      <c r="N36" s="122"/>
    </row>
    <row r="37" spans="1:14" ht="18" customHeight="1">
      <c r="A37" s="288"/>
      <c r="B37" s="288"/>
      <c r="C37" s="44" t="s">
        <v>216</v>
      </c>
      <c r="D37" s="221" t="s">
        <v>217</v>
      </c>
      <c r="E37" s="70">
        <f aca="true" t="shared" si="2" ref="E37:L37">E34+E35-E36</f>
        <v>7</v>
      </c>
      <c r="F37" s="268">
        <f t="shared" si="2"/>
        <v>21</v>
      </c>
      <c r="G37" s="70">
        <f t="shared" si="2"/>
        <v>57</v>
      </c>
      <c r="H37" s="268">
        <f>H34+H35-H36</f>
        <v>55</v>
      </c>
      <c r="I37" s="70">
        <f t="shared" si="2"/>
        <v>9</v>
      </c>
      <c r="J37" s="268">
        <f t="shared" si="2"/>
        <v>8</v>
      </c>
      <c r="K37" s="70">
        <f t="shared" si="2"/>
        <v>5</v>
      </c>
      <c r="L37" s="268">
        <f t="shared" si="2"/>
        <v>5</v>
      </c>
      <c r="M37" s="69">
        <f>M34+M35-M36</f>
        <v>0</v>
      </c>
      <c r="N37" s="122">
        <f>N34+N35-N36</f>
        <v>0</v>
      </c>
    </row>
    <row r="38" spans="1:14" ht="18" customHeight="1">
      <c r="A38" s="288"/>
      <c r="B38" s="288"/>
      <c r="C38" s="44" t="s">
        <v>218</v>
      </c>
      <c r="D38" s="221" t="s">
        <v>219</v>
      </c>
      <c r="E38" s="70"/>
      <c r="F38" s="268"/>
      <c r="G38" s="70"/>
      <c r="H38" s="268"/>
      <c r="I38" s="70"/>
      <c r="J38" s="268"/>
      <c r="K38" s="70"/>
      <c r="L38" s="268"/>
      <c r="M38" s="69"/>
      <c r="N38" s="122"/>
    </row>
    <row r="39" spans="1:14" ht="18" customHeight="1">
      <c r="A39" s="288"/>
      <c r="B39" s="288"/>
      <c r="C39" s="44" t="s">
        <v>220</v>
      </c>
      <c r="D39" s="221" t="s">
        <v>221</v>
      </c>
      <c r="E39" s="70"/>
      <c r="F39" s="268"/>
      <c r="G39" s="70"/>
      <c r="H39" s="268"/>
      <c r="I39" s="70"/>
      <c r="J39" s="268"/>
      <c r="K39" s="70"/>
      <c r="L39" s="268"/>
      <c r="M39" s="69"/>
      <c r="N39" s="122"/>
    </row>
    <row r="40" spans="1:14" ht="18" customHeight="1">
      <c r="A40" s="288"/>
      <c r="B40" s="288"/>
      <c r="C40" s="44" t="s">
        <v>222</v>
      </c>
      <c r="D40" s="221" t="s">
        <v>223</v>
      </c>
      <c r="E40" s="70"/>
      <c r="F40" s="268"/>
      <c r="G40" s="70"/>
      <c r="H40" s="268"/>
      <c r="I40" s="70">
        <v>2</v>
      </c>
      <c r="J40" s="268">
        <v>2</v>
      </c>
      <c r="K40" s="70">
        <v>1</v>
      </c>
      <c r="L40" s="268">
        <v>3</v>
      </c>
      <c r="M40" s="69"/>
      <c r="N40" s="122"/>
    </row>
    <row r="41" spans="1:14" ht="18" customHeight="1">
      <c r="A41" s="288"/>
      <c r="B41" s="288"/>
      <c r="C41" s="175" t="s">
        <v>224</v>
      </c>
      <c r="D41" s="221" t="s">
        <v>225</v>
      </c>
      <c r="E41" s="70">
        <f aca="true" t="shared" si="3" ref="E41:L41">E34+E35-E36-E40</f>
        <v>7</v>
      </c>
      <c r="F41" s="268">
        <f t="shared" si="3"/>
        <v>21</v>
      </c>
      <c r="G41" s="70">
        <f t="shared" si="3"/>
        <v>57</v>
      </c>
      <c r="H41" s="268">
        <f t="shared" si="3"/>
        <v>55</v>
      </c>
      <c r="I41" s="70">
        <f t="shared" si="3"/>
        <v>7</v>
      </c>
      <c r="J41" s="268">
        <f t="shared" si="3"/>
        <v>6</v>
      </c>
      <c r="K41" s="70">
        <f t="shared" si="3"/>
        <v>4</v>
      </c>
      <c r="L41" s="268">
        <f t="shared" si="3"/>
        <v>2</v>
      </c>
      <c r="M41" s="69">
        <f>M34+M35-M36-M40</f>
        <v>0</v>
      </c>
      <c r="N41" s="122">
        <f>N34+N35-N36-N40</f>
        <v>0</v>
      </c>
    </row>
    <row r="42" spans="1:14" ht="18" customHeight="1">
      <c r="A42" s="288"/>
      <c r="B42" s="288"/>
      <c r="C42" s="341" t="s">
        <v>226</v>
      </c>
      <c r="D42" s="342"/>
      <c r="E42" s="70">
        <f aca="true" t="shared" si="4" ref="E42:K42">E37+E38-E39-E40</f>
        <v>7</v>
      </c>
      <c r="F42" s="247">
        <f t="shared" si="4"/>
        <v>21</v>
      </c>
      <c r="G42" s="70">
        <f t="shared" si="4"/>
        <v>57</v>
      </c>
      <c r="H42" s="247">
        <f t="shared" si="4"/>
        <v>55</v>
      </c>
      <c r="I42" s="70">
        <f t="shared" si="4"/>
        <v>7</v>
      </c>
      <c r="J42" s="275">
        <f>J37+J38-J39-J40</f>
        <v>6</v>
      </c>
      <c r="K42" s="70">
        <f t="shared" si="4"/>
        <v>4</v>
      </c>
      <c r="L42" s="247">
        <f>L37+L38-L39-L40</f>
        <v>2</v>
      </c>
      <c r="M42" s="70">
        <f>M37+M38-M39-M40</f>
        <v>0</v>
      </c>
      <c r="N42" s="122">
        <f>N37+N38-N39-N40</f>
        <v>0</v>
      </c>
    </row>
    <row r="43" spans="1:14" ht="18" customHeight="1">
      <c r="A43" s="288"/>
      <c r="B43" s="288"/>
      <c r="C43" s="44" t="s">
        <v>227</v>
      </c>
      <c r="D43" s="221" t="s">
        <v>228</v>
      </c>
      <c r="E43" s="70"/>
      <c r="F43" s="268"/>
      <c r="G43" s="70"/>
      <c r="H43" s="268"/>
      <c r="I43" s="70">
        <v>-185</v>
      </c>
      <c r="J43" s="268">
        <v>-192</v>
      </c>
      <c r="K43" s="70">
        <v>-41</v>
      </c>
      <c r="L43" s="268">
        <v>-43</v>
      </c>
      <c r="M43" s="69"/>
      <c r="N43" s="122"/>
    </row>
    <row r="44" spans="1:14" ht="18" customHeight="1">
      <c r="A44" s="289"/>
      <c r="B44" s="289"/>
      <c r="C44" s="11" t="s">
        <v>229</v>
      </c>
      <c r="D44" s="98" t="s">
        <v>230</v>
      </c>
      <c r="E44" s="74">
        <f aca="true" t="shared" si="5" ref="E44:L44">E41+E43</f>
        <v>7</v>
      </c>
      <c r="F44" s="254">
        <f t="shared" si="5"/>
        <v>21</v>
      </c>
      <c r="G44" s="74">
        <f t="shared" si="5"/>
        <v>57</v>
      </c>
      <c r="H44" s="254">
        <f t="shared" si="5"/>
        <v>55</v>
      </c>
      <c r="I44" s="74">
        <f t="shared" si="5"/>
        <v>-178</v>
      </c>
      <c r="J44" s="254">
        <f t="shared" si="5"/>
        <v>-186</v>
      </c>
      <c r="K44" s="74">
        <f t="shared" si="5"/>
        <v>-37</v>
      </c>
      <c r="L44" s="254">
        <f t="shared" si="5"/>
        <v>-41</v>
      </c>
      <c r="M44" s="73">
        <f>M41+M43</f>
        <v>0</v>
      </c>
      <c r="N44" s="129">
        <f>N41+N43</f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23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沙織</dc:creator>
  <cp:keywords/>
  <dc:description/>
  <cp:lastModifiedBy>oitapref</cp:lastModifiedBy>
  <cp:lastPrinted>2020-09-28T10:00:55Z</cp:lastPrinted>
  <dcterms:modified xsi:type="dcterms:W3CDTF">2020-09-29T01:08:53Z</dcterms:modified>
  <cp:category/>
  <cp:version/>
  <cp:contentType/>
  <cp:contentStatus/>
</cp:coreProperties>
</file>