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zaisei-s-02\_財政部共有\共同作業\資金課\公債担当\91_照会モノ\照会・回答\地方債協会からの照会\R2\0930〆　都道府県及び指定都市の財政状況について\02_回答作成\"/>
    </mc:Choice>
  </mc:AlternateContent>
  <bookViews>
    <workbookView xWindow="0" yWindow="0" windowWidth="28800" windowHeight="12300"/>
  </bookViews>
  <sheets>
    <sheet name="1.普通会計予算" sheetId="2" r:id="rId1"/>
    <sheet name="2.公営企業会計予算" sheetId="6" r:id="rId2"/>
    <sheet name="3.(1)普通会計決算" sheetId="7" r:id="rId3"/>
    <sheet name="3.(2)財政指標等" sheetId="8" r:id="rId4"/>
    <sheet name="4.公営企業会計決算" sheetId="9" r:id="rId5"/>
    <sheet name="5.三セク決算" sheetId="10" r:id="rId6"/>
  </sheets>
  <definedNames>
    <definedName name="_xlnm.Print_Area" localSheetId="0">'1.普通会計予算'!$A$1:$I$42</definedName>
    <definedName name="_xlnm.Print_Area" localSheetId="1">'2.公営企業会計予算'!$A$1:$Q$50</definedName>
    <definedName name="_xlnm.Print_Area" localSheetId="2">'3.(1)普通会計決算'!$A$1:$I$42</definedName>
    <definedName name="_xlnm.Print_Area" localSheetId="3">'3.(2)財政指標等'!$A$1:$I$35</definedName>
    <definedName name="_xlnm.Print_Area" localSheetId="4">'4.公営企業会計決算'!$A$1:$Q$49</definedName>
    <definedName name="_xlnm.Print_Area" localSheetId="5">'5.三セク決算'!$A$1:$N$46</definedName>
    <definedName name="_xlnm.Print_Titles" localSheetId="1">'2.公営企業会計予算'!$1:$4</definedName>
    <definedName name="_xlnm.Print_Titles" localSheetId="4">'4.公営企業会計決算'!$1:$4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4" i="2" l="1"/>
  <c r="H40" i="2"/>
  <c r="I34" i="10" l="1"/>
  <c r="I41" i="10" s="1"/>
  <c r="I44" i="10" s="1"/>
  <c r="I31" i="10"/>
  <c r="I24" i="10"/>
  <c r="G34" i="10"/>
  <c r="G41" i="10" s="1"/>
  <c r="G44" i="10" s="1"/>
  <c r="G31" i="10"/>
  <c r="G25" i="10"/>
  <c r="E31" i="10"/>
  <c r="E34" i="10" s="1"/>
  <c r="I37" i="10" l="1"/>
  <c r="I42" i="10" s="1"/>
  <c r="G37" i="10"/>
  <c r="G42" i="10" s="1"/>
  <c r="E41" i="10"/>
  <c r="E44" i="10" s="1"/>
  <c r="E37" i="10"/>
  <c r="E42" i="10" s="1"/>
  <c r="J34" i="10" l="1"/>
  <c r="J41" i="10" s="1"/>
  <c r="J44" i="10" s="1"/>
  <c r="J31" i="10"/>
  <c r="H34" i="10"/>
  <c r="H41" i="10" s="1"/>
  <c r="H44" i="10" s="1"/>
  <c r="H31" i="10"/>
  <c r="F31" i="10"/>
  <c r="F34" i="10" s="1"/>
  <c r="J37" i="10" l="1"/>
  <c r="J42" i="10" s="1"/>
  <c r="H37" i="10"/>
  <c r="H42" i="10" s="1"/>
  <c r="F41" i="10"/>
  <c r="F44" i="10" s="1"/>
  <c r="F37" i="10"/>
  <c r="F42" i="10" s="1"/>
  <c r="I24" i="8" l="1"/>
  <c r="I19" i="8"/>
  <c r="I21" i="8" s="1"/>
  <c r="G24" i="8"/>
  <c r="H24" i="8" s="1"/>
  <c r="H22" i="8" s="1"/>
  <c r="F22" i="8"/>
  <c r="E22" i="8"/>
  <c r="H20" i="8"/>
  <c r="G20" i="8"/>
  <c r="F20" i="8"/>
  <c r="E20" i="8"/>
  <c r="H19" i="8"/>
  <c r="H23" i="8" s="1"/>
  <c r="G19" i="8"/>
  <c r="G23" i="8" s="1"/>
  <c r="F19" i="8"/>
  <c r="F23" i="8" s="1"/>
  <c r="E19" i="8"/>
  <c r="E21" i="8" s="1"/>
  <c r="E23" i="8" l="1"/>
  <c r="H21" i="8"/>
  <c r="F21" i="8"/>
  <c r="G21" i="8"/>
  <c r="G22" i="8"/>
  <c r="F22" i="7" l="1"/>
  <c r="F34" i="2"/>
  <c r="F22" i="2"/>
  <c r="F27" i="9"/>
  <c r="F24" i="9"/>
  <c r="F16" i="9"/>
  <c r="F15" i="9"/>
  <c r="F14" i="9"/>
  <c r="F24" i="6"/>
  <c r="F27" i="6" s="1"/>
  <c r="F16" i="6"/>
  <c r="F15" i="6"/>
  <c r="F14" i="6"/>
  <c r="H22" i="2" l="1"/>
  <c r="N27" i="9" l="1"/>
  <c r="N24" i="9"/>
  <c r="N16" i="9"/>
  <c r="N15" i="9"/>
  <c r="N14" i="9"/>
  <c r="N24" i="6"/>
  <c r="N27" i="6" s="1"/>
  <c r="N16" i="6"/>
  <c r="N15" i="6"/>
  <c r="N14" i="6"/>
  <c r="H27" i="7" l="1"/>
  <c r="L24" i="9" l="1"/>
  <c r="L27" i="9" s="1"/>
  <c r="L16" i="9"/>
  <c r="L15" i="9"/>
  <c r="L14" i="9"/>
  <c r="J24" i="9"/>
  <c r="J27" i="9" s="1"/>
  <c r="J16" i="9"/>
  <c r="J15" i="9"/>
  <c r="J14" i="9"/>
  <c r="L27" i="6"/>
  <c r="L24" i="6"/>
  <c r="L16" i="6"/>
  <c r="L15" i="6"/>
  <c r="L14" i="6"/>
  <c r="J27" i="6"/>
  <c r="J24" i="6"/>
  <c r="J16" i="6"/>
  <c r="J15" i="6"/>
  <c r="J14" i="6"/>
  <c r="H24" i="9" l="1"/>
  <c r="H27" i="9" s="1"/>
  <c r="H16" i="9"/>
  <c r="H15" i="9"/>
  <c r="H14" i="9"/>
  <c r="H24" i="6"/>
  <c r="H27" i="6" s="1"/>
  <c r="H16" i="6"/>
  <c r="H15" i="6"/>
  <c r="H14" i="6"/>
  <c r="P24" i="9" l="1"/>
  <c r="P27" i="9" s="1"/>
  <c r="P16" i="9"/>
  <c r="P15" i="9"/>
  <c r="P14" i="9"/>
  <c r="P24" i="6"/>
  <c r="P27" i="6" s="1"/>
  <c r="P16" i="6"/>
  <c r="P15" i="6"/>
  <c r="P14" i="6"/>
  <c r="Q24" i="9" l="1"/>
  <c r="Q27" i="9" s="1"/>
  <c r="Q16" i="9"/>
  <c r="Q15" i="9"/>
  <c r="Q14" i="9"/>
  <c r="O24" i="9"/>
  <c r="O27" i="9" s="1"/>
  <c r="O16" i="9"/>
  <c r="O15" i="9"/>
  <c r="O14" i="9"/>
  <c r="M24" i="9"/>
  <c r="M27" i="9" s="1"/>
  <c r="M16" i="9"/>
  <c r="M15" i="9"/>
  <c r="M14" i="9"/>
  <c r="K27" i="9"/>
  <c r="K24" i="9"/>
  <c r="K16" i="9"/>
  <c r="K15" i="9"/>
  <c r="K14" i="9"/>
  <c r="I27" i="9"/>
  <c r="I24" i="9"/>
  <c r="I16" i="9"/>
  <c r="I15" i="9"/>
  <c r="I14" i="9"/>
  <c r="G27" i="9"/>
  <c r="G24" i="9"/>
  <c r="G16" i="9"/>
  <c r="G15" i="9"/>
  <c r="G14" i="9"/>
  <c r="K44" i="9"/>
  <c r="J44" i="9"/>
  <c r="K39" i="9"/>
  <c r="K45" i="9" s="1"/>
  <c r="J39" i="9"/>
  <c r="J45" i="9" s="1"/>
  <c r="Q24" i="6"/>
  <c r="Q27" i="6" s="1"/>
  <c r="Q16" i="6"/>
  <c r="Q15" i="6"/>
  <c r="Q14" i="6"/>
  <c r="O24" i="6"/>
  <c r="O27" i="6" s="1"/>
  <c r="O16" i="6"/>
  <c r="O15" i="6"/>
  <c r="O14" i="6"/>
  <c r="M27" i="6"/>
  <c r="M24" i="6"/>
  <c r="M16" i="6"/>
  <c r="M15" i="6"/>
  <c r="M14" i="6"/>
  <c r="K24" i="6"/>
  <c r="K27" i="6" s="1"/>
  <c r="K16" i="6"/>
  <c r="K15" i="6"/>
  <c r="K14" i="6"/>
  <c r="I24" i="6"/>
  <c r="I27" i="6" s="1"/>
  <c r="I16" i="6"/>
  <c r="I15" i="6"/>
  <c r="I14" i="6"/>
  <c r="G24" i="6"/>
  <c r="G27" i="6" s="1"/>
  <c r="G16" i="6"/>
  <c r="G15" i="6"/>
  <c r="G14" i="6"/>
  <c r="I44" i="6"/>
  <c r="H44" i="6"/>
  <c r="I39" i="6"/>
  <c r="I45" i="6" s="1"/>
  <c r="H39" i="6"/>
  <c r="H45" i="6" s="1"/>
  <c r="H40" i="7" l="1"/>
  <c r="F40" i="7"/>
  <c r="G39" i="7" s="1"/>
  <c r="H22" i="7"/>
  <c r="G9" i="7"/>
  <c r="AD5" i="7" s="1"/>
  <c r="F40" i="2"/>
  <c r="G20" i="2"/>
  <c r="AJ5" i="2" s="1"/>
  <c r="I36" i="2"/>
  <c r="N31" i="10"/>
  <c r="N34" i="10" s="1"/>
  <c r="M31" i="10"/>
  <c r="M34" i="10" s="1"/>
  <c r="L31" i="10"/>
  <c r="L34" i="10"/>
  <c r="L41" i="10" s="1"/>
  <c r="L44" i="10" s="1"/>
  <c r="K31" i="10"/>
  <c r="K34" i="10"/>
  <c r="K41" i="10" s="1"/>
  <c r="K44" i="10" s="1"/>
  <c r="Q44" i="9"/>
  <c r="Q45" i="9" s="1"/>
  <c r="P44" i="9"/>
  <c r="O44" i="9"/>
  <c r="N44" i="9"/>
  <c r="M44" i="9"/>
  <c r="M45" i="9" s="1"/>
  <c r="L44" i="9"/>
  <c r="I44" i="9"/>
  <c r="H44" i="9"/>
  <c r="G44" i="9"/>
  <c r="G45" i="9" s="1"/>
  <c r="F44" i="9"/>
  <c r="Q39" i="9"/>
  <c r="P39" i="9"/>
  <c r="P45" i="9" s="1"/>
  <c r="O39" i="9"/>
  <c r="O45" i="9" s="1"/>
  <c r="N39" i="9"/>
  <c r="M39" i="9"/>
  <c r="L39" i="9"/>
  <c r="L45" i="9" s="1"/>
  <c r="I39" i="9"/>
  <c r="I45" i="9"/>
  <c r="H39" i="9"/>
  <c r="H45" i="9" s="1"/>
  <c r="G39" i="9"/>
  <c r="F39" i="9"/>
  <c r="F45" i="9" s="1"/>
  <c r="I20" i="8"/>
  <c r="AS2" i="8"/>
  <c r="AS3" i="8"/>
  <c r="AR3" i="8"/>
  <c r="AQ3" i="8"/>
  <c r="AP3" i="8"/>
  <c r="AO3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R2" i="8"/>
  <c r="AQ2" i="8"/>
  <c r="AP2" i="8"/>
  <c r="AO2" i="8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1" i="8"/>
  <c r="I39" i="7"/>
  <c r="I38" i="7"/>
  <c r="I37" i="7"/>
  <c r="I36" i="7"/>
  <c r="I35" i="7"/>
  <c r="AK14" i="7" s="1"/>
  <c r="I34" i="7"/>
  <c r="AJ14" i="7" s="1"/>
  <c r="I33" i="7"/>
  <c r="I32" i="7"/>
  <c r="AI14" i="7" s="1"/>
  <c r="I31" i="7"/>
  <c r="I30" i="7"/>
  <c r="I29" i="7"/>
  <c r="I28" i="7"/>
  <c r="AH14" i="7" s="1"/>
  <c r="I27" i="7"/>
  <c r="AG14" i="7" s="1"/>
  <c r="I26" i="7"/>
  <c r="AF14" i="7" s="1"/>
  <c r="I25" i="7"/>
  <c r="I24" i="7"/>
  <c r="AE14" i="7" s="1"/>
  <c r="I23" i="7"/>
  <c r="AD14" i="7" s="1"/>
  <c r="I21" i="7"/>
  <c r="AK6" i="7" s="1"/>
  <c r="I20" i="7"/>
  <c r="AJ6" i="7" s="1"/>
  <c r="I19" i="7"/>
  <c r="I18" i="7"/>
  <c r="I17" i="7"/>
  <c r="AI6" i="7" s="1"/>
  <c r="I16" i="7"/>
  <c r="I15" i="7"/>
  <c r="AH6" i="7" s="1"/>
  <c r="AA14" i="7"/>
  <c r="I14" i="7"/>
  <c r="AG6" i="7" s="1"/>
  <c r="AA13" i="7"/>
  <c r="I13" i="7"/>
  <c r="AF6" i="7" s="1"/>
  <c r="AK12" i="7"/>
  <c r="AJ12" i="7"/>
  <c r="AI12" i="7"/>
  <c r="AH12" i="7"/>
  <c r="AG12" i="7"/>
  <c r="AF12" i="7"/>
  <c r="AE12" i="7"/>
  <c r="AD12" i="7"/>
  <c r="AA12" i="7"/>
  <c r="I12" i="7"/>
  <c r="I11" i="7"/>
  <c r="I10" i="7"/>
  <c r="AE6" i="7" s="1"/>
  <c r="I9" i="7"/>
  <c r="AD6" i="7" s="1"/>
  <c r="AA6" i="7"/>
  <c r="AA5" i="7"/>
  <c r="AK4" i="7"/>
  <c r="AJ4" i="7"/>
  <c r="AI4" i="7"/>
  <c r="AH4" i="7"/>
  <c r="AG4" i="7"/>
  <c r="AF4" i="7"/>
  <c r="AE4" i="7"/>
  <c r="AD4" i="7"/>
  <c r="AA4" i="7"/>
  <c r="Q44" i="6"/>
  <c r="P44" i="6"/>
  <c r="O44" i="6"/>
  <c r="N44" i="6"/>
  <c r="M44" i="6"/>
  <c r="L44" i="6"/>
  <c r="K44" i="6"/>
  <c r="J44" i="6"/>
  <c r="G44" i="6"/>
  <c r="F44" i="6"/>
  <c r="Q39" i="6"/>
  <c r="Q45" i="6" s="1"/>
  <c r="P39" i="6"/>
  <c r="P45" i="6"/>
  <c r="O39" i="6"/>
  <c r="N39" i="6"/>
  <c r="N45" i="6"/>
  <c r="M39" i="6"/>
  <c r="M45" i="6" s="1"/>
  <c r="L39" i="6"/>
  <c r="K39" i="6"/>
  <c r="K45" i="6" s="1"/>
  <c r="J39" i="6"/>
  <c r="J45" i="6"/>
  <c r="G39" i="6"/>
  <c r="F39" i="6"/>
  <c r="F45" i="6" s="1"/>
  <c r="I39" i="2"/>
  <c r="I38" i="2"/>
  <c r="I37" i="2"/>
  <c r="I35" i="2"/>
  <c r="AK14" i="2" s="1"/>
  <c r="I34" i="2"/>
  <c r="AJ14" i="2" s="1"/>
  <c r="I33" i="2"/>
  <c r="I32" i="2"/>
  <c r="AI14" i="2"/>
  <c r="I31" i="2"/>
  <c r="I30" i="2"/>
  <c r="I29" i="2"/>
  <c r="I28" i="2"/>
  <c r="AH14" i="2" s="1"/>
  <c r="I27" i="2"/>
  <c r="AG14" i="2" s="1"/>
  <c r="I26" i="2"/>
  <c r="AF14" i="2"/>
  <c r="I25" i="2"/>
  <c r="I24" i="2"/>
  <c r="AE14" i="2" s="1"/>
  <c r="I23" i="2"/>
  <c r="AD14" i="2" s="1"/>
  <c r="AK12" i="2"/>
  <c r="AJ12" i="2"/>
  <c r="AI12" i="2"/>
  <c r="AH12" i="2"/>
  <c r="AG12" i="2"/>
  <c r="AF12" i="2"/>
  <c r="AE12" i="2"/>
  <c r="AD12" i="2"/>
  <c r="I21" i="2"/>
  <c r="AK6" i="2" s="1"/>
  <c r="AK4" i="2"/>
  <c r="I20" i="2"/>
  <c r="AJ6" i="2" s="1"/>
  <c r="AJ4" i="2"/>
  <c r="I17" i="2"/>
  <c r="AI6" i="2" s="1"/>
  <c r="AI4" i="2"/>
  <c r="I15" i="2"/>
  <c r="AH6" i="2" s="1"/>
  <c r="AH4" i="2"/>
  <c r="I14" i="2"/>
  <c r="AG6" i="2" s="1"/>
  <c r="AG4" i="2"/>
  <c r="I13" i="2"/>
  <c r="AF6" i="2" s="1"/>
  <c r="AF4" i="2"/>
  <c r="I10" i="2"/>
  <c r="AE6" i="2" s="1"/>
  <c r="AE4" i="2"/>
  <c r="I9" i="2"/>
  <c r="AD6" i="2" s="1"/>
  <c r="AD4" i="2"/>
  <c r="AA12" i="2"/>
  <c r="AA4" i="2"/>
  <c r="I11" i="2"/>
  <c r="I12" i="2"/>
  <c r="I16" i="2"/>
  <c r="I18" i="2"/>
  <c r="I19" i="2"/>
  <c r="G34" i="2"/>
  <c r="AJ13" i="2" s="1"/>
  <c r="G13" i="2"/>
  <c r="AF5" i="2" s="1"/>
  <c r="G26" i="2"/>
  <c r="AF13" i="2" s="1"/>
  <c r="G31" i="2"/>
  <c r="G20" i="7"/>
  <c r="AJ5" i="7" s="1"/>
  <c r="G12" i="7"/>
  <c r="K37" i="10"/>
  <c r="K42" i="10" s="1"/>
  <c r="G21" i="2"/>
  <c r="AK5" i="2" s="1"/>
  <c r="AC4" i="2"/>
  <c r="G40" i="7" l="1"/>
  <c r="G24" i="7"/>
  <c r="AE13" i="7" s="1"/>
  <c r="G32" i="7"/>
  <c r="AI13" i="7" s="1"/>
  <c r="G30" i="7"/>
  <c r="G38" i="7"/>
  <c r="AC12" i="7"/>
  <c r="G28" i="7"/>
  <c r="AH13" i="7" s="1"/>
  <c r="G36" i="7"/>
  <c r="G26" i="7"/>
  <c r="AF13" i="7" s="1"/>
  <c r="G34" i="7"/>
  <c r="AJ13" i="7" s="1"/>
  <c r="G23" i="7"/>
  <c r="AD13" i="7" s="1"/>
  <c r="G25" i="7"/>
  <c r="G27" i="7"/>
  <c r="AG13" i="7" s="1"/>
  <c r="G29" i="7"/>
  <c r="G31" i="7"/>
  <c r="G33" i="7"/>
  <c r="G35" i="7"/>
  <c r="AK13" i="7" s="1"/>
  <c r="G37" i="7"/>
  <c r="G14" i="7"/>
  <c r="AG5" i="7" s="1"/>
  <c r="G19" i="7"/>
  <c r="G10" i="7"/>
  <c r="AE5" i="7" s="1"/>
  <c r="G21" i="7"/>
  <c r="AK5" i="7" s="1"/>
  <c r="G17" i="7"/>
  <c r="AI5" i="7" s="1"/>
  <c r="G38" i="2"/>
  <c r="G23" i="2"/>
  <c r="AD13" i="2" s="1"/>
  <c r="G24" i="2"/>
  <c r="AE13" i="2" s="1"/>
  <c r="G25" i="2"/>
  <c r="G40" i="2"/>
  <c r="I40" i="7"/>
  <c r="AC14" i="7" s="1"/>
  <c r="L37" i="10"/>
  <c r="L42" i="10" s="1"/>
  <c r="G9" i="2"/>
  <c r="AD5" i="2" s="1"/>
  <c r="I22" i="2"/>
  <c r="AC6" i="2" s="1"/>
  <c r="G22" i="2"/>
  <c r="G10" i="2"/>
  <c r="AE5" i="2" s="1"/>
  <c r="N45" i="9"/>
  <c r="G16" i="2"/>
  <c r="G14" i="2"/>
  <c r="AG5" i="2" s="1"/>
  <c r="G45" i="6"/>
  <c r="L45" i="6"/>
  <c r="O45" i="6"/>
  <c r="G19" i="2"/>
  <c r="M37" i="10"/>
  <c r="M42" i="10" s="1"/>
  <c r="M41" i="10"/>
  <c r="M44" i="10" s="1"/>
  <c r="N41" i="10"/>
  <c r="N44" i="10" s="1"/>
  <c r="N37" i="10"/>
  <c r="N42" i="10" s="1"/>
  <c r="I22" i="8"/>
  <c r="I23" i="8"/>
  <c r="G29" i="2"/>
  <c r="G30" i="2"/>
  <c r="I40" i="2"/>
  <c r="AC14" i="2" s="1"/>
  <c r="G17" i="2"/>
  <c r="AI5" i="2" s="1"/>
  <c r="AC12" i="2"/>
  <c r="G35" i="2"/>
  <c r="AK13" i="2" s="1"/>
  <c r="G37" i="2"/>
  <c r="G39" i="2"/>
  <c r="G11" i="7"/>
  <c r="G28" i="2"/>
  <c r="AH13" i="2" s="1"/>
  <c r="G16" i="7"/>
  <c r="G18" i="7"/>
  <c r="I22" i="7"/>
  <c r="AC6" i="7" s="1"/>
  <c r="AC4" i="7"/>
  <c r="G15" i="2"/>
  <c r="AH5" i="2" s="1"/>
  <c r="G32" i="2"/>
  <c r="AI13" i="2" s="1"/>
  <c r="G27" i="2"/>
  <c r="AG13" i="2" s="1"/>
  <c r="G12" i="2"/>
  <c r="G13" i="7"/>
  <c r="AF5" i="7" s="1"/>
  <c r="G18" i="2"/>
  <c r="G15" i="7"/>
  <c r="AH5" i="7" s="1"/>
  <c r="G22" i="7"/>
  <c r="G11" i="2"/>
  <c r="G33" i="2"/>
  <c r="G36" i="2"/>
</calcChain>
</file>

<file path=xl/comments1.xml><?xml version="1.0" encoding="utf-8"?>
<comments xmlns="http://schemas.openxmlformats.org/spreadsheetml/2006/main">
  <authors>
    <author>4.杉村　俊介</author>
  </authors>
  <commentList>
    <comment ref="G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商工会議所</t>
        </r>
      </text>
    </comment>
    <comment ref="I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商工会議所
主要株主以外の情報については、スポーツ部提供の株主一覧にて確認</t>
        </r>
      </text>
    </comment>
    <comment ref="E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利益剰余金（別途積立金含む）</t>
        </r>
      </text>
    </comment>
    <comment ref="G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その他の利益剰余金
</t>
        </r>
      </text>
    </comment>
    <comment ref="I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利益剰余金合計-利益準備金</t>
        </r>
      </text>
    </comment>
    <comment ref="G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資本準備金+利益準備金</t>
        </r>
      </text>
    </comment>
    <comment ref="G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売上高</t>
        </r>
      </text>
    </comment>
    <comment ref="G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売上原価</t>
        </r>
      </text>
    </comment>
    <comment ref="I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売上原価</t>
        </r>
      </text>
    </comment>
    <comment ref="I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法人税+法人税等調整額</t>
        </r>
      </text>
    </comment>
  </commentList>
</comments>
</file>

<file path=xl/sharedStrings.xml><?xml version="1.0" encoding="utf-8"?>
<sst xmlns="http://schemas.openxmlformats.org/spreadsheetml/2006/main" count="509" uniqueCount="303">
  <si>
    <t>団体名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</si>
  <si>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</si>
  <si>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</si>
  <si>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</si>
  <si>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</si>
  <si>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</si>
  <si>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</si>
  <si>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</si>
  <si>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</si>
  <si>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</si>
  <si>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</si>
  <si>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</si>
  <si>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</si>
  <si>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</si>
  <si>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</si>
  <si>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</si>
  <si>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</si>
  <si>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</si>
  <si>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</si>
  <si>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</si>
  <si>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</si>
  <si>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</si>
  <si>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</si>
  <si>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</si>
  <si>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</si>
  <si>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</si>
  <si>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</si>
  <si>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</si>
  <si>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</si>
  <si>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</si>
  <si>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</si>
  <si>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</si>
  <si>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</si>
  <si>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</si>
  <si>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</si>
  <si>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</si>
  <si>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</si>
  <si>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</si>
  <si>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</si>
  <si>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</si>
  <si>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</si>
  <si>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</si>
  <si>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</si>
  <si>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</si>
  <si>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</si>
  <si>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</si>
  <si>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</si>
  <si>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</si>
  <si>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</si>
  <si>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</si>
  <si>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</si>
  <si>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</si>
  <si>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</si>
  <si>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</si>
  <si>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</si>
  <si>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</si>
  <si>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</si>
  <si>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</si>
  <si>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</si>
  <si>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</si>
  <si>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</si>
  <si>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</si>
  <si>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</si>
  <si>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</si>
  <si>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</si>
  <si>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</si>
  <si>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</si>
  <si>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</si>
  <si>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</si>
  <si>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</si>
  <si>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</si>
  <si>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</si>
  <si>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</si>
  <si>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</si>
  <si>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</si>
  <si>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</si>
  <si>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</si>
  <si>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</si>
  <si>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</si>
  <si>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</si>
  <si>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8"/>
  </si>
  <si>
    <t>歳　　入</t>
    <rPh sb="0" eb="1">
      <t>トシ</t>
    </rPh>
    <rPh sb="3" eb="4">
      <t>イ</t>
    </rPh>
    <phoneticPr fontId="8"/>
  </si>
  <si>
    <t>歳　　出</t>
    <rPh sb="0" eb="1">
      <t>トシ</t>
    </rPh>
    <rPh sb="3" eb="4">
      <t>デ</t>
    </rPh>
    <phoneticPr fontId="8"/>
  </si>
  <si>
    <t>（注）原則として表示単位未満を四捨五入して端数調整していないため、合計等と一致しない場合がある。</t>
    <phoneticPr fontId="7"/>
  </si>
  <si>
    <t>損益収支</t>
  </si>
  <si>
    <t>資本収支</t>
  </si>
  <si>
    <t>収益的収支</t>
  </si>
  <si>
    <t>資本的収支</t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</si>
  <si>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</si>
  <si>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</si>
  <si>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</si>
  <si>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</si>
  <si>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</si>
  <si>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</si>
  <si>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</si>
  <si>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</si>
  <si>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</si>
  <si>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</si>
  <si>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(c=a-b)</t>
    <phoneticPr fontId="8"/>
  </si>
  <si>
    <t>(f=d-e)</t>
    <phoneticPr fontId="8"/>
  </si>
  <si>
    <t>(g=c+f)</t>
    <phoneticPr fontId="8"/>
  </si>
  <si>
    <t>（単位：百万円）</t>
    <phoneticPr fontId="7"/>
  </si>
  <si>
    <t>予算額</t>
    <rPh sb="0" eb="2">
      <t>ヨサン</t>
    </rPh>
    <rPh sb="2" eb="3">
      <t>ガク</t>
    </rPh>
    <phoneticPr fontId="7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</si>
  <si>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7"/>
  </si>
  <si>
    <t>1.普通会計の状況</t>
    <phoneticPr fontId="7"/>
  </si>
  <si>
    <t>平成16年度</t>
    <rPh sb="0" eb="2">
      <t>ヘイセイ</t>
    </rPh>
    <rPh sb="4" eb="6">
      <t>ネンド</t>
    </rPh>
    <phoneticPr fontId="8"/>
  </si>
  <si>
    <t>団体名</t>
    <rPh sb="0" eb="2">
      <t>ダンタイ</t>
    </rPh>
    <rPh sb="2" eb="3">
      <t>メイ</t>
    </rPh>
    <phoneticPr fontId="8"/>
  </si>
  <si>
    <t>歳入</t>
    <rPh sb="0" eb="2">
      <t>サイニュウ</t>
    </rPh>
    <phoneticPr fontId="8"/>
  </si>
  <si>
    <t>地方税</t>
    <rPh sb="0" eb="3">
      <t>チホウゼイ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</si>
  <si>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</si>
  <si>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地方交付税</t>
    <rPh sb="0" eb="2">
      <t>チホウ</t>
    </rPh>
    <rPh sb="2" eb="5">
      <t>コウフゼイ</t>
    </rPh>
    <phoneticPr fontId="8"/>
  </si>
  <si>
    <t>国庫支出金</t>
    <rPh sb="0" eb="2">
      <t>コッコ</t>
    </rPh>
    <rPh sb="2" eb="5">
      <t>シシュツキン</t>
    </rPh>
    <phoneticPr fontId="8"/>
  </si>
  <si>
    <t>地方債</t>
    <rPh sb="0" eb="2">
      <t>チホウ</t>
    </rPh>
    <rPh sb="2" eb="3">
      <t>サイ</t>
    </rPh>
    <phoneticPr fontId="8"/>
  </si>
  <si>
    <t>その他収入</t>
    <rPh sb="2" eb="3">
      <t>タ</t>
    </rPh>
    <rPh sb="3" eb="5">
      <t>シュウニュウ</t>
    </rPh>
    <phoneticPr fontId="8"/>
  </si>
  <si>
    <t>当初予算額</t>
    <rPh sb="0" eb="2">
      <t>トウショ</t>
    </rPh>
    <rPh sb="2" eb="4">
      <t>ヨサン</t>
    </rPh>
    <rPh sb="4" eb="5">
      <t>ガク</t>
    </rPh>
    <phoneticPr fontId="8"/>
  </si>
  <si>
    <t>構成比</t>
    <rPh sb="0" eb="3">
      <t>コウセイヒ</t>
    </rPh>
    <phoneticPr fontId="8"/>
  </si>
  <si>
    <t>前年度比</t>
    <rPh sb="0" eb="3">
      <t>ゼンネンド</t>
    </rPh>
    <rPh sb="3" eb="4">
      <t>ヒ</t>
    </rPh>
    <phoneticPr fontId="8"/>
  </si>
  <si>
    <t>歳出</t>
    <rPh sb="0" eb="2">
      <t>サイシュツ</t>
    </rPh>
    <phoneticPr fontId="8"/>
  </si>
  <si>
    <t>義務的経費</t>
    <rPh sb="0" eb="3">
      <t>ギムテキ</t>
    </rPh>
    <rPh sb="3" eb="5">
      <t>ケイヒ</t>
    </rPh>
    <phoneticPr fontId="8"/>
  </si>
  <si>
    <t>その他の経費</t>
    <rPh sb="2" eb="3">
      <t>タ</t>
    </rPh>
    <rPh sb="4" eb="6">
      <t>ケイヒ</t>
    </rPh>
    <phoneticPr fontId="8"/>
  </si>
  <si>
    <t>投資的経費</t>
    <rPh sb="0" eb="3">
      <t>トウシテキ</t>
    </rPh>
    <rPh sb="3" eb="5">
      <t>ケイヒ</t>
    </rPh>
    <phoneticPr fontId="8"/>
  </si>
  <si>
    <t>人件費</t>
    <rPh sb="0" eb="3">
      <t>ジンケンヒ</t>
    </rPh>
    <phoneticPr fontId="8"/>
  </si>
  <si>
    <t>公債費</t>
    <rPh sb="0" eb="2">
      <t>コウサイ</t>
    </rPh>
    <rPh sb="2" eb="3">
      <t>ヒ</t>
    </rPh>
    <phoneticPr fontId="8"/>
  </si>
  <si>
    <t>物件費</t>
    <rPh sb="0" eb="3">
      <t>ブッケンヒ</t>
    </rPh>
    <phoneticPr fontId="8"/>
  </si>
  <si>
    <t>積立金</t>
    <rPh sb="0" eb="2">
      <t>ツミタテ</t>
    </rPh>
    <rPh sb="2" eb="3">
      <t>キン</t>
    </rPh>
    <phoneticPr fontId="8"/>
  </si>
  <si>
    <t>普通建設事業</t>
    <rPh sb="0" eb="2">
      <t>フツウ</t>
    </rPh>
    <rPh sb="2" eb="4">
      <t>ケンセツ</t>
    </rPh>
    <rPh sb="4" eb="6">
      <t>ジギョウ</t>
    </rPh>
    <phoneticPr fontId="8"/>
  </si>
  <si>
    <t>市町村民税</t>
    <rPh sb="0" eb="3">
      <t>シチョウソン</t>
    </rPh>
    <rPh sb="3" eb="4">
      <t>ミン</t>
    </rPh>
    <rPh sb="4" eb="5">
      <t>ゼイ</t>
    </rPh>
    <phoneticPr fontId="8"/>
  </si>
  <si>
    <t>固定資産税</t>
    <rPh sb="0" eb="2">
      <t>コテイ</t>
    </rPh>
    <rPh sb="2" eb="5">
      <t>シサンゼイ</t>
    </rPh>
    <phoneticPr fontId="8"/>
  </si>
  <si>
    <t>（単位：百万円、％）</t>
    <phoneticPr fontId="7"/>
  </si>
  <si>
    <t>平成14年度</t>
    <rPh sb="0" eb="2">
      <t>ヘイセイ</t>
    </rPh>
    <rPh sb="4" eb="6">
      <t>ネンド</t>
    </rPh>
    <phoneticPr fontId="8"/>
  </si>
  <si>
    <t>３.普通会計の状況</t>
    <phoneticPr fontId="7"/>
  </si>
  <si>
    <t>決算額</t>
    <rPh sb="0" eb="2">
      <t>ケッサン</t>
    </rPh>
    <rPh sb="2" eb="3">
      <t>ガク</t>
    </rPh>
    <phoneticPr fontId="8"/>
  </si>
  <si>
    <t>（単位：百万円、％）</t>
    <phoneticPr fontId="7"/>
  </si>
  <si>
    <t>決算額</t>
  </si>
  <si>
    <t>歳入総額</t>
    <rPh sb="0" eb="2">
      <t>サイニュウ</t>
    </rPh>
    <rPh sb="2" eb="4">
      <t>ソウガク</t>
    </rPh>
    <phoneticPr fontId="8"/>
  </si>
  <si>
    <t>歳出総額</t>
    <rPh sb="0" eb="2">
      <t>サイシュツ</t>
    </rPh>
    <rPh sb="2" eb="4">
      <t>ソウガク</t>
    </rPh>
    <phoneticPr fontId="8"/>
  </si>
  <si>
    <t>歳入歳出差引額</t>
    <rPh sb="0" eb="2">
      <t>サイニュウ</t>
    </rPh>
    <rPh sb="2" eb="4">
      <t>サイシュツ</t>
    </rPh>
    <rPh sb="4" eb="6">
      <t>サシヒキ</t>
    </rPh>
    <rPh sb="6" eb="7">
      <t>ガク</t>
    </rPh>
    <phoneticPr fontId="8"/>
  </si>
  <si>
    <t>繰越財源</t>
    <rPh sb="0" eb="2">
      <t>クリコシ</t>
    </rPh>
    <rPh sb="2" eb="4">
      <t>ザイゲン</t>
    </rPh>
    <phoneticPr fontId="8"/>
  </si>
  <si>
    <t>実質収支</t>
    <rPh sb="0" eb="2">
      <t>ジッシツ</t>
    </rPh>
    <rPh sb="2" eb="4">
      <t>シュウシ</t>
    </rPh>
    <phoneticPr fontId="8"/>
  </si>
  <si>
    <t>単年度収支</t>
    <rPh sb="0" eb="3">
      <t>タンネンド</t>
    </rPh>
    <rPh sb="3" eb="5">
      <t>シュウシ</t>
    </rPh>
    <phoneticPr fontId="8"/>
  </si>
  <si>
    <t>繰上償還金</t>
    <rPh sb="0" eb="2">
      <t>クリアゲ</t>
    </rPh>
    <rPh sb="2" eb="4">
      <t>ショウカン</t>
    </rPh>
    <rPh sb="4" eb="5">
      <t>キン</t>
    </rPh>
    <phoneticPr fontId="8"/>
  </si>
  <si>
    <t>実質単年度収支</t>
    <rPh sb="0" eb="2">
      <t>ジッシツ</t>
    </rPh>
    <rPh sb="2" eb="5">
      <t>タンネンド</t>
    </rPh>
    <rPh sb="5" eb="7">
      <t>シュウシ</t>
    </rPh>
    <phoneticPr fontId="8"/>
  </si>
  <si>
    <t>標準財政規模</t>
    <rPh sb="0" eb="2">
      <t>ヒョウジュン</t>
    </rPh>
    <rPh sb="2" eb="4">
      <t>ザイセイ</t>
    </rPh>
    <rPh sb="4" eb="6">
      <t>キボ</t>
    </rPh>
    <phoneticPr fontId="8"/>
  </si>
  <si>
    <t>財政力指数</t>
    <rPh sb="0" eb="3">
      <t>ザイセイリョク</t>
    </rPh>
    <rPh sb="3" eb="5">
      <t>シスウ</t>
    </rPh>
    <phoneticPr fontId="8"/>
  </si>
  <si>
    <t>実質収支比率</t>
    <rPh sb="0" eb="2">
      <t>ジッシツ</t>
    </rPh>
    <rPh sb="2" eb="4">
      <t>シュウシ</t>
    </rPh>
    <rPh sb="4" eb="6">
      <t>ヒリツ</t>
    </rPh>
    <phoneticPr fontId="8"/>
  </si>
  <si>
    <t>起債制限比率</t>
    <rPh sb="0" eb="2">
      <t>キサイ</t>
    </rPh>
    <rPh sb="2" eb="4">
      <t>セイゲン</t>
    </rPh>
    <rPh sb="4" eb="6">
      <t>ヒリツ</t>
    </rPh>
    <phoneticPr fontId="8"/>
  </si>
  <si>
    <t>経常収支比率</t>
    <rPh sb="0" eb="2">
      <t>ケイジョウ</t>
    </rPh>
    <rPh sb="2" eb="4">
      <t>シュウシ</t>
    </rPh>
    <rPh sb="4" eb="6">
      <t>ヒリツ</t>
    </rPh>
    <phoneticPr fontId="8"/>
  </si>
  <si>
    <t>自主財源比率</t>
    <rPh sb="0" eb="2">
      <t>ジシュ</t>
    </rPh>
    <rPh sb="2" eb="4">
      <t>ザイゲン</t>
    </rPh>
    <rPh sb="4" eb="6">
      <t>ヒリツ</t>
    </rPh>
    <phoneticPr fontId="8"/>
  </si>
  <si>
    <t>債務負担行為</t>
    <rPh sb="0" eb="2">
      <t>サイム</t>
    </rPh>
    <rPh sb="2" eb="4">
      <t>フタン</t>
    </rPh>
    <rPh sb="4" eb="6">
      <t>コウイ</t>
    </rPh>
    <phoneticPr fontId="8"/>
  </si>
  <si>
    <t>地方債現在高</t>
    <rPh sb="0" eb="2">
      <t>チホウ</t>
    </rPh>
    <rPh sb="2" eb="3">
      <t>サイ</t>
    </rPh>
    <rPh sb="3" eb="5">
      <t>ゲンザイ</t>
    </rPh>
    <rPh sb="5" eb="6">
      <t>タカ</t>
    </rPh>
    <phoneticPr fontId="8"/>
  </si>
  <si>
    <t>一般財源総額比</t>
    <rPh sb="0" eb="2">
      <t>イッパン</t>
    </rPh>
    <rPh sb="2" eb="4">
      <t>ザイゲン</t>
    </rPh>
    <rPh sb="4" eb="6">
      <t>ソウガク</t>
    </rPh>
    <rPh sb="6" eb="7">
      <t>ヒ</t>
    </rPh>
    <phoneticPr fontId="8"/>
  </si>
  <si>
    <t>14年度</t>
    <rPh sb="2" eb="4">
      <t>ネンド</t>
    </rPh>
    <phoneticPr fontId="8"/>
  </si>
  <si>
    <t>13年度</t>
    <rPh sb="2" eb="4">
      <t>ネンド</t>
    </rPh>
    <phoneticPr fontId="8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</si>
  <si>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</si>
  <si>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</si>
  <si>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</si>
  <si>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8"/>
  </si>
  <si>
    <t xml:space="preserve">歳入総額    </t>
  </si>
  <si>
    <t>(a)</t>
    <phoneticPr fontId="8"/>
  </si>
  <si>
    <t>うち一般財源総額</t>
  </si>
  <si>
    <t>歳出総額</t>
  </si>
  <si>
    <t>歳入歳出差引</t>
  </si>
  <si>
    <t>翌年度への繰越財源</t>
  </si>
  <si>
    <t>実質収支</t>
    <phoneticPr fontId="7"/>
  </si>
  <si>
    <t>単年度収支</t>
    <rPh sb="0" eb="3">
      <t>タンネンド</t>
    </rPh>
    <rPh sb="3" eb="5">
      <t>シュウシ</t>
    </rPh>
    <phoneticPr fontId="7"/>
  </si>
  <si>
    <t>繰上償還金</t>
    <rPh sb="0" eb="2">
      <t>クリア</t>
    </rPh>
    <rPh sb="2" eb="5">
      <t>ショウカンキン</t>
    </rPh>
    <phoneticPr fontId="7"/>
  </si>
  <si>
    <t>実質単年度収支</t>
    <rPh sb="0" eb="2">
      <t>ジッシツ</t>
    </rPh>
    <phoneticPr fontId="7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</si>
  <si>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</si>
  <si>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</si>
  <si>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</si>
  <si>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</si>
  <si>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8"/>
  </si>
  <si>
    <t>地方債現在高の一般財源総額比</t>
  </si>
  <si>
    <t>(e/b)</t>
    <phoneticPr fontId="8"/>
  </si>
  <si>
    <t>後年度財政負担の一般財源総額比</t>
  </si>
  <si>
    <t>(f/b)</t>
    <phoneticPr fontId="8"/>
  </si>
  <si>
    <t>一人あたり地方債現在高</t>
  </si>
  <si>
    <t>(e/g、円)</t>
    <rPh sb="5" eb="6">
      <t>エン</t>
    </rPh>
    <phoneticPr fontId="7"/>
  </si>
  <si>
    <t>一人あたり後年度財政負担</t>
  </si>
  <si>
    <t>(f/g、円)</t>
    <rPh sb="5" eb="6">
      <t>エン</t>
    </rPh>
    <phoneticPr fontId="7"/>
  </si>
  <si>
    <t>人口　（注 1）</t>
    <rPh sb="4" eb="5">
      <t>チュウ</t>
    </rPh>
    <phoneticPr fontId="8"/>
  </si>
  <si>
    <t>(g、人)</t>
    <rPh sb="3" eb="4">
      <t>ニン</t>
    </rPh>
    <phoneticPr fontId="7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</si>
  <si>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</si>
  <si>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</si>
  <si>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</si>
  <si>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</si>
  <si>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</si>
  <si>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8"/>
  </si>
  <si>
    <t>実質赤字比率</t>
    <rPh sb="0" eb="2">
      <t>ジッシツ</t>
    </rPh>
    <rPh sb="2" eb="4">
      <t>アカジ</t>
    </rPh>
    <rPh sb="4" eb="6">
      <t>ヒリツ</t>
    </rPh>
    <phoneticPr fontId="7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</si>
  <si>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7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</si>
  <si>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7"/>
  </si>
  <si>
    <t>将来負担比率</t>
    <rPh sb="0" eb="2">
      <t>ショウライ</t>
    </rPh>
    <rPh sb="2" eb="4">
      <t>フタン</t>
    </rPh>
    <rPh sb="4" eb="6">
      <t>ヒリツ</t>
    </rPh>
    <phoneticPr fontId="7"/>
  </si>
  <si>
    <t>（注）原則として表示単位未満を四捨五入して端数調整していないため、合計等と一致しない場合がある。</t>
    <phoneticPr fontId="7"/>
  </si>
  <si>
    <t>４.公営企業会計の状況</t>
    <phoneticPr fontId="7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</si>
  <si>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</si>
  <si>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</si>
  <si>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</si>
  <si>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</si>
  <si>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</si>
  <si>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</si>
  <si>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</si>
  <si>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</si>
  <si>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</si>
  <si>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</si>
  <si>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（単位：百万円）</t>
    <phoneticPr fontId="7"/>
  </si>
  <si>
    <t>(c=a-b)</t>
    <phoneticPr fontId="8"/>
  </si>
  <si>
    <t>(f=d-e)</t>
    <phoneticPr fontId="8"/>
  </si>
  <si>
    <t>(g=c+f)</t>
    <phoneticPr fontId="8"/>
  </si>
  <si>
    <t>（注）原則として表示単位未満を四捨五入して端数調整していないため、合計等と一致しない場合がある。</t>
    <phoneticPr fontId="7"/>
  </si>
  <si>
    <t>５.第三セクター(公社・株式会社形態の三セク)の状況</t>
    <phoneticPr fontId="7"/>
  </si>
  <si>
    <t>　（単位：百万円）</t>
  </si>
  <si>
    <t>出資状況</t>
    <rPh sb="0" eb="2">
      <t>シュッシ</t>
    </rPh>
    <rPh sb="2" eb="4">
      <t>ジョウキョウ</t>
    </rPh>
    <phoneticPr fontId="7"/>
  </si>
  <si>
    <t>出資団体数</t>
  </si>
  <si>
    <t>出資金額</t>
    <rPh sb="0" eb="2">
      <t>シュッシ</t>
    </rPh>
    <rPh sb="2" eb="4">
      <t>キンガク</t>
    </rPh>
    <phoneticPr fontId="8"/>
  </si>
  <si>
    <t>総額</t>
  </si>
  <si>
    <t>当該団体</t>
  </si>
  <si>
    <t>その他団体</t>
  </si>
  <si>
    <t>民間</t>
  </si>
  <si>
    <t>国</t>
  </si>
  <si>
    <t>貸借対照表</t>
  </si>
  <si>
    <t>資産</t>
    <rPh sb="0" eb="2">
      <t>シサン</t>
    </rPh>
    <phoneticPr fontId="8"/>
  </si>
  <si>
    <t>流動資産</t>
  </si>
  <si>
    <t>固定資産</t>
  </si>
  <si>
    <t>繰延資産</t>
  </si>
  <si>
    <t>資産合計</t>
  </si>
  <si>
    <t>負債</t>
    <rPh sb="0" eb="2">
      <t>フサイ</t>
    </rPh>
    <phoneticPr fontId="8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</si>
  <si>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</si>
  <si>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</si>
  <si>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</si>
  <si>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</si>
  <si>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8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</si>
  <si>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</si>
  <si>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</si>
  <si>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</si>
  <si>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</si>
  <si>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</si>
  <si>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7"/>
  </si>
  <si>
    <t>事業・経常損益</t>
    <rPh sb="0" eb="2">
      <t>ジギョウ</t>
    </rPh>
    <rPh sb="3" eb="5">
      <t>ケイジョウ</t>
    </rPh>
    <rPh sb="5" eb="7">
      <t>ソンエキ</t>
    </rPh>
    <phoneticPr fontId="8"/>
  </si>
  <si>
    <t>営業収益</t>
  </si>
  <si>
    <t>営業費用</t>
  </si>
  <si>
    <t>一般管理費</t>
    <rPh sb="0" eb="2">
      <t>イッパン</t>
    </rPh>
    <rPh sb="2" eb="5">
      <t>カンリヒ</t>
    </rPh>
    <phoneticPr fontId="7"/>
  </si>
  <si>
    <t>(c)</t>
    <phoneticPr fontId="7"/>
  </si>
  <si>
    <t xml:space="preserve">営業利益          </t>
  </si>
  <si>
    <t>(d=a-b-c)</t>
    <phoneticPr fontId="7"/>
  </si>
  <si>
    <t>営業外収益</t>
  </si>
  <si>
    <t>(e)</t>
    <phoneticPr fontId="7"/>
  </si>
  <si>
    <t>営業外費用</t>
  </si>
  <si>
    <t>(f)</t>
    <phoneticPr fontId="7"/>
  </si>
  <si>
    <t xml:space="preserve">経常利益      </t>
  </si>
  <si>
    <t>(g=d+e-f)</t>
    <phoneticPr fontId="7"/>
  </si>
  <si>
    <t>特別損失</t>
    <rPh sb="0" eb="2">
      <t>トクベツ</t>
    </rPh>
    <rPh sb="2" eb="4">
      <t>ソンシツ</t>
    </rPh>
    <phoneticPr fontId="8"/>
  </si>
  <si>
    <t>特別利益</t>
  </si>
  <si>
    <t>(h)</t>
    <phoneticPr fontId="7"/>
  </si>
  <si>
    <t>特別損失</t>
  </si>
  <si>
    <t>(i)</t>
    <phoneticPr fontId="7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</si>
  <si>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7"/>
  </si>
  <si>
    <t>(j=g+h-i)</t>
    <phoneticPr fontId="7"/>
  </si>
  <si>
    <t>特定準備金取崩</t>
    <rPh sb="0" eb="2">
      <t>トクテイ</t>
    </rPh>
    <rPh sb="2" eb="5">
      <t>ジュンビキン</t>
    </rPh>
    <rPh sb="5" eb="7">
      <t>トリクズシ</t>
    </rPh>
    <phoneticPr fontId="7"/>
  </si>
  <si>
    <t>(k)</t>
    <phoneticPr fontId="7"/>
  </si>
  <si>
    <t>特定準備金繰入</t>
    <rPh sb="0" eb="2">
      <t>トクテイ</t>
    </rPh>
    <rPh sb="2" eb="5">
      <t>ジュンビキン</t>
    </rPh>
    <rPh sb="5" eb="7">
      <t>クリイレ</t>
    </rPh>
    <phoneticPr fontId="7"/>
  </si>
  <si>
    <t>(l)</t>
    <phoneticPr fontId="7"/>
  </si>
  <si>
    <t>法人税等</t>
  </si>
  <si>
    <t>(m)</t>
    <phoneticPr fontId="7"/>
  </si>
  <si>
    <t xml:space="preserve">当期利益  </t>
  </si>
  <si>
    <t>(ｎ=g+h-i-m)</t>
    <phoneticPr fontId="7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</si>
  <si>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7"/>
  </si>
  <si>
    <t>前期繰越利益</t>
  </si>
  <si>
    <t>(o)</t>
    <phoneticPr fontId="7"/>
  </si>
  <si>
    <t xml:space="preserve">当期未処分利益    </t>
  </si>
  <si>
    <t>(p=n+o)</t>
    <phoneticPr fontId="7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</si>
  <si>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7"/>
  </si>
  <si>
    <t>（注２）原則として表示単位未満を四捨五入して端数調整していないため、合計等と一致しない場合がある。</t>
    <phoneticPr fontId="7"/>
  </si>
  <si>
    <t>26年度</t>
    <rPh sb="2" eb="4">
      <t>ネンド</t>
    </rPh>
    <phoneticPr fontId="7"/>
  </si>
  <si>
    <t>27年度</t>
    <rPh sb="2" eb="4">
      <t>ネンド</t>
    </rPh>
    <phoneticPr fontId="7"/>
  </si>
  <si>
    <t>28年度</t>
    <rPh sb="2" eb="4">
      <t>ネンド</t>
    </rPh>
    <phoneticPr fontId="7"/>
  </si>
  <si>
    <t>29年度</t>
    <rPh sb="2" eb="4">
      <t>ネンド</t>
    </rPh>
    <phoneticPr fontId="7"/>
  </si>
  <si>
    <t>（1）令和２年度普通会計予算の状況</t>
    <rPh sb="3" eb="4">
      <t>レイ</t>
    </rPh>
    <rPh sb="4" eb="5">
      <t>ワ</t>
    </rPh>
    <rPh sb="8" eb="10">
      <t>フツウ</t>
    </rPh>
    <rPh sb="10" eb="12">
      <t>カイケイ</t>
    </rPh>
    <rPh sb="12" eb="14">
      <t>ヨサン</t>
    </rPh>
    <phoneticPr fontId="7"/>
  </si>
  <si>
    <t>令和２年度</t>
    <rPh sb="0" eb="1">
      <t>レイ</t>
    </rPh>
    <rPh sb="1" eb="2">
      <t>ワ</t>
    </rPh>
    <phoneticPr fontId="7"/>
  </si>
  <si>
    <t>(令和２年度予算ﾍﾞｰｽ）</t>
    <rPh sb="1" eb="2">
      <t>レイ</t>
    </rPh>
    <rPh sb="2" eb="3">
      <t>ワ</t>
    </rPh>
    <rPh sb="6" eb="8">
      <t>ヨサン</t>
    </rPh>
    <phoneticPr fontId="7"/>
  </si>
  <si>
    <t>（1）平成30年度普通会計決算の状況</t>
    <phoneticPr fontId="7"/>
  </si>
  <si>
    <t>平成30年度</t>
    <phoneticPr fontId="15"/>
  </si>
  <si>
    <t>30年度</t>
    <rPh sb="2" eb="4">
      <t>ネンド</t>
    </rPh>
    <phoneticPr fontId="7"/>
  </si>
  <si>
    <t>（注1）平成25年度～26年度は平成22年国勢調査、平成27年度～平成30年度は平成27年度国勢調査を基に計上している。</t>
    <rPh sb="4" eb="6">
      <t>ヘイセイ</t>
    </rPh>
    <rPh sb="8" eb="10">
      <t>ネンド</t>
    </rPh>
    <rPh sb="13" eb="15">
      <t>ネンド</t>
    </rPh>
    <rPh sb="16" eb="18">
      <t>ヘイセイ</t>
    </rPh>
    <rPh sb="20" eb="21">
      <t>ネン</t>
    </rPh>
    <rPh sb="21" eb="23">
      <t>コクセイ</t>
    </rPh>
    <rPh sb="23" eb="25">
      <t>チョウサ</t>
    </rPh>
    <rPh sb="26" eb="28">
      <t>ヘイセイ</t>
    </rPh>
    <rPh sb="30" eb="32">
      <t>ネンド</t>
    </rPh>
    <rPh sb="33" eb="35">
      <t>ヘイセイ</t>
    </rPh>
    <rPh sb="37" eb="39">
      <t>ネンド</t>
    </rPh>
    <rPh sb="40" eb="42">
      <t>ヘイセイ</t>
    </rPh>
    <rPh sb="44" eb="46">
      <t>ネンド</t>
    </rPh>
    <rPh sb="46" eb="48">
      <t>コクセイ</t>
    </rPh>
    <rPh sb="48" eb="50">
      <t>チョウサ</t>
    </rPh>
    <rPh sb="51" eb="52">
      <t>モト</t>
    </rPh>
    <rPh sb="53" eb="55">
      <t>ケイジョウ</t>
    </rPh>
    <phoneticPr fontId="9"/>
  </si>
  <si>
    <t>(平成30年度決算ﾍﾞｰｽ）</t>
    <phoneticPr fontId="15"/>
  </si>
  <si>
    <t>30年度</t>
    <phoneticPr fontId="15"/>
  </si>
  <si>
    <t>(平成30年度決算額）</t>
    <phoneticPr fontId="15"/>
  </si>
  <si>
    <t>札幌市</t>
    <rPh sb="0" eb="3">
      <t>サッポロシ</t>
    </rPh>
    <phoneticPr fontId="7"/>
  </si>
  <si>
    <t>病院事業会計</t>
    <rPh sb="0" eb="2">
      <t>ビョウイン</t>
    </rPh>
    <rPh sb="2" eb="4">
      <t>ジギョウ</t>
    </rPh>
    <rPh sb="4" eb="6">
      <t>カイケイ</t>
    </rPh>
    <phoneticPr fontId="8"/>
  </si>
  <si>
    <t>中央卸売市場事業会計</t>
    <rPh sb="0" eb="2">
      <t>チュウオウ</t>
    </rPh>
    <rPh sb="2" eb="4">
      <t>オロシウ</t>
    </rPh>
    <rPh sb="4" eb="6">
      <t>シジョウ</t>
    </rPh>
    <rPh sb="6" eb="8">
      <t>ジギョウ</t>
    </rPh>
    <rPh sb="8" eb="10">
      <t>カイケイ</t>
    </rPh>
    <phoneticPr fontId="8"/>
  </si>
  <si>
    <t>高速電車事業会計</t>
    <rPh sb="0" eb="2">
      <t>コウソク</t>
    </rPh>
    <rPh sb="2" eb="4">
      <t>デンシャ</t>
    </rPh>
    <rPh sb="4" eb="6">
      <t>ジギョウ</t>
    </rPh>
    <rPh sb="6" eb="8">
      <t>カイケイ</t>
    </rPh>
    <phoneticPr fontId="8"/>
  </si>
  <si>
    <t>水道事業会計</t>
    <rPh sb="0" eb="2">
      <t>スイドウ</t>
    </rPh>
    <rPh sb="2" eb="4">
      <t>ジギョウ</t>
    </rPh>
    <rPh sb="4" eb="6">
      <t>カイケイ</t>
    </rPh>
    <phoneticPr fontId="8"/>
  </si>
  <si>
    <t>下水道事業会計</t>
    <rPh sb="0" eb="3">
      <t>ゲスイドウ</t>
    </rPh>
    <rPh sb="3" eb="5">
      <t>ジギョウ</t>
    </rPh>
    <rPh sb="5" eb="7">
      <t>カイケイ</t>
    </rPh>
    <phoneticPr fontId="8"/>
  </si>
  <si>
    <t>軌道整備事業会計</t>
    <rPh sb="0" eb="2">
      <t>キドウ</t>
    </rPh>
    <rPh sb="2" eb="4">
      <t>セイビ</t>
    </rPh>
    <rPh sb="4" eb="6">
      <t>ジギョウ</t>
    </rPh>
    <rPh sb="6" eb="8">
      <t>カイケイ</t>
    </rPh>
    <phoneticPr fontId="8"/>
  </si>
  <si>
    <t>-</t>
  </si>
  <si>
    <t>病院事業会計</t>
    <rPh sb="0" eb="2">
      <t>ビョウイン</t>
    </rPh>
    <rPh sb="2" eb="4">
      <t>ジギョウ</t>
    </rPh>
    <rPh sb="4" eb="6">
      <t>カイケイ</t>
    </rPh>
    <phoneticPr fontId="17"/>
  </si>
  <si>
    <t>中央卸売市場事業会計</t>
    <rPh sb="0" eb="2">
      <t>チュウオウ</t>
    </rPh>
    <rPh sb="2" eb="4">
      <t>オロシウ</t>
    </rPh>
    <rPh sb="4" eb="6">
      <t>シジョウ</t>
    </rPh>
    <rPh sb="6" eb="8">
      <t>ジギョウ</t>
    </rPh>
    <rPh sb="8" eb="10">
      <t>カイケイ</t>
    </rPh>
    <phoneticPr fontId="17"/>
  </si>
  <si>
    <t>軌道事業会計</t>
    <rPh sb="0" eb="2">
      <t>キドウ</t>
    </rPh>
    <rPh sb="2" eb="4">
      <t>ジギョウ</t>
    </rPh>
    <rPh sb="4" eb="6">
      <t>カイケイ</t>
    </rPh>
    <phoneticPr fontId="17"/>
  </si>
  <si>
    <t>高速電車事業会計</t>
    <rPh sb="0" eb="2">
      <t>コウソク</t>
    </rPh>
    <rPh sb="2" eb="4">
      <t>デンシャ</t>
    </rPh>
    <rPh sb="4" eb="6">
      <t>ジギョウ</t>
    </rPh>
    <rPh sb="6" eb="8">
      <t>カイケイ</t>
    </rPh>
    <phoneticPr fontId="17"/>
  </si>
  <si>
    <t>水道事業会計</t>
    <rPh sb="0" eb="2">
      <t>スイドウ</t>
    </rPh>
    <rPh sb="2" eb="4">
      <t>ジギョウ</t>
    </rPh>
    <rPh sb="4" eb="6">
      <t>カイケイ</t>
    </rPh>
    <phoneticPr fontId="17"/>
  </si>
  <si>
    <t>下水道事業会計</t>
    <rPh sb="0" eb="3">
      <t>ゲスイドウ</t>
    </rPh>
    <rPh sb="3" eb="5">
      <t>ジギョウ</t>
    </rPh>
    <rPh sb="5" eb="7">
      <t>カイケイ</t>
    </rPh>
    <phoneticPr fontId="17"/>
  </si>
  <si>
    <t>株式会社札幌花き地方卸売市場</t>
  </si>
  <si>
    <t>株式会社札幌振興公社</t>
  </si>
  <si>
    <t>株式会社札幌ドーム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</si>
</sst>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 * #,##0_ ;_ * \-#,##0_ ;_ * &quot;-&quot;_ ;_ @_ "/>
    <numFmt numFmtId="176" formatCode="#,##0;&quot;△ &quot;#,##0"/>
    <numFmt numFmtId="177" formatCode="_ * #,##0.0_ ;_ * \-#,##0.0_ ;_ * &quot;-&quot;_ ;_ @_ "/>
    <numFmt numFmtId="178" formatCode="_ * #,##0.00_ ;_ * \-#,##0.00_ ;_ * &quot;-&quot;_ ;_ @_ "/>
    <numFmt numFmtId="179" formatCode="_ * #,##0_ ;_ * &quot;▲ &quot;#,##0_ ;_ * &quot;－&quot;_ ;_ @_ "/>
    <numFmt numFmtId="180" formatCode="_ * #,##0.0_ ;_ * &quot;▲ &quot;#,##0.0_ ;_ * &quot;－&quot;_ ;_ @_ "/>
    <numFmt numFmtId="181" formatCode="#,##0;[Red]&quot;△&quot;#,##0"/>
    <numFmt numFmtId="182" formatCode="_ * #,##0.00_ ;_ * &quot;▲ &quot;#,##0.00_ ;_ * &quot;－&quot;_ ;_ @_ "/>
    <numFmt numFmtId="183" formatCode="_ * #,##0.000_ ;_ * &quot;▲ &quot;#,##0.000_ ;_ * &quot;－&quot;_ ;_ @_ "/>
    <numFmt numFmtId="184" formatCode="#,##0.0;&quot;▲ &quot;#,##0.0"/>
    <numFmt numFmtId="185" formatCode="#,##0_ "/>
    <numFmt numFmtId="186" formatCode="#,##0;&quot;▲ &quot;#,##0"/>
    <numFmt numFmtId="187" formatCode="_ * #,##0.000_ ;_ * \-#,##0.000_ ;_ * &quot;-&quot;_ ;_ @_ "/>
  </numFmts>
  <fonts count="19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明朝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ｺﾞｼｯｸ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3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2" fillId="0" borderId="0"/>
  </cellStyleXfs>
  <cellXfs count="361">
    <xf numFmtId="0" fontId="0" fillId="0" borderId="0" xfId="0"/>
    <xf numFmtId="41" fontId="0" fillId="0" borderId="0" xfId="0" applyNumberFormat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1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8" xfId="0" applyNumberFormat="1" applyBorder="1" applyAlignment="1">
      <alignment vertical="center"/>
    </xf>
    <xf numFmtId="41" fontId="0" fillId="0" borderId="9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11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0" fontId="2" fillId="0" borderId="12" xfId="0" applyNumberFormat="1" applyFont="1" applyBorder="1" applyAlignment="1">
      <alignment horizontal="centerContinuous" vertical="center" wrapText="1"/>
    </xf>
    <xf numFmtId="0" fontId="0" fillId="0" borderId="13" xfId="0" applyNumberForma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8" xfId="0" applyNumberFormat="1" applyBorder="1" applyAlignment="1">
      <alignment horizontal="left" vertical="center"/>
    </xf>
    <xf numFmtId="41" fontId="2" fillId="0" borderId="0" xfId="0" applyNumberFormat="1" applyFont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41" fontId="0" fillId="0" borderId="19" xfId="0" applyNumberFormat="1" applyBorder="1" applyAlignment="1">
      <alignment horizontal="left" vertical="center"/>
    </xf>
    <xf numFmtId="41" fontId="0" fillId="0" borderId="9" xfId="0" applyNumberFormat="1" applyBorder="1" applyAlignment="1">
      <alignment horizontal="left" vertical="center"/>
    </xf>
    <xf numFmtId="41" fontId="0" fillId="0" borderId="20" xfId="0" applyNumberFormat="1" applyBorder="1" applyAlignment="1">
      <alignment horizontal="left" vertical="center"/>
    </xf>
    <xf numFmtId="41" fontId="0" fillId="0" borderId="21" xfId="0" applyNumberFormat="1" applyBorder="1" applyAlignment="1">
      <alignment vertical="center"/>
    </xf>
    <xf numFmtId="41" fontId="0" fillId="0" borderId="5" xfId="0" applyNumberFormat="1" applyBorder="1" applyAlignment="1">
      <alignment horizontal="center" vertical="center"/>
    </xf>
    <xf numFmtId="41" fontId="0" fillId="0" borderId="22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left" vertical="center"/>
    </xf>
    <xf numFmtId="41" fontId="0" fillId="0" borderId="23" xfId="0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0" fontId="3" fillId="0" borderId="4" xfId="0" applyNumberFormat="1" applyFont="1" applyBorder="1" applyAlignment="1">
      <alignment horizontal="distributed" vertical="center"/>
    </xf>
    <xf numFmtId="0" fontId="0" fillId="0" borderId="25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0" fillId="0" borderId="1" xfId="0" applyNumberFormat="1" applyBorder="1" applyAlignment="1">
      <alignment horizontal="left" vertical="center"/>
    </xf>
    <xf numFmtId="41" fontId="0" fillId="0" borderId="2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/>
    </xf>
    <xf numFmtId="41" fontId="0" fillId="0" borderId="27" xfId="0" applyNumberFormat="1" applyBorder="1" applyAlignment="1">
      <alignment horizontal="left" vertical="center"/>
    </xf>
    <xf numFmtId="41" fontId="0" fillId="0" borderId="28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29" xfId="0" applyNumberFormat="1" applyBorder="1" applyAlignment="1">
      <alignment horizontal="left" vertical="center"/>
    </xf>
    <xf numFmtId="41" fontId="0" fillId="0" borderId="30" xfId="0" applyNumberFormat="1" applyBorder="1" applyAlignment="1">
      <alignment horizontal="left" vertical="center"/>
    </xf>
    <xf numFmtId="41" fontId="0" fillId="0" borderId="31" xfId="0" applyNumberFormat="1" applyBorder="1" applyAlignment="1">
      <alignment horizontal="left" vertical="center"/>
    </xf>
    <xf numFmtId="41" fontId="0" fillId="0" borderId="32" xfId="0" applyNumberFormat="1" applyBorder="1" applyAlignment="1">
      <alignment horizontal="left" vertical="center"/>
    </xf>
    <xf numFmtId="41" fontId="0" fillId="0" borderId="3" xfId="0" applyNumberFormat="1" applyBorder="1" applyAlignment="1">
      <alignment horizontal="left" vertical="center"/>
    </xf>
    <xf numFmtId="41" fontId="0" fillId="0" borderId="16" xfId="0" applyNumberFormat="1" applyBorder="1" applyAlignment="1">
      <alignment horizontal="left" vertical="center"/>
    </xf>
    <xf numFmtId="41" fontId="0" fillId="0" borderId="7" xfId="0" applyNumberFormat="1" applyBorder="1" applyAlignment="1">
      <alignment horizontal="left" vertical="center"/>
    </xf>
    <xf numFmtId="0" fontId="0" fillId="0" borderId="33" xfId="0" applyNumberFormat="1" applyBorder="1" applyAlignment="1">
      <alignment horizontal="centerContinuous" vertical="center"/>
    </xf>
    <xf numFmtId="0" fontId="0" fillId="0" borderId="34" xfId="0" applyNumberFormat="1" applyBorder="1" applyAlignment="1">
      <alignment horizontal="centerContinuous" vertical="center"/>
    </xf>
    <xf numFmtId="0" fontId="0" fillId="0" borderId="35" xfId="0" applyNumberFormat="1" applyBorder="1" applyAlignment="1">
      <alignment horizontal="centerContinuous" vertical="center"/>
    </xf>
    <xf numFmtId="0" fontId="0" fillId="0" borderId="18" xfId="0" applyNumberFormat="1" applyBorder="1" applyAlignment="1">
      <alignment vertical="center"/>
    </xf>
    <xf numFmtId="41" fontId="0" fillId="0" borderId="5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0" fontId="3" fillId="0" borderId="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26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distributed" vertical="center" justifyLastLine="1"/>
    </xf>
    <xf numFmtId="179" fontId="0" fillId="0" borderId="0" xfId="1" applyNumberFormat="1" applyFont="1" applyBorder="1" applyAlignment="1">
      <alignment vertical="center"/>
    </xf>
    <xf numFmtId="180" fontId="0" fillId="0" borderId="38" xfId="1" applyNumberFormat="1" applyFont="1" applyBorder="1" applyAlignment="1">
      <alignment vertical="center"/>
    </xf>
    <xf numFmtId="179" fontId="0" fillId="0" borderId="38" xfId="1" applyNumberFormat="1" applyFont="1" applyBorder="1" applyAlignment="1">
      <alignment vertical="center"/>
    </xf>
    <xf numFmtId="180" fontId="0" fillId="0" borderId="39" xfId="1" applyNumberFormat="1" applyFont="1" applyBorder="1" applyAlignment="1">
      <alignment vertical="center"/>
    </xf>
    <xf numFmtId="179" fontId="0" fillId="0" borderId="37" xfId="1" applyNumberFormat="1" applyFont="1" applyBorder="1" applyAlignment="1">
      <alignment vertical="center"/>
    </xf>
    <xf numFmtId="180" fontId="0" fillId="0" borderId="40" xfId="1" applyNumberFormat="1" applyFont="1" applyBorder="1" applyAlignment="1">
      <alignment vertical="center"/>
    </xf>
    <xf numFmtId="179" fontId="0" fillId="0" borderId="40" xfId="1" applyNumberFormat="1" applyFont="1" applyBorder="1" applyAlignment="1">
      <alignment vertical="center"/>
    </xf>
    <xf numFmtId="180" fontId="0" fillId="0" borderId="41" xfId="1" applyNumberFormat="1" applyFont="1" applyBorder="1" applyAlignment="1">
      <alignment vertical="center"/>
    </xf>
    <xf numFmtId="179" fontId="0" fillId="0" borderId="28" xfId="1" applyNumberFormat="1" applyFont="1" applyBorder="1" applyAlignment="1">
      <alignment vertical="center"/>
    </xf>
    <xf numFmtId="180" fontId="0" fillId="0" borderId="21" xfId="1" applyNumberFormat="1" applyFont="1" applyBorder="1" applyAlignment="1">
      <alignment vertical="center"/>
    </xf>
    <xf numFmtId="179" fontId="0" fillId="0" borderId="21" xfId="1" applyNumberFormat="1" applyFont="1" applyBorder="1" applyAlignment="1">
      <alignment vertical="center"/>
    </xf>
    <xf numFmtId="180" fontId="0" fillId="0" borderId="25" xfId="1" applyNumberFormat="1" applyFont="1" applyBorder="1" applyAlignment="1">
      <alignment vertical="center"/>
    </xf>
    <xf numFmtId="179" fontId="0" fillId="0" borderId="36" xfId="1" applyNumberFormat="1" applyFont="1" applyBorder="1" applyAlignment="1">
      <alignment vertical="center"/>
    </xf>
    <xf numFmtId="180" fontId="0" fillId="0" borderId="42" xfId="1" applyNumberFormat="1" applyFont="1" applyBorder="1" applyAlignment="1">
      <alignment vertical="center"/>
    </xf>
    <xf numFmtId="179" fontId="0" fillId="0" borderId="42" xfId="1" applyNumberFormat="1" applyFont="1" applyBorder="1" applyAlignment="1">
      <alignment vertical="center"/>
    </xf>
    <xf numFmtId="180" fontId="0" fillId="0" borderId="43" xfId="1" applyNumberFormat="1" applyFont="1" applyBorder="1" applyAlignment="1">
      <alignment vertical="center"/>
    </xf>
    <xf numFmtId="179" fontId="0" fillId="0" borderId="32" xfId="1" applyNumberFormat="1" applyFont="1" applyBorder="1" applyAlignment="1">
      <alignment vertical="center"/>
    </xf>
    <xf numFmtId="180" fontId="0" fillId="0" borderId="44" xfId="1" applyNumberFormat="1" applyFont="1" applyBorder="1" applyAlignment="1">
      <alignment vertical="center"/>
    </xf>
    <xf numFmtId="179" fontId="0" fillId="0" borderId="44" xfId="1" applyNumberFormat="1" applyFont="1" applyBorder="1" applyAlignment="1">
      <alignment vertical="center"/>
    </xf>
    <xf numFmtId="180" fontId="0" fillId="0" borderId="45" xfId="1" applyNumberFormat="1" applyFont="1" applyBorder="1" applyAlignment="1">
      <alignment vertical="center"/>
    </xf>
    <xf numFmtId="179" fontId="0" fillId="0" borderId="4" xfId="1" applyNumberFormat="1" applyFont="1" applyBorder="1" applyAlignment="1">
      <alignment vertical="center"/>
    </xf>
    <xf numFmtId="180" fontId="0" fillId="0" borderId="18" xfId="1" applyNumberFormat="1" applyFont="1" applyBorder="1" applyAlignment="1">
      <alignment vertical="center"/>
    </xf>
    <xf numFmtId="180" fontId="0" fillId="0" borderId="46" xfId="1" applyNumberFormat="1" applyFont="1" applyBorder="1" applyAlignment="1">
      <alignment vertical="center"/>
    </xf>
    <xf numFmtId="41" fontId="0" fillId="0" borderId="39" xfId="0" applyNumberFormat="1" applyBorder="1" applyAlignment="1">
      <alignment horizontal="right" vertical="center"/>
    </xf>
    <xf numFmtId="41" fontId="0" fillId="0" borderId="25" xfId="0" applyNumberFormat="1" applyBorder="1" applyAlignment="1">
      <alignment horizontal="right" vertical="center"/>
    </xf>
    <xf numFmtId="41" fontId="0" fillId="0" borderId="28" xfId="0" applyNumberFormat="1" applyBorder="1" applyAlignment="1">
      <alignment horizontal="right" vertical="center"/>
    </xf>
    <xf numFmtId="41" fontId="0" fillId="0" borderId="43" xfId="0" applyNumberFormat="1" applyBorder="1" applyAlignment="1">
      <alignment horizontal="right" vertical="center"/>
    </xf>
    <xf numFmtId="41" fontId="0" fillId="0" borderId="41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11" xfId="0" applyNumberFormat="1" applyBorder="1" applyAlignment="1">
      <alignment horizontal="right" vertical="center"/>
    </xf>
    <xf numFmtId="0" fontId="1" fillId="0" borderId="4" xfId="0" applyNumberFormat="1" applyFont="1" applyBorder="1" applyAlignment="1">
      <alignment horizontal="distributed" vertical="center" justifyLastLine="1"/>
    </xf>
    <xf numFmtId="41" fontId="0" fillId="0" borderId="37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4" xfId="0" applyNumberFormat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41" fontId="0" fillId="0" borderId="47" xfId="0" applyNumberFormat="1" applyBorder="1" applyAlignment="1">
      <alignment horizontal="left" vertical="center"/>
    </xf>
    <xf numFmtId="179" fontId="2" fillId="0" borderId="48" xfId="1" applyNumberFormat="1" applyBorder="1" applyAlignment="1">
      <alignment vertical="center"/>
    </xf>
    <xf numFmtId="179" fontId="2" fillId="0" borderId="49" xfId="1" applyNumberFormat="1" applyBorder="1" applyAlignment="1">
      <alignment vertical="center"/>
    </xf>
    <xf numFmtId="179" fontId="2" fillId="0" borderId="39" xfId="1" applyNumberFormat="1" applyBorder="1" applyAlignment="1">
      <alignment vertical="center"/>
    </xf>
    <xf numFmtId="179" fontId="2" fillId="0" borderId="50" xfId="1" applyNumberFormat="1" applyBorder="1" applyAlignment="1">
      <alignment vertical="center"/>
    </xf>
    <xf numFmtId="179" fontId="2" fillId="0" borderId="28" xfId="1" applyNumberFormat="1" applyBorder="1" applyAlignment="1">
      <alignment vertical="center"/>
    </xf>
    <xf numFmtId="179" fontId="2" fillId="0" borderId="7" xfId="1" applyNumberFormat="1" applyBorder="1" applyAlignment="1">
      <alignment vertical="center"/>
    </xf>
    <xf numFmtId="179" fontId="2" fillId="0" borderId="25" xfId="1" applyNumberFormat="1" applyBorder="1" applyAlignment="1">
      <alignment vertical="center"/>
    </xf>
    <xf numFmtId="179" fontId="0" fillId="0" borderId="50" xfId="0" quotePrefix="1" applyNumberFormat="1" applyBorder="1" applyAlignment="1">
      <alignment horizontal="right" vertical="center"/>
    </xf>
    <xf numFmtId="179" fontId="2" fillId="0" borderId="10" xfId="1" applyNumberFormat="1" applyBorder="1" applyAlignment="1">
      <alignment vertical="center"/>
    </xf>
    <xf numFmtId="179" fontId="2" fillId="0" borderId="36" xfId="1" applyNumberFormat="1" applyBorder="1" applyAlignment="1">
      <alignment vertical="center"/>
    </xf>
    <xf numFmtId="179" fontId="2" fillId="0" borderId="9" xfId="1" applyNumberFormat="1" applyBorder="1" applyAlignment="1">
      <alignment vertical="center"/>
    </xf>
    <xf numFmtId="179" fontId="2" fillId="0" borderId="51" xfId="1" applyNumberFormat="1" applyBorder="1" applyAlignment="1">
      <alignment vertical="center"/>
    </xf>
    <xf numFmtId="179" fontId="2" fillId="0" borderId="37" xfId="1" applyNumberFormat="1" applyBorder="1" applyAlignment="1">
      <alignment vertical="center"/>
    </xf>
    <xf numFmtId="179" fontId="2" fillId="0" borderId="24" xfId="1" applyNumberFormat="1" applyBorder="1" applyAlignment="1">
      <alignment vertical="center"/>
    </xf>
    <xf numFmtId="179" fontId="2" fillId="0" borderId="41" xfId="1" applyNumberFormat="1" applyBorder="1" applyAlignment="1">
      <alignment vertical="center"/>
    </xf>
    <xf numFmtId="179" fontId="2" fillId="0" borderId="25" xfId="1" quotePrefix="1" applyNumberFormat="1" applyFont="1" applyBorder="1" applyAlignment="1">
      <alignment horizontal="right" vertical="center"/>
    </xf>
    <xf numFmtId="179" fontId="2" fillId="0" borderId="52" xfId="1" quotePrefix="1" applyNumberFormat="1" applyFont="1" applyBorder="1" applyAlignment="1">
      <alignment horizontal="right" vertical="center"/>
    </xf>
    <xf numFmtId="179" fontId="2" fillId="0" borderId="54" xfId="1" applyNumberFormat="1" applyBorder="1" applyAlignment="1">
      <alignment vertical="center"/>
    </xf>
    <xf numFmtId="179" fontId="2" fillId="0" borderId="0" xfId="1" applyNumberFormat="1" applyBorder="1" applyAlignment="1">
      <alignment vertical="center"/>
    </xf>
    <xf numFmtId="179" fontId="2" fillId="0" borderId="22" xfId="1" applyNumberFormat="1" applyBorder="1" applyAlignment="1">
      <alignment vertical="center"/>
    </xf>
    <xf numFmtId="179" fontId="2" fillId="0" borderId="46" xfId="1" applyNumberFormat="1" applyBorder="1" applyAlignment="1">
      <alignment vertical="center"/>
    </xf>
    <xf numFmtId="179" fontId="2" fillId="0" borderId="55" xfId="1" applyNumberFormat="1" applyBorder="1" applyAlignment="1">
      <alignment vertical="center"/>
    </xf>
    <xf numFmtId="179" fontId="2" fillId="0" borderId="52" xfId="1" applyNumberFormat="1" applyBorder="1" applyAlignment="1">
      <alignment vertical="center"/>
    </xf>
    <xf numFmtId="179" fontId="2" fillId="0" borderId="4" xfId="1" applyNumberFormat="1" applyBorder="1" applyAlignment="1">
      <alignment vertical="center"/>
    </xf>
    <xf numFmtId="179" fontId="2" fillId="0" borderId="26" xfId="1" applyNumberFormat="1" applyBorder="1" applyAlignment="1">
      <alignment vertical="center"/>
    </xf>
    <xf numFmtId="179" fontId="2" fillId="0" borderId="11" xfId="1" applyNumberFormat="1" applyBorder="1" applyAlignment="1">
      <alignment vertical="center"/>
    </xf>
    <xf numFmtId="179" fontId="2" fillId="0" borderId="50" xfId="1" quotePrefix="1" applyNumberFormat="1" applyFont="1" applyBorder="1" applyAlignment="1">
      <alignment horizontal="right" vertical="center"/>
    </xf>
    <xf numFmtId="179" fontId="2" fillId="0" borderId="28" xfId="1" quotePrefix="1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179" fontId="2" fillId="0" borderId="0" xfId="1" quotePrefix="1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9" fontId="2" fillId="0" borderId="56" xfId="1" applyNumberFormat="1" applyBorder="1" applyAlignment="1">
      <alignment vertical="center"/>
    </xf>
    <xf numFmtId="179" fontId="2" fillId="0" borderId="57" xfId="1" applyNumberFormat="1" applyBorder="1" applyAlignment="1">
      <alignment vertical="center"/>
    </xf>
    <xf numFmtId="179" fontId="2" fillId="0" borderId="13" xfId="1" applyNumberFormat="1" applyBorder="1" applyAlignment="1">
      <alignment vertical="center"/>
    </xf>
    <xf numFmtId="179" fontId="2" fillId="0" borderId="58" xfId="1" applyNumberFormat="1" applyBorder="1" applyAlignment="1">
      <alignment vertical="center"/>
    </xf>
    <xf numFmtId="176" fontId="2" fillId="0" borderId="13" xfId="0" applyNumberFormat="1" applyFont="1" applyBorder="1" applyAlignment="1">
      <alignment horizontal="center" vertical="center"/>
    </xf>
    <xf numFmtId="179" fontId="2" fillId="0" borderId="12" xfId="1" applyNumberFormat="1" applyBorder="1" applyAlignment="1">
      <alignment vertical="center"/>
    </xf>
    <xf numFmtId="179" fontId="2" fillId="0" borderId="59" xfId="1" applyNumberFormat="1" applyBorder="1" applyAlignment="1">
      <alignment vertical="center"/>
    </xf>
    <xf numFmtId="179" fontId="0" fillId="0" borderId="30" xfId="1" applyNumberFormat="1" applyFont="1" applyBorder="1" applyAlignment="1">
      <alignment vertical="center"/>
    </xf>
    <xf numFmtId="41" fontId="13" fillId="0" borderId="0" xfId="0" applyNumberFormat="1" applyFont="1" applyAlignment="1">
      <alignment vertical="center"/>
    </xf>
    <xf numFmtId="41" fontId="13" fillId="0" borderId="0" xfId="0" applyNumberFormat="1" applyFont="1" applyAlignment="1">
      <alignment horizontal="left" vertical="center"/>
    </xf>
    <xf numFmtId="41" fontId="14" fillId="0" borderId="21" xfId="0" applyNumberFormat="1" applyFont="1" applyBorder="1" applyAlignment="1">
      <alignment vertical="center"/>
    </xf>
    <xf numFmtId="179" fontId="2" fillId="0" borderId="27" xfId="1" applyNumberFormat="1" applyBorder="1" applyAlignment="1">
      <alignment vertical="center"/>
    </xf>
    <xf numFmtId="179" fontId="2" fillId="0" borderId="3" xfId="1" quotePrefix="1" applyNumberFormat="1" applyFont="1" applyBorder="1" applyAlignment="1">
      <alignment horizontal="right" vertical="center"/>
    </xf>
    <xf numFmtId="179" fontId="2" fillId="0" borderId="5" xfId="1" applyNumberFormat="1" applyBorder="1" applyAlignment="1">
      <alignment vertical="center"/>
    </xf>
    <xf numFmtId="179" fontId="2" fillId="0" borderId="8" xfId="1" applyNumberFormat="1" applyBorder="1" applyAlignment="1">
      <alignment vertical="center"/>
    </xf>
    <xf numFmtId="179" fontId="2" fillId="0" borderId="3" xfId="1" applyNumberFormat="1" applyBorder="1" applyAlignment="1">
      <alignment vertical="center"/>
    </xf>
    <xf numFmtId="179" fontId="2" fillId="0" borderId="13" xfId="1" quotePrefix="1" applyNumberFormat="1" applyFont="1" applyBorder="1" applyAlignment="1">
      <alignment horizontal="right" vertical="center"/>
    </xf>
    <xf numFmtId="179" fontId="2" fillId="0" borderId="27" xfId="1" quotePrefix="1" applyNumberFormat="1" applyFont="1" applyBorder="1" applyAlignment="1">
      <alignment horizontal="right" vertical="center"/>
    </xf>
    <xf numFmtId="179" fontId="2" fillId="0" borderId="14" xfId="1" applyNumberFormat="1" applyBorder="1" applyAlignment="1">
      <alignment vertical="center"/>
    </xf>
    <xf numFmtId="179" fontId="2" fillId="0" borderId="57" xfId="1" quotePrefix="1" applyNumberFormat="1" applyFont="1" applyBorder="1" applyAlignment="1">
      <alignment horizontal="right" vertical="center"/>
    </xf>
    <xf numFmtId="41" fontId="0" fillId="0" borderId="60" xfId="0" applyNumberFormat="1" applyBorder="1" applyAlignment="1">
      <alignment horizontal="center" vertical="center"/>
    </xf>
    <xf numFmtId="41" fontId="0" fillId="0" borderId="61" xfId="0" applyNumberFormat="1" applyBorder="1" applyAlignment="1">
      <alignment horizontal="center" vertical="center"/>
    </xf>
    <xf numFmtId="41" fontId="0" fillId="0" borderId="60" xfId="0" applyNumberFormat="1" applyBorder="1" applyAlignment="1">
      <alignment vertical="center"/>
    </xf>
    <xf numFmtId="38" fontId="0" fillId="0" borderId="60" xfId="1" applyFont="1" applyBorder="1" applyAlignment="1">
      <alignment vertical="center"/>
    </xf>
    <xf numFmtId="0" fontId="0" fillId="0" borderId="0" xfId="0" applyNumberFormat="1" applyAlignment="1">
      <alignment vertical="center"/>
    </xf>
    <xf numFmtId="184" fontId="0" fillId="0" borderId="60" xfId="0" applyNumberFormat="1" applyBorder="1" applyAlignment="1">
      <alignment vertical="center"/>
    </xf>
    <xf numFmtId="41" fontId="0" fillId="0" borderId="60" xfId="0" applyNumberFormat="1" applyBorder="1" applyAlignment="1">
      <alignment horizontal="center" vertical="center" shrinkToFit="1"/>
    </xf>
    <xf numFmtId="185" fontId="0" fillId="0" borderId="0" xfId="0" applyNumberFormat="1" applyAlignment="1">
      <alignment vertical="center"/>
    </xf>
    <xf numFmtId="0" fontId="0" fillId="0" borderId="52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Continuous" vertical="center" wrapText="1"/>
    </xf>
    <xf numFmtId="0" fontId="0" fillId="0" borderId="0" xfId="0" applyNumberFormat="1" applyBorder="1" applyAlignment="1">
      <alignment vertical="center"/>
    </xf>
    <xf numFmtId="180" fontId="0" fillId="0" borderId="0" xfId="1" applyNumberFormat="1" applyFont="1" applyBorder="1" applyAlignment="1">
      <alignment vertical="center"/>
    </xf>
    <xf numFmtId="0" fontId="3" fillId="0" borderId="4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0" fillId="0" borderId="0" xfId="0" applyNumberFormat="1" applyAlignment="1">
      <alignment vertical="center" wrapText="1"/>
    </xf>
    <xf numFmtId="186" fontId="0" fillId="0" borderId="0" xfId="0" applyNumberFormat="1" applyAlignment="1">
      <alignment vertical="center"/>
    </xf>
    <xf numFmtId="187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62" xfId="0" applyNumberFormat="1" applyBorder="1" applyAlignment="1">
      <alignment horizontal="centerContinuous" vertical="center"/>
    </xf>
    <xf numFmtId="0" fontId="0" fillId="0" borderId="63" xfId="0" applyBorder="1" applyAlignment="1">
      <alignment horizontal="centerContinuous" vertical="center"/>
    </xf>
    <xf numFmtId="0" fontId="0" fillId="0" borderId="64" xfId="0" applyBorder="1" applyAlignment="1">
      <alignment horizontal="centerContinuous" vertical="center"/>
    </xf>
    <xf numFmtId="41" fontId="0" fillId="0" borderId="65" xfId="0" applyNumberFormat="1" applyBorder="1" applyAlignment="1">
      <alignment horizontal="center" vertical="center"/>
    </xf>
    <xf numFmtId="179" fontId="0" fillId="0" borderId="66" xfId="0" applyNumberFormat="1" applyBorder="1" applyAlignment="1">
      <alignment vertical="center"/>
    </xf>
    <xf numFmtId="179" fontId="2" fillId="0" borderId="66" xfId="1" applyNumberFormat="1" applyFill="1" applyBorder="1" applyAlignment="1">
      <alignment horizontal="right" vertical="center"/>
    </xf>
    <xf numFmtId="179" fontId="0" fillId="0" borderId="67" xfId="0" applyNumberFormat="1" applyBorder="1" applyAlignment="1">
      <alignment vertical="center"/>
    </xf>
    <xf numFmtId="179" fontId="2" fillId="0" borderId="67" xfId="1" applyNumberFormat="1" applyBorder="1" applyAlignment="1">
      <alignment horizontal="right" vertical="center"/>
    </xf>
    <xf numFmtId="179" fontId="0" fillId="0" borderId="68" xfId="0" applyNumberFormat="1" applyBorder="1" applyAlignment="1">
      <alignment vertical="center"/>
    </xf>
    <xf numFmtId="179" fontId="2" fillId="0" borderId="68" xfId="1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179" fontId="0" fillId="0" borderId="69" xfId="0" applyNumberFormat="1" applyBorder="1" applyAlignment="1">
      <alignment vertical="center"/>
    </xf>
    <xf numFmtId="179" fontId="2" fillId="0" borderId="69" xfId="1" applyNumberFormat="1" applyBorder="1" applyAlignment="1">
      <alignment horizontal="right" vertical="center"/>
    </xf>
    <xf numFmtId="41" fontId="0" fillId="0" borderId="14" xfId="0" applyNumberFormat="1" applyBorder="1" applyAlignment="1">
      <alignment horizontal="left" vertical="center"/>
    </xf>
    <xf numFmtId="41" fontId="0" fillId="0" borderId="6" xfId="0" applyNumberFormat="1" applyBorder="1" applyAlignment="1">
      <alignment horizontal="left" vertical="center"/>
    </xf>
    <xf numFmtId="41" fontId="0" fillId="0" borderId="70" xfId="0" applyNumberFormat="1" applyBorder="1" applyAlignment="1">
      <alignment horizontal="right" vertical="center"/>
    </xf>
    <xf numFmtId="179" fontId="0" fillId="0" borderId="65" xfId="0" applyNumberFormat="1" applyBorder="1" applyAlignment="1">
      <alignment vertical="center"/>
    </xf>
    <xf numFmtId="179" fontId="2" fillId="0" borderId="65" xfId="1" applyNumberFormat="1" applyBorder="1" applyAlignment="1">
      <alignment horizontal="right" vertical="center"/>
    </xf>
    <xf numFmtId="182" fontId="0" fillId="0" borderId="67" xfId="0" applyNumberFormat="1" applyBorder="1" applyAlignment="1">
      <alignment vertical="center"/>
    </xf>
    <xf numFmtId="41" fontId="2" fillId="0" borderId="31" xfId="0" applyNumberFormat="1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41" fontId="0" fillId="0" borderId="45" xfId="0" applyNumberFormat="1" applyBorder="1" applyAlignment="1">
      <alignment horizontal="right" vertical="center"/>
    </xf>
    <xf numFmtId="41" fontId="0" fillId="0" borderId="36" xfId="0" applyNumberFormat="1" applyBorder="1" applyAlignment="1">
      <alignment vertical="center"/>
    </xf>
    <xf numFmtId="41" fontId="0" fillId="0" borderId="43" xfId="0" applyNumberFormat="1" applyBorder="1" applyAlignment="1">
      <alignment vertical="center"/>
    </xf>
    <xf numFmtId="179" fontId="2" fillId="0" borderId="66" xfId="1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41" fontId="0" fillId="0" borderId="28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183" fontId="0" fillId="0" borderId="67" xfId="0" applyNumberFormat="1" applyBorder="1" applyAlignment="1">
      <alignment vertical="center"/>
    </xf>
    <xf numFmtId="183" fontId="2" fillId="0" borderId="67" xfId="1" applyNumberFormat="1" applyBorder="1" applyAlignment="1">
      <alignment vertical="center"/>
    </xf>
    <xf numFmtId="180" fontId="0" fillId="0" borderId="67" xfId="0" applyNumberFormat="1" applyBorder="1" applyAlignment="1">
      <alignment vertical="center"/>
    </xf>
    <xf numFmtId="180" fontId="2" fillId="0" borderId="67" xfId="1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45" xfId="0" applyNumberFormat="1" applyBorder="1" applyAlignment="1">
      <alignment vertical="center"/>
    </xf>
    <xf numFmtId="180" fontId="0" fillId="0" borderId="69" xfId="0" applyNumberFormat="1" applyBorder="1" applyAlignment="1">
      <alignment vertical="center"/>
    </xf>
    <xf numFmtId="180" fontId="2" fillId="0" borderId="69" xfId="1" applyNumberFormat="1" applyBorder="1" applyAlignment="1">
      <alignment vertical="center"/>
    </xf>
    <xf numFmtId="41" fontId="0" fillId="0" borderId="70" xfId="0" applyNumberFormat="1" applyBorder="1" applyAlignment="1">
      <alignment vertical="center"/>
    </xf>
    <xf numFmtId="180" fontId="0" fillId="0" borderId="65" xfId="0" applyNumberFormat="1" applyBorder="1" applyAlignment="1">
      <alignment vertical="center"/>
    </xf>
    <xf numFmtId="180" fontId="2" fillId="0" borderId="65" xfId="1" applyNumberFormat="1" applyBorder="1" applyAlignment="1">
      <alignment vertical="center"/>
    </xf>
    <xf numFmtId="180" fontId="2" fillId="0" borderId="69" xfId="1" applyNumberFormat="1" applyFill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0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2" fillId="0" borderId="53" xfId="0" applyNumberFormat="1" applyFont="1" applyBorder="1" applyAlignment="1">
      <alignment horizontal="center" vertical="center"/>
    </xf>
    <xf numFmtId="179" fontId="0" fillId="0" borderId="7" xfId="0" quotePrefix="1" applyNumberFormat="1" applyBorder="1" applyAlignment="1">
      <alignment horizontal="right" vertical="center"/>
    </xf>
    <xf numFmtId="41" fontId="3" fillId="0" borderId="4" xfId="0" applyNumberFormat="1" applyFont="1" applyBorder="1" applyAlignment="1">
      <alignment horizontal="distributed" vertical="center" justifyLastLine="1"/>
    </xf>
    <xf numFmtId="0" fontId="3" fillId="0" borderId="0" xfId="0" applyNumberFormat="1" applyFont="1" applyBorder="1" applyAlignment="1">
      <alignment horizontal="distributed" vertical="center"/>
    </xf>
    <xf numFmtId="41" fontId="5" fillId="0" borderId="4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3" xfId="0" applyNumberFormat="1" applyBorder="1" applyAlignment="1">
      <alignment horizontal="centerContinuous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4" xfId="0" applyNumberFormat="1" applyBorder="1" applyAlignment="1">
      <alignment horizontal="center" vertical="center"/>
    </xf>
    <xf numFmtId="41" fontId="2" fillId="0" borderId="62" xfId="0" applyNumberFormat="1" applyFont="1" applyBorder="1" applyAlignment="1">
      <alignment vertical="center"/>
    </xf>
    <xf numFmtId="0" fontId="0" fillId="0" borderId="63" xfId="0" applyBorder="1" applyAlignment="1">
      <alignment horizontal="distributed" vertical="center"/>
    </xf>
    <xf numFmtId="179" fontId="2" fillId="0" borderId="71" xfId="1" applyNumberFormat="1" applyBorder="1" applyAlignment="1">
      <alignment horizontal="center" vertical="center"/>
    </xf>
    <xf numFmtId="179" fontId="2" fillId="0" borderId="72" xfId="1" applyNumberFormat="1" applyBorder="1" applyAlignment="1">
      <alignment horizontal="center" vertical="center"/>
    </xf>
    <xf numFmtId="179" fontId="2" fillId="0" borderId="10" xfId="1" applyNumberFormat="1" applyBorder="1" applyAlignment="1">
      <alignment horizontal="center" vertical="center"/>
    </xf>
    <xf numFmtId="179" fontId="2" fillId="0" borderId="56" xfId="1" applyNumberFormat="1" applyBorder="1" applyAlignment="1">
      <alignment horizontal="center" vertical="center"/>
    </xf>
    <xf numFmtId="179" fontId="2" fillId="0" borderId="50" xfId="1" applyNumberFormat="1" applyBorder="1" applyAlignment="1">
      <alignment horizontal="center" vertical="center"/>
    </xf>
    <xf numFmtId="179" fontId="2" fillId="0" borderId="57" xfId="1" applyNumberFormat="1" applyBorder="1" applyAlignment="1">
      <alignment horizontal="center" vertical="center"/>
    </xf>
    <xf numFmtId="179" fontId="2" fillId="0" borderId="52" xfId="1" applyNumberFormat="1" applyBorder="1" applyAlignment="1">
      <alignment horizontal="center" vertical="center"/>
    </xf>
    <xf numFmtId="179" fontId="2" fillId="0" borderId="13" xfId="1" applyNumberFormat="1" applyBorder="1" applyAlignment="1">
      <alignment horizontal="center" vertical="center"/>
    </xf>
    <xf numFmtId="179" fontId="2" fillId="0" borderId="73" xfId="1" applyNumberFormat="1" applyBorder="1" applyAlignment="1">
      <alignment vertical="center"/>
    </xf>
    <xf numFmtId="179" fontId="2" fillId="0" borderId="53" xfId="1" applyNumberFormat="1" applyBorder="1" applyAlignment="1">
      <alignment vertical="center"/>
    </xf>
    <xf numFmtId="41" fontId="0" fillId="0" borderId="27" xfId="0" applyNumberFormat="1" applyFill="1" applyBorder="1" applyAlignment="1">
      <alignment horizontal="left" vertical="center"/>
    </xf>
    <xf numFmtId="41" fontId="0" fillId="0" borderId="28" xfId="0" applyNumberFormat="1" applyFill="1" applyBorder="1" applyAlignment="1">
      <alignment horizontal="left" vertical="center"/>
    </xf>
    <xf numFmtId="179" fontId="2" fillId="0" borderId="27" xfId="1" applyNumberFormat="1" applyFill="1" applyBorder="1" applyAlignment="1">
      <alignment vertical="center"/>
    </xf>
    <xf numFmtId="179" fontId="2" fillId="0" borderId="57" xfId="1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179" fontId="2" fillId="0" borderId="31" xfId="1" applyNumberFormat="1" applyBorder="1" applyAlignment="1">
      <alignment vertical="center"/>
    </xf>
    <xf numFmtId="179" fontId="2" fillId="0" borderId="62" xfId="1" applyNumberFormat="1" applyBorder="1" applyAlignment="1">
      <alignment vertical="center"/>
    </xf>
    <xf numFmtId="41" fontId="0" fillId="0" borderId="6" xfId="0" quotePrefix="1" applyNumberFormat="1" applyBorder="1" applyAlignment="1">
      <alignment horizontal="right" vertical="center"/>
    </xf>
    <xf numFmtId="41" fontId="0" fillId="0" borderId="28" xfId="0" quotePrefix="1" applyNumberFormat="1" applyBorder="1" applyAlignment="1">
      <alignment horizontal="right" vertical="center"/>
    </xf>
    <xf numFmtId="41" fontId="0" fillId="0" borderId="4" xfId="0" quotePrefix="1" applyNumberFormat="1" applyBorder="1" applyAlignment="1">
      <alignment horizontal="right" vertical="center"/>
    </xf>
    <xf numFmtId="179" fontId="2" fillId="0" borderId="29" xfId="1" applyNumberFormat="1" applyBorder="1" applyAlignment="1">
      <alignment vertical="center"/>
    </xf>
    <xf numFmtId="41" fontId="2" fillId="0" borderId="0" xfId="0" applyNumberFormat="1" applyFont="1" applyAlignment="1">
      <alignment horizontal="left" vertical="center"/>
    </xf>
    <xf numFmtId="180" fontId="0" fillId="0" borderId="72" xfId="1" applyNumberFormat="1" applyFont="1" applyBorder="1" applyAlignment="1">
      <alignment vertical="center"/>
    </xf>
    <xf numFmtId="180" fontId="0" fillId="0" borderId="74" xfId="1" applyNumberFormat="1" applyFont="1" applyBorder="1" applyAlignment="1">
      <alignment vertical="center"/>
    </xf>
    <xf numFmtId="0" fontId="0" fillId="0" borderId="49" xfId="0" applyNumberFormat="1" applyBorder="1" applyAlignment="1">
      <alignment horizontal="centerContinuous" vertical="center"/>
    </xf>
    <xf numFmtId="0" fontId="0" fillId="0" borderId="26" xfId="0" applyNumberFormat="1" applyBorder="1" applyAlignment="1">
      <alignment vertical="center"/>
    </xf>
    <xf numFmtId="179" fontId="0" fillId="0" borderId="22" xfId="1" applyNumberFormat="1" applyFont="1" applyBorder="1" applyAlignment="1">
      <alignment vertical="center"/>
    </xf>
    <xf numFmtId="179" fontId="0" fillId="0" borderId="24" xfId="1" applyNumberFormat="1" applyFont="1" applyBorder="1" applyAlignment="1">
      <alignment vertical="center"/>
    </xf>
    <xf numFmtId="179" fontId="0" fillId="0" borderId="7" xfId="1" applyNumberFormat="1" applyFont="1" applyBorder="1" applyAlignment="1">
      <alignment vertical="center"/>
    </xf>
    <xf numFmtId="179" fontId="0" fillId="0" borderId="9" xfId="1" applyNumberFormat="1" applyFont="1" applyBorder="1" applyAlignment="1">
      <alignment vertical="center"/>
    </xf>
    <xf numFmtId="179" fontId="0" fillId="0" borderId="29" xfId="1" applyNumberFormat="1" applyFont="1" applyBorder="1" applyAlignment="1">
      <alignment vertical="center"/>
    </xf>
    <xf numFmtId="180" fontId="0" fillId="0" borderId="12" xfId="1" applyNumberFormat="1" applyFont="1" applyBorder="1" applyAlignment="1">
      <alignment vertical="center"/>
    </xf>
    <xf numFmtId="180" fontId="0" fillId="0" borderId="55" xfId="1" applyNumberFormat="1" applyFont="1" applyBorder="1" applyAlignment="1">
      <alignment vertical="center"/>
    </xf>
    <xf numFmtId="180" fontId="0" fillId="0" borderId="57" xfId="1" applyNumberFormat="1" applyFont="1" applyBorder="1" applyAlignment="1">
      <alignment vertical="center"/>
    </xf>
    <xf numFmtId="180" fontId="0" fillId="0" borderId="56" xfId="1" applyNumberFormat="1" applyFont="1" applyBorder="1" applyAlignment="1">
      <alignment vertical="center"/>
    </xf>
    <xf numFmtId="180" fontId="0" fillId="0" borderId="53" xfId="1" applyNumberFormat="1" applyFont="1" applyBorder="1" applyAlignment="1">
      <alignment vertical="center"/>
    </xf>
    <xf numFmtId="180" fontId="0" fillId="0" borderId="13" xfId="1" applyNumberFormat="1" applyFont="1" applyBorder="1" applyAlignment="1">
      <alignment vertical="center"/>
    </xf>
    <xf numFmtId="180" fontId="0" fillId="0" borderId="59" xfId="1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41" fontId="0" fillId="0" borderId="59" xfId="0" applyNumberFormat="1" applyBorder="1" applyAlignment="1">
      <alignment horizontal="center" vertical="center"/>
    </xf>
    <xf numFmtId="179" fontId="2" fillId="0" borderId="51" xfId="1" applyNumberFormat="1" applyBorder="1" applyAlignment="1">
      <alignment vertical="center"/>
    </xf>
    <xf numFmtId="179" fontId="2" fillId="0" borderId="47" xfId="1" applyNumberFormat="1" applyBorder="1" applyAlignment="1">
      <alignment vertical="center"/>
    </xf>
    <xf numFmtId="179" fontId="2" fillId="0" borderId="51" xfId="1" applyNumberFormat="1" applyBorder="1" applyAlignment="1">
      <alignment vertical="center"/>
    </xf>
    <xf numFmtId="179" fontId="2" fillId="0" borderId="47" xfId="1" applyNumberFormat="1" applyBorder="1" applyAlignment="1">
      <alignment vertical="center"/>
    </xf>
    <xf numFmtId="179" fontId="2" fillId="0" borderId="10" xfId="1" applyNumberFormat="1" applyBorder="1" applyAlignment="1">
      <alignment vertical="center"/>
    </xf>
    <xf numFmtId="179" fontId="2" fillId="0" borderId="51" xfId="1" applyNumberFormat="1" applyBorder="1" applyAlignment="1">
      <alignment vertical="center"/>
    </xf>
    <xf numFmtId="179" fontId="2" fillId="0" borderId="47" xfId="1" applyNumberFormat="1" applyBorder="1" applyAlignment="1">
      <alignment vertical="center"/>
    </xf>
    <xf numFmtId="179" fontId="2" fillId="0" borderId="10" xfId="1" applyNumberFormat="1" applyBorder="1" applyAlignment="1">
      <alignment vertical="center"/>
    </xf>
    <xf numFmtId="179" fontId="2" fillId="0" borderId="66" xfId="1" applyNumberFormat="1" applyBorder="1" applyAlignment="1">
      <alignment vertical="center"/>
    </xf>
    <xf numFmtId="179" fontId="2" fillId="0" borderId="51" xfId="1" applyNumberFormat="1" applyBorder="1" applyAlignment="1">
      <alignment vertical="center"/>
    </xf>
    <xf numFmtId="179" fontId="2" fillId="0" borderId="47" xfId="1" applyNumberFormat="1" applyBorder="1" applyAlignment="1">
      <alignment vertical="center"/>
    </xf>
    <xf numFmtId="179" fontId="2" fillId="0" borderId="10" xfId="1" applyNumberFormat="1" applyBorder="1" applyAlignment="1">
      <alignment vertical="center"/>
    </xf>
    <xf numFmtId="41" fontId="3" fillId="0" borderId="4" xfId="0" applyNumberFormat="1" applyFont="1" applyBorder="1" applyAlignment="1">
      <alignment horizontal="center" vertical="center"/>
    </xf>
    <xf numFmtId="0" fontId="0" fillId="0" borderId="75" xfId="0" applyNumberFormat="1" applyBorder="1" applyAlignment="1">
      <alignment horizontal="center" vertical="center" textRotation="255"/>
    </xf>
    <xf numFmtId="0" fontId="0" fillId="0" borderId="76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41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41" fontId="0" fillId="0" borderId="0" xfId="0" applyNumberFormat="1" applyAlignment="1">
      <alignment horizontal="center" vertical="center"/>
    </xf>
    <xf numFmtId="41" fontId="0" fillId="0" borderId="60" xfId="0" applyNumberFormat="1" applyBorder="1" applyAlignment="1">
      <alignment horizontal="center" vertical="center"/>
    </xf>
    <xf numFmtId="41" fontId="0" fillId="0" borderId="75" xfId="0" applyNumberFormat="1" applyBorder="1" applyAlignment="1">
      <alignment horizontal="center" vertical="center"/>
    </xf>
    <xf numFmtId="41" fontId="0" fillId="0" borderId="61" xfId="0" applyNumberFormat="1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41" fontId="0" fillId="0" borderId="2" xfId="0" applyNumberFormat="1" applyBorder="1" applyAlignment="1">
      <alignment horizontal="center" vertical="center"/>
    </xf>
    <xf numFmtId="41" fontId="0" fillId="0" borderId="39" xfId="0" applyNumberFormat="1" applyBorder="1" applyAlignment="1">
      <alignment horizontal="center" vertical="center"/>
    </xf>
    <xf numFmtId="41" fontId="0" fillId="0" borderId="64" xfId="0" applyNumberFormat="1" applyBorder="1" applyAlignment="1">
      <alignment horizontal="center" vertical="center"/>
    </xf>
    <xf numFmtId="41" fontId="0" fillId="0" borderId="76" xfId="0" applyNumberFormat="1" applyBorder="1" applyAlignment="1">
      <alignment horizontal="center" vertical="center"/>
    </xf>
    <xf numFmtId="41" fontId="0" fillId="0" borderId="63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70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70" xfId="0" applyNumberFormat="1" applyFont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2" fillId="0" borderId="70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179" fontId="2" fillId="0" borderId="51" xfId="1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2" fillId="0" borderId="10" xfId="1" applyNumberFormat="1" applyBorder="1" applyAlignment="1">
      <alignment vertical="center"/>
    </xf>
    <xf numFmtId="179" fontId="2" fillId="0" borderId="68" xfId="1" applyNumberFormat="1" applyBorder="1" applyAlignment="1">
      <alignment vertical="center"/>
    </xf>
    <xf numFmtId="179" fontId="2" fillId="0" borderId="66" xfId="1" applyNumberFormat="1" applyBorder="1" applyAlignment="1">
      <alignment vertical="center"/>
    </xf>
    <xf numFmtId="179" fontId="2" fillId="0" borderId="47" xfId="1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  <xf numFmtId="181" fontId="9" fillId="0" borderId="75" xfId="1" applyNumberFormat="1" applyFont="1" applyBorder="1" applyAlignment="1">
      <alignment vertical="center" textRotation="255"/>
    </xf>
    <xf numFmtId="0" fontId="12" fillId="0" borderId="76" xfId="3" applyFont="1" applyBorder="1" applyAlignment="1">
      <alignment vertical="center" textRotation="255"/>
    </xf>
    <xf numFmtId="0" fontId="12" fillId="0" borderId="61" xfId="3" applyFont="1" applyBorder="1" applyAlignment="1">
      <alignment vertical="center" textRotation="255"/>
    </xf>
    <xf numFmtId="0" fontId="12" fillId="0" borderId="76" xfId="3" applyFont="1" applyBorder="1" applyAlignment="1">
      <alignment vertical="center"/>
    </xf>
    <xf numFmtId="0" fontId="12" fillId="0" borderId="61" xfId="3" applyFont="1" applyBorder="1" applyAlignment="1">
      <alignment vertical="center"/>
    </xf>
    <xf numFmtId="181" fontId="9" fillId="0" borderId="5" xfId="1" applyNumberFormat="1" applyFont="1" applyBorder="1" applyAlignment="1">
      <alignment vertical="center" textRotation="255"/>
    </xf>
    <xf numFmtId="0" fontId="12" fillId="0" borderId="5" xfId="3" applyFont="1" applyBorder="1" applyAlignment="1">
      <alignment vertical="center"/>
    </xf>
    <xf numFmtId="0" fontId="12" fillId="0" borderId="3" xfId="3" applyFont="1" applyBorder="1" applyAlignment="1">
      <alignment vertical="center"/>
    </xf>
    <xf numFmtId="0" fontId="10" fillId="0" borderId="1" xfId="0" applyNumberFormat="1" applyFont="1" applyBorder="1" applyAlignment="1">
      <alignment horizontal="distributed" vertical="center" justifyLastLine="1"/>
    </xf>
    <xf numFmtId="0" fontId="10" fillId="0" borderId="2" xfId="0" applyNumberFormat="1" applyFont="1" applyBorder="1" applyAlignment="1">
      <alignment horizontal="distributed" vertical="center" justifyLastLine="1"/>
    </xf>
    <xf numFmtId="0" fontId="10" fillId="0" borderId="39" xfId="0" applyNumberFormat="1" applyFont="1" applyBorder="1" applyAlignment="1">
      <alignment horizontal="distributed" vertical="center" justifyLastLine="1"/>
    </xf>
    <xf numFmtId="0" fontId="10" fillId="0" borderId="3" xfId="0" applyNumberFormat="1" applyFont="1" applyBorder="1" applyAlignment="1">
      <alignment horizontal="distributed" vertical="center" justifyLastLine="1"/>
    </xf>
    <xf numFmtId="0" fontId="10" fillId="0" borderId="4" xfId="0" applyNumberFormat="1" applyFont="1" applyBorder="1" applyAlignment="1">
      <alignment horizontal="distributed" vertical="center" justifyLastLine="1"/>
    </xf>
    <xf numFmtId="0" fontId="10" fillId="0" borderId="11" xfId="0" applyNumberFormat="1" applyFont="1" applyBorder="1" applyAlignment="1">
      <alignment horizontal="distributed" vertical="center" justifyLastLine="1"/>
    </xf>
    <xf numFmtId="0" fontId="10" fillId="0" borderId="1" xfId="2" applyNumberFormat="1" applyFont="1" applyBorder="1" applyAlignment="1">
      <alignment horizontal="distributed" vertical="center" justifyLastLine="1"/>
    </xf>
    <xf numFmtId="0" fontId="10" fillId="0" borderId="2" xfId="0" applyFont="1" applyBorder="1" applyAlignment="1">
      <alignment horizontal="distributed" vertical="center" justifyLastLine="1"/>
    </xf>
    <xf numFmtId="0" fontId="10" fillId="0" borderId="39" xfId="0" applyFont="1" applyBorder="1" applyAlignment="1">
      <alignment horizontal="distributed" vertical="center" justifyLastLine="1"/>
    </xf>
    <xf numFmtId="0" fontId="10" fillId="0" borderId="3" xfId="0" applyFont="1" applyBorder="1" applyAlignment="1">
      <alignment horizontal="distributed" vertical="center" justifyLastLine="1"/>
    </xf>
    <xf numFmtId="0" fontId="10" fillId="0" borderId="4" xfId="0" applyFont="1" applyBorder="1" applyAlignment="1">
      <alignment horizontal="distributed" vertical="center" justifyLastLine="1"/>
    </xf>
    <xf numFmtId="0" fontId="10" fillId="0" borderId="11" xfId="0" applyFont="1" applyBorder="1" applyAlignment="1">
      <alignment horizontal="distributed" vertical="center" justifyLastLine="1"/>
    </xf>
    <xf numFmtId="181" fontId="9" fillId="0" borderId="76" xfId="1" applyNumberFormat="1" applyFont="1" applyBorder="1" applyAlignment="1">
      <alignment vertical="center" textRotation="255"/>
    </xf>
    <xf numFmtId="181" fontId="9" fillId="0" borderId="61" xfId="1" applyNumberFormat="1" applyFont="1" applyBorder="1" applyAlignment="1">
      <alignment vertical="center" textRotation="255"/>
    </xf>
    <xf numFmtId="41" fontId="0" fillId="0" borderId="41" xfId="0" applyNumberFormat="1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41" fontId="16" fillId="0" borderId="27" xfId="0" applyNumberFormat="1" applyFont="1" applyBorder="1" applyAlignment="1">
      <alignment horizontal="right" vertical="center"/>
    </xf>
    <xf numFmtId="41" fontId="16" fillId="0" borderId="25" xfId="0" applyNumberFormat="1" applyFont="1" applyBorder="1" applyAlignment="1">
      <alignment horizontal="right" vertical="center"/>
    </xf>
    <xf numFmtId="0" fontId="0" fillId="0" borderId="75" xfId="0" applyBorder="1" applyAlignment="1">
      <alignment horizontal="center" vertical="center" textRotation="255"/>
    </xf>
    <xf numFmtId="41" fontId="0" fillId="0" borderId="14" xfId="0" applyNumberFormat="1" applyBorder="1" applyAlignment="1">
      <alignment horizontal="center" vertical="center" shrinkToFit="1"/>
    </xf>
    <xf numFmtId="41" fontId="0" fillId="0" borderId="70" xfId="0" applyNumberFormat="1" applyBorder="1" applyAlignment="1">
      <alignment horizontal="center" vertical="center" shrinkToFit="1"/>
    </xf>
    <xf numFmtId="41" fontId="0" fillId="0" borderId="14" xfId="0" applyNumberFormat="1" applyBorder="1" applyAlignment="1">
      <alignment horizontal="center" vertical="center"/>
    </xf>
    <xf numFmtId="41" fontId="0" fillId="0" borderId="70" xfId="0" applyNumberForma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Ｈ１０決算ベース" xfId="2"/>
    <cellStyle name="標準_地方債公営企業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"/>
  <sheetViews>
    <sheetView tabSelected="1" view="pageBreakPreview" zoomScaleNormal="100" zoomScaleSheetLayoutView="100" workbookViewId="0">
      <pane xSplit="5" ySplit="8" topLeftCell="F21" activePane="bottomRight" state="frozen"/>
      <selection activeCell="F17" sqref="F17"/>
      <selection pane="topRight" activeCell="F17" sqref="F17"/>
      <selection pane="bottomLeft" activeCell="F17" sqref="F17"/>
      <selection pane="bottomRight" activeCell="H4" sqref="H4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9" width="10.625" style="1" customWidth="1"/>
    <col min="10" max="12" width="9" style="1"/>
    <col min="13" max="13" width="9.875" style="1" customWidth="1"/>
    <col min="14" max="27" width="9" style="1"/>
    <col min="28" max="28" width="11.375" style="1" customWidth="1"/>
    <col min="29" max="29" width="12.75" style="1" customWidth="1"/>
    <col min="30" max="30" width="13.875" style="1" customWidth="1"/>
    <col min="31" max="31" width="14.75" style="1" customWidth="1"/>
    <col min="32" max="39" width="11.125" style="1" customWidth="1"/>
    <col min="40" max="16384" width="9" style="1"/>
  </cols>
  <sheetData>
    <row r="1" spans="1:38" ht="33.950000000000003" customHeight="1">
      <c r="A1" s="297" t="s">
        <v>0</v>
      </c>
      <c r="B1" s="297"/>
      <c r="C1" s="297"/>
      <c r="D1" s="297"/>
      <c r="E1" s="76" t="s">
        <v>286</v>
      </c>
      <c r="F1" s="2"/>
      <c r="AA1" s="303" t="s">
        <v>105</v>
      </c>
      <c r="AB1" s="303"/>
    </row>
    <row r="2" spans="1:38">
      <c r="AA2" s="304" t="s">
        <v>106</v>
      </c>
      <c r="AB2" s="304"/>
      <c r="AC2" s="305" t="s">
        <v>107</v>
      </c>
      <c r="AD2" s="307" t="s">
        <v>108</v>
      </c>
      <c r="AE2" s="308"/>
      <c r="AF2" s="309"/>
      <c r="AG2" s="304" t="s">
        <v>109</v>
      </c>
      <c r="AH2" s="304" t="s">
        <v>110</v>
      </c>
      <c r="AI2" s="304" t="s">
        <v>111</v>
      </c>
      <c r="AJ2" s="304" t="s">
        <v>112</v>
      </c>
      <c r="AK2" s="304" t="s">
        <v>113</v>
      </c>
    </row>
    <row r="3" spans="1:38" ht="14.25">
      <c r="A3" s="22" t="s">
        <v>104</v>
      </c>
      <c r="AA3" s="304"/>
      <c r="AB3" s="304"/>
      <c r="AC3" s="306"/>
      <c r="AD3" s="165"/>
      <c r="AE3" s="164" t="s">
        <v>126</v>
      </c>
      <c r="AF3" s="164" t="s">
        <v>127</v>
      </c>
      <c r="AG3" s="304"/>
      <c r="AH3" s="304"/>
      <c r="AI3" s="304"/>
      <c r="AJ3" s="304"/>
      <c r="AK3" s="304"/>
    </row>
    <row r="4" spans="1:38">
      <c r="AA4" s="305" t="str">
        <f>E1</f>
        <v>札幌市</v>
      </c>
      <c r="AB4" s="166" t="s">
        <v>114</v>
      </c>
      <c r="AC4" s="167">
        <f>F22</f>
        <v>1028258.786</v>
      </c>
      <c r="AD4" s="167">
        <f>F9</f>
        <v>336600</v>
      </c>
      <c r="AE4" s="167">
        <f>F10</f>
        <v>168192</v>
      </c>
      <c r="AF4" s="167">
        <f>F13</f>
        <v>117118</v>
      </c>
      <c r="AG4" s="167">
        <f>F14</f>
        <v>5622.9070000000002</v>
      </c>
      <c r="AH4" s="167">
        <f>F15</f>
        <v>106000</v>
      </c>
      <c r="AI4" s="167">
        <f>F17</f>
        <v>241905.05499999999</v>
      </c>
      <c r="AJ4" s="167">
        <f>F20</f>
        <v>98581</v>
      </c>
      <c r="AK4" s="167">
        <f>F21</f>
        <v>153225.99</v>
      </c>
      <c r="AL4" s="168"/>
    </row>
    <row r="5" spans="1:38">
      <c r="A5" s="21" t="s">
        <v>276</v>
      </c>
      <c r="AA5" s="311"/>
      <c r="AB5" s="166" t="s">
        <v>115</v>
      </c>
      <c r="AC5" s="169"/>
      <c r="AD5" s="169">
        <f>G9</f>
        <v>32.73495005176644</v>
      </c>
      <c r="AE5" s="169">
        <f>G10</f>
        <v>16.356971833353242</v>
      </c>
      <c r="AF5" s="169">
        <f>G13</f>
        <v>11.389934284500244</v>
      </c>
      <c r="AG5" s="169">
        <f>G14</f>
        <v>0.54683772962188926</v>
      </c>
      <c r="AH5" s="169">
        <f>G15</f>
        <v>10.308688964608566</v>
      </c>
      <c r="AI5" s="169">
        <f>G17</f>
        <v>23.525697839259699</v>
      </c>
      <c r="AJ5" s="169">
        <f>G20</f>
        <v>9.5871779888686497</v>
      </c>
      <c r="AK5" s="169">
        <f>G21</f>
        <v>14.901500681171909</v>
      </c>
    </row>
    <row r="6" spans="1:38" ht="14.25">
      <c r="A6" s="3"/>
      <c r="G6" s="301" t="s">
        <v>128</v>
      </c>
      <c r="H6" s="302"/>
      <c r="I6" s="302"/>
      <c r="AA6" s="306"/>
      <c r="AB6" s="166" t="s">
        <v>116</v>
      </c>
      <c r="AC6" s="169">
        <f>I22</f>
        <v>0.99702448070342342</v>
      </c>
      <c r="AD6" s="169">
        <f>I9</f>
        <v>1.7225747960108784</v>
      </c>
      <c r="AE6" s="169">
        <f>I10</f>
        <v>1.5823931582634732</v>
      </c>
      <c r="AF6" s="169">
        <f>I13</f>
        <v>2.0271624082027317</v>
      </c>
      <c r="AG6" s="169">
        <f>I14</f>
        <v>4.3598181143281289</v>
      </c>
      <c r="AH6" s="169">
        <f>I15</f>
        <v>-2.1237303785780259</v>
      </c>
      <c r="AI6" s="169">
        <f>I17</f>
        <v>2.340825055421103</v>
      </c>
      <c r="AJ6" s="169">
        <f>I20</f>
        <v>-4.01631842346114</v>
      </c>
      <c r="AK6" s="169">
        <f>I21</f>
        <v>1.0292354861042297</v>
      </c>
    </row>
    <row r="7" spans="1:38" ht="27" customHeight="1">
      <c r="A7" s="19"/>
      <c r="B7" s="5"/>
      <c r="C7" s="5"/>
      <c r="D7" s="5"/>
      <c r="E7" s="23"/>
      <c r="F7" s="62" t="s">
        <v>277</v>
      </c>
      <c r="G7" s="63"/>
      <c r="H7" s="64" t="s">
        <v>1</v>
      </c>
      <c r="I7" s="17" t="s">
        <v>21</v>
      </c>
    </row>
    <row r="8" spans="1:38" ht="17.100000000000001" customHeight="1">
      <c r="A8" s="6"/>
      <c r="B8" s="7"/>
      <c r="C8" s="7"/>
      <c r="D8" s="7"/>
      <c r="E8" s="24"/>
      <c r="F8" s="28" t="s">
        <v>102</v>
      </c>
      <c r="G8" s="29" t="s">
        <v>2</v>
      </c>
      <c r="H8" s="65"/>
      <c r="I8" s="18"/>
    </row>
    <row r="9" spans="1:38" ht="18" customHeight="1">
      <c r="A9" s="298" t="s">
        <v>80</v>
      </c>
      <c r="B9" s="298" t="s">
        <v>81</v>
      </c>
      <c r="C9" s="47" t="s">
        <v>3</v>
      </c>
      <c r="D9" s="48"/>
      <c r="E9" s="49"/>
      <c r="F9" s="77">
        <v>336600</v>
      </c>
      <c r="G9" s="78">
        <f t="shared" ref="G9:G22" si="0">F9/$F$22*100</f>
        <v>32.73495005176644</v>
      </c>
      <c r="H9" s="79">
        <v>330900</v>
      </c>
      <c r="I9" s="80">
        <f t="shared" ref="I9:I21" si="1">(F9/H9-1)*100</f>
        <v>1.7225747960108784</v>
      </c>
      <c r="AA9" s="313" t="s">
        <v>105</v>
      </c>
      <c r="AB9" s="314"/>
      <c r="AC9" s="315" t="s">
        <v>117</v>
      </c>
    </row>
    <row r="10" spans="1:38" ht="18" customHeight="1">
      <c r="A10" s="299"/>
      <c r="B10" s="299"/>
      <c r="C10" s="8"/>
      <c r="D10" s="50" t="s">
        <v>22</v>
      </c>
      <c r="E10" s="30"/>
      <c r="F10" s="81">
        <v>168192</v>
      </c>
      <c r="G10" s="82">
        <f t="shared" si="0"/>
        <v>16.356971833353242</v>
      </c>
      <c r="H10" s="83">
        <v>165572</v>
      </c>
      <c r="I10" s="84">
        <f t="shared" si="1"/>
        <v>1.5823931582634732</v>
      </c>
      <c r="AA10" s="304" t="s">
        <v>106</v>
      </c>
      <c r="AB10" s="304"/>
      <c r="AC10" s="315"/>
      <c r="AD10" s="307" t="s">
        <v>118</v>
      </c>
      <c r="AE10" s="308"/>
      <c r="AF10" s="309"/>
      <c r="AG10" s="307" t="s">
        <v>119</v>
      </c>
      <c r="AH10" s="312"/>
      <c r="AI10" s="310"/>
      <c r="AJ10" s="307" t="s">
        <v>120</v>
      </c>
      <c r="AK10" s="310"/>
    </row>
    <row r="11" spans="1:38" ht="18" customHeight="1">
      <c r="A11" s="299"/>
      <c r="B11" s="299"/>
      <c r="C11" s="34"/>
      <c r="D11" s="35"/>
      <c r="E11" s="33" t="s">
        <v>23</v>
      </c>
      <c r="F11" s="85">
        <v>139530</v>
      </c>
      <c r="G11" s="86">
        <f t="shared" si="0"/>
        <v>13.569541238036162</v>
      </c>
      <c r="H11" s="87">
        <v>134213</v>
      </c>
      <c r="I11" s="88">
        <f t="shared" si="1"/>
        <v>3.9616132565399864</v>
      </c>
      <c r="AA11" s="304"/>
      <c r="AB11" s="304"/>
      <c r="AC11" s="313"/>
      <c r="AD11" s="165"/>
      <c r="AE11" s="164" t="s">
        <v>121</v>
      </c>
      <c r="AF11" s="164" t="s">
        <v>122</v>
      </c>
      <c r="AG11" s="165"/>
      <c r="AH11" s="164" t="s">
        <v>123</v>
      </c>
      <c r="AI11" s="164" t="s">
        <v>124</v>
      </c>
      <c r="AJ11" s="165"/>
      <c r="AK11" s="170" t="s">
        <v>125</v>
      </c>
    </row>
    <row r="12" spans="1:38" ht="18" customHeight="1">
      <c r="A12" s="299"/>
      <c r="B12" s="299"/>
      <c r="C12" s="34"/>
      <c r="D12" s="36"/>
      <c r="E12" s="33" t="s">
        <v>24</v>
      </c>
      <c r="F12" s="85">
        <v>18237</v>
      </c>
      <c r="G12" s="86">
        <f>F12/$F$22*100</f>
        <v>1.7735807608260983</v>
      </c>
      <c r="H12" s="87">
        <v>21121</v>
      </c>
      <c r="I12" s="88">
        <f t="shared" si="1"/>
        <v>-13.654656503006491</v>
      </c>
      <c r="AA12" s="305" t="str">
        <f>E1</f>
        <v>札幌市</v>
      </c>
      <c r="AB12" s="166" t="s">
        <v>114</v>
      </c>
      <c r="AC12" s="167">
        <f>F40</f>
        <v>1028258.7860000001</v>
      </c>
      <c r="AD12" s="167">
        <f>F23</f>
        <v>593794.39800000004</v>
      </c>
      <c r="AE12" s="167">
        <f>F24</f>
        <v>170479.24799999999</v>
      </c>
      <c r="AF12" s="167">
        <f>F26</f>
        <v>89117.089000000007</v>
      </c>
      <c r="AG12" s="167">
        <f>F27</f>
        <v>333532.30300000001</v>
      </c>
      <c r="AH12" s="167">
        <f>F28</f>
        <v>92599.167000000001</v>
      </c>
      <c r="AI12" s="167">
        <f>F32</f>
        <v>2598.5839999999998</v>
      </c>
      <c r="AJ12" s="167">
        <f>F34</f>
        <v>100932.08500000001</v>
      </c>
      <c r="AK12" s="167">
        <f>F35</f>
        <v>98160.085000000006</v>
      </c>
      <c r="AL12" s="171"/>
    </row>
    <row r="13" spans="1:38" ht="18" customHeight="1">
      <c r="A13" s="299"/>
      <c r="B13" s="299"/>
      <c r="C13" s="11"/>
      <c r="D13" s="31" t="s">
        <v>25</v>
      </c>
      <c r="E13" s="32"/>
      <c r="F13" s="89">
        <v>117118</v>
      </c>
      <c r="G13" s="90">
        <f t="shared" si="0"/>
        <v>11.389934284500244</v>
      </c>
      <c r="H13" s="91">
        <v>114791</v>
      </c>
      <c r="I13" s="92">
        <f t="shared" si="1"/>
        <v>2.0271624082027317</v>
      </c>
      <c r="AA13" s="311"/>
      <c r="AB13" s="166" t="s">
        <v>115</v>
      </c>
      <c r="AC13" s="169"/>
      <c r="AD13" s="169">
        <f>G23</f>
        <v>57.747563753858358</v>
      </c>
      <c r="AE13" s="169">
        <f>G24</f>
        <v>16.579410778795911</v>
      </c>
      <c r="AF13" s="169">
        <f>G26</f>
        <v>8.6667957729465979</v>
      </c>
      <c r="AG13" s="169">
        <f>G27</f>
        <v>32.43661104977906</v>
      </c>
      <c r="AH13" s="169">
        <f>G28</f>
        <v>9.0054340658947698</v>
      </c>
      <c r="AI13" s="169">
        <f>G32</f>
        <v>0.25271692645668281</v>
      </c>
      <c r="AJ13" s="169">
        <f>G34</f>
        <v>9.8158251963625816</v>
      </c>
      <c r="AK13" s="169">
        <f>G35</f>
        <v>9.5462432547597995</v>
      </c>
    </row>
    <row r="14" spans="1:38" ht="18" customHeight="1">
      <c r="A14" s="299"/>
      <c r="B14" s="299"/>
      <c r="C14" s="52" t="s">
        <v>4</v>
      </c>
      <c r="D14" s="53"/>
      <c r="E14" s="54"/>
      <c r="F14" s="85">
        <v>5622.9070000000002</v>
      </c>
      <c r="G14" s="86">
        <f t="shared" si="0"/>
        <v>0.54683772962188926</v>
      </c>
      <c r="H14" s="87">
        <v>5388</v>
      </c>
      <c r="I14" s="88">
        <f t="shared" si="1"/>
        <v>4.3598181143281289</v>
      </c>
      <c r="AA14" s="306"/>
      <c r="AB14" s="166" t="s">
        <v>116</v>
      </c>
      <c r="AC14" s="169">
        <f>I40</f>
        <v>0.99698857006342845</v>
      </c>
      <c r="AD14" s="169">
        <f>I23</f>
        <v>3.9227601516846233</v>
      </c>
      <c r="AE14" s="169">
        <f>I24</f>
        <v>1.8396881995255576</v>
      </c>
      <c r="AF14" s="169">
        <f>I26</f>
        <v>3.8996326144278504</v>
      </c>
      <c r="AG14" s="169">
        <f>I27</f>
        <v>-3.3360738694055536</v>
      </c>
      <c r="AH14" s="169">
        <f>I28</f>
        <v>-0.33893140116262321</v>
      </c>
      <c r="AI14" s="169">
        <f>I32</f>
        <v>-5.5837323685999474</v>
      </c>
      <c r="AJ14" s="169">
        <f>I34</f>
        <v>-0.74009890892875463</v>
      </c>
      <c r="AK14" s="169">
        <f>I35</f>
        <v>-0.11556200231572777</v>
      </c>
    </row>
    <row r="15" spans="1:38" ht="18" customHeight="1">
      <c r="A15" s="299"/>
      <c r="B15" s="299"/>
      <c r="C15" s="52" t="s">
        <v>5</v>
      </c>
      <c r="D15" s="53"/>
      <c r="E15" s="54"/>
      <c r="F15" s="85">
        <v>106000</v>
      </c>
      <c r="G15" s="86">
        <f t="shared" si="0"/>
        <v>10.308688964608566</v>
      </c>
      <c r="H15" s="87">
        <v>108300</v>
      </c>
      <c r="I15" s="88">
        <f t="shared" si="1"/>
        <v>-2.1237303785780259</v>
      </c>
    </row>
    <row r="16" spans="1:38" ht="18" customHeight="1">
      <c r="A16" s="299"/>
      <c r="B16" s="299"/>
      <c r="C16" s="52" t="s">
        <v>26</v>
      </c>
      <c r="D16" s="53"/>
      <c r="E16" s="54"/>
      <c r="F16" s="85">
        <v>21118.32</v>
      </c>
      <c r="G16" s="86">
        <f t="shared" si="0"/>
        <v>2.0537942673120031</v>
      </c>
      <c r="H16" s="87">
        <v>21202</v>
      </c>
      <c r="I16" s="88">
        <f t="shared" si="1"/>
        <v>-0.39467974719366028</v>
      </c>
    </row>
    <row r="17" spans="1:9" ht="18" customHeight="1">
      <c r="A17" s="299"/>
      <c r="B17" s="299"/>
      <c r="C17" s="52" t="s">
        <v>6</v>
      </c>
      <c r="D17" s="53"/>
      <c r="E17" s="54"/>
      <c r="F17" s="85">
        <v>241905.05499999999</v>
      </c>
      <c r="G17" s="86">
        <f t="shared" si="0"/>
        <v>23.525697839259699</v>
      </c>
      <c r="H17" s="87">
        <v>236372</v>
      </c>
      <c r="I17" s="88">
        <f t="shared" si="1"/>
        <v>2.340825055421103</v>
      </c>
    </row>
    <row r="18" spans="1:9" ht="18" customHeight="1">
      <c r="A18" s="299"/>
      <c r="B18" s="299"/>
      <c r="C18" s="52" t="s">
        <v>27</v>
      </c>
      <c r="D18" s="53"/>
      <c r="E18" s="54"/>
      <c r="F18" s="85">
        <v>58425.732000000004</v>
      </c>
      <c r="G18" s="86">
        <f t="shared" si="0"/>
        <v>5.6820065916752602</v>
      </c>
      <c r="H18" s="87">
        <v>54175</v>
      </c>
      <c r="I18" s="88">
        <f t="shared" si="1"/>
        <v>7.8462981079833849</v>
      </c>
    </row>
    <row r="19" spans="1:9" ht="18" customHeight="1">
      <c r="A19" s="299"/>
      <c r="B19" s="299"/>
      <c r="C19" s="52" t="s">
        <v>28</v>
      </c>
      <c r="D19" s="53"/>
      <c r="E19" s="54"/>
      <c r="F19" s="85">
        <v>6779.7820000000002</v>
      </c>
      <c r="G19" s="86">
        <f t="shared" si="0"/>
        <v>0.65934588571558295</v>
      </c>
      <c r="H19" s="87">
        <v>7400</v>
      </c>
      <c r="I19" s="88">
        <f t="shared" si="1"/>
        <v>-8.3813243243243249</v>
      </c>
    </row>
    <row r="20" spans="1:9" ht="18" customHeight="1">
      <c r="A20" s="299"/>
      <c r="B20" s="299"/>
      <c r="C20" s="52" t="s">
        <v>7</v>
      </c>
      <c r="D20" s="53"/>
      <c r="E20" s="54"/>
      <c r="F20" s="85">
        <v>98581</v>
      </c>
      <c r="G20" s="86">
        <f t="shared" si="0"/>
        <v>9.5871779888686497</v>
      </c>
      <c r="H20" s="87">
        <v>102706</v>
      </c>
      <c r="I20" s="88">
        <f t="shared" si="1"/>
        <v>-4.01631842346114</v>
      </c>
    </row>
    <row r="21" spans="1:9" ht="18" customHeight="1">
      <c r="A21" s="299"/>
      <c r="B21" s="299"/>
      <c r="C21" s="57" t="s">
        <v>8</v>
      </c>
      <c r="D21" s="58"/>
      <c r="E21" s="56"/>
      <c r="F21" s="93">
        <v>153225.99</v>
      </c>
      <c r="G21" s="94">
        <f t="shared" si="0"/>
        <v>14.901500681171909</v>
      </c>
      <c r="H21" s="95">
        <v>151665</v>
      </c>
      <c r="I21" s="96">
        <f t="shared" si="1"/>
        <v>1.0292354861042297</v>
      </c>
    </row>
    <row r="22" spans="1:9" ht="18" customHeight="1">
      <c r="A22" s="299"/>
      <c r="B22" s="300"/>
      <c r="C22" s="59" t="s">
        <v>9</v>
      </c>
      <c r="D22" s="37"/>
      <c r="E22" s="60"/>
      <c r="F22" s="97">
        <f>SUM(F9,F14:F21)</f>
        <v>1028258.786</v>
      </c>
      <c r="G22" s="98">
        <f t="shared" si="0"/>
        <v>100</v>
      </c>
      <c r="H22" s="97">
        <f>SUM(H9,H14:H21)</f>
        <v>1018108</v>
      </c>
      <c r="I22" s="267">
        <f t="shared" ref="I22:I40" si="2">(F22/H22-1)*100</f>
        <v>0.99702448070342342</v>
      </c>
    </row>
    <row r="23" spans="1:9" ht="18" customHeight="1">
      <c r="A23" s="299"/>
      <c r="B23" s="298" t="s">
        <v>82</v>
      </c>
      <c r="C23" s="4" t="s">
        <v>10</v>
      </c>
      <c r="D23" s="5"/>
      <c r="E23" s="23"/>
      <c r="F23" s="77">
        <v>593794.39800000004</v>
      </c>
      <c r="G23" s="78">
        <f>F23/$F$40*100</f>
        <v>57.747563753858358</v>
      </c>
      <c r="H23" s="79">
        <v>571380.51100000006</v>
      </c>
      <c r="I23" s="99">
        <f t="shared" si="2"/>
        <v>3.9227601516846233</v>
      </c>
    </row>
    <row r="24" spans="1:9" ht="18" customHeight="1">
      <c r="A24" s="299"/>
      <c r="B24" s="299"/>
      <c r="C24" s="8"/>
      <c r="D24" s="10" t="s">
        <v>11</v>
      </c>
      <c r="E24" s="38"/>
      <c r="F24" s="85">
        <v>170479.24799999999</v>
      </c>
      <c r="G24" s="86">
        <f>F24/$F$40*100</f>
        <v>16.579410778795911</v>
      </c>
      <c r="H24" s="87">
        <v>167399.617</v>
      </c>
      <c r="I24" s="88">
        <f t="shared" si="2"/>
        <v>1.8396881995255576</v>
      </c>
    </row>
    <row r="25" spans="1:9" ht="18" customHeight="1">
      <c r="A25" s="299"/>
      <c r="B25" s="299"/>
      <c r="C25" s="8"/>
      <c r="D25" s="10" t="s">
        <v>29</v>
      </c>
      <c r="E25" s="38"/>
      <c r="F25" s="85">
        <v>334198.06099999999</v>
      </c>
      <c r="G25" s="86">
        <f>F25/$F$40*100</f>
        <v>32.501357202115841</v>
      </c>
      <c r="H25" s="87">
        <v>318209.609</v>
      </c>
      <c r="I25" s="88">
        <f t="shared" si="2"/>
        <v>5.0245032041128512</v>
      </c>
    </row>
    <row r="26" spans="1:9" ht="18" customHeight="1">
      <c r="A26" s="299"/>
      <c r="B26" s="299"/>
      <c r="C26" s="11"/>
      <c r="D26" s="10" t="s">
        <v>12</v>
      </c>
      <c r="E26" s="38"/>
      <c r="F26" s="85">
        <v>89117.089000000007</v>
      </c>
      <c r="G26" s="86">
        <f t="shared" ref="G26:G37" si="3">F26/$F$40*100</f>
        <v>8.6667957729465979</v>
      </c>
      <c r="H26" s="87">
        <v>85772.285000000003</v>
      </c>
      <c r="I26" s="88">
        <f t="shared" si="2"/>
        <v>3.8996326144278504</v>
      </c>
    </row>
    <row r="27" spans="1:9" ht="18" customHeight="1">
      <c r="A27" s="299"/>
      <c r="B27" s="299"/>
      <c r="C27" s="8" t="s">
        <v>13</v>
      </c>
      <c r="D27" s="14"/>
      <c r="E27" s="25"/>
      <c r="F27" s="77">
        <v>333532.30300000001</v>
      </c>
      <c r="G27" s="78">
        <f t="shared" si="3"/>
        <v>32.43661104977906</v>
      </c>
      <c r="H27" s="79">
        <v>345043.19900000002</v>
      </c>
      <c r="I27" s="99">
        <f t="shared" si="2"/>
        <v>-3.3360738694055536</v>
      </c>
    </row>
    <row r="28" spans="1:9" ht="18" customHeight="1">
      <c r="A28" s="299"/>
      <c r="B28" s="299"/>
      <c r="C28" s="8"/>
      <c r="D28" s="10" t="s">
        <v>14</v>
      </c>
      <c r="E28" s="38"/>
      <c r="F28" s="85">
        <v>92599.167000000001</v>
      </c>
      <c r="G28" s="86">
        <f t="shared" si="3"/>
        <v>9.0054340658947698</v>
      </c>
      <c r="H28" s="87">
        <v>92914.081999999995</v>
      </c>
      <c r="I28" s="88">
        <f t="shared" si="2"/>
        <v>-0.33893140116262321</v>
      </c>
    </row>
    <row r="29" spans="1:9" ht="18" customHeight="1">
      <c r="A29" s="299"/>
      <c r="B29" s="299"/>
      <c r="C29" s="8"/>
      <c r="D29" s="10" t="s">
        <v>30</v>
      </c>
      <c r="E29" s="38"/>
      <c r="F29" s="85">
        <v>31729.984</v>
      </c>
      <c r="G29" s="86">
        <f t="shared" si="3"/>
        <v>3.0857975085660976</v>
      </c>
      <c r="H29" s="87">
        <v>31776.238000000001</v>
      </c>
      <c r="I29" s="88">
        <f t="shared" si="2"/>
        <v>-0.14556159857563866</v>
      </c>
    </row>
    <row r="30" spans="1:9" ht="18" customHeight="1">
      <c r="A30" s="299"/>
      <c r="B30" s="299"/>
      <c r="C30" s="8"/>
      <c r="D30" s="10" t="s">
        <v>31</v>
      </c>
      <c r="E30" s="38"/>
      <c r="F30" s="85">
        <v>59125.201999999997</v>
      </c>
      <c r="G30" s="86">
        <f t="shared" si="3"/>
        <v>5.7500312961099258</v>
      </c>
      <c r="H30" s="87">
        <v>67790.702999999994</v>
      </c>
      <c r="I30" s="88">
        <f t="shared" si="2"/>
        <v>-12.782727743655343</v>
      </c>
    </row>
    <row r="31" spans="1:9" ht="18" customHeight="1">
      <c r="A31" s="299"/>
      <c r="B31" s="299"/>
      <c r="C31" s="8"/>
      <c r="D31" s="10" t="s">
        <v>32</v>
      </c>
      <c r="E31" s="38"/>
      <c r="F31" s="85">
        <v>76674.615000000005</v>
      </c>
      <c r="G31" s="86">
        <f t="shared" si="3"/>
        <v>7.4567429954350031</v>
      </c>
      <c r="H31" s="87">
        <v>72835.792000000001</v>
      </c>
      <c r="I31" s="88">
        <f t="shared" si="2"/>
        <v>5.2705172753527707</v>
      </c>
    </row>
    <row r="32" spans="1:9" ht="18" customHeight="1">
      <c r="A32" s="299"/>
      <c r="B32" s="299"/>
      <c r="C32" s="8"/>
      <c r="D32" s="10" t="s">
        <v>15</v>
      </c>
      <c r="E32" s="38"/>
      <c r="F32" s="85">
        <v>2598.5839999999998</v>
      </c>
      <c r="G32" s="86">
        <f t="shared" si="3"/>
        <v>0.25271692645668281</v>
      </c>
      <c r="H32" s="87">
        <v>2752.2629999999999</v>
      </c>
      <c r="I32" s="88">
        <f t="shared" si="2"/>
        <v>-5.5837323685999474</v>
      </c>
    </row>
    <row r="33" spans="1:9" ht="18" customHeight="1">
      <c r="A33" s="299"/>
      <c r="B33" s="299"/>
      <c r="C33" s="11"/>
      <c r="D33" s="10" t="s">
        <v>33</v>
      </c>
      <c r="E33" s="38"/>
      <c r="F33" s="85">
        <v>70304.751000000004</v>
      </c>
      <c r="G33" s="86">
        <f t="shared" si="3"/>
        <v>6.8372623659740839</v>
      </c>
      <c r="H33" s="87">
        <v>76474.120999999999</v>
      </c>
      <c r="I33" s="88">
        <f t="shared" si="2"/>
        <v>-8.0672650032812996</v>
      </c>
    </row>
    <row r="34" spans="1:9" ht="18" customHeight="1">
      <c r="A34" s="299"/>
      <c r="B34" s="299"/>
      <c r="C34" s="8" t="s">
        <v>16</v>
      </c>
      <c r="D34" s="14"/>
      <c r="E34" s="25"/>
      <c r="F34" s="77">
        <f>98160.085+2772</f>
        <v>100932.08500000001</v>
      </c>
      <c r="G34" s="78">
        <f t="shared" si="3"/>
        <v>9.8158251963625816</v>
      </c>
      <c r="H34" s="79">
        <f>98273.652+3411</f>
        <v>101684.652</v>
      </c>
      <c r="I34" s="99">
        <f t="shared" si="2"/>
        <v>-0.74009890892875463</v>
      </c>
    </row>
    <row r="35" spans="1:9" ht="18" customHeight="1">
      <c r="A35" s="299"/>
      <c r="B35" s="299"/>
      <c r="C35" s="8"/>
      <c r="D35" s="39" t="s">
        <v>17</v>
      </c>
      <c r="E35" s="40"/>
      <c r="F35" s="81">
        <v>98160.085000000006</v>
      </c>
      <c r="G35" s="82">
        <f t="shared" si="3"/>
        <v>9.5462432547597995</v>
      </c>
      <c r="H35" s="83">
        <v>98273.652000000002</v>
      </c>
      <c r="I35" s="84">
        <f t="shared" si="2"/>
        <v>-0.11556200231572777</v>
      </c>
    </row>
    <row r="36" spans="1:9" ht="18" customHeight="1">
      <c r="A36" s="299"/>
      <c r="B36" s="299"/>
      <c r="C36" s="8"/>
      <c r="D36" s="41"/>
      <c r="E36" s="154" t="s">
        <v>103</v>
      </c>
      <c r="F36" s="85">
        <v>33512.190999999999</v>
      </c>
      <c r="G36" s="86">
        <f t="shared" si="3"/>
        <v>3.2591203164297591</v>
      </c>
      <c r="H36" s="87">
        <v>38858.974999999999</v>
      </c>
      <c r="I36" s="88">
        <f>(F36/H36-1)*100</f>
        <v>-13.759457113832774</v>
      </c>
    </row>
    <row r="37" spans="1:9" ht="18" customHeight="1">
      <c r="A37" s="299"/>
      <c r="B37" s="299"/>
      <c r="C37" s="8"/>
      <c r="D37" s="12"/>
      <c r="E37" s="33" t="s">
        <v>34</v>
      </c>
      <c r="F37" s="85">
        <v>64647.894</v>
      </c>
      <c r="G37" s="86">
        <f t="shared" si="3"/>
        <v>6.2871229383300395</v>
      </c>
      <c r="H37" s="87">
        <v>59414.677000000003</v>
      </c>
      <c r="I37" s="88">
        <f t="shared" si="2"/>
        <v>8.8079532940993577</v>
      </c>
    </row>
    <row r="38" spans="1:9" ht="18" customHeight="1">
      <c r="A38" s="299"/>
      <c r="B38" s="299"/>
      <c r="C38" s="8"/>
      <c r="D38" s="61" t="s">
        <v>35</v>
      </c>
      <c r="E38" s="54"/>
      <c r="F38" s="85">
        <v>2772</v>
      </c>
      <c r="G38" s="82">
        <f>F38/$F$40*100</f>
        <v>0.26958194160278243</v>
      </c>
      <c r="H38" s="87">
        <v>3411</v>
      </c>
      <c r="I38" s="88">
        <f t="shared" si="2"/>
        <v>-18.733509234828492</v>
      </c>
    </row>
    <row r="39" spans="1:9" ht="18" customHeight="1">
      <c r="A39" s="299"/>
      <c r="B39" s="299"/>
      <c r="C39" s="6"/>
      <c r="D39" s="55" t="s">
        <v>36</v>
      </c>
      <c r="E39" s="56"/>
      <c r="F39" s="93">
        <v>0</v>
      </c>
      <c r="G39" s="94">
        <f>F39/$F$40*100</f>
        <v>0</v>
      </c>
      <c r="H39" s="151">
        <v>0</v>
      </c>
      <c r="I39" s="96" t="e">
        <f t="shared" si="2"/>
        <v>#DIV/0!</v>
      </c>
    </row>
    <row r="40" spans="1:9" ht="18" customHeight="1">
      <c r="A40" s="300"/>
      <c r="B40" s="300"/>
      <c r="C40" s="6" t="s">
        <v>18</v>
      </c>
      <c r="D40" s="7"/>
      <c r="E40" s="24"/>
      <c r="F40" s="97">
        <f>SUM(F23,F27,F34)</f>
        <v>1028258.7860000001</v>
      </c>
      <c r="G40" s="268">
        <f>F40/$F$40*100</f>
        <v>100</v>
      </c>
      <c r="H40" s="97">
        <f>SUM(H23,H27,H34)</f>
        <v>1018108.3620000001</v>
      </c>
      <c r="I40" s="267">
        <f t="shared" si="2"/>
        <v>0.99698857006342845</v>
      </c>
    </row>
    <row r="41" spans="1:9" ht="18" customHeight="1">
      <c r="A41" s="152" t="s">
        <v>19</v>
      </c>
      <c r="B41" s="152"/>
    </row>
    <row r="42" spans="1:9" ht="18" customHeight="1">
      <c r="A42" s="153" t="s">
        <v>20</v>
      </c>
      <c r="B42" s="152"/>
    </row>
    <row r="52" spans="10:10">
      <c r="J52" s="14"/>
    </row>
    <row r="53" spans="10:10">
      <c r="J53" s="14"/>
    </row>
  </sheetData>
  <mergeCells count="24">
    <mergeCell ref="AG2:AG3"/>
    <mergeCell ref="AH2:AH3"/>
    <mergeCell ref="AJ10:AK10"/>
    <mergeCell ref="AA12:AA14"/>
    <mergeCell ref="AI2:AI3"/>
    <mergeCell ref="AK2:AK3"/>
    <mergeCell ref="AJ2:AJ3"/>
    <mergeCell ref="AG10:AI10"/>
    <mergeCell ref="AA4:AA6"/>
    <mergeCell ref="AA9:AB9"/>
    <mergeCell ref="AC9:AC11"/>
    <mergeCell ref="AA10:AA11"/>
    <mergeCell ref="AB10:AB11"/>
    <mergeCell ref="AD10:AF10"/>
    <mergeCell ref="AA1:AB1"/>
    <mergeCell ref="AA2:AA3"/>
    <mergeCell ref="AB2:AB3"/>
    <mergeCell ref="AC2:AC3"/>
    <mergeCell ref="AD2:AF2"/>
    <mergeCell ref="A1:D1"/>
    <mergeCell ref="A9:A40"/>
    <mergeCell ref="B9:B22"/>
    <mergeCell ref="B23:B40"/>
    <mergeCell ref="G6:I6"/>
  </mergeCells>
  <phoneticPr fontId="7"/>
  <printOptions horizontalCentered="1" verticalCentered="1" gridLinesSet="0"/>
  <pageMargins left="0" right="0" top="0.43307086614173229" bottom="0.19685039370078741" header="0.19685039370078741" footer="0.31496062992125984"/>
  <pageSetup paperSize="9" scale="97" orientation="portrait" useFirstPageNumber="1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view="pageBreakPreview" zoomScaleNormal="100" zoomScaleSheetLayoutView="100" workbookViewId="0">
      <pane xSplit="5" ySplit="7" topLeftCell="F8" activePane="bottomRight" state="frozen"/>
      <selection activeCell="G46" sqref="G46"/>
      <selection pane="topRight" activeCell="G46" sqref="G46"/>
      <selection pane="bottomLeft" activeCell="G46" sqref="G46"/>
      <selection pane="bottomRight" activeCell="F24" sqref="F24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13" width="13.625" style="1" customWidth="1"/>
    <col min="14" max="14" width="13.625" style="14" customWidth="1"/>
    <col min="15" max="23" width="13.625" style="1" customWidth="1"/>
    <col min="24" max="27" width="12" style="1" customWidth="1"/>
    <col min="28" max="16384" width="9" style="1"/>
  </cols>
  <sheetData>
    <row r="1" spans="1:27" ht="33.950000000000003" customHeight="1">
      <c r="A1" s="70" t="s">
        <v>0</v>
      </c>
      <c r="B1" s="42"/>
      <c r="C1" s="42"/>
      <c r="D1" s="107"/>
      <c r="E1" s="44"/>
      <c r="F1" s="44"/>
      <c r="G1" s="44"/>
    </row>
    <row r="2" spans="1:27" ht="15" customHeight="1"/>
    <row r="3" spans="1:27" ht="15" customHeight="1">
      <c r="A3" s="45" t="s">
        <v>43</v>
      </c>
      <c r="B3" s="45"/>
      <c r="C3" s="45"/>
      <c r="D3" s="45"/>
    </row>
    <row r="4" spans="1:27" ht="15" customHeight="1">
      <c r="A4" s="45"/>
      <c r="B4" s="45"/>
      <c r="C4" s="45"/>
      <c r="D4" s="45"/>
    </row>
    <row r="5" spans="1:27" ht="15.95" customHeight="1">
      <c r="A5" s="37" t="s">
        <v>278</v>
      </c>
      <c r="B5" s="37"/>
      <c r="C5" s="37"/>
      <c r="D5" s="37"/>
      <c r="M5" s="46"/>
      <c r="Q5" s="46" t="s">
        <v>44</v>
      </c>
    </row>
    <row r="6" spans="1:27" ht="15.95" customHeight="1">
      <c r="A6" s="344" t="s">
        <v>45</v>
      </c>
      <c r="B6" s="345"/>
      <c r="C6" s="345"/>
      <c r="D6" s="345"/>
      <c r="E6" s="346"/>
      <c r="F6" s="316" t="s">
        <v>287</v>
      </c>
      <c r="G6" s="317"/>
      <c r="H6" s="316" t="s">
        <v>288</v>
      </c>
      <c r="I6" s="317"/>
      <c r="J6" s="320" t="s">
        <v>292</v>
      </c>
      <c r="K6" s="321"/>
      <c r="L6" s="322" t="s">
        <v>289</v>
      </c>
      <c r="M6" s="321"/>
      <c r="N6" s="316" t="s">
        <v>290</v>
      </c>
      <c r="O6" s="317"/>
      <c r="P6" s="316" t="s">
        <v>291</v>
      </c>
      <c r="Q6" s="317"/>
    </row>
    <row r="7" spans="1:27" ht="15.95" customHeight="1">
      <c r="A7" s="347"/>
      <c r="B7" s="348"/>
      <c r="C7" s="348"/>
      <c r="D7" s="348"/>
      <c r="E7" s="349"/>
      <c r="F7" s="172" t="s">
        <v>277</v>
      </c>
      <c r="G7" s="51" t="s">
        <v>1</v>
      </c>
      <c r="H7" s="172" t="s">
        <v>277</v>
      </c>
      <c r="I7" s="51" t="s">
        <v>1</v>
      </c>
      <c r="J7" s="172" t="s">
        <v>277</v>
      </c>
      <c r="K7" s="51" t="s">
        <v>1</v>
      </c>
      <c r="L7" s="172" t="s">
        <v>277</v>
      </c>
      <c r="M7" s="51" t="s">
        <v>1</v>
      </c>
      <c r="N7" s="172" t="s">
        <v>277</v>
      </c>
      <c r="O7" s="51" t="s">
        <v>1</v>
      </c>
      <c r="P7" s="172" t="s">
        <v>277</v>
      </c>
      <c r="Q7" s="283" t="s">
        <v>1</v>
      </c>
    </row>
    <row r="8" spans="1:27" ht="15.95" customHeight="1">
      <c r="A8" s="330" t="s">
        <v>84</v>
      </c>
      <c r="B8" s="47" t="s">
        <v>46</v>
      </c>
      <c r="C8" s="48"/>
      <c r="D8" s="48"/>
      <c r="E8" s="100" t="s">
        <v>37</v>
      </c>
      <c r="F8" s="113">
        <v>25396</v>
      </c>
      <c r="G8" s="113">
        <v>24165</v>
      </c>
      <c r="H8" s="113">
        <v>2177</v>
      </c>
      <c r="I8" s="113">
        <v>2213</v>
      </c>
      <c r="J8" s="113">
        <v>1621</v>
      </c>
      <c r="K8" s="113">
        <v>2053</v>
      </c>
      <c r="L8" s="113">
        <v>52901</v>
      </c>
      <c r="M8" s="113">
        <v>50824</v>
      </c>
      <c r="N8" s="113">
        <v>45954</v>
      </c>
      <c r="O8" s="113">
        <v>45780</v>
      </c>
      <c r="P8" s="113">
        <v>52290</v>
      </c>
      <c r="Q8" s="113">
        <v>52851</v>
      </c>
      <c r="R8" s="71"/>
      <c r="S8" s="71"/>
      <c r="T8" s="71"/>
      <c r="U8" s="71"/>
      <c r="V8" s="71"/>
      <c r="W8" s="71"/>
      <c r="X8" s="71"/>
      <c r="Y8" s="71"/>
      <c r="Z8" s="71"/>
      <c r="AA8" s="71"/>
    </row>
    <row r="9" spans="1:27" ht="15.95" customHeight="1">
      <c r="A9" s="350"/>
      <c r="B9" s="14"/>
      <c r="C9" s="61" t="s">
        <v>47</v>
      </c>
      <c r="D9" s="53"/>
      <c r="E9" s="101" t="s">
        <v>38</v>
      </c>
      <c r="F9" s="116">
        <v>25396</v>
      </c>
      <c r="G9" s="116">
        <v>23732</v>
      </c>
      <c r="H9" s="116">
        <v>2177</v>
      </c>
      <c r="I9" s="116">
        <v>2213</v>
      </c>
      <c r="J9" s="116">
        <v>1573</v>
      </c>
      <c r="K9" s="116">
        <v>2053</v>
      </c>
      <c r="L9" s="116">
        <v>52308</v>
      </c>
      <c r="M9" s="116">
        <v>50824</v>
      </c>
      <c r="N9" s="116">
        <v>45890</v>
      </c>
      <c r="O9" s="116">
        <v>45756</v>
      </c>
      <c r="P9" s="116">
        <v>52269</v>
      </c>
      <c r="Q9" s="116">
        <v>52849</v>
      </c>
      <c r="R9" s="71"/>
      <c r="S9" s="71"/>
      <c r="T9" s="71"/>
      <c r="U9" s="71"/>
      <c r="V9" s="71"/>
      <c r="W9" s="71"/>
      <c r="X9" s="71"/>
      <c r="Y9" s="71"/>
      <c r="Z9" s="71"/>
      <c r="AA9" s="71"/>
    </row>
    <row r="10" spans="1:27" ht="15.95" customHeight="1">
      <c r="A10" s="350"/>
      <c r="B10" s="11"/>
      <c r="C10" s="61" t="s">
        <v>48</v>
      </c>
      <c r="D10" s="53"/>
      <c r="E10" s="101" t="s">
        <v>39</v>
      </c>
      <c r="F10" s="116">
        <v>0</v>
      </c>
      <c r="G10" s="116">
        <v>433</v>
      </c>
      <c r="H10" s="116">
        <v>0</v>
      </c>
      <c r="I10" s="116">
        <v>0</v>
      </c>
      <c r="J10" s="116">
        <v>48</v>
      </c>
      <c r="K10" s="120">
        <v>0</v>
      </c>
      <c r="L10" s="120">
        <v>593</v>
      </c>
      <c r="M10" s="120">
        <v>0</v>
      </c>
      <c r="N10" s="116">
        <v>64</v>
      </c>
      <c r="O10" s="116">
        <v>24</v>
      </c>
      <c r="P10" s="116">
        <v>21</v>
      </c>
      <c r="Q10" s="116">
        <v>2</v>
      </c>
      <c r="R10" s="71"/>
      <c r="S10" s="71"/>
      <c r="T10" s="71"/>
      <c r="U10" s="71"/>
      <c r="V10" s="71"/>
      <c r="W10" s="71"/>
      <c r="X10" s="71"/>
      <c r="Y10" s="71"/>
      <c r="Z10" s="71"/>
      <c r="AA10" s="71"/>
    </row>
    <row r="11" spans="1:27" ht="15.95" customHeight="1">
      <c r="A11" s="350"/>
      <c r="B11" s="66" t="s">
        <v>49</v>
      </c>
      <c r="C11" s="67"/>
      <c r="D11" s="67"/>
      <c r="E11" s="103" t="s">
        <v>40</v>
      </c>
      <c r="F11" s="296">
        <v>25298</v>
      </c>
      <c r="G11" s="121">
        <v>23902</v>
      </c>
      <c r="H11" s="289">
        <v>2344</v>
      </c>
      <c r="I11" s="121">
        <v>2404</v>
      </c>
      <c r="J11" s="289">
        <v>1631</v>
      </c>
      <c r="K11" s="121">
        <v>2235</v>
      </c>
      <c r="L11" s="289">
        <v>42891</v>
      </c>
      <c r="M11" s="121">
        <v>42382</v>
      </c>
      <c r="N11" s="292">
        <v>36879</v>
      </c>
      <c r="O11" s="121">
        <v>36832</v>
      </c>
      <c r="P11" s="289">
        <v>50359</v>
      </c>
      <c r="Q11" s="121">
        <v>50651</v>
      </c>
      <c r="R11" s="71"/>
      <c r="S11" s="71"/>
      <c r="T11" s="71"/>
      <c r="U11" s="71"/>
      <c r="V11" s="71"/>
      <c r="W11" s="71"/>
      <c r="X11" s="71"/>
      <c r="Y11" s="71"/>
      <c r="Z11" s="71"/>
      <c r="AA11" s="71"/>
    </row>
    <row r="12" spans="1:27" ht="15.95" customHeight="1">
      <c r="A12" s="350"/>
      <c r="B12" s="8"/>
      <c r="C12" s="61" t="s">
        <v>50</v>
      </c>
      <c r="D12" s="53"/>
      <c r="E12" s="101" t="s">
        <v>41</v>
      </c>
      <c r="F12" s="116">
        <v>25298</v>
      </c>
      <c r="G12" s="116">
        <v>23902</v>
      </c>
      <c r="H12" s="289">
        <v>2344</v>
      </c>
      <c r="I12" s="121">
        <v>2404</v>
      </c>
      <c r="J12" s="289">
        <v>1631</v>
      </c>
      <c r="K12" s="121">
        <v>2225</v>
      </c>
      <c r="L12" s="289">
        <v>42675</v>
      </c>
      <c r="M12" s="121">
        <v>42274</v>
      </c>
      <c r="N12" s="116">
        <v>36765</v>
      </c>
      <c r="O12" s="116">
        <v>36758</v>
      </c>
      <c r="P12" s="116">
        <v>50266</v>
      </c>
      <c r="Q12" s="116">
        <v>50559</v>
      </c>
      <c r="R12" s="71"/>
      <c r="S12" s="71"/>
      <c r="T12" s="71"/>
      <c r="U12" s="71"/>
      <c r="V12" s="71"/>
      <c r="W12" s="71"/>
      <c r="X12" s="71"/>
      <c r="Y12" s="71"/>
      <c r="Z12" s="71"/>
      <c r="AA12" s="71"/>
    </row>
    <row r="13" spans="1:27" ht="15.95" customHeight="1">
      <c r="A13" s="350"/>
      <c r="B13" s="14"/>
      <c r="C13" s="50" t="s">
        <v>51</v>
      </c>
      <c r="D13" s="68"/>
      <c r="E13" s="104" t="s">
        <v>42</v>
      </c>
      <c r="F13" s="295"/>
      <c r="G13" s="286"/>
      <c r="H13" s="120">
        <v>0</v>
      </c>
      <c r="I13" s="120">
        <v>0</v>
      </c>
      <c r="J13" s="120">
        <v>0</v>
      </c>
      <c r="K13" s="120">
        <v>10</v>
      </c>
      <c r="L13" s="120">
        <v>216</v>
      </c>
      <c r="M13" s="120">
        <v>108</v>
      </c>
      <c r="N13" s="290">
        <v>114</v>
      </c>
      <c r="O13" s="285">
        <v>74</v>
      </c>
      <c r="P13" s="287">
        <v>93</v>
      </c>
      <c r="Q13" s="285">
        <v>92</v>
      </c>
      <c r="R13" s="71"/>
      <c r="S13" s="71"/>
      <c r="T13" s="71"/>
      <c r="U13" s="71"/>
      <c r="V13" s="71"/>
      <c r="W13" s="71"/>
      <c r="X13" s="71"/>
      <c r="Y13" s="71"/>
      <c r="Z13" s="71"/>
      <c r="AA13" s="71"/>
    </row>
    <row r="14" spans="1:27" ht="15.95" customHeight="1">
      <c r="A14" s="350"/>
      <c r="B14" s="52" t="s">
        <v>52</v>
      </c>
      <c r="C14" s="53"/>
      <c r="D14" s="53"/>
      <c r="E14" s="101" t="s">
        <v>88</v>
      </c>
      <c r="F14" s="155">
        <f t="shared" ref="F14:F15" si="0">F9-F12</f>
        <v>98</v>
      </c>
      <c r="G14" s="155">
        <f t="shared" ref="G14:Q15" si="1">G9-G12</f>
        <v>-170</v>
      </c>
      <c r="H14" s="155">
        <f t="shared" si="1"/>
        <v>-167</v>
      </c>
      <c r="I14" s="155">
        <f t="shared" ref="I14:J15" si="2">I9-I12</f>
        <v>-191</v>
      </c>
      <c r="J14" s="155">
        <f t="shared" si="2"/>
        <v>-58</v>
      </c>
      <c r="K14" s="155">
        <f t="shared" si="1"/>
        <v>-172</v>
      </c>
      <c r="L14" s="155">
        <f t="shared" si="1"/>
        <v>9633</v>
      </c>
      <c r="M14" s="155">
        <f t="shared" si="1"/>
        <v>8550</v>
      </c>
      <c r="N14" s="155">
        <f t="shared" si="1"/>
        <v>9125</v>
      </c>
      <c r="O14" s="155">
        <f t="shared" si="1"/>
        <v>8998</v>
      </c>
      <c r="P14" s="155">
        <f t="shared" si="1"/>
        <v>2003</v>
      </c>
      <c r="Q14" s="155">
        <f t="shared" si="1"/>
        <v>2290</v>
      </c>
      <c r="R14" s="71"/>
      <c r="S14" s="71"/>
      <c r="T14" s="71"/>
      <c r="U14" s="71"/>
      <c r="V14" s="71"/>
      <c r="W14" s="71"/>
      <c r="X14" s="71"/>
      <c r="Y14" s="71"/>
      <c r="Z14" s="71"/>
      <c r="AA14" s="71"/>
    </row>
    <row r="15" spans="1:27" ht="15.95" customHeight="1">
      <c r="A15" s="350"/>
      <c r="B15" s="52" t="s">
        <v>53</v>
      </c>
      <c r="C15" s="53"/>
      <c r="D15" s="53"/>
      <c r="E15" s="101" t="s">
        <v>89</v>
      </c>
      <c r="F15" s="155">
        <f t="shared" si="0"/>
        <v>0</v>
      </c>
      <c r="G15" s="155">
        <f t="shared" si="1"/>
        <v>433</v>
      </c>
      <c r="H15" s="155">
        <f t="shared" si="1"/>
        <v>0</v>
      </c>
      <c r="I15" s="155">
        <f t="shared" si="2"/>
        <v>0</v>
      </c>
      <c r="J15" s="155">
        <f t="shared" si="2"/>
        <v>48</v>
      </c>
      <c r="K15" s="155">
        <f t="shared" si="1"/>
        <v>-10</v>
      </c>
      <c r="L15" s="155">
        <f t="shared" si="1"/>
        <v>377</v>
      </c>
      <c r="M15" s="155">
        <f t="shared" si="1"/>
        <v>-108</v>
      </c>
      <c r="N15" s="155">
        <f t="shared" si="1"/>
        <v>-50</v>
      </c>
      <c r="O15" s="155">
        <f t="shared" si="1"/>
        <v>-50</v>
      </c>
      <c r="P15" s="155">
        <f>P10-P13</f>
        <v>-72</v>
      </c>
      <c r="Q15" s="155">
        <f t="shared" si="1"/>
        <v>-90</v>
      </c>
      <c r="R15" s="71"/>
      <c r="S15" s="71"/>
      <c r="T15" s="71"/>
      <c r="U15" s="71"/>
      <c r="V15" s="71"/>
      <c r="W15" s="71"/>
      <c r="X15" s="71"/>
      <c r="Y15" s="71"/>
      <c r="Z15" s="71"/>
      <c r="AA15" s="71"/>
    </row>
    <row r="16" spans="1:27" ht="15.95" customHeight="1">
      <c r="A16" s="350"/>
      <c r="B16" s="52" t="s">
        <v>54</v>
      </c>
      <c r="C16" s="53"/>
      <c r="D16" s="53"/>
      <c r="E16" s="101" t="s">
        <v>90</v>
      </c>
      <c r="F16" s="295">
        <f t="shared" ref="F16" si="3">F8-F11</f>
        <v>98</v>
      </c>
      <c r="G16" s="286">
        <f t="shared" ref="G16:Q16" si="4">G8-G11</f>
        <v>263</v>
      </c>
      <c r="H16" s="288">
        <f t="shared" si="4"/>
        <v>-167</v>
      </c>
      <c r="I16" s="286">
        <f t="shared" ref="I16:J16" si="5">I8-I11</f>
        <v>-191</v>
      </c>
      <c r="J16" s="288">
        <f t="shared" si="5"/>
        <v>-10</v>
      </c>
      <c r="K16" s="286">
        <f t="shared" si="4"/>
        <v>-182</v>
      </c>
      <c r="L16" s="288">
        <f t="shared" si="4"/>
        <v>10010</v>
      </c>
      <c r="M16" s="286">
        <f t="shared" si="4"/>
        <v>8442</v>
      </c>
      <c r="N16" s="291">
        <f t="shared" si="4"/>
        <v>9075</v>
      </c>
      <c r="O16" s="286">
        <f t="shared" si="4"/>
        <v>8948</v>
      </c>
      <c r="P16" s="288">
        <f>P8-P11</f>
        <v>1931</v>
      </c>
      <c r="Q16" s="286">
        <f t="shared" si="4"/>
        <v>2200</v>
      </c>
      <c r="R16" s="71"/>
      <c r="S16" s="71"/>
      <c r="T16" s="71"/>
      <c r="U16" s="71"/>
      <c r="V16" s="71"/>
      <c r="W16" s="71"/>
      <c r="X16" s="71"/>
      <c r="Y16" s="71"/>
      <c r="Z16" s="71"/>
      <c r="AA16" s="71"/>
    </row>
    <row r="17" spans="1:27" ht="15.95" customHeight="1">
      <c r="A17" s="350"/>
      <c r="B17" s="52" t="s">
        <v>55</v>
      </c>
      <c r="C17" s="53"/>
      <c r="D17" s="53"/>
      <c r="E17" s="43"/>
      <c r="F17" s="155">
        <v>8941</v>
      </c>
      <c r="G17" s="155">
        <v>9717</v>
      </c>
      <c r="H17" s="120">
        <v>4725</v>
      </c>
      <c r="I17" s="120">
        <v>4621</v>
      </c>
      <c r="J17" s="120">
        <v>633</v>
      </c>
      <c r="K17" s="116">
        <v>651</v>
      </c>
      <c r="L17" s="116">
        <v>202410</v>
      </c>
      <c r="M17" s="116">
        <v>211429</v>
      </c>
      <c r="N17" s="116"/>
      <c r="O17" s="116">
        <v>0</v>
      </c>
      <c r="P17" s="120">
        <v>0</v>
      </c>
      <c r="Q17" s="120">
        <v>0</v>
      </c>
      <c r="R17" s="71"/>
      <c r="S17" s="71"/>
      <c r="T17" s="71"/>
      <c r="U17" s="71"/>
      <c r="V17" s="71"/>
      <c r="W17" s="71"/>
      <c r="X17" s="71"/>
      <c r="Y17" s="71"/>
      <c r="Z17" s="71"/>
      <c r="AA17" s="71"/>
    </row>
    <row r="18" spans="1:27" ht="15.95" customHeight="1">
      <c r="A18" s="351"/>
      <c r="B18" s="59" t="s">
        <v>56</v>
      </c>
      <c r="C18" s="37"/>
      <c r="D18" s="37"/>
      <c r="E18" s="15"/>
      <c r="F18" s="156"/>
      <c r="G18" s="156"/>
      <c r="H18" s="129">
        <v>0</v>
      </c>
      <c r="I18" s="129">
        <v>0</v>
      </c>
      <c r="J18" s="129" t="s">
        <v>293</v>
      </c>
      <c r="K18" s="129" t="s">
        <v>293</v>
      </c>
      <c r="L18" s="129" t="s">
        <v>293</v>
      </c>
      <c r="M18" s="129" t="s">
        <v>293</v>
      </c>
      <c r="N18" s="129"/>
      <c r="O18" s="129">
        <v>0</v>
      </c>
      <c r="P18" s="129">
        <v>0</v>
      </c>
      <c r="Q18" s="129">
        <v>0</v>
      </c>
      <c r="R18" s="71"/>
      <c r="S18" s="71"/>
      <c r="T18" s="71"/>
      <c r="U18" s="71"/>
      <c r="V18" s="71"/>
      <c r="W18" s="71"/>
      <c r="X18" s="71"/>
      <c r="Y18" s="71"/>
      <c r="Z18" s="71"/>
      <c r="AA18" s="71"/>
    </row>
    <row r="19" spans="1:27" ht="15.95" customHeight="1">
      <c r="A19" s="350" t="s">
        <v>85</v>
      </c>
      <c r="B19" s="66" t="s">
        <v>57</v>
      </c>
      <c r="C19" s="69"/>
      <c r="D19" s="69"/>
      <c r="E19" s="105"/>
      <c r="F19" s="157">
        <v>2911</v>
      </c>
      <c r="G19" s="157">
        <v>2784</v>
      </c>
      <c r="H19" s="130">
        <v>1155</v>
      </c>
      <c r="I19" s="130">
        <v>1102</v>
      </c>
      <c r="J19" s="130">
        <v>1007</v>
      </c>
      <c r="K19" s="130">
        <v>1586</v>
      </c>
      <c r="L19" s="130">
        <v>16722</v>
      </c>
      <c r="M19" s="130">
        <v>14993</v>
      </c>
      <c r="N19" s="130">
        <v>6693</v>
      </c>
      <c r="O19" s="130">
        <v>5685</v>
      </c>
      <c r="P19" s="130">
        <v>22218</v>
      </c>
      <c r="Q19" s="130">
        <v>20055</v>
      </c>
      <c r="R19" s="71"/>
      <c r="S19" s="71"/>
      <c r="T19" s="71"/>
      <c r="U19" s="71"/>
      <c r="V19" s="71"/>
      <c r="W19" s="71"/>
      <c r="X19" s="71"/>
      <c r="Y19" s="71"/>
      <c r="Z19" s="71"/>
      <c r="AA19" s="71"/>
    </row>
    <row r="20" spans="1:27" ht="15.95" customHeight="1">
      <c r="A20" s="350"/>
      <c r="B20" s="13"/>
      <c r="C20" s="61" t="s">
        <v>58</v>
      </c>
      <c r="D20" s="53"/>
      <c r="E20" s="101"/>
      <c r="F20" s="155">
        <v>1038</v>
      </c>
      <c r="G20" s="155">
        <v>977</v>
      </c>
      <c r="H20" s="116">
        <v>488</v>
      </c>
      <c r="I20" s="116">
        <v>380</v>
      </c>
      <c r="J20" s="116">
        <v>151</v>
      </c>
      <c r="K20" s="116">
        <v>315</v>
      </c>
      <c r="L20" s="116">
        <v>11004</v>
      </c>
      <c r="M20" s="116">
        <v>8264</v>
      </c>
      <c r="N20" s="116">
        <v>5000</v>
      </c>
      <c r="O20" s="116">
        <v>2000</v>
      </c>
      <c r="P20" s="116">
        <v>16598</v>
      </c>
      <c r="Q20" s="116">
        <v>14771</v>
      </c>
      <c r="R20" s="71"/>
      <c r="S20" s="71"/>
      <c r="T20" s="71"/>
      <c r="U20" s="71"/>
      <c r="V20" s="71"/>
      <c r="W20" s="71"/>
      <c r="X20" s="71"/>
      <c r="Y20" s="71"/>
      <c r="Z20" s="71"/>
      <c r="AA20" s="71"/>
    </row>
    <row r="21" spans="1:27" ht="15.95" customHeight="1">
      <c r="A21" s="350"/>
      <c r="B21" s="26" t="s">
        <v>59</v>
      </c>
      <c r="C21" s="67"/>
      <c r="D21" s="67"/>
      <c r="E21" s="103" t="s">
        <v>91</v>
      </c>
      <c r="F21" s="158">
        <v>2911</v>
      </c>
      <c r="G21" s="158">
        <v>2784</v>
      </c>
      <c r="H21" s="289">
        <v>1155</v>
      </c>
      <c r="I21" s="121">
        <v>1102</v>
      </c>
      <c r="J21" s="289">
        <v>1007</v>
      </c>
      <c r="K21" s="121">
        <v>1586</v>
      </c>
      <c r="L21" s="289">
        <v>16722</v>
      </c>
      <c r="M21" s="121">
        <v>14993</v>
      </c>
      <c r="N21" s="292">
        <v>6693</v>
      </c>
      <c r="O21" s="121">
        <v>5685</v>
      </c>
      <c r="P21" s="289">
        <v>22218</v>
      </c>
      <c r="Q21" s="121">
        <v>20055</v>
      </c>
      <c r="R21" s="71"/>
      <c r="S21" s="71"/>
      <c r="T21" s="71"/>
      <c r="U21" s="71"/>
      <c r="V21" s="71"/>
      <c r="W21" s="71"/>
      <c r="X21" s="71"/>
      <c r="Y21" s="71"/>
      <c r="Z21" s="71"/>
      <c r="AA21" s="71"/>
    </row>
    <row r="22" spans="1:27" ht="15.95" customHeight="1">
      <c r="A22" s="350"/>
      <c r="B22" s="66" t="s">
        <v>60</v>
      </c>
      <c r="C22" s="69"/>
      <c r="D22" s="69"/>
      <c r="E22" s="105" t="s">
        <v>92</v>
      </c>
      <c r="F22" s="157">
        <v>3816</v>
      </c>
      <c r="G22" s="157">
        <v>3675</v>
      </c>
      <c r="H22" s="130">
        <v>1778</v>
      </c>
      <c r="I22" s="130">
        <v>1836</v>
      </c>
      <c r="J22" s="130">
        <v>1096</v>
      </c>
      <c r="K22" s="130">
        <v>1749</v>
      </c>
      <c r="L22" s="130">
        <v>38203</v>
      </c>
      <c r="M22" s="130">
        <v>36440</v>
      </c>
      <c r="N22" s="130">
        <v>26240</v>
      </c>
      <c r="O22" s="130">
        <v>25505</v>
      </c>
      <c r="P22" s="130">
        <v>39589</v>
      </c>
      <c r="Q22" s="130">
        <v>37678</v>
      </c>
      <c r="R22" s="71"/>
      <c r="S22" s="71"/>
      <c r="T22" s="71"/>
      <c r="U22" s="71"/>
      <c r="V22" s="71"/>
      <c r="W22" s="71"/>
      <c r="X22" s="71"/>
      <c r="Y22" s="71"/>
      <c r="Z22" s="71"/>
      <c r="AA22" s="71"/>
    </row>
    <row r="23" spans="1:27" ht="15.95" customHeight="1">
      <c r="A23" s="350"/>
      <c r="B23" s="8" t="s">
        <v>61</v>
      </c>
      <c r="C23" s="50" t="s">
        <v>62</v>
      </c>
      <c r="D23" s="68"/>
      <c r="E23" s="104"/>
      <c r="F23" s="295">
        <v>2636</v>
      </c>
      <c r="G23" s="286">
        <v>2511</v>
      </c>
      <c r="H23" s="287">
        <v>1222</v>
      </c>
      <c r="I23" s="285">
        <v>1444</v>
      </c>
      <c r="J23" s="287">
        <v>167</v>
      </c>
      <c r="K23" s="285">
        <v>153</v>
      </c>
      <c r="L23" s="287">
        <v>24954</v>
      </c>
      <c r="M23" s="285">
        <v>26151</v>
      </c>
      <c r="N23" s="290">
        <v>6594</v>
      </c>
      <c r="O23" s="285">
        <v>7126</v>
      </c>
      <c r="P23" s="287">
        <v>16741</v>
      </c>
      <c r="Q23" s="285">
        <v>16958</v>
      </c>
      <c r="R23" s="71"/>
      <c r="S23" s="71"/>
      <c r="T23" s="71"/>
      <c r="U23" s="71"/>
      <c r="V23" s="71"/>
      <c r="W23" s="71"/>
      <c r="X23" s="71"/>
      <c r="Y23" s="71"/>
      <c r="Z23" s="71"/>
      <c r="AA23" s="71"/>
    </row>
    <row r="24" spans="1:27" ht="15.95" customHeight="1">
      <c r="A24" s="350"/>
      <c r="B24" s="52" t="s">
        <v>93</v>
      </c>
      <c r="C24" s="53"/>
      <c r="D24" s="53"/>
      <c r="E24" s="101" t="s">
        <v>94</v>
      </c>
      <c r="F24" s="155">
        <f t="shared" ref="F24" si="6">F21-F22</f>
        <v>-905</v>
      </c>
      <c r="G24" s="155">
        <f t="shared" ref="G24:Q24" si="7">G21-G22</f>
        <v>-891</v>
      </c>
      <c r="H24" s="155">
        <f t="shared" si="7"/>
        <v>-623</v>
      </c>
      <c r="I24" s="155">
        <f t="shared" ref="I24:J24" si="8">I21-I22</f>
        <v>-734</v>
      </c>
      <c r="J24" s="155">
        <f t="shared" si="8"/>
        <v>-89</v>
      </c>
      <c r="K24" s="155">
        <f t="shared" si="7"/>
        <v>-163</v>
      </c>
      <c r="L24" s="155">
        <f t="shared" si="7"/>
        <v>-21481</v>
      </c>
      <c r="M24" s="155">
        <f t="shared" si="7"/>
        <v>-21447</v>
      </c>
      <c r="N24" s="155">
        <f t="shared" si="7"/>
        <v>-19547</v>
      </c>
      <c r="O24" s="155">
        <f t="shared" si="7"/>
        <v>-19820</v>
      </c>
      <c r="P24" s="155">
        <f t="shared" si="7"/>
        <v>-17371</v>
      </c>
      <c r="Q24" s="155">
        <f t="shared" si="7"/>
        <v>-17623</v>
      </c>
      <c r="R24" s="71"/>
      <c r="S24" s="71"/>
      <c r="T24" s="71"/>
      <c r="U24" s="71"/>
      <c r="V24" s="71"/>
      <c r="W24" s="71"/>
      <c r="X24" s="71"/>
      <c r="Y24" s="71"/>
      <c r="Z24" s="71"/>
      <c r="AA24" s="71"/>
    </row>
    <row r="25" spans="1:27" ht="15.95" customHeight="1">
      <c r="A25" s="350"/>
      <c r="B25" s="112" t="s">
        <v>63</v>
      </c>
      <c r="C25" s="68"/>
      <c r="D25" s="68"/>
      <c r="E25" s="352" t="s">
        <v>95</v>
      </c>
      <c r="F25" s="328">
        <v>905</v>
      </c>
      <c r="G25" s="326">
        <v>891</v>
      </c>
      <c r="H25" s="323">
        <v>623</v>
      </c>
      <c r="I25" s="326">
        <v>734</v>
      </c>
      <c r="J25" s="323">
        <v>89</v>
      </c>
      <c r="K25" s="326">
        <v>163</v>
      </c>
      <c r="L25" s="323">
        <v>21481</v>
      </c>
      <c r="M25" s="326">
        <v>21447</v>
      </c>
      <c r="N25" s="323">
        <v>19547</v>
      </c>
      <c r="O25" s="326">
        <v>19820</v>
      </c>
      <c r="P25" s="323">
        <v>17371</v>
      </c>
      <c r="Q25" s="323">
        <v>17623</v>
      </c>
      <c r="R25" s="71"/>
      <c r="S25" s="71"/>
      <c r="T25" s="71"/>
      <c r="U25" s="71"/>
      <c r="V25" s="71"/>
      <c r="W25" s="71"/>
      <c r="X25" s="71"/>
      <c r="Y25" s="71"/>
      <c r="Z25" s="71"/>
      <c r="AA25" s="71"/>
    </row>
    <row r="26" spans="1:27" ht="15.95" customHeight="1">
      <c r="A26" s="350"/>
      <c r="B26" s="26" t="s">
        <v>64</v>
      </c>
      <c r="C26" s="67"/>
      <c r="D26" s="67"/>
      <c r="E26" s="353"/>
      <c r="F26" s="329"/>
      <c r="G26" s="327"/>
      <c r="H26" s="324"/>
      <c r="I26" s="327"/>
      <c r="J26" s="324"/>
      <c r="K26" s="327"/>
      <c r="L26" s="324"/>
      <c r="M26" s="327"/>
      <c r="N26" s="324"/>
      <c r="O26" s="327"/>
      <c r="P26" s="324"/>
      <c r="Q26" s="325"/>
      <c r="R26" s="71"/>
      <c r="S26" s="71"/>
      <c r="T26" s="71"/>
      <c r="U26" s="71"/>
      <c r="V26" s="71"/>
      <c r="W26" s="71"/>
      <c r="X26" s="71"/>
      <c r="Y26" s="71"/>
      <c r="Z26" s="71"/>
      <c r="AA26" s="71"/>
    </row>
    <row r="27" spans="1:27" ht="15.95" customHeight="1">
      <c r="A27" s="351"/>
      <c r="B27" s="59" t="s">
        <v>96</v>
      </c>
      <c r="C27" s="37"/>
      <c r="D27" s="37"/>
      <c r="E27" s="106" t="s">
        <v>97</v>
      </c>
      <c r="F27" s="159">
        <f t="shared" ref="F27" si="9">F24+F25</f>
        <v>0</v>
      </c>
      <c r="G27" s="159">
        <f t="shared" ref="G27:Q27" si="10">G24+G25</f>
        <v>0</v>
      </c>
      <c r="H27" s="159">
        <f t="shared" si="10"/>
        <v>0</v>
      </c>
      <c r="I27" s="159">
        <f t="shared" ref="I27:J27" si="11">I24+I25</f>
        <v>0</v>
      </c>
      <c r="J27" s="159">
        <f t="shared" si="11"/>
        <v>0</v>
      </c>
      <c r="K27" s="159">
        <f t="shared" si="10"/>
        <v>0</v>
      </c>
      <c r="L27" s="159">
        <f t="shared" si="10"/>
        <v>0</v>
      </c>
      <c r="M27" s="159">
        <f t="shared" si="10"/>
        <v>0</v>
      </c>
      <c r="N27" s="159">
        <f t="shared" si="10"/>
        <v>0</v>
      </c>
      <c r="O27" s="159">
        <f t="shared" si="10"/>
        <v>0</v>
      </c>
      <c r="P27" s="159">
        <f t="shared" si="10"/>
        <v>0</v>
      </c>
      <c r="Q27" s="159">
        <f t="shared" si="10"/>
        <v>0</v>
      </c>
      <c r="R27" s="71"/>
      <c r="S27" s="71"/>
      <c r="T27" s="71"/>
      <c r="U27" s="71"/>
      <c r="V27" s="71"/>
      <c r="W27" s="71"/>
      <c r="X27" s="71"/>
      <c r="Y27" s="71"/>
      <c r="Z27" s="71"/>
      <c r="AA27" s="71"/>
    </row>
    <row r="28" spans="1:27" ht="15.95" customHeight="1">
      <c r="A28" s="27"/>
      <c r="F28" s="71"/>
      <c r="G28" s="71"/>
      <c r="H28" s="71"/>
      <c r="I28" s="71"/>
      <c r="J28" s="71"/>
      <c r="K28" s="71"/>
      <c r="L28" s="71"/>
      <c r="M28" s="71"/>
      <c r="N28" s="72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</row>
    <row r="29" spans="1:27" ht="15.95" customHeight="1">
      <c r="A29" s="37"/>
      <c r="F29" s="71"/>
      <c r="G29" s="71"/>
      <c r="H29" s="71"/>
      <c r="I29" s="71"/>
      <c r="J29" s="71"/>
      <c r="K29" s="71"/>
      <c r="L29" s="73"/>
      <c r="M29" s="73"/>
      <c r="N29" s="72"/>
      <c r="O29" s="71"/>
      <c r="P29" s="71"/>
      <c r="Q29" s="73" t="s">
        <v>101</v>
      </c>
      <c r="R29" s="71"/>
      <c r="S29" s="71"/>
      <c r="T29" s="71"/>
      <c r="U29" s="71"/>
      <c r="V29" s="71"/>
      <c r="W29" s="71"/>
      <c r="X29" s="71"/>
      <c r="Y29" s="71"/>
      <c r="Z29" s="71"/>
      <c r="AA29" s="73"/>
    </row>
    <row r="30" spans="1:27" ht="15.95" customHeight="1">
      <c r="A30" s="338" t="s">
        <v>65</v>
      </c>
      <c r="B30" s="339"/>
      <c r="C30" s="339"/>
      <c r="D30" s="339"/>
      <c r="E30" s="340"/>
      <c r="F30" s="318"/>
      <c r="G30" s="319"/>
      <c r="H30" s="318"/>
      <c r="I30" s="319"/>
      <c r="J30" s="318"/>
      <c r="K30" s="319"/>
      <c r="L30" s="318"/>
      <c r="M30" s="319"/>
      <c r="N30" s="318"/>
      <c r="O30" s="319"/>
      <c r="P30" s="318"/>
      <c r="Q30" s="319"/>
      <c r="R30" s="143"/>
      <c r="S30" s="72"/>
      <c r="T30" s="143"/>
      <c r="U30" s="72"/>
      <c r="V30" s="143"/>
      <c r="W30" s="72"/>
      <c r="X30" s="143"/>
      <c r="Y30" s="72"/>
      <c r="Z30" s="143"/>
      <c r="AA30" s="72"/>
    </row>
    <row r="31" spans="1:27" ht="15.95" customHeight="1">
      <c r="A31" s="341"/>
      <c r="B31" s="342"/>
      <c r="C31" s="342"/>
      <c r="D31" s="342"/>
      <c r="E31" s="343"/>
      <c r="F31" s="172" t="s">
        <v>277</v>
      </c>
      <c r="G31" s="74" t="s">
        <v>1</v>
      </c>
      <c r="H31" s="172" t="s">
        <v>277</v>
      </c>
      <c r="I31" s="74" t="s">
        <v>1</v>
      </c>
      <c r="J31" s="172" t="s">
        <v>277</v>
      </c>
      <c r="K31" s="74" t="s">
        <v>1</v>
      </c>
      <c r="L31" s="172" t="s">
        <v>277</v>
      </c>
      <c r="M31" s="75" t="s">
        <v>1</v>
      </c>
      <c r="N31" s="172" t="s">
        <v>277</v>
      </c>
      <c r="O31" s="74" t="s">
        <v>1</v>
      </c>
      <c r="P31" s="172" t="s">
        <v>277</v>
      </c>
      <c r="Q31" s="148" t="s">
        <v>1</v>
      </c>
      <c r="R31" s="141"/>
      <c r="S31" s="141"/>
      <c r="T31" s="141"/>
      <c r="U31" s="141"/>
      <c r="V31" s="141"/>
      <c r="W31" s="141"/>
      <c r="X31" s="141"/>
      <c r="Y31" s="141"/>
      <c r="Z31" s="141"/>
      <c r="AA31" s="141"/>
    </row>
    <row r="32" spans="1:27" ht="15.95" customHeight="1">
      <c r="A32" s="330" t="s">
        <v>86</v>
      </c>
      <c r="B32" s="47" t="s">
        <v>46</v>
      </c>
      <c r="C32" s="48"/>
      <c r="D32" s="48"/>
      <c r="E32" s="16" t="s">
        <v>37</v>
      </c>
      <c r="F32" s="130"/>
      <c r="G32" s="131"/>
      <c r="H32" s="113"/>
      <c r="I32" s="114"/>
      <c r="J32" s="113"/>
      <c r="K32" s="114"/>
      <c r="L32" s="113"/>
      <c r="M32" s="115"/>
      <c r="N32" s="130"/>
      <c r="O32" s="131"/>
      <c r="P32" s="113"/>
      <c r="Q32" s="149"/>
      <c r="R32" s="131"/>
      <c r="S32" s="131"/>
      <c r="T32" s="131"/>
      <c r="U32" s="131"/>
      <c r="V32" s="142"/>
      <c r="W32" s="142"/>
      <c r="X32" s="131"/>
      <c r="Y32" s="131"/>
      <c r="Z32" s="142"/>
      <c r="AA32" s="142"/>
    </row>
    <row r="33" spans="1:27" ht="15.95" customHeight="1">
      <c r="A33" s="331"/>
      <c r="B33" s="14"/>
      <c r="C33" s="50" t="s">
        <v>66</v>
      </c>
      <c r="D33" s="68"/>
      <c r="E33" s="108"/>
      <c r="F33" s="124"/>
      <c r="G33" s="125"/>
      <c r="H33" s="285"/>
      <c r="I33" s="126"/>
      <c r="J33" s="124"/>
      <c r="K33" s="126"/>
      <c r="L33" s="124"/>
      <c r="M33" s="127"/>
      <c r="N33" s="124"/>
      <c r="O33" s="125"/>
      <c r="P33" s="124"/>
      <c r="Q33" s="134"/>
      <c r="R33" s="131"/>
      <c r="S33" s="131"/>
      <c r="T33" s="131"/>
      <c r="U33" s="131"/>
      <c r="V33" s="142"/>
      <c r="W33" s="142"/>
      <c r="X33" s="131"/>
      <c r="Y33" s="131"/>
      <c r="Z33" s="142"/>
      <c r="AA33" s="142"/>
    </row>
    <row r="34" spans="1:27" ht="15.95" customHeight="1">
      <c r="A34" s="331"/>
      <c r="B34" s="14"/>
      <c r="C34" s="12"/>
      <c r="D34" s="61" t="s">
        <v>67</v>
      </c>
      <c r="E34" s="102"/>
      <c r="F34" s="116"/>
      <c r="G34" s="117"/>
      <c r="H34" s="116"/>
      <c r="I34" s="118"/>
      <c r="J34" s="116"/>
      <c r="K34" s="118"/>
      <c r="L34" s="116"/>
      <c r="M34" s="119"/>
      <c r="N34" s="116"/>
      <c r="O34" s="117"/>
      <c r="P34" s="116"/>
      <c r="Q34" s="145"/>
      <c r="R34" s="131"/>
      <c r="S34" s="131"/>
      <c r="T34" s="131"/>
      <c r="U34" s="131"/>
      <c r="V34" s="142"/>
      <c r="W34" s="142"/>
      <c r="X34" s="131"/>
      <c r="Y34" s="131"/>
      <c r="Z34" s="142"/>
      <c r="AA34" s="142"/>
    </row>
    <row r="35" spans="1:27" ht="15.95" customHeight="1">
      <c r="A35" s="331"/>
      <c r="B35" s="11"/>
      <c r="C35" s="31" t="s">
        <v>68</v>
      </c>
      <c r="D35" s="67"/>
      <c r="E35" s="109"/>
      <c r="F35" s="121"/>
      <c r="G35" s="122"/>
      <c r="H35" s="121"/>
      <c r="I35" s="123"/>
      <c r="J35" s="121"/>
      <c r="K35" s="123"/>
      <c r="L35" s="139"/>
      <c r="M35" s="140"/>
      <c r="N35" s="121"/>
      <c r="O35" s="122"/>
      <c r="P35" s="121"/>
      <c r="Q35" s="144"/>
      <c r="R35" s="131"/>
      <c r="S35" s="131"/>
      <c r="T35" s="131"/>
      <c r="U35" s="131"/>
      <c r="V35" s="142"/>
      <c r="W35" s="142"/>
      <c r="X35" s="131"/>
      <c r="Y35" s="131"/>
      <c r="Z35" s="142"/>
      <c r="AA35" s="142"/>
    </row>
    <row r="36" spans="1:27" ht="15.95" customHeight="1">
      <c r="A36" s="331"/>
      <c r="B36" s="66" t="s">
        <v>49</v>
      </c>
      <c r="C36" s="69"/>
      <c r="D36" s="69"/>
      <c r="E36" s="16" t="s">
        <v>38</v>
      </c>
      <c r="F36" s="157"/>
      <c r="G36" s="134"/>
      <c r="H36" s="130"/>
      <c r="I36" s="132"/>
      <c r="J36" s="130"/>
      <c r="K36" s="132"/>
      <c r="L36" s="130"/>
      <c r="M36" s="133"/>
      <c r="N36" s="130"/>
      <c r="O36" s="131"/>
      <c r="P36" s="130"/>
      <c r="Q36" s="150"/>
      <c r="R36" s="131"/>
      <c r="S36" s="131"/>
      <c r="T36" s="131"/>
      <c r="U36" s="131"/>
      <c r="V36" s="131"/>
      <c r="W36" s="131"/>
      <c r="X36" s="131"/>
      <c r="Y36" s="131"/>
      <c r="Z36" s="142"/>
      <c r="AA36" s="142"/>
    </row>
    <row r="37" spans="1:27" ht="15.95" customHeight="1">
      <c r="A37" s="331"/>
      <c r="B37" s="14"/>
      <c r="C37" s="61" t="s">
        <v>69</v>
      </c>
      <c r="D37" s="53"/>
      <c r="E37" s="102"/>
      <c r="F37" s="155"/>
      <c r="G37" s="145"/>
      <c r="H37" s="116"/>
      <c r="I37" s="118"/>
      <c r="J37" s="116"/>
      <c r="K37" s="118"/>
      <c r="L37" s="116"/>
      <c r="M37" s="119"/>
      <c r="N37" s="116"/>
      <c r="O37" s="117"/>
      <c r="P37" s="116"/>
      <c r="Q37" s="145"/>
      <c r="R37" s="131"/>
      <c r="S37" s="131"/>
      <c r="T37" s="131"/>
      <c r="U37" s="131"/>
      <c r="V37" s="131"/>
      <c r="W37" s="131"/>
      <c r="X37" s="131"/>
      <c r="Y37" s="131"/>
      <c r="Z37" s="142"/>
      <c r="AA37" s="142"/>
    </row>
    <row r="38" spans="1:27" ht="15.95" customHeight="1">
      <c r="A38" s="331"/>
      <c r="B38" s="11"/>
      <c r="C38" s="61" t="s">
        <v>70</v>
      </c>
      <c r="D38" s="53"/>
      <c r="E38" s="102"/>
      <c r="F38" s="155"/>
      <c r="G38" s="145"/>
      <c r="H38" s="116"/>
      <c r="I38" s="118"/>
      <c r="J38" s="116"/>
      <c r="K38" s="118"/>
      <c r="L38" s="116"/>
      <c r="M38" s="140"/>
      <c r="N38" s="116"/>
      <c r="O38" s="117"/>
      <c r="P38" s="116"/>
      <c r="Q38" s="145"/>
      <c r="R38" s="131"/>
      <c r="S38" s="131"/>
      <c r="T38" s="142"/>
      <c r="U38" s="142"/>
      <c r="V38" s="131"/>
      <c r="W38" s="131"/>
      <c r="X38" s="131"/>
      <c r="Y38" s="131"/>
      <c r="Z38" s="142"/>
      <c r="AA38" s="142"/>
    </row>
    <row r="39" spans="1:27" ht="15.95" customHeight="1">
      <c r="A39" s="332"/>
      <c r="B39" s="6" t="s">
        <v>71</v>
      </c>
      <c r="C39" s="7"/>
      <c r="D39" s="7"/>
      <c r="E39" s="110" t="s">
        <v>98</v>
      </c>
      <c r="F39" s="159">
        <f t="shared" ref="F39:Q39" si="12">F32-F36</f>
        <v>0</v>
      </c>
      <c r="G39" s="146">
        <f t="shared" si="12"/>
        <v>0</v>
      </c>
      <c r="H39" s="159">
        <f t="shared" ref="H39:I39" si="13">H32-H36</f>
        <v>0</v>
      </c>
      <c r="I39" s="146">
        <f t="shared" si="13"/>
        <v>0</v>
      </c>
      <c r="J39" s="159">
        <f t="shared" si="12"/>
        <v>0</v>
      </c>
      <c r="K39" s="146">
        <f t="shared" si="12"/>
        <v>0</v>
      </c>
      <c r="L39" s="159">
        <f t="shared" si="12"/>
        <v>0</v>
      </c>
      <c r="M39" s="146">
        <f t="shared" si="12"/>
        <v>0</v>
      </c>
      <c r="N39" s="159">
        <f t="shared" si="12"/>
        <v>0</v>
      </c>
      <c r="O39" s="146">
        <f t="shared" si="12"/>
        <v>0</v>
      </c>
      <c r="P39" s="159">
        <f t="shared" si="12"/>
        <v>0</v>
      </c>
      <c r="Q39" s="146">
        <f t="shared" si="12"/>
        <v>0</v>
      </c>
      <c r="R39" s="131"/>
      <c r="S39" s="131"/>
      <c r="T39" s="131"/>
      <c r="U39" s="131"/>
      <c r="V39" s="131"/>
      <c r="W39" s="131"/>
      <c r="X39" s="131"/>
      <c r="Y39" s="131"/>
      <c r="Z39" s="142"/>
      <c r="AA39" s="142"/>
    </row>
    <row r="40" spans="1:27" ht="15.95" customHeight="1">
      <c r="A40" s="330" t="s">
        <v>87</v>
      </c>
      <c r="B40" s="66" t="s">
        <v>72</v>
      </c>
      <c r="C40" s="69"/>
      <c r="D40" s="69"/>
      <c r="E40" s="16" t="s">
        <v>40</v>
      </c>
      <c r="F40" s="157"/>
      <c r="G40" s="150"/>
      <c r="H40" s="130"/>
      <c r="I40" s="132"/>
      <c r="J40" s="130"/>
      <c r="K40" s="132"/>
      <c r="L40" s="130"/>
      <c r="M40" s="133"/>
      <c r="N40" s="130"/>
      <c r="O40" s="131"/>
      <c r="P40" s="130"/>
      <c r="Q40" s="150"/>
      <c r="R40" s="131"/>
      <c r="S40" s="131"/>
      <c r="T40" s="131"/>
      <c r="U40" s="131"/>
      <c r="V40" s="142"/>
      <c r="W40" s="142"/>
      <c r="X40" s="142"/>
      <c r="Y40" s="142"/>
      <c r="Z40" s="131"/>
      <c r="AA40" s="131"/>
    </row>
    <row r="41" spans="1:27" ht="15.95" customHeight="1">
      <c r="A41" s="333"/>
      <c r="B41" s="11"/>
      <c r="C41" s="61" t="s">
        <v>73</v>
      </c>
      <c r="D41" s="53"/>
      <c r="E41" s="102"/>
      <c r="F41" s="161"/>
      <c r="G41" s="163"/>
      <c r="H41" s="139"/>
      <c r="I41" s="140"/>
      <c r="J41" s="139"/>
      <c r="K41" s="140"/>
      <c r="L41" s="116"/>
      <c r="M41" s="119"/>
      <c r="N41" s="116"/>
      <c r="O41" s="117"/>
      <c r="P41" s="116"/>
      <c r="Q41" s="145"/>
      <c r="R41" s="142"/>
      <c r="S41" s="142"/>
      <c r="T41" s="142"/>
      <c r="U41" s="142"/>
      <c r="V41" s="142"/>
      <c r="W41" s="142"/>
      <c r="X41" s="142"/>
      <c r="Y41" s="142"/>
      <c r="Z41" s="131"/>
      <c r="AA41" s="131"/>
    </row>
    <row r="42" spans="1:27" ht="15.95" customHeight="1">
      <c r="A42" s="333"/>
      <c r="B42" s="66" t="s">
        <v>60</v>
      </c>
      <c r="C42" s="69"/>
      <c r="D42" s="69"/>
      <c r="E42" s="16" t="s">
        <v>41</v>
      </c>
      <c r="F42" s="157"/>
      <c r="G42" s="150"/>
      <c r="H42" s="130"/>
      <c r="I42" s="132"/>
      <c r="J42" s="130"/>
      <c r="K42" s="132"/>
      <c r="L42" s="130"/>
      <c r="M42" s="133"/>
      <c r="N42" s="130"/>
      <c r="O42" s="131"/>
      <c r="P42" s="130"/>
      <c r="Q42" s="150"/>
      <c r="R42" s="131"/>
      <c r="S42" s="131"/>
      <c r="T42" s="131"/>
      <c r="U42" s="131"/>
      <c r="V42" s="142"/>
      <c r="W42" s="142"/>
      <c r="X42" s="131"/>
      <c r="Y42" s="131"/>
      <c r="Z42" s="131"/>
      <c r="AA42" s="131"/>
    </row>
    <row r="43" spans="1:27" ht="15.95" customHeight="1">
      <c r="A43" s="333"/>
      <c r="B43" s="11"/>
      <c r="C43" s="61" t="s">
        <v>74</v>
      </c>
      <c r="D43" s="53"/>
      <c r="E43" s="102"/>
      <c r="F43" s="155"/>
      <c r="G43" s="145"/>
      <c r="H43" s="116"/>
      <c r="I43" s="118"/>
      <c r="J43" s="116"/>
      <c r="K43" s="118"/>
      <c r="L43" s="139"/>
      <c r="M43" s="140"/>
      <c r="N43" s="116"/>
      <c r="O43" s="117"/>
      <c r="P43" s="116"/>
      <c r="Q43" s="145"/>
      <c r="R43" s="131"/>
      <c r="S43" s="131"/>
      <c r="T43" s="142"/>
      <c r="U43" s="131"/>
      <c r="V43" s="142"/>
      <c r="W43" s="142"/>
      <c r="X43" s="131"/>
      <c r="Y43" s="131"/>
      <c r="Z43" s="142"/>
      <c r="AA43" s="142"/>
    </row>
    <row r="44" spans="1:27" ht="15.95" customHeight="1">
      <c r="A44" s="334"/>
      <c r="B44" s="59" t="s">
        <v>71</v>
      </c>
      <c r="C44" s="37"/>
      <c r="D44" s="37"/>
      <c r="E44" s="110" t="s">
        <v>99</v>
      </c>
      <c r="F44" s="156">
        <f t="shared" ref="F44:Q44" si="14">F40-F42</f>
        <v>0</v>
      </c>
      <c r="G44" s="160">
        <f t="shared" si="14"/>
        <v>0</v>
      </c>
      <c r="H44" s="156">
        <f t="shared" ref="H44:I44" si="15">H40-H42</f>
        <v>0</v>
      </c>
      <c r="I44" s="160">
        <f t="shared" si="15"/>
        <v>0</v>
      </c>
      <c r="J44" s="156">
        <f t="shared" si="14"/>
        <v>0</v>
      </c>
      <c r="K44" s="160">
        <f t="shared" si="14"/>
        <v>0</v>
      </c>
      <c r="L44" s="156">
        <f t="shared" si="14"/>
        <v>0</v>
      </c>
      <c r="M44" s="160">
        <f t="shared" si="14"/>
        <v>0</v>
      </c>
      <c r="N44" s="156">
        <f t="shared" si="14"/>
        <v>0</v>
      </c>
      <c r="O44" s="160">
        <f t="shared" si="14"/>
        <v>0</v>
      </c>
      <c r="P44" s="156">
        <f t="shared" si="14"/>
        <v>0</v>
      </c>
      <c r="Q44" s="160">
        <f t="shared" si="14"/>
        <v>0</v>
      </c>
      <c r="R44" s="142"/>
      <c r="S44" s="142"/>
      <c r="T44" s="131"/>
      <c r="U44" s="131"/>
      <c r="V44" s="142"/>
      <c r="W44" s="142"/>
      <c r="X44" s="131"/>
      <c r="Y44" s="131"/>
      <c r="Z44" s="131"/>
      <c r="AA44" s="131"/>
    </row>
    <row r="45" spans="1:27" ht="15.95" customHeight="1">
      <c r="A45" s="335" t="s">
        <v>79</v>
      </c>
      <c r="B45" s="20" t="s">
        <v>75</v>
      </c>
      <c r="C45" s="9"/>
      <c r="D45" s="9"/>
      <c r="E45" s="111" t="s">
        <v>100</v>
      </c>
      <c r="F45" s="162">
        <f t="shared" ref="F45:Q45" si="16">F39+F44</f>
        <v>0</v>
      </c>
      <c r="G45" s="147">
        <f t="shared" si="16"/>
        <v>0</v>
      </c>
      <c r="H45" s="162">
        <f t="shared" ref="H45:I45" si="17">H39+H44</f>
        <v>0</v>
      </c>
      <c r="I45" s="147">
        <f t="shared" si="17"/>
        <v>0</v>
      </c>
      <c r="J45" s="162">
        <f t="shared" si="16"/>
        <v>0</v>
      </c>
      <c r="K45" s="147">
        <f t="shared" si="16"/>
        <v>0</v>
      </c>
      <c r="L45" s="162">
        <f t="shared" si="16"/>
        <v>0</v>
      </c>
      <c r="M45" s="147">
        <f t="shared" si="16"/>
        <v>0</v>
      </c>
      <c r="N45" s="162">
        <f t="shared" si="16"/>
        <v>0</v>
      </c>
      <c r="O45" s="147">
        <f t="shared" si="16"/>
        <v>0</v>
      </c>
      <c r="P45" s="162">
        <f t="shared" si="16"/>
        <v>0</v>
      </c>
      <c r="Q45" s="147">
        <f t="shared" si="16"/>
        <v>0</v>
      </c>
      <c r="R45" s="131"/>
      <c r="S45" s="131"/>
      <c r="T45" s="131"/>
      <c r="U45" s="131"/>
      <c r="V45" s="131"/>
      <c r="W45" s="131"/>
      <c r="X45" s="131"/>
      <c r="Y45" s="131"/>
      <c r="Z45" s="131"/>
      <c r="AA45" s="131"/>
    </row>
    <row r="46" spans="1:27" ht="15.95" customHeight="1">
      <c r="A46" s="336"/>
      <c r="B46" s="52" t="s">
        <v>76</v>
      </c>
      <c r="C46" s="53"/>
      <c r="D46" s="53"/>
      <c r="E46" s="53"/>
      <c r="F46" s="161"/>
      <c r="G46" s="163"/>
      <c r="H46" s="139"/>
      <c r="I46" s="140"/>
      <c r="J46" s="139"/>
      <c r="K46" s="140"/>
      <c r="L46" s="139"/>
      <c r="M46" s="140"/>
      <c r="N46" s="116"/>
      <c r="O46" s="117"/>
      <c r="P46" s="139"/>
      <c r="Q46" s="128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ht="15.95" customHeight="1">
      <c r="A47" s="336"/>
      <c r="B47" s="52" t="s">
        <v>77</v>
      </c>
      <c r="C47" s="53"/>
      <c r="D47" s="53"/>
      <c r="E47" s="53"/>
      <c r="F47" s="155"/>
      <c r="G47" s="145"/>
      <c r="H47" s="116"/>
      <c r="I47" s="118"/>
      <c r="J47" s="116"/>
      <c r="K47" s="118"/>
      <c r="L47" s="116"/>
      <c r="M47" s="119"/>
      <c r="N47" s="116"/>
      <c r="O47" s="117"/>
      <c r="P47" s="116"/>
      <c r="Q47" s="145"/>
      <c r="R47" s="131"/>
      <c r="S47" s="131"/>
      <c r="T47" s="131"/>
      <c r="U47" s="131"/>
      <c r="V47" s="131"/>
      <c r="W47" s="131"/>
      <c r="X47" s="131"/>
      <c r="Y47" s="131"/>
      <c r="Z47" s="131"/>
      <c r="AA47" s="131"/>
    </row>
    <row r="48" spans="1:27" ht="15.95" customHeight="1">
      <c r="A48" s="337"/>
      <c r="B48" s="59" t="s">
        <v>78</v>
      </c>
      <c r="C48" s="37"/>
      <c r="D48" s="37"/>
      <c r="E48" s="37"/>
      <c r="F48" s="135"/>
      <c r="G48" s="136"/>
      <c r="H48" s="135"/>
      <c r="I48" s="137"/>
      <c r="J48" s="135"/>
      <c r="K48" s="137"/>
      <c r="L48" s="135"/>
      <c r="M48" s="138"/>
      <c r="N48" s="135"/>
      <c r="O48" s="136"/>
      <c r="P48" s="135"/>
      <c r="Q48" s="146"/>
      <c r="R48" s="131"/>
      <c r="S48" s="131"/>
      <c r="T48" s="131"/>
      <c r="U48" s="131"/>
      <c r="V48" s="131"/>
      <c r="W48" s="131"/>
      <c r="X48" s="131"/>
      <c r="Y48" s="131"/>
      <c r="Z48" s="131"/>
      <c r="AA48" s="131"/>
    </row>
    <row r="49" spans="1:18" ht="15.95" customHeight="1">
      <c r="A49" s="27" t="s">
        <v>83</v>
      </c>
      <c r="Q49" s="14"/>
      <c r="R49" s="14"/>
    </row>
    <row r="50" spans="1:18" ht="15.95" customHeight="1">
      <c r="A50" s="27"/>
      <c r="Q50" s="14"/>
      <c r="R50" s="14"/>
    </row>
  </sheetData>
  <mergeCells count="32">
    <mergeCell ref="K25:K26"/>
    <mergeCell ref="H6:I6"/>
    <mergeCell ref="H25:H26"/>
    <mergeCell ref="I25:I26"/>
    <mergeCell ref="H30:I30"/>
    <mergeCell ref="A45:A48"/>
    <mergeCell ref="A30:E31"/>
    <mergeCell ref="A6:E7"/>
    <mergeCell ref="A8:A18"/>
    <mergeCell ref="A19:A27"/>
    <mergeCell ref="E25:E26"/>
    <mergeCell ref="F25:F26"/>
    <mergeCell ref="A32:A39"/>
    <mergeCell ref="G25:G26"/>
    <mergeCell ref="J25:J26"/>
    <mergeCell ref="A40:A44"/>
    <mergeCell ref="P6:Q6"/>
    <mergeCell ref="F30:G30"/>
    <mergeCell ref="J30:K30"/>
    <mergeCell ref="L30:M30"/>
    <mergeCell ref="N30:O30"/>
    <mergeCell ref="P30:Q30"/>
    <mergeCell ref="F6:G6"/>
    <mergeCell ref="J6:K6"/>
    <mergeCell ref="L6:M6"/>
    <mergeCell ref="N6:O6"/>
    <mergeCell ref="P25:P26"/>
    <mergeCell ref="Q25:Q26"/>
    <mergeCell ref="L25:L26"/>
    <mergeCell ref="M25:M26"/>
    <mergeCell ref="N25:N26"/>
    <mergeCell ref="O25:O26"/>
  </mergeCells>
  <phoneticPr fontId="7"/>
  <printOptions horizontalCentered="1" gridLinesSet="0"/>
  <pageMargins left="0.78740157480314965" right="0.36" top="0.28000000000000003" bottom="0.23" header="0.19685039370078741" footer="0.19685039370078741"/>
  <pageSetup paperSize="9" scale="67" firstPageNumber="3" orientation="landscape" useFirstPageNumber="1" horizontalDpi="4294967292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"/>
  <sheetViews>
    <sheetView view="pageBreakPreview" zoomScaleNormal="100" zoomScaleSheetLayoutView="100" workbookViewId="0">
      <pane xSplit="5" ySplit="8" topLeftCell="F9" activePane="bottomRight" state="frozen"/>
      <selection activeCell="G46" sqref="G46"/>
      <selection pane="topRight" activeCell="G46" sqref="G46"/>
      <selection pane="bottomLeft" activeCell="G46" sqref="G46"/>
      <selection pane="bottomRight" activeCell="K35" sqref="K35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25" width="10.625" style="1" customWidth="1"/>
    <col min="26" max="27" width="9" style="1"/>
    <col min="28" max="28" width="11.375" style="1" customWidth="1"/>
    <col min="29" max="29" width="12.75" style="1" customWidth="1"/>
    <col min="30" max="30" width="13.875" style="1" customWidth="1"/>
    <col min="31" max="31" width="14.75" style="1" customWidth="1"/>
    <col min="32" max="39" width="11.125" style="1" customWidth="1"/>
    <col min="40" max="16384" width="9" style="1"/>
  </cols>
  <sheetData>
    <row r="1" spans="1:38" ht="33.950000000000003" customHeight="1">
      <c r="A1" s="297" t="s">
        <v>0</v>
      </c>
      <c r="B1" s="297"/>
      <c r="C1" s="297"/>
      <c r="D1" s="297"/>
      <c r="E1" s="76"/>
      <c r="F1" s="2"/>
      <c r="AA1" s="303" t="s">
        <v>129</v>
      </c>
      <c r="AB1" s="303"/>
    </row>
    <row r="2" spans="1:38">
      <c r="AA2" s="304" t="s">
        <v>106</v>
      </c>
      <c r="AB2" s="304"/>
      <c r="AC2" s="305" t="s">
        <v>107</v>
      </c>
      <c r="AD2" s="307" t="s">
        <v>108</v>
      </c>
      <c r="AE2" s="308"/>
      <c r="AF2" s="309"/>
      <c r="AG2" s="304" t="s">
        <v>109</v>
      </c>
      <c r="AH2" s="304" t="s">
        <v>110</v>
      </c>
      <c r="AI2" s="304" t="s">
        <v>111</v>
      </c>
      <c r="AJ2" s="304" t="s">
        <v>112</v>
      </c>
      <c r="AK2" s="304" t="s">
        <v>113</v>
      </c>
    </row>
    <row r="3" spans="1:38" ht="14.25">
      <c r="A3" s="22" t="s">
        <v>130</v>
      </c>
      <c r="AA3" s="304"/>
      <c r="AB3" s="304"/>
      <c r="AC3" s="306"/>
      <c r="AD3" s="165"/>
      <c r="AE3" s="164" t="s">
        <v>126</v>
      </c>
      <c r="AF3" s="164" t="s">
        <v>127</v>
      </c>
      <c r="AG3" s="304"/>
      <c r="AH3" s="304"/>
      <c r="AI3" s="304"/>
      <c r="AJ3" s="304"/>
      <c r="AK3" s="304"/>
    </row>
    <row r="4" spans="1:38">
      <c r="AA4" s="166">
        <f>E1</f>
        <v>0</v>
      </c>
      <c r="AB4" s="166" t="s">
        <v>131</v>
      </c>
      <c r="AC4" s="167">
        <f>SUM(F22)</f>
        <v>986962.11800000002</v>
      </c>
      <c r="AD4" s="167">
        <f>F9</f>
        <v>325865</v>
      </c>
      <c r="AE4" s="167">
        <f>F10</f>
        <v>163198.856</v>
      </c>
      <c r="AF4" s="167">
        <f>F13</f>
        <v>112542.255</v>
      </c>
      <c r="AG4" s="167">
        <f>F14</f>
        <v>5422.0929999999998</v>
      </c>
      <c r="AH4" s="167">
        <f>F15</f>
        <v>104610.644</v>
      </c>
      <c r="AI4" s="167">
        <f>F17</f>
        <v>219792.60800000001</v>
      </c>
      <c r="AJ4" s="167">
        <f>F20</f>
        <v>94853.866999999998</v>
      </c>
      <c r="AK4" s="167">
        <f>F21</f>
        <v>154199.802</v>
      </c>
      <c r="AL4" s="168"/>
    </row>
    <row r="5" spans="1:38" ht="14.25">
      <c r="A5" s="21" t="s">
        <v>279</v>
      </c>
      <c r="E5" s="3"/>
      <c r="AA5" s="166">
        <f>E1</f>
        <v>0</v>
      </c>
      <c r="AB5" s="166" t="s">
        <v>115</v>
      </c>
      <c r="AC5" s="169"/>
      <c r="AD5" s="169">
        <f>G9</f>
        <v>33.0169713768082</v>
      </c>
      <c r="AE5" s="169">
        <f>G10</f>
        <v>16.535473147714065</v>
      </c>
      <c r="AF5" s="169">
        <f>G13</f>
        <v>11.402895100782379</v>
      </c>
      <c r="AG5" s="169">
        <f>G14</f>
        <v>0.54937194661406441</v>
      </c>
      <c r="AH5" s="169">
        <f>G15</f>
        <v>10.599256252305318</v>
      </c>
      <c r="AI5" s="169">
        <f>G17</f>
        <v>22.269609338744651</v>
      </c>
      <c r="AJ5" s="169">
        <f>G20</f>
        <v>9.6106897387524644</v>
      </c>
      <c r="AK5" s="169">
        <f>G21</f>
        <v>15.623679894875153</v>
      </c>
    </row>
    <row r="6" spans="1:38" ht="14.25">
      <c r="A6" s="3"/>
      <c r="G6" s="301" t="s">
        <v>132</v>
      </c>
      <c r="H6" s="302"/>
      <c r="I6" s="302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AA6" s="166">
        <f>E1</f>
        <v>0</v>
      </c>
      <c r="AB6" s="166" t="s">
        <v>116</v>
      </c>
      <c r="AC6" s="169">
        <f>SUM(I22)</f>
        <v>0.63361006089230898</v>
      </c>
      <c r="AD6" s="169">
        <f>I9</f>
        <v>11.44493844049248</v>
      </c>
      <c r="AE6" s="169">
        <f>I10</f>
        <v>24.67921310974446</v>
      </c>
      <c r="AF6" s="169">
        <f>I13</f>
        <v>0.91213180901144053</v>
      </c>
      <c r="AG6" s="169">
        <f>I14</f>
        <v>0.81987727779844199</v>
      </c>
      <c r="AH6" s="169">
        <f>I15</f>
        <v>-1.3060578329166517</v>
      </c>
      <c r="AI6" s="169">
        <f>I17</f>
        <v>0.16616293271596305</v>
      </c>
      <c r="AJ6" s="169">
        <f>I20</f>
        <v>-8.8793461867296859</v>
      </c>
      <c r="AK6" s="169">
        <f>I21</f>
        <v>-14.156510363026021</v>
      </c>
    </row>
    <row r="7" spans="1:38" ht="27" customHeight="1">
      <c r="A7" s="19"/>
      <c r="B7" s="5"/>
      <c r="C7" s="5"/>
      <c r="D7" s="5"/>
      <c r="E7" s="23"/>
      <c r="F7" s="62" t="s">
        <v>280</v>
      </c>
      <c r="G7" s="63"/>
      <c r="H7" s="269" t="s">
        <v>1</v>
      </c>
      <c r="I7" s="175" t="s">
        <v>21</v>
      </c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</row>
    <row r="8" spans="1:38" ht="17.100000000000001" customHeight="1">
      <c r="A8" s="6"/>
      <c r="B8" s="7"/>
      <c r="C8" s="7"/>
      <c r="D8" s="7"/>
      <c r="E8" s="24"/>
      <c r="F8" s="28" t="s">
        <v>133</v>
      </c>
      <c r="G8" s="29" t="s">
        <v>2</v>
      </c>
      <c r="H8" s="270"/>
      <c r="I8" s="18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</row>
    <row r="9" spans="1:38" ht="18" customHeight="1">
      <c r="A9" s="298" t="s">
        <v>80</v>
      </c>
      <c r="B9" s="298" t="s">
        <v>81</v>
      </c>
      <c r="C9" s="47" t="s">
        <v>3</v>
      </c>
      <c r="D9" s="48"/>
      <c r="E9" s="49"/>
      <c r="F9" s="77">
        <v>325865</v>
      </c>
      <c r="G9" s="78">
        <f t="shared" ref="G9:G22" si="0">F9/$F$22*100</f>
        <v>33.0169713768082</v>
      </c>
      <c r="H9" s="271">
        <v>292400</v>
      </c>
      <c r="I9" s="276">
        <f t="shared" ref="I9:I40" si="1">(F9/H9-1)*100</f>
        <v>11.44493844049248</v>
      </c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AA9" s="313" t="s">
        <v>129</v>
      </c>
      <c r="AB9" s="314"/>
      <c r="AC9" s="315" t="s">
        <v>117</v>
      </c>
    </row>
    <row r="10" spans="1:38" ht="18" customHeight="1">
      <c r="A10" s="299"/>
      <c r="B10" s="299"/>
      <c r="C10" s="8"/>
      <c r="D10" s="50" t="s">
        <v>22</v>
      </c>
      <c r="E10" s="30"/>
      <c r="F10" s="81">
        <v>163198.856</v>
      </c>
      <c r="G10" s="82">
        <f t="shared" si="0"/>
        <v>16.535473147714065</v>
      </c>
      <c r="H10" s="272">
        <v>130895</v>
      </c>
      <c r="I10" s="277">
        <f t="shared" si="1"/>
        <v>24.67921310974446</v>
      </c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AA10" s="304" t="s">
        <v>106</v>
      </c>
      <c r="AB10" s="304"/>
      <c r="AC10" s="315"/>
      <c r="AD10" s="307" t="s">
        <v>118</v>
      </c>
      <c r="AE10" s="308"/>
      <c r="AF10" s="309"/>
      <c r="AG10" s="307" t="s">
        <v>119</v>
      </c>
      <c r="AH10" s="312"/>
      <c r="AI10" s="310"/>
      <c r="AJ10" s="307" t="s">
        <v>120</v>
      </c>
      <c r="AK10" s="310"/>
    </row>
    <row r="11" spans="1:38" ht="18" customHeight="1">
      <c r="A11" s="299"/>
      <c r="B11" s="299"/>
      <c r="C11" s="34"/>
      <c r="D11" s="35"/>
      <c r="E11" s="33" t="s">
        <v>23</v>
      </c>
      <c r="F11" s="85">
        <v>130318.118</v>
      </c>
      <c r="G11" s="86">
        <f t="shared" si="0"/>
        <v>13.203963518283688</v>
      </c>
      <c r="H11" s="273">
        <v>98775</v>
      </c>
      <c r="I11" s="278">
        <f t="shared" si="1"/>
        <v>31.934313338395338</v>
      </c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AA11" s="304"/>
      <c r="AB11" s="304"/>
      <c r="AC11" s="313"/>
      <c r="AD11" s="165"/>
      <c r="AE11" s="164" t="s">
        <v>121</v>
      </c>
      <c r="AF11" s="164" t="s">
        <v>122</v>
      </c>
      <c r="AG11" s="165"/>
      <c r="AH11" s="164" t="s">
        <v>123</v>
      </c>
      <c r="AI11" s="164" t="s">
        <v>124</v>
      </c>
      <c r="AJ11" s="165"/>
      <c r="AK11" s="170" t="s">
        <v>125</v>
      </c>
    </row>
    <row r="12" spans="1:38" ht="18" customHeight="1">
      <c r="A12" s="299"/>
      <c r="B12" s="299"/>
      <c r="C12" s="34"/>
      <c r="D12" s="36"/>
      <c r="E12" s="33" t="s">
        <v>24</v>
      </c>
      <c r="F12" s="85">
        <v>22610.830999999998</v>
      </c>
      <c r="G12" s="86">
        <f t="shared" si="0"/>
        <v>2.2909522653026486</v>
      </c>
      <c r="H12" s="273">
        <v>21921</v>
      </c>
      <c r="I12" s="278">
        <f t="shared" si="1"/>
        <v>3.1468956708179396</v>
      </c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AA12" s="166">
        <f>E1</f>
        <v>0</v>
      </c>
      <c r="AB12" s="166" t="s">
        <v>131</v>
      </c>
      <c r="AC12" s="167">
        <f>F40</f>
        <v>978964.29</v>
      </c>
      <c r="AD12" s="167">
        <f>F23</f>
        <v>551220.38100000005</v>
      </c>
      <c r="AE12" s="167">
        <f>F24</f>
        <v>163479.72399999999</v>
      </c>
      <c r="AF12" s="167">
        <f>F26</f>
        <v>84251.331999999995</v>
      </c>
      <c r="AG12" s="167">
        <f>F27</f>
        <v>318918.13500000001</v>
      </c>
      <c r="AH12" s="167">
        <f>F28</f>
        <v>89654.972999999998</v>
      </c>
      <c r="AI12" s="167">
        <f>F32</f>
        <v>2382.9450000000002</v>
      </c>
      <c r="AJ12" s="167">
        <f>F34</f>
        <v>108825.774</v>
      </c>
      <c r="AK12" s="167">
        <f>F35</f>
        <v>107444.55</v>
      </c>
      <c r="AL12" s="171"/>
    </row>
    <row r="13" spans="1:38" ht="18" customHeight="1">
      <c r="A13" s="299"/>
      <c r="B13" s="299"/>
      <c r="C13" s="11"/>
      <c r="D13" s="31" t="s">
        <v>25</v>
      </c>
      <c r="E13" s="32"/>
      <c r="F13" s="89">
        <v>112542.255</v>
      </c>
      <c r="G13" s="90">
        <f t="shared" si="0"/>
        <v>11.402895100782379</v>
      </c>
      <c r="H13" s="274">
        <v>111525</v>
      </c>
      <c r="I13" s="279">
        <f t="shared" si="1"/>
        <v>0.91213180901144053</v>
      </c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AA13" s="166">
        <f>E1</f>
        <v>0</v>
      </c>
      <c r="AB13" s="166" t="s">
        <v>115</v>
      </c>
      <c r="AC13" s="169"/>
      <c r="AD13" s="169">
        <f>G23</f>
        <v>56.306484989355432</v>
      </c>
      <c r="AE13" s="169">
        <f>G24</f>
        <v>16.699253044255574</v>
      </c>
      <c r="AF13" s="169">
        <f>G26</f>
        <v>8.6061700984006251</v>
      </c>
      <c r="AG13" s="169">
        <f>G27</f>
        <v>32.577095840748186</v>
      </c>
      <c r="AH13" s="169">
        <f>G28</f>
        <v>9.1581453905739512</v>
      </c>
      <c r="AI13" s="169">
        <f>G32</f>
        <v>0.24341490535880528</v>
      </c>
      <c r="AJ13" s="169">
        <f>G34</f>
        <v>11.116419169896382</v>
      </c>
      <c r="AK13" s="169">
        <f>G35</f>
        <v>10.975328834517549</v>
      </c>
    </row>
    <row r="14" spans="1:38" ht="18" customHeight="1">
      <c r="A14" s="299"/>
      <c r="B14" s="299"/>
      <c r="C14" s="52" t="s">
        <v>4</v>
      </c>
      <c r="D14" s="53"/>
      <c r="E14" s="54"/>
      <c r="F14" s="85">
        <v>5422.0929999999998</v>
      </c>
      <c r="G14" s="86">
        <f t="shared" si="0"/>
        <v>0.54937194661406441</v>
      </c>
      <c r="H14" s="273">
        <v>5378</v>
      </c>
      <c r="I14" s="278">
        <f t="shared" si="1"/>
        <v>0.81987727779844199</v>
      </c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AA14" s="166">
        <f>E1</f>
        <v>0</v>
      </c>
      <c r="AB14" s="166" t="s">
        <v>116</v>
      </c>
      <c r="AC14" s="169">
        <f>I40</f>
        <v>1.2862781573709015</v>
      </c>
      <c r="AD14" s="169">
        <f>I23</f>
        <v>2.7888042292523396</v>
      </c>
      <c r="AE14" s="169">
        <f>I24</f>
        <v>-0.16261526999133968</v>
      </c>
      <c r="AF14" s="169">
        <f>I26</f>
        <v>3.2491813725490148</v>
      </c>
      <c r="AG14" s="169">
        <f>I27</f>
        <v>-0.81108992740867025</v>
      </c>
      <c r="AH14" s="169">
        <f>I28</f>
        <v>4.8387724078253536</v>
      </c>
      <c r="AI14" s="169">
        <f>I32</f>
        <v>-32.96919831223628</v>
      </c>
      <c r="AJ14" s="169">
        <f>I34</f>
        <v>7.7959555273543479E-2</v>
      </c>
      <c r="AK14" s="169">
        <f>I35</f>
        <v>-1.1922365988909389</v>
      </c>
    </row>
    <row r="15" spans="1:38" ht="18" customHeight="1">
      <c r="A15" s="299"/>
      <c r="B15" s="299"/>
      <c r="C15" s="52" t="s">
        <v>5</v>
      </c>
      <c r="D15" s="53"/>
      <c r="E15" s="54"/>
      <c r="F15" s="85">
        <v>104610.644</v>
      </c>
      <c r="G15" s="86">
        <f t="shared" si="0"/>
        <v>10.599256252305318</v>
      </c>
      <c r="H15" s="273">
        <v>105995</v>
      </c>
      <c r="I15" s="278">
        <f t="shared" si="1"/>
        <v>-1.3060578329166517</v>
      </c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</row>
    <row r="16" spans="1:38" ht="18" customHeight="1">
      <c r="A16" s="299"/>
      <c r="B16" s="299"/>
      <c r="C16" s="52" t="s">
        <v>26</v>
      </c>
      <c r="D16" s="53"/>
      <c r="E16" s="54"/>
      <c r="F16" s="85">
        <v>21148.937999999998</v>
      </c>
      <c r="G16" s="86">
        <f t="shared" si="0"/>
        <v>2.1428317879977636</v>
      </c>
      <c r="H16" s="273">
        <v>20527</v>
      </c>
      <c r="I16" s="278">
        <f t="shared" si="1"/>
        <v>3.0298533638622116</v>
      </c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</row>
    <row r="17" spans="1:25" ht="18" customHeight="1">
      <c r="A17" s="299"/>
      <c r="B17" s="299"/>
      <c r="C17" s="52" t="s">
        <v>6</v>
      </c>
      <c r="D17" s="53"/>
      <c r="E17" s="54"/>
      <c r="F17" s="85">
        <v>219792.60800000001</v>
      </c>
      <c r="G17" s="86">
        <f t="shared" si="0"/>
        <v>22.269609338744651</v>
      </c>
      <c r="H17" s="273">
        <v>219428</v>
      </c>
      <c r="I17" s="278">
        <f t="shared" si="1"/>
        <v>0.16616293271596305</v>
      </c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</row>
    <row r="18" spans="1:25" ht="18" customHeight="1">
      <c r="A18" s="299"/>
      <c r="B18" s="299"/>
      <c r="C18" s="52" t="s">
        <v>27</v>
      </c>
      <c r="D18" s="53"/>
      <c r="E18" s="54"/>
      <c r="F18" s="85">
        <v>49105.762000000002</v>
      </c>
      <c r="G18" s="86">
        <f t="shared" si="0"/>
        <v>4.9754454709476503</v>
      </c>
      <c r="H18" s="273">
        <v>46507</v>
      </c>
      <c r="I18" s="278">
        <f t="shared" si="1"/>
        <v>5.5878942954824096</v>
      </c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</row>
    <row r="19" spans="1:25" ht="18" customHeight="1">
      <c r="A19" s="299"/>
      <c r="B19" s="299"/>
      <c r="C19" s="52" t="s">
        <v>28</v>
      </c>
      <c r="D19" s="53"/>
      <c r="E19" s="54"/>
      <c r="F19" s="85">
        <v>11963.404</v>
      </c>
      <c r="G19" s="86">
        <f t="shared" si="0"/>
        <v>1.212144192954729</v>
      </c>
      <c r="H19" s="273">
        <v>6787</v>
      </c>
      <c r="I19" s="278">
        <f t="shared" si="1"/>
        <v>76.269397377339047</v>
      </c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</row>
    <row r="20" spans="1:25" ht="18" customHeight="1">
      <c r="A20" s="299"/>
      <c r="B20" s="299"/>
      <c r="C20" s="52" t="s">
        <v>7</v>
      </c>
      <c r="D20" s="53"/>
      <c r="E20" s="54"/>
      <c r="F20" s="85">
        <v>94853.866999999998</v>
      </c>
      <c r="G20" s="86">
        <f t="shared" si="0"/>
        <v>9.6106897387524644</v>
      </c>
      <c r="H20" s="273">
        <v>104097</v>
      </c>
      <c r="I20" s="278">
        <f t="shared" si="1"/>
        <v>-8.8793461867296859</v>
      </c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</row>
    <row r="21" spans="1:25" ht="18" customHeight="1">
      <c r="A21" s="299"/>
      <c r="B21" s="299"/>
      <c r="C21" s="57" t="s">
        <v>8</v>
      </c>
      <c r="D21" s="58"/>
      <c r="E21" s="56"/>
      <c r="F21" s="93">
        <v>154199.802</v>
      </c>
      <c r="G21" s="94">
        <f t="shared" si="0"/>
        <v>15.623679894875153</v>
      </c>
      <c r="H21" s="275">
        <v>179629</v>
      </c>
      <c r="I21" s="280">
        <f t="shared" si="1"/>
        <v>-14.156510363026021</v>
      </c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</row>
    <row r="22" spans="1:25" ht="18" customHeight="1">
      <c r="A22" s="299"/>
      <c r="B22" s="300"/>
      <c r="C22" s="59" t="s">
        <v>9</v>
      </c>
      <c r="D22" s="37"/>
      <c r="E22" s="60"/>
      <c r="F22" s="97">
        <f>SUM(F9,F14:F21)</f>
        <v>986962.11800000002</v>
      </c>
      <c r="G22" s="98">
        <f t="shared" si="0"/>
        <v>100</v>
      </c>
      <c r="H22" s="97">
        <f>SUM(H9,H14:H21)</f>
        <v>980748</v>
      </c>
      <c r="I22" s="281">
        <f t="shared" si="1"/>
        <v>0.63361006089230898</v>
      </c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</row>
    <row r="23" spans="1:25" ht="18" customHeight="1">
      <c r="A23" s="299"/>
      <c r="B23" s="298" t="s">
        <v>82</v>
      </c>
      <c r="C23" s="4" t="s">
        <v>10</v>
      </c>
      <c r="D23" s="5"/>
      <c r="E23" s="23"/>
      <c r="F23" s="77">
        <v>551220.38100000005</v>
      </c>
      <c r="G23" s="78">
        <f t="shared" ref="G23:G40" si="2">F23/$F$40*100</f>
        <v>56.306484989355432</v>
      </c>
      <c r="H23" s="271">
        <v>536265</v>
      </c>
      <c r="I23" s="282">
        <f t="shared" si="1"/>
        <v>2.7888042292523396</v>
      </c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</row>
    <row r="24" spans="1:25" ht="18" customHeight="1">
      <c r="A24" s="299"/>
      <c r="B24" s="299"/>
      <c r="C24" s="8"/>
      <c r="D24" s="10" t="s">
        <v>11</v>
      </c>
      <c r="E24" s="38"/>
      <c r="F24" s="85">
        <v>163479.72399999999</v>
      </c>
      <c r="G24" s="86">
        <f t="shared" si="2"/>
        <v>16.699253044255574</v>
      </c>
      <c r="H24" s="273">
        <v>163746</v>
      </c>
      <c r="I24" s="278">
        <f t="shared" si="1"/>
        <v>-0.16261526999133968</v>
      </c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</row>
    <row r="25" spans="1:25" ht="18" customHeight="1">
      <c r="A25" s="299"/>
      <c r="B25" s="299"/>
      <c r="C25" s="8"/>
      <c r="D25" s="10" t="s">
        <v>29</v>
      </c>
      <c r="E25" s="38"/>
      <c r="F25" s="85">
        <v>303489.32500000001</v>
      </c>
      <c r="G25" s="86">
        <f t="shared" si="2"/>
        <v>31.00106184669923</v>
      </c>
      <c r="H25" s="273">
        <v>290919</v>
      </c>
      <c r="I25" s="278">
        <f t="shared" si="1"/>
        <v>4.3209020380243324</v>
      </c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</row>
    <row r="26" spans="1:25" ht="18" customHeight="1">
      <c r="A26" s="299"/>
      <c r="B26" s="299"/>
      <c r="C26" s="11"/>
      <c r="D26" s="10" t="s">
        <v>12</v>
      </c>
      <c r="E26" s="38"/>
      <c r="F26" s="85">
        <v>84251.331999999995</v>
      </c>
      <c r="G26" s="86">
        <f t="shared" si="2"/>
        <v>8.6061700984006251</v>
      </c>
      <c r="H26" s="273">
        <v>81600</v>
      </c>
      <c r="I26" s="278">
        <f t="shared" si="1"/>
        <v>3.2491813725490148</v>
      </c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</row>
    <row r="27" spans="1:25" ht="18" customHeight="1">
      <c r="A27" s="299"/>
      <c r="B27" s="299"/>
      <c r="C27" s="8" t="s">
        <v>13</v>
      </c>
      <c r="D27" s="14"/>
      <c r="E27" s="25"/>
      <c r="F27" s="77">
        <v>318918.13500000001</v>
      </c>
      <c r="G27" s="78">
        <f t="shared" si="2"/>
        <v>32.577095840748186</v>
      </c>
      <c r="H27" s="271">
        <f>SUM(H28:H33)</f>
        <v>321526</v>
      </c>
      <c r="I27" s="282">
        <f t="shared" si="1"/>
        <v>-0.81108992740867025</v>
      </c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</row>
    <row r="28" spans="1:25" ht="18" customHeight="1">
      <c r="A28" s="299"/>
      <c r="B28" s="299"/>
      <c r="C28" s="8"/>
      <c r="D28" s="10" t="s">
        <v>14</v>
      </c>
      <c r="E28" s="38"/>
      <c r="F28" s="85">
        <v>89654.972999999998</v>
      </c>
      <c r="G28" s="86">
        <f t="shared" si="2"/>
        <v>9.1581453905739512</v>
      </c>
      <c r="H28" s="273">
        <v>85517</v>
      </c>
      <c r="I28" s="278">
        <f t="shared" si="1"/>
        <v>4.8387724078253536</v>
      </c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</row>
    <row r="29" spans="1:25" ht="18" customHeight="1">
      <c r="A29" s="299"/>
      <c r="B29" s="299"/>
      <c r="C29" s="8"/>
      <c r="D29" s="10" t="s">
        <v>30</v>
      </c>
      <c r="E29" s="38"/>
      <c r="F29" s="85">
        <v>31491.909</v>
      </c>
      <c r="G29" s="86">
        <f t="shared" si="2"/>
        <v>3.2168598305051552</v>
      </c>
      <c r="H29" s="273">
        <v>31501</v>
      </c>
      <c r="I29" s="278">
        <f t="shared" si="1"/>
        <v>-2.8859401288849895E-2</v>
      </c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</row>
    <row r="30" spans="1:25" ht="18" customHeight="1">
      <c r="A30" s="299"/>
      <c r="B30" s="299"/>
      <c r="C30" s="8"/>
      <c r="D30" s="10" t="s">
        <v>31</v>
      </c>
      <c r="E30" s="38"/>
      <c r="F30" s="85">
        <v>61431.167000000001</v>
      </c>
      <c r="G30" s="86">
        <f t="shared" si="2"/>
        <v>6.2751182681035287</v>
      </c>
      <c r="H30" s="273">
        <v>62451</v>
      </c>
      <c r="I30" s="278">
        <f t="shared" si="1"/>
        <v>-1.6330130822564848</v>
      </c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</row>
    <row r="31" spans="1:25" ht="18" customHeight="1">
      <c r="A31" s="299"/>
      <c r="B31" s="299"/>
      <c r="C31" s="8"/>
      <c r="D31" s="10" t="s">
        <v>32</v>
      </c>
      <c r="E31" s="38"/>
      <c r="F31" s="85">
        <v>68291.668000000005</v>
      </c>
      <c r="G31" s="86">
        <f t="shared" si="2"/>
        <v>6.9759100201703994</v>
      </c>
      <c r="H31" s="273">
        <v>69163</v>
      </c>
      <c r="I31" s="278">
        <f t="shared" si="1"/>
        <v>-1.2598238942787221</v>
      </c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</row>
    <row r="32" spans="1:25" ht="18" customHeight="1">
      <c r="A32" s="299"/>
      <c r="B32" s="299"/>
      <c r="C32" s="8"/>
      <c r="D32" s="10" t="s">
        <v>15</v>
      </c>
      <c r="E32" s="38"/>
      <c r="F32" s="85">
        <v>2382.9450000000002</v>
      </c>
      <c r="G32" s="86">
        <f t="shared" si="2"/>
        <v>0.24341490535880528</v>
      </c>
      <c r="H32" s="273">
        <v>3555</v>
      </c>
      <c r="I32" s="278">
        <f t="shared" si="1"/>
        <v>-32.96919831223628</v>
      </c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</row>
    <row r="33" spans="1:25" ht="18" customHeight="1">
      <c r="A33" s="299"/>
      <c r="B33" s="299"/>
      <c r="C33" s="11"/>
      <c r="D33" s="10" t="s">
        <v>33</v>
      </c>
      <c r="E33" s="38"/>
      <c r="F33" s="85">
        <v>65665.472999999998</v>
      </c>
      <c r="G33" s="86">
        <f t="shared" si="2"/>
        <v>6.7076474260363463</v>
      </c>
      <c r="H33" s="273">
        <v>69339</v>
      </c>
      <c r="I33" s="278">
        <f t="shared" si="1"/>
        <v>-5.2979232466577315</v>
      </c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</row>
    <row r="34" spans="1:25" ht="18" customHeight="1">
      <c r="A34" s="299"/>
      <c r="B34" s="299"/>
      <c r="C34" s="8" t="s">
        <v>16</v>
      </c>
      <c r="D34" s="14"/>
      <c r="E34" s="25"/>
      <c r="F34" s="77">
        <v>108825.774</v>
      </c>
      <c r="G34" s="78">
        <f t="shared" si="2"/>
        <v>11.116419169896382</v>
      </c>
      <c r="H34" s="271">
        <v>108741</v>
      </c>
      <c r="I34" s="282">
        <f t="shared" si="1"/>
        <v>7.7959555273543479E-2</v>
      </c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</row>
    <row r="35" spans="1:25" ht="18" customHeight="1">
      <c r="A35" s="299"/>
      <c r="B35" s="299"/>
      <c r="C35" s="8"/>
      <c r="D35" s="39" t="s">
        <v>17</v>
      </c>
      <c r="E35" s="40"/>
      <c r="F35" s="81">
        <v>107444.55</v>
      </c>
      <c r="G35" s="82">
        <f t="shared" si="2"/>
        <v>10.975328834517549</v>
      </c>
      <c r="H35" s="272">
        <v>108741</v>
      </c>
      <c r="I35" s="277">
        <f t="shared" si="1"/>
        <v>-1.1922365988909389</v>
      </c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</row>
    <row r="36" spans="1:25" ht="18" customHeight="1">
      <c r="A36" s="299"/>
      <c r="B36" s="299"/>
      <c r="C36" s="8"/>
      <c r="D36" s="41"/>
      <c r="E36" s="154" t="s">
        <v>103</v>
      </c>
      <c r="F36" s="85">
        <v>37861.396999999997</v>
      </c>
      <c r="G36" s="86">
        <f t="shared" si="2"/>
        <v>3.8674952076137528</v>
      </c>
      <c r="H36" s="273">
        <v>39312</v>
      </c>
      <c r="I36" s="278">
        <f t="shared" si="1"/>
        <v>-3.6899750712250823</v>
      </c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</row>
    <row r="37" spans="1:25" ht="18" customHeight="1">
      <c r="A37" s="299"/>
      <c r="B37" s="299"/>
      <c r="C37" s="8"/>
      <c r="D37" s="12"/>
      <c r="E37" s="33" t="s">
        <v>34</v>
      </c>
      <c r="F37" s="85">
        <v>69583.153000000006</v>
      </c>
      <c r="G37" s="86">
        <f t="shared" si="2"/>
        <v>7.1078336269037967</v>
      </c>
      <c r="H37" s="273">
        <v>69429</v>
      </c>
      <c r="I37" s="278">
        <f t="shared" si="1"/>
        <v>0.22202969940514627</v>
      </c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</row>
    <row r="38" spans="1:25" ht="18" customHeight="1">
      <c r="A38" s="299"/>
      <c r="B38" s="299"/>
      <c r="C38" s="8"/>
      <c r="D38" s="61" t="s">
        <v>35</v>
      </c>
      <c r="E38" s="54"/>
      <c r="F38" s="85">
        <v>1381.2239999999999</v>
      </c>
      <c r="G38" s="86">
        <f t="shared" si="2"/>
        <v>0.14109033537883184</v>
      </c>
      <c r="H38" s="273">
        <v>0</v>
      </c>
      <c r="I38" s="278" t="e">
        <f t="shared" si="1"/>
        <v>#DIV/0!</v>
      </c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</row>
    <row r="39" spans="1:25" ht="18" customHeight="1">
      <c r="A39" s="299"/>
      <c r="B39" s="299"/>
      <c r="C39" s="6"/>
      <c r="D39" s="55" t="s">
        <v>36</v>
      </c>
      <c r="E39" s="56"/>
      <c r="F39" s="93">
        <v>0</v>
      </c>
      <c r="G39" s="94">
        <f t="shared" si="2"/>
        <v>0</v>
      </c>
      <c r="H39" s="275">
        <v>0</v>
      </c>
      <c r="I39" s="280" t="e">
        <f t="shared" si="1"/>
        <v>#DIV/0!</v>
      </c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</row>
    <row r="40" spans="1:25" ht="18" customHeight="1">
      <c r="A40" s="300"/>
      <c r="B40" s="300"/>
      <c r="C40" s="6" t="s">
        <v>18</v>
      </c>
      <c r="D40" s="7"/>
      <c r="E40" s="24"/>
      <c r="F40" s="97">
        <f>SUM(F23,F27,F34)</f>
        <v>978964.29</v>
      </c>
      <c r="G40" s="98">
        <f t="shared" si="2"/>
        <v>100</v>
      </c>
      <c r="H40" s="97">
        <f>SUM(H23,H27,H34)</f>
        <v>966532</v>
      </c>
      <c r="I40" s="281">
        <f t="shared" si="1"/>
        <v>1.2862781573709015</v>
      </c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</row>
    <row r="41" spans="1:25" ht="18" customHeight="1">
      <c r="A41" s="152" t="s">
        <v>19</v>
      </c>
    </row>
    <row r="42" spans="1:25" ht="18" customHeight="1">
      <c r="A42" s="153" t="s">
        <v>20</v>
      </c>
    </row>
    <row r="52" spans="26:26">
      <c r="Z52" s="14"/>
    </row>
    <row r="53" spans="26:26">
      <c r="Z53" s="14"/>
    </row>
  </sheetData>
  <mergeCells count="22">
    <mergeCell ref="A1:D1"/>
    <mergeCell ref="AA1:AB1"/>
    <mergeCell ref="AA2:AA3"/>
    <mergeCell ref="AB2:AB3"/>
    <mergeCell ref="AC2:AC3"/>
    <mergeCell ref="AK2:AK3"/>
    <mergeCell ref="G6:I6"/>
    <mergeCell ref="AD10:AF10"/>
    <mergeCell ref="AG10:AI10"/>
    <mergeCell ref="AJ10:AK10"/>
    <mergeCell ref="AD2:AF2"/>
    <mergeCell ref="AG2:AG3"/>
    <mergeCell ref="AH2:AH3"/>
    <mergeCell ref="AI2:AI3"/>
    <mergeCell ref="AJ2:AJ3"/>
    <mergeCell ref="B23:B40"/>
    <mergeCell ref="A9:A40"/>
    <mergeCell ref="B9:B22"/>
    <mergeCell ref="AA9:AB9"/>
    <mergeCell ref="AC9:AC11"/>
    <mergeCell ref="AA10:AA11"/>
    <mergeCell ref="AB10:AB11"/>
  </mergeCells>
  <phoneticPr fontId="15"/>
  <printOptions horizontalCentered="1" verticalCentered="1" gridLinesSet="0"/>
  <pageMargins left="0" right="0" top="0.43307086614173229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6"/>
  <sheetViews>
    <sheetView view="pageBreakPreview" zoomScale="85" zoomScaleNormal="100" zoomScaleSheetLayoutView="85" workbookViewId="0">
      <pane xSplit="4" ySplit="6" topLeftCell="E7" activePane="bottomRight" state="frozen"/>
      <selection activeCell="G46" sqref="G46"/>
      <selection pane="topRight" activeCell="G46" sqref="G46"/>
      <selection pane="bottomLeft" activeCell="G46" sqref="G46"/>
      <selection pane="bottomRight" activeCell="O7" sqref="O7"/>
    </sheetView>
  </sheetViews>
  <sheetFormatPr defaultRowHeight="13.5"/>
  <cols>
    <col min="1" max="1" width="5.375" style="1" customWidth="1"/>
    <col min="2" max="2" width="3.125" style="1" customWidth="1"/>
    <col min="3" max="3" width="34.75" style="1" customWidth="1"/>
    <col min="4" max="9" width="11.875" style="1" customWidth="1"/>
    <col min="10" max="27" width="9" style="1"/>
    <col min="28" max="45" width="13.625" style="1" customWidth="1"/>
    <col min="46" max="16384" width="9" style="1"/>
  </cols>
  <sheetData>
    <row r="1" spans="1:45" ht="33.950000000000003" customHeight="1">
      <c r="A1" s="179" t="s">
        <v>0</v>
      </c>
      <c r="B1" s="179"/>
      <c r="C1" s="76"/>
      <c r="D1" s="180"/>
      <c r="E1" s="180"/>
      <c r="AA1" s="1">
        <f>C1</f>
        <v>0</v>
      </c>
      <c r="AB1" s="1" t="s">
        <v>134</v>
      </c>
      <c r="AC1" s="1" t="s">
        <v>135</v>
      </c>
      <c r="AD1" s="181" t="s">
        <v>136</v>
      </c>
      <c r="AE1" s="1" t="s">
        <v>137</v>
      </c>
      <c r="AF1" s="1" t="s">
        <v>138</v>
      </c>
      <c r="AG1" s="1" t="s">
        <v>139</v>
      </c>
      <c r="AH1" s="1" t="s">
        <v>140</v>
      </c>
      <c r="AI1" s="1" t="s">
        <v>141</v>
      </c>
      <c r="AJ1" s="1" t="s">
        <v>142</v>
      </c>
      <c r="AK1" s="1" t="s">
        <v>143</v>
      </c>
      <c r="AL1" s="1" t="s">
        <v>144</v>
      </c>
      <c r="AM1" s="1" t="s">
        <v>145</v>
      </c>
      <c r="AN1" s="1" t="s">
        <v>146</v>
      </c>
      <c r="AO1" s="1" t="s">
        <v>147</v>
      </c>
      <c r="AP1" s="1" t="s">
        <v>124</v>
      </c>
      <c r="AQ1" s="1" t="s">
        <v>148</v>
      </c>
      <c r="AR1" s="1" t="s">
        <v>149</v>
      </c>
      <c r="AS1" s="1" t="s">
        <v>150</v>
      </c>
    </row>
    <row r="2" spans="1:45">
      <c r="AA2" s="1" t="s">
        <v>151</v>
      </c>
      <c r="AB2" s="182">
        <f>I7</f>
        <v>986962.11699999997</v>
      </c>
      <c r="AC2" s="182">
        <f>I9</f>
        <v>978964.29</v>
      </c>
      <c r="AD2" s="182">
        <f>I10</f>
        <v>7997.8270000000002</v>
      </c>
      <c r="AE2" s="182">
        <f>I11</f>
        <v>3043.835</v>
      </c>
      <c r="AF2" s="182">
        <f>I12</f>
        <v>4953.9920000000002</v>
      </c>
      <c r="AG2" s="182">
        <f>I13</f>
        <v>-2626.0920000000001</v>
      </c>
      <c r="AH2" s="1">
        <f>I14</f>
        <v>0</v>
      </c>
      <c r="AI2" s="182">
        <f>I15</f>
        <v>-2625.3009999999999</v>
      </c>
      <c r="AJ2" s="182">
        <f>I25</f>
        <v>513570.46600000001</v>
      </c>
      <c r="AK2" s="183">
        <f>I26</f>
        <v>0.73499999999999999</v>
      </c>
      <c r="AL2" s="184">
        <f>I27</f>
        <v>1</v>
      </c>
      <c r="AM2" s="184">
        <f>I28</f>
        <v>95.6</v>
      </c>
      <c r="AN2" s="184">
        <f>I29</f>
        <v>46.3</v>
      </c>
      <c r="AO2" s="184">
        <f>I33</f>
        <v>57.3</v>
      </c>
      <c r="AP2" s="182">
        <f>I16</f>
        <v>61538.601999999999</v>
      </c>
      <c r="AQ2" s="182">
        <f>I17</f>
        <v>155901.85500000001</v>
      </c>
      <c r="AR2" s="182">
        <f>I18</f>
        <v>1071066.0689999999</v>
      </c>
      <c r="AS2" s="185">
        <f>I21</f>
        <v>2.5378645614740911</v>
      </c>
    </row>
    <row r="3" spans="1:45">
      <c r="AA3" s="1" t="s">
        <v>152</v>
      </c>
      <c r="AB3" s="182">
        <f>H7</f>
        <v>980748</v>
      </c>
      <c r="AC3" s="182">
        <f>H9</f>
        <v>966533</v>
      </c>
      <c r="AD3" s="182">
        <f>H10</f>
        <v>14215</v>
      </c>
      <c r="AE3" s="182">
        <f>H11</f>
        <v>6635</v>
      </c>
      <c r="AF3" s="182">
        <f>H12</f>
        <v>7580</v>
      </c>
      <c r="AG3" s="182">
        <f>H13</f>
        <v>1492</v>
      </c>
      <c r="AH3" s="1">
        <f>H14</f>
        <v>0</v>
      </c>
      <c r="AI3" s="182">
        <f>H15</f>
        <v>1492</v>
      </c>
      <c r="AJ3" s="182">
        <f>H25</f>
        <v>509473</v>
      </c>
      <c r="AK3" s="183">
        <f>H26</f>
        <v>0.73199999999999998</v>
      </c>
      <c r="AL3" s="184">
        <f>H27</f>
        <v>1.5</v>
      </c>
      <c r="AM3" s="184">
        <f>H28</f>
        <v>93.6</v>
      </c>
      <c r="AN3" s="184">
        <f>H29</f>
        <v>42.3</v>
      </c>
      <c r="AO3" s="184">
        <f>H33</f>
        <v>63.8</v>
      </c>
      <c r="AP3" s="182">
        <f>H16</f>
        <v>59694</v>
      </c>
      <c r="AQ3" s="182">
        <f>H17</f>
        <v>177695</v>
      </c>
      <c r="AR3" s="182">
        <f>H18</f>
        <v>1049617</v>
      </c>
      <c r="AS3" s="185">
        <f>H21</f>
        <v>2.5519194833295087</v>
      </c>
    </row>
    <row r="4" spans="1:45">
      <c r="A4" s="21" t="s">
        <v>153</v>
      </c>
      <c r="AP4" s="182"/>
      <c r="AQ4" s="182"/>
      <c r="AR4" s="182"/>
    </row>
    <row r="5" spans="1:45">
      <c r="I5" s="186" t="s">
        <v>154</v>
      </c>
    </row>
    <row r="6" spans="1:45" s="173" customFormat="1" ht="29.25" customHeight="1">
      <c r="A6" s="187" t="s">
        <v>155</v>
      </c>
      <c r="B6" s="188"/>
      <c r="C6" s="188"/>
      <c r="D6" s="189"/>
      <c r="E6" s="164" t="s">
        <v>272</v>
      </c>
      <c r="F6" s="164" t="s">
        <v>273</v>
      </c>
      <c r="G6" s="164" t="s">
        <v>274</v>
      </c>
      <c r="H6" s="164" t="s">
        <v>275</v>
      </c>
      <c r="I6" s="164" t="s">
        <v>281</v>
      </c>
    </row>
    <row r="7" spans="1:45" ht="27" customHeight="1">
      <c r="A7" s="298" t="s">
        <v>156</v>
      </c>
      <c r="B7" s="47" t="s">
        <v>157</v>
      </c>
      <c r="C7" s="48"/>
      <c r="D7" s="100" t="s">
        <v>158</v>
      </c>
      <c r="E7" s="190">
        <v>886462.39899999998</v>
      </c>
      <c r="F7" s="190">
        <v>885032.36899999995</v>
      </c>
      <c r="G7" s="190">
        <v>921026.08</v>
      </c>
      <c r="H7" s="190">
        <v>980748</v>
      </c>
      <c r="I7" s="190">
        <v>986962.11699999997</v>
      </c>
    </row>
    <row r="8" spans="1:45" ht="27" customHeight="1">
      <c r="A8" s="299"/>
      <c r="B8" s="26"/>
      <c r="C8" s="61" t="s">
        <v>159</v>
      </c>
      <c r="D8" s="101" t="s">
        <v>38</v>
      </c>
      <c r="E8" s="191">
        <v>390671.59600000002</v>
      </c>
      <c r="F8" s="191">
        <v>404408.54</v>
      </c>
      <c r="G8" s="191">
        <v>401479.7</v>
      </c>
      <c r="H8" s="192">
        <v>457545</v>
      </c>
      <c r="I8" s="192">
        <v>459216.516</v>
      </c>
    </row>
    <row r="9" spans="1:45" ht="27" customHeight="1">
      <c r="A9" s="299"/>
      <c r="B9" s="52" t="s">
        <v>160</v>
      </c>
      <c r="C9" s="53"/>
      <c r="D9" s="102"/>
      <c r="E9" s="193">
        <v>877874.55900000001</v>
      </c>
      <c r="F9" s="193">
        <v>877817.40099999995</v>
      </c>
      <c r="G9" s="193">
        <v>911330.61100000003</v>
      </c>
      <c r="H9" s="194">
        <v>966533</v>
      </c>
      <c r="I9" s="194">
        <v>978964.29</v>
      </c>
    </row>
    <row r="10" spans="1:45" ht="27" customHeight="1">
      <c r="A10" s="299"/>
      <c r="B10" s="52" t="s">
        <v>161</v>
      </c>
      <c r="C10" s="53"/>
      <c r="D10" s="102"/>
      <c r="E10" s="193">
        <v>8587.84</v>
      </c>
      <c r="F10" s="193">
        <v>7214.9679999999998</v>
      </c>
      <c r="G10" s="193">
        <v>9695.4689999999991</v>
      </c>
      <c r="H10" s="194">
        <v>14215</v>
      </c>
      <c r="I10" s="194">
        <v>7997.8270000000002</v>
      </c>
    </row>
    <row r="11" spans="1:45" ht="27" customHeight="1">
      <c r="A11" s="299"/>
      <c r="B11" s="52" t="s">
        <v>162</v>
      </c>
      <c r="C11" s="53"/>
      <c r="D11" s="102"/>
      <c r="E11" s="193">
        <v>3975.8919999999998</v>
      </c>
      <c r="F11" s="193">
        <v>3223.6689999999999</v>
      </c>
      <c r="G11" s="193">
        <v>3606.8910000000001</v>
      </c>
      <c r="H11" s="194">
        <v>6635</v>
      </c>
      <c r="I11" s="194">
        <v>3043.835</v>
      </c>
    </row>
    <row r="12" spans="1:45" ht="27" customHeight="1">
      <c r="A12" s="299"/>
      <c r="B12" s="52" t="s">
        <v>163</v>
      </c>
      <c r="C12" s="53"/>
      <c r="D12" s="102"/>
      <c r="E12" s="193">
        <v>4611.9480000000003</v>
      </c>
      <c r="F12" s="193">
        <v>3991.299</v>
      </c>
      <c r="G12" s="193">
        <v>6088.5780000000004</v>
      </c>
      <c r="H12" s="194">
        <v>7580</v>
      </c>
      <c r="I12" s="194">
        <v>4953.9920000000002</v>
      </c>
    </row>
    <row r="13" spans="1:45" ht="27" customHeight="1">
      <c r="A13" s="299"/>
      <c r="B13" s="52" t="s">
        <v>164</v>
      </c>
      <c r="C13" s="53"/>
      <c r="D13" s="108"/>
      <c r="E13" s="195">
        <v>-1126.335</v>
      </c>
      <c r="F13" s="195">
        <v>-620.649</v>
      </c>
      <c r="G13" s="195">
        <v>2097.279</v>
      </c>
      <c r="H13" s="196">
        <v>1492</v>
      </c>
      <c r="I13" s="196">
        <v>-2626.0920000000001</v>
      </c>
    </row>
    <row r="14" spans="1:45" ht="27" customHeight="1">
      <c r="A14" s="299"/>
      <c r="B14" s="112" t="s">
        <v>165</v>
      </c>
      <c r="C14" s="68"/>
      <c r="D14" s="108"/>
      <c r="E14" s="195">
        <v>0</v>
      </c>
      <c r="F14" s="195">
        <v>0</v>
      </c>
      <c r="G14" s="195">
        <v>0</v>
      </c>
      <c r="H14" s="196">
        <v>0</v>
      </c>
      <c r="I14" s="196">
        <v>0</v>
      </c>
    </row>
    <row r="15" spans="1:45" ht="27" customHeight="1">
      <c r="A15" s="299"/>
      <c r="B15" s="57" t="s">
        <v>166</v>
      </c>
      <c r="C15" s="58"/>
      <c r="D15" s="197"/>
      <c r="E15" s="198">
        <v>-3618.8510000000001</v>
      </c>
      <c r="F15" s="198">
        <v>-614.601</v>
      </c>
      <c r="G15" s="198">
        <v>-3753.8510000000001</v>
      </c>
      <c r="H15" s="199">
        <v>1492</v>
      </c>
      <c r="I15" s="199">
        <v>-2625.3009999999999</v>
      </c>
    </row>
    <row r="16" spans="1:45" ht="27" customHeight="1">
      <c r="A16" s="299"/>
      <c r="B16" s="200" t="s">
        <v>167</v>
      </c>
      <c r="C16" s="201"/>
      <c r="D16" s="202" t="s">
        <v>39</v>
      </c>
      <c r="E16" s="203">
        <v>57061.936000000002</v>
      </c>
      <c r="F16" s="203">
        <v>61576.966999999997</v>
      </c>
      <c r="G16" s="203">
        <v>56006.603999999999</v>
      </c>
      <c r="H16" s="204">
        <v>59694</v>
      </c>
      <c r="I16" s="204">
        <v>61538.601999999999</v>
      </c>
    </row>
    <row r="17" spans="1:9" ht="27" customHeight="1">
      <c r="A17" s="299"/>
      <c r="B17" s="52" t="s">
        <v>168</v>
      </c>
      <c r="C17" s="53"/>
      <c r="D17" s="101" t="s">
        <v>40</v>
      </c>
      <c r="E17" s="193">
        <v>160923.48699999999</v>
      </c>
      <c r="F17" s="193">
        <v>1596933.4450000001</v>
      </c>
      <c r="G17" s="193">
        <v>128409.561</v>
      </c>
      <c r="H17" s="194">
        <v>177695</v>
      </c>
      <c r="I17" s="194">
        <v>155901.85500000001</v>
      </c>
    </row>
    <row r="18" spans="1:9" ht="27" customHeight="1">
      <c r="A18" s="299"/>
      <c r="B18" s="52" t="s">
        <v>169</v>
      </c>
      <c r="C18" s="53"/>
      <c r="D18" s="101" t="s">
        <v>41</v>
      </c>
      <c r="E18" s="193">
        <v>968211.12600000005</v>
      </c>
      <c r="F18" s="193">
        <v>980816.571</v>
      </c>
      <c r="G18" s="193">
        <v>1015476.839</v>
      </c>
      <c r="H18" s="194">
        <v>1049617</v>
      </c>
      <c r="I18" s="194">
        <v>1071066.0689999999</v>
      </c>
    </row>
    <row r="19" spans="1:9" ht="27" customHeight="1">
      <c r="A19" s="299"/>
      <c r="B19" s="52" t="s">
        <v>170</v>
      </c>
      <c r="C19" s="53"/>
      <c r="D19" s="101" t="s">
        <v>171</v>
      </c>
      <c r="E19" s="193">
        <f>E17+E18-E16</f>
        <v>1072072.6770000001</v>
      </c>
      <c r="F19" s="193">
        <f>F17+F18-F16</f>
        <v>2516173.0489999996</v>
      </c>
      <c r="G19" s="193">
        <f>G17+G18-G16</f>
        <v>1087879.7960000001</v>
      </c>
      <c r="H19" s="193">
        <f>H17+H18-H16</f>
        <v>1167618</v>
      </c>
      <c r="I19" s="193">
        <f>I17+I18-I16</f>
        <v>1165429.3219999999</v>
      </c>
    </row>
    <row r="20" spans="1:9" ht="27" customHeight="1">
      <c r="A20" s="299"/>
      <c r="B20" s="52" t="s">
        <v>172</v>
      </c>
      <c r="C20" s="53"/>
      <c r="D20" s="102" t="s">
        <v>173</v>
      </c>
      <c r="E20" s="205">
        <f>E18/E8</f>
        <v>2.4783248536963001</v>
      </c>
      <c r="F20" s="205">
        <f>F18/F8</f>
        <v>2.4253112236452772</v>
      </c>
      <c r="G20" s="205">
        <f>G18/G8</f>
        <v>2.5293354533242902</v>
      </c>
      <c r="H20" s="205">
        <f>H18/H8</f>
        <v>2.2940191675135777</v>
      </c>
      <c r="I20" s="205">
        <f>I18/I8</f>
        <v>2.3323770632848926</v>
      </c>
    </row>
    <row r="21" spans="1:9" ht="27" customHeight="1">
      <c r="A21" s="299"/>
      <c r="B21" s="52" t="s">
        <v>174</v>
      </c>
      <c r="C21" s="53"/>
      <c r="D21" s="102" t="s">
        <v>175</v>
      </c>
      <c r="E21" s="205">
        <f>E19/E8</f>
        <v>2.7441787116768022</v>
      </c>
      <c r="F21" s="205">
        <f>F19/F8</f>
        <v>6.2218593331387115</v>
      </c>
      <c r="G21" s="205">
        <f>G19/G8</f>
        <v>2.7096757220850769</v>
      </c>
      <c r="H21" s="205">
        <f>H19/H8</f>
        <v>2.5519194833295087</v>
      </c>
      <c r="I21" s="205">
        <f>I19/I8</f>
        <v>2.5378645614740911</v>
      </c>
    </row>
    <row r="22" spans="1:9" ht="27" customHeight="1">
      <c r="A22" s="299"/>
      <c r="B22" s="52" t="s">
        <v>176</v>
      </c>
      <c r="C22" s="53"/>
      <c r="D22" s="102" t="s">
        <v>177</v>
      </c>
      <c r="E22" s="193">
        <f>E18/E24*1000000</f>
        <v>495919.35384735162</v>
      </c>
      <c r="F22" s="193">
        <f>F18/F24*1000000</f>
        <v>502375.88380397833</v>
      </c>
      <c r="G22" s="193">
        <f>G18/G24*1000000</f>
        <v>520128.93089170218</v>
      </c>
      <c r="H22" s="193">
        <f>H18/H24*1000000</f>
        <v>537615.57830641535</v>
      </c>
      <c r="I22" s="193">
        <f>I18/I24*1000000</f>
        <v>548601.82722823089</v>
      </c>
    </row>
    <row r="23" spans="1:9" ht="27" customHeight="1">
      <c r="A23" s="299"/>
      <c r="B23" s="52" t="s">
        <v>178</v>
      </c>
      <c r="C23" s="53"/>
      <c r="D23" s="102" t="s">
        <v>179</v>
      </c>
      <c r="E23" s="193">
        <f>E19/E24*1000000</f>
        <v>549117.41352499241</v>
      </c>
      <c r="F23" s="193">
        <f>F19/F24*1000000</f>
        <v>1288788.0330226657</v>
      </c>
      <c r="G23" s="193">
        <f>G19/G24*1000000</f>
        <v>557213.84624525451</v>
      </c>
      <c r="H23" s="193">
        <f>H19/H24*1000000</f>
        <v>598055.88734841382</v>
      </c>
      <c r="I23" s="193">
        <f>I19/I24*1000000</f>
        <v>596934.84282579611</v>
      </c>
    </row>
    <row r="24" spans="1:9" ht="27" customHeight="1">
      <c r="A24" s="299"/>
      <c r="B24" s="206" t="s">
        <v>180</v>
      </c>
      <c r="C24" s="207"/>
      <c r="D24" s="208" t="s">
        <v>181</v>
      </c>
      <c r="E24" s="198">
        <v>1952356</v>
      </c>
      <c r="F24" s="198">
        <v>1952356</v>
      </c>
      <c r="G24" s="198">
        <f>F24</f>
        <v>1952356</v>
      </c>
      <c r="H24" s="199">
        <f>G24</f>
        <v>1952356</v>
      </c>
      <c r="I24" s="199">
        <f>H24</f>
        <v>1952356</v>
      </c>
    </row>
    <row r="25" spans="1:9" ht="27" customHeight="1">
      <c r="A25" s="299"/>
      <c r="B25" s="11" t="s">
        <v>182</v>
      </c>
      <c r="C25" s="209"/>
      <c r="D25" s="210"/>
      <c r="E25" s="191">
        <v>445838.77399999998</v>
      </c>
      <c r="F25" s="191">
        <v>449590.66399999999</v>
      </c>
      <c r="G25" s="191">
        <v>450146.45299999998</v>
      </c>
      <c r="H25" s="293">
        <v>509473</v>
      </c>
      <c r="I25" s="211">
        <v>513570.46600000001</v>
      </c>
    </row>
    <row r="26" spans="1:9" ht="27" customHeight="1">
      <c r="A26" s="299"/>
      <c r="B26" s="212" t="s">
        <v>183</v>
      </c>
      <c r="C26" s="213"/>
      <c r="D26" s="214"/>
      <c r="E26" s="215">
        <v>0.70099999999999996</v>
      </c>
      <c r="F26" s="215">
        <v>0.71799999999999997</v>
      </c>
      <c r="G26" s="215">
        <v>0.72799999999999998</v>
      </c>
      <c r="H26" s="216">
        <v>0.73199999999999998</v>
      </c>
      <c r="I26" s="216">
        <v>0.73499999999999999</v>
      </c>
    </row>
    <row r="27" spans="1:9" ht="27" customHeight="1">
      <c r="A27" s="299"/>
      <c r="B27" s="212" t="s">
        <v>184</v>
      </c>
      <c r="C27" s="213"/>
      <c r="D27" s="214"/>
      <c r="E27" s="217">
        <v>1</v>
      </c>
      <c r="F27" s="217">
        <v>0.9</v>
      </c>
      <c r="G27" s="217">
        <v>1.4</v>
      </c>
      <c r="H27" s="218">
        <v>1.5</v>
      </c>
      <c r="I27" s="218">
        <v>1</v>
      </c>
    </row>
    <row r="28" spans="1:9" ht="27" customHeight="1">
      <c r="A28" s="299"/>
      <c r="B28" s="212" t="s">
        <v>185</v>
      </c>
      <c r="C28" s="213"/>
      <c r="D28" s="214"/>
      <c r="E28" s="217">
        <v>94</v>
      </c>
      <c r="F28" s="217">
        <v>91.6</v>
      </c>
      <c r="G28" s="217">
        <v>94.7</v>
      </c>
      <c r="H28" s="218">
        <v>93.6</v>
      </c>
      <c r="I28" s="218">
        <v>95.6</v>
      </c>
    </row>
    <row r="29" spans="1:9" ht="27" customHeight="1">
      <c r="A29" s="299"/>
      <c r="B29" s="219" t="s">
        <v>186</v>
      </c>
      <c r="C29" s="220"/>
      <c r="D29" s="221"/>
      <c r="E29" s="222">
        <v>48.4</v>
      </c>
      <c r="F29" s="222">
        <v>47.1</v>
      </c>
      <c r="G29" s="222">
        <v>45.4</v>
      </c>
      <c r="H29" s="223">
        <v>42.3</v>
      </c>
      <c r="I29" s="223">
        <v>46.3</v>
      </c>
    </row>
    <row r="30" spans="1:9" ht="27" customHeight="1">
      <c r="A30" s="299"/>
      <c r="B30" s="298" t="s">
        <v>187</v>
      </c>
      <c r="C30" s="20" t="s">
        <v>188</v>
      </c>
      <c r="D30" s="224"/>
      <c r="E30" s="225">
        <v>0</v>
      </c>
      <c r="F30" s="225">
        <v>0</v>
      </c>
      <c r="G30" s="225">
        <v>0</v>
      </c>
      <c r="H30" s="226">
        <v>0</v>
      </c>
      <c r="I30" s="226">
        <v>0</v>
      </c>
    </row>
    <row r="31" spans="1:9" ht="27" customHeight="1">
      <c r="A31" s="299"/>
      <c r="B31" s="299"/>
      <c r="C31" s="212" t="s">
        <v>189</v>
      </c>
      <c r="D31" s="214"/>
      <c r="E31" s="217">
        <v>0</v>
      </c>
      <c r="F31" s="217">
        <v>0</v>
      </c>
      <c r="G31" s="217">
        <v>0</v>
      </c>
      <c r="H31" s="218">
        <v>0</v>
      </c>
      <c r="I31" s="218">
        <v>0</v>
      </c>
    </row>
    <row r="32" spans="1:9" ht="27" customHeight="1">
      <c r="A32" s="299"/>
      <c r="B32" s="299"/>
      <c r="C32" s="212" t="s">
        <v>190</v>
      </c>
      <c r="D32" s="214"/>
      <c r="E32" s="217">
        <v>5.9</v>
      </c>
      <c r="F32" s="217">
        <v>4.9000000000000004</v>
      </c>
      <c r="G32" s="217">
        <v>3.7</v>
      </c>
      <c r="H32" s="218">
        <v>2.8</v>
      </c>
      <c r="I32" s="218">
        <v>2.2000000000000002</v>
      </c>
    </row>
    <row r="33" spans="1:9" ht="27" customHeight="1">
      <c r="A33" s="300"/>
      <c r="B33" s="300"/>
      <c r="C33" s="219" t="s">
        <v>191</v>
      </c>
      <c r="D33" s="221"/>
      <c r="E33" s="222">
        <v>72.099999999999994</v>
      </c>
      <c r="F33" s="222">
        <v>61.8</v>
      </c>
      <c r="G33" s="222">
        <v>59</v>
      </c>
      <c r="H33" s="227">
        <v>63.8</v>
      </c>
      <c r="I33" s="227">
        <v>57.3</v>
      </c>
    </row>
    <row r="34" spans="1:9" ht="27" customHeight="1">
      <c r="A34" s="1" t="s">
        <v>282</v>
      </c>
      <c r="B34" s="14"/>
      <c r="C34" s="14"/>
      <c r="D34" s="14"/>
      <c r="E34" s="228"/>
      <c r="F34" s="228"/>
      <c r="G34" s="228"/>
      <c r="H34" s="228"/>
      <c r="I34" s="229"/>
    </row>
    <row r="35" spans="1:9" ht="27" customHeight="1">
      <c r="A35" s="27" t="s">
        <v>192</v>
      </c>
    </row>
    <row r="36" spans="1:9">
      <c r="A36" s="230"/>
    </row>
  </sheetData>
  <mergeCells count="2">
    <mergeCell ref="A7:A33"/>
    <mergeCell ref="B30:B33"/>
  </mergeCells>
  <phoneticPr fontId="15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view="pageBreakPreview" zoomScale="85" zoomScaleNormal="100" zoomScaleSheetLayoutView="85" workbookViewId="0">
      <pane xSplit="5" ySplit="7" topLeftCell="F8" activePane="bottomRight" state="frozen"/>
      <selection activeCell="G46" sqref="G46"/>
      <selection pane="topRight" activeCell="G46" sqref="G46"/>
      <selection pane="bottomLeft" activeCell="G46" sqref="G46"/>
      <selection pane="bottomRight" activeCell="M20" sqref="M20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13" width="13.625" style="1" customWidth="1"/>
    <col min="14" max="14" width="13.625" style="14" customWidth="1"/>
    <col min="15" max="23" width="13.625" style="1" customWidth="1"/>
    <col min="24" max="27" width="12" style="1" customWidth="1"/>
    <col min="28" max="16384" width="9" style="1"/>
  </cols>
  <sheetData>
    <row r="1" spans="1:27" ht="33.950000000000003" customHeight="1">
      <c r="A1" s="70" t="s">
        <v>0</v>
      </c>
      <c r="B1" s="42"/>
      <c r="C1" s="42"/>
      <c r="D1" s="107"/>
      <c r="E1" s="44"/>
      <c r="F1" s="44"/>
      <c r="G1" s="44"/>
    </row>
    <row r="2" spans="1:27" ht="15" customHeight="1"/>
    <row r="3" spans="1:27" ht="15" customHeight="1">
      <c r="A3" s="45" t="s">
        <v>193</v>
      </c>
      <c r="B3" s="45"/>
      <c r="C3" s="45"/>
      <c r="D3" s="45"/>
    </row>
    <row r="4" spans="1:27" ht="15" customHeight="1">
      <c r="A4" s="45"/>
      <c r="B4" s="45"/>
      <c r="C4" s="45"/>
      <c r="D4" s="45"/>
    </row>
    <row r="5" spans="1:27" ht="15.95" customHeight="1">
      <c r="A5" s="37" t="s">
        <v>283</v>
      </c>
      <c r="B5" s="37"/>
      <c r="C5" s="37"/>
      <c r="D5" s="37"/>
      <c r="K5" s="46"/>
      <c r="M5" s="46"/>
      <c r="Q5" s="46" t="s">
        <v>44</v>
      </c>
    </row>
    <row r="6" spans="1:27" ht="15.95" customHeight="1">
      <c r="A6" s="344" t="s">
        <v>45</v>
      </c>
      <c r="B6" s="345"/>
      <c r="C6" s="345"/>
      <c r="D6" s="345"/>
      <c r="E6" s="346"/>
      <c r="F6" s="316" t="s">
        <v>294</v>
      </c>
      <c r="G6" s="317"/>
      <c r="H6" s="316" t="s">
        <v>295</v>
      </c>
      <c r="I6" s="317"/>
      <c r="J6" s="316" t="s">
        <v>296</v>
      </c>
      <c r="K6" s="317"/>
      <c r="L6" s="316" t="s">
        <v>297</v>
      </c>
      <c r="M6" s="317"/>
      <c r="N6" s="316" t="s">
        <v>298</v>
      </c>
      <c r="O6" s="317"/>
      <c r="P6" s="316" t="s">
        <v>299</v>
      </c>
      <c r="Q6" s="317"/>
    </row>
    <row r="7" spans="1:27" ht="15.95" customHeight="1">
      <c r="A7" s="347"/>
      <c r="B7" s="348"/>
      <c r="C7" s="348"/>
      <c r="D7" s="348"/>
      <c r="E7" s="349"/>
      <c r="F7" s="172" t="s">
        <v>284</v>
      </c>
      <c r="G7" s="51" t="s">
        <v>1</v>
      </c>
      <c r="H7" s="172" t="s">
        <v>284</v>
      </c>
      <c r="I7" s="51" t="s">
        <v>1</v>
      </c>
      <c r="J7" s="172" t="s">
        <v>284</v>
      </c>
      <c r="K7" s="51" t="s">
        <v>1</v>
      </c>
      <c r="L7" s="172" t="s">
        <v>284</v>
      </c>
      <c r="M7" s="51" t="s">
        <v>1</v>
      </c>
      <c r="N7" s="172" t="s">
        <v>284</v>
      </c>
      <c r="O7" s="51" t="s">
        <v>1</v>
      </c>
      <c r="P7" s="172" t="s">
        <v>284</v>
      </c>
      <c r="Q7" s="283" t="s">
        <v>1</v>
      </c>
    </row>
    <row r="8" spans="1:27" ht="15.95" customHeight="1">
      <c r="A8" s="330" t="s">
        <v>84</v>
      </c>
      <c r="B8" s="47" t="s">
        <v>46</v>
      </c>
      <c r="C8" s="48"/>
      <c r="D8" s="48"/>
      <c r="E8" s="100" t="s">
        <v>37</v>
      </c>
      <c r="F8" s="113">
        <v>23860.799999999999</v>
      </c>
      <c r="G8" s="113">
        <v>22674</v>
      </c>
      <c r="H8" s="113">
        <v>2244</v>
      </c>
      <c r="I8" s="113">
        <v>2287</v>
      </c>
      <c r="J8" s="113">
        <v>1976</v>
      </c>
      <c r="K8" s="113">
        <v>1985</v>
      </c>
      <c r="L8" s="113">
        <v>50990</v>
      </c>
      <c r="M8" s="113">
        <v>51261</v>
      </c>
      <c r="N8" s="113">
        <v>45412</v>
      </c>
      <c r="O8" s="113">
        <v>45620</v>
      </c>
      <c r="P8" s="113">
        <v>52285</v>
      </c>
      <c r="Q8" s="113">
        <v>51632</v>
      </c>
      <c r="R8" s="71"/>
      <c r="S8" s="71"/>
      <c r="T8" s="71"/>
      <c r="U8" s="71"/>
      <c r="V8" s="71"/>
      <c r="W8" s="71"/>
      <c r="X8" s="71"/>
      <c r="Y8" s="71"/>
      <c r="Z8" s="71"/>
      <c r="AA8" s="71"/>
    </row>
    <row r="9" spans="1:27" ht="15.95" customHeight="1">
      <c r="A9" s="350"/>
      <c r="B9" s="14"/>
      <c r="C9" s="61" t="s">
        <v>47</v>
      </c>
      <c r="D9" s="53"/>
      <c r="E9" s="101" t="s">
        <v>38</v>
      </c>
      <c r="F9" s="116">
        <v>23271</v>
      </c>
      <c r="G9" s="116">
        <v>22104</v>
      </c>
      <c r="H9" s="116">
        <v>2244</v>
      </c>
      <c r="I9" s="116">
        <v>2287</v>
      </c>
      <c r="J9" s="116">
        <v>1976</v>
      </c>
      <c r="K9" s="116">
        <v>1985</v>
      </c>
      <c r="L9" s="116">
        <v>50990</v>
      </c>
      <c r="M9" s="116">
        <v>51261</v>
      </c>
      <c r="N9" s="116">
        <v>45351</v>
      </c>
      <c r="O9" s="116">
        <v>45564</v>
      </c>
      <c r="P9" s="116">
        <v>52280</v>
      </c>
      <c r="Q9" s="116">
        <v>51630</v>
      </c>
      <c r="R9" s="71"/>
      <c r="S9" s="71"/>
      <c r="T9" s="71"/>
      <c r="U9" s="71"/>
      <c r="V9" s="71"/>
      <c r="W9" s="71"/>
      <c r="X9" s="71"/>
      <c r="Y9" s="71"/>
      <c r="Z9" s="71"/>
      <c r="AA9" s="71"/>
    </row>
    <row r="10" spans="1:27" ht="15.95" customHeight="1">
      <c r="A10" s="350"/>
      <c r="B10" s="11"/>
      <c r="C10" s="61" t="s">
        <v>48</v>
      </c>
      <c r="D10" s="53"/>
      <c r="E10" s="101" t="s">
        <v>39</v>
      </c>
      <c r="F10" s="116">
        <v>590</v>
      </c>
      <c r="G10" s="116">
        <v>570</v>
      </c>
      <c r="H10" s="116">
        <v>0</v>
      </c>
      <c r="I10" s="116">
        <v>0</v>
      </c>
      <c r="J10" s="120">
        <v>0</v>
      </c>
      <c r="K10" s="120">
        <v>0</v>
      </c>
      <c r="L10" s="120">
        <v>0</v>
      </c>
      <c r="M10" s="120">
        <v>0</v>
      </c>
      <c r="N10" s="116">
        <v>61</v>
      </c>
      <c r="O10" s="116">
        <v>56</v>
      </c>
      <c r="P10" s="116">
        <v>5</v>
      </c>
      <c r="Q10" s="116">
        <v>2</v>
      </c>
      <c r="R10" s="71"/>
      <c r="S10" s="71"/>
      <c r="T10" s="71"/>
      <c r="U10" s="71"/>
      <c r="V10" s="71"/>
      <c r="W10" s="71"/>
      <c r="X10" s="71"/>
      <c r="Y10" s="71"/>
      <c r="Z10" s="71"/>
      <c r="AA10" s="71"/>
    </row>
    <row r="11" spans="1:27" ht="15.95" customHeight="1">
      <c r="A11" s="350"/>
      <c r="B11" s="66" t="s">
        <v>49</v>
      </c>
      <c r="C11" s="67"/>
      <c r="D11" s="67"/>
      <c r="E11" s="103" t="s">
        <v>40</v>
      </c>
      <c r="F11" s="296">
        <v>23361.7</v>
      </c>
      <c r="G11" s="121">
        <v>23189</v>
      </c>
      <c r="H11" s="289">
        <v>2435</v>
      </c>
      <c r="I11" s="121">
        <v>2405</v>
      </c>
      <c r="J11" s="289">
        <v>1929</v>
      </c>
      <c r="K11" s="121">
        <v>1941</v>
      </c>
      <c r="L11" s="289">
        <v>41005</v>
      </c>
      <c r="M11" s="121">
        <v>41951</v>
      </c>
      <c r="N11" s="292">
        <v>34939</v>
      </c>
      <c r="O11" s="121">
        <v>33471</v>
      </c>
      <c r="P11" s="289">
        <v>48580</v>
      </c>
      <c r="Q11" s="121">
        <v>47692</v>
      </c>
      <c r="R11" s="71"/>
      <c r="S11" s="71"/>
      <c r="T11" s="71"/>
      <c r="U11" s="71"/>
      <c r="V11" s="71"/>
      <c r="W11" s="71"/>
      <c r="X11" s="71"/>
      <c r="Y11" s="71"/>
      <c r="Z11" s="71"/>
      <c r="AA11" s="71"/>
    </row>
    <row r="12" spans="1:27" ht="15.95" customHeight="1">
      <c r="A12" s="350"/>
      <c r="B12" s="8"/>
      <c r="C12" s="61" t="s">
        <v>50</v>
      </c>
      <c r="D12" s="53"/>
      <c r="E12" s="101" t="s">
        <v>41</v>
      </c>
      <c r="F12" s="116">
        <v>23362</v>
      </c>
      <c r="G12" s="116">
        <v>23189</v>
      </c>
      <c r="H12" s="289">
        <v>2435</v>
      </c>
      <c r="I12" s="121">
        <v>2405</v>
      </c>
      <c r="J12" s="289">
        <v>1929</v>
      </c>
      <c r="K12" s="121">
        <v>1941</v>
      </c>
      <c r="L12" s="289">
        <v>40970</v>
      </c>
      <c r="M12" s="121">
        <v>41951</v>
      </c>
      <c r="N12" s="116">
        <v>34833</v>
      </c>
      <c r="O12" s="116">
        <v>33377</v>
      </c>
      <c r="P12" s="116">
        <v>48513</v>
      </c>
      <c r="Q12" s="116">
        <v>47656</v>
      </c>
      <c r="R12" s="71"/>
      <c r="S12" s="71"/>
      <c r="T12" s="71"/>
      <c r="U12" s="71"/>
      <c r="V12" s="71"/>
      <c r="W12" s="71"/>
      <c r="X12" s="71"/>
      <c r="Y12" s="71"/>
      <c r="Z12" s="71"/>
      <c r="AA12" s="71"/>
    </row>
    <row r="13" spans="1:27" ht="15.95" customHeight="1">
      <c r="A13" s="350"/>
      <c r="B13" s="14"/>
      <c r="C13" s="50" t="s">
        <v>51</v>
      </c>
      <c r="D13" s="68"/>
      <c r="E13" s="104" t="s">
        <v>42</v>
      </c>
      <c r="F13" s="294">
        <v>0</v>
      </c>
      <c r="G13" s="285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35</v>
      </c>
      <c r="M13" s="120">
        <v>0</v>
      </c>
      <c r="N13" s="290">
        <v>107</v>
      </c>
      <c r="O13" s="285">
        <v>93</v>
      </c>
      <c r="P13" s="287">
        <v>67</v>
      </c>
      <c r="Q13" s="285">
        <v>36</v>
      </c>
      <c r="R13" s="71"/>
      <c r="S13" s="71"/>
      <c r="T13" s="71"/>
      <c r="U13" s="71"/>
      <c r="V13" s="71"/>
      <c r="W13" s="71"/>
      <c r="X13" s="71"/>
      <c r="Y13" s="71"/>
      <c r="Z13" s="71"/>
      <c r="AA13" s="71"/>
    </row>
    <row r="14" spans="1:27" ht="15.95" customHeight="1">
      <c r="A14" s="350"/>
      <c r="B14" s="52" t="s">
        <v>52</v>
      </c>
      <c r="C14" s="53"/>
      <c r="D14" s="53"/>
      <c r="E14" s="101" t="s">
        <v>194</v>
      </c>
      <c r="F14" s="155">
        <f>F9-F12</f>
        <v>-91</v>
      </c>
      <c r="G14" s="155">
        <f>G9-G12</f>
        <v>-1085</v>
      </c>
      <c r="H14" s="155">
        <f t="shared" ref="H14:H15" si="0">H9-H12</f>
        <v>-191</v>
      </c>
      <c r="I14" s="155">
        <f t="shared" ref="G14:Q15" si="1">I9-I12</f>
        <v>-118</v>
      </c>
      <c r="J14" s="155">
        <f t="shared" si="1"/>
        <v>47</v>
      </c>
      <c r="K14" s="155">
        <f t="shared" ref="K14:L15" si="2">K9-K12</f>
        <v>44</v>
      </c>
      <c r="L14" s="155">
        <f t="shared" si="2"/>
        <v>10020</v>
      </c>
      <c r="M14" s="155">
        <f t="shared" si="1"/>
        <v>9310</v>
      </c>
      <c r="N14" s="155">
        <f t="shared" si="1"/>
        <v>10518</v>
      </c>
      <c r="O14" s="155">
        <f t="shared" si="1"/>
        <v>12187</v>
      </c>
      <c r="P14" s="155">
        <f t="shared" si="1"/>
        <v>3767</v>
      </c>
      <c r="Q14" s="155">
        <f t="shared" si="1"/>
        <v>3974</v>
      </c>
      <c r="R14" s="71"/>
      <c r="S14" s="71"/>
      <c r="T14" s="71"/>
      <c r="U14" s="71"/>
      <c r="V14" s="71"/>
      <c r="W14" s="71"/>
      <c r="X14" s="71"/>
      <c r="Y14" s="71"/>
      <c r="Z14" s="71"/>
      <c r="AA14" s="71"/>
    </row>
    <row r="15" spans="1:27" ht="15.95" customHeight="1">
      <c r="A15" s="350"/>
      <c r="B15" s="52" t="s">
        <v>53</v>
      </c>
      <c r="C15" s="53"/>
      <c r="D15" s="53"/>
      <c r="E15" s="101" t="s">
        <v>195</v>
      </c>
      <c r="F15" s="155">
        <f t="shared" ref="F15" si="3">F10-F13</f>
        <v>590</v>
      </c>
      <c r="G15" s="155">
        <f t="shared" si="1"/>
        <v>570</v>
      </c>
      <c r="H15" s="155">
        <f t="shared" si="0"/>
        <v>0</v>
      </c>
      <c r="I15" s="155">
        <f t="shared" si="1"/>
        <v>0</v>
      </c>
      <c r="J15" s="155">
        <f t="shared" si="1"/>
        <v>0</v>
      </c>
      <c r="K15" s="155">
        <f t="shared" si="2"/>
        <v>0</v>
      </c>
      <c r="L15" s="155">
        <f t="shared" si="2"/>
        <v>-35</v>
      </c>
      <c r="M15" s="155">
        <f t="shared" si="1"/>
        <v>0</v>
      </c>
      <c r="N15" s="155">
        <f t="shared" si="1"/>
        <v>-46</v>
      </c>
      <c r="O15" s="155">
        <f t="shared" si="1"/>
        <v>-37</v>
      </c>
      <c r="P15" s="155">
        <f t="shared" si="1"/>
        <v>-62</v>
      </c>
      <c r="Q15" s="155">
        <f t="shared" si="1"/>
        <v>-34</v>
      </c>
      <c r="R15" s="71"/>
      <c r="S15" s="71"/>
      <c r="T15" s="71"/>
      <c r="U15" s="71"/>
      <c r="V15" s="71"/>
      <c r="W15" s="71"/>
      <c r="X15" s="71"/>
      <c r="Y15" s="71"/>
      <c r="Z15" s="71"/>
      <c r="AA15" s="71"/>
    </row>
    <row r="16" spans="1:27" ht="15.95" customHeight="1">
      <c r="A16" s="350"/>
      <c r="B16" s="52" t="s">
        <v>54</v>
      </c>
      <c r="C16" s="53"/>
      <c r="D16" s="53"/>
      <c r="E16" s="101" t="s">
        <v>196</v>
      </c>
      <c r="F16" s="155">
        <f t="shared" ref="F16" si="4">F8-F11</f>
        <v>499.09999999999854</v>
      </c>
      <c r="G16" s="155">
        <f t="shared" ref="G16:Q16" si="5">G8-G11</f>
        <v>-515</v>
      </c>
      <c r="H16" s="155">
        <f t="shared" si="5"/>
        <v>-191</v>
      </c>
      <c r="I16" s="155">
        <f t="shared" si="5"/>
        <v>-118</v>
      </c>
      <c r="J16" s="155">
        <f t="shared" si="5"/>
        <v>47</v>
      </c>
      <c r="K16" s="155">
        <f t="shared" ref="K16:L16" si="6">K8-K11</f>
        <v>44</v>
      </c>
      <c r="L16" s="155">
        <f t="shared" si="6"/>
        <v>9985</v>
      </c>
      <c r="M16" s="155">
        <f t="shared" si="5"/>
        <v>9310</v>
      </c>
      <c r="N16" s="155">
        <f t="shared" si="5"/>
        <v>10473</v>
      </c>
      <c r="O16" s="155">
        <f t="shared" si="5"/>
        <v>12149</v>
      </c>
      <c r="P16" s="155">
        <f t="shared" si="5"/>
        <v>3705</v>
      </c>
      <c r="Q16" s="155">
        <f t="shared" si="5"/>
        <v>3940</v>
      </c>
      <c r="R16" s="71"/>
      <c r="S16" s="71"/>
      <c r="T16" s="71"/>
      <c r="U16" s="71"/>
      <c r="V16" s="71"/>
      <c r="W16" s="71"/>
      <c r="X16" s="71"/>
      <c r="Y16" s="71"/>
      <c r="Z16" s="71"/>
      <c r="AA16" s="71"/>
    </row>
    <row r="17" spans="1:27" ht="15.95" customHeight="1">
      <c r="A17" s="350"/>
      <c r="B17" s="52" t="s">
        <v>55</v>
      </c>
      <c r="C17" s="53"/>
      <c r="D17" s="53"/>
      <c r="E17" s="43"/>
      <c r="F17" s="232">
        <v>9297</v>
      </c>
      <c r="G17" s="232">
        <v>9796</v>
      </c>
      <c r="H17" s="120">
        <v>4350</v>
      </c>
      <c r="I17" s="120">
        <v>4140</v>
      </c>
      <c r="J17" s="116">
        <v>409</v>
      </c>
      <c r="K17" s="116">
        <v>414</v>
      </c>
      <c r="L17" s="116">
        <v>218817</v>
      </c>
      <c r="M17" s="116">
        <v>228314</v>
      </c>
      <c r="N17" s="116"/>
      <c r="O17" s="116">
        <v>0</v>
      </c>
      <c r="P17" s="120">
        <v>0</v>
      </c>
      <c r="Q17" s="120"/>
      <c r="R17" s="71"/>
      <c r="S17" s="71"/>
      <c r="T17" s="71"/>
      <c r="U17" s="71"/>
      <c r="V17" s="71"/>
      <c r="W17" s="71"/>
      <c r="X17" s="71"/>
      <c r="Y17" s="71"/>
      <c r="Z17" s="71"/>
      <c r="AA17" s="71"/>
    </row>
    <row r="18" spans="1:27" ht="15.95" customHeight="1">
      <c r="A18" s="351"/>
      <c r="B18" s="59" t="s">
        <v>56</v>
      </c>
      <c r="C18" s="37"/>
      <c r="D18" s="37"/>
      <c r="E18" s="15"/>
      <c r="F18" s="156"/>
      <c r="G18" s="156"/>
      <c r="H18" s="129"/>
      <c r="I18" s="129"/>
      <c r="J18" s="129">
        <v>0</v>
      </c>
      <c r="K18" s="129">
        <v>0</v>
      </c>
      <c r="L18" s="129">
        <v>0</v>
      </c>
      <c r="M18" s="129">
        <v>0</v>
      </c>
      <c r="N18" s="129"/>
      <c r="O18" s="129">
        <v>0</v>
      </c>
      <c r="P18" s="129">
        <v>0</v>
      </c>
      <c r="Q18" s="129"/>
      <c r="R18" s="71"/>
      <c r="S18" s="71"/>
      <c r="T18" s="71"/>
      <c r="U18" s="71"/>
      <c r="V18" s="71"/>
      <c r="W18" s="71"/>
      <c r="X18" s="71"/>
      <c r="Y18" s="71"/>
      <c r="Z18" s="71"/>
      <c r="AA18" s="71"/>
    </row>
    <row r="19" spans="1:27" ht="15.95" customHeight="1">
      <c r="A19" s="350" t="s">
        <v>85</v>
      </c>
      <c r="B19" s="66" t="s">
        <v>57</v>
      </c>
      <c r="C19" s="69"/>
      <c r="D19" s="69"/>
      <c r="E19" s="105"/>
      <c r="F19" s="157">
        <v>2353</v>
      </c>
      <c r="G19" s="157">
        <v>2258</v>
      </c>
      <c r="H19" s="130">
        <v>942</v>
      </c>
      <c r="I19" s="130">
        <v>900</v>
      </c>
      <c r="J19" s="130">
        <v>1454</v>
      </c>
      <c r="K19" s="130">
        <v>1175</v>
      </c>
      <c r="L19" s="130">
        <v>8473</v>
      </c>
      <c r="M19" s="130">
        <v>8618</v>
      </c>
      <c r="N19" s="130">
        <v>5315</v>
      </c>
      <c r="O19" s="130">
        <v>7731</v>
      </c>
      <c r="P19" s="130">
        <v>18014</v>
      </c>
      <c r="Q19" s="130">
        <v>16856</v>
      </c>
      <c r="R19" s="71"/>
      <c r="S19" s="71"/>
      <c r="T19" s="71"/>
      <c r="U19" s="71"/>
      <c r="V19" s="71"/>
      <c r="W19" s="71"/>
      <c r="X19" s="71"/>
      <c r="Y19" s="71"/>
      <c r="Z19" s="71"/>
      <c r="AA19" s="71"/>
    </row>
    <row r="20" spans="1:27" ht="15.95" customHeight="1">
      <c r="A20" s="350"/>
      <c r="B20" s="13"/>
      <c r="C20" s="61" t="s">
        <v>58</v>
      </c>
      <c r="D20" s="53"/>
      <c r="E20" s="101"/>
      <c r="F20" s="155">
        <v>602</v>
      </c>
      <c r="G20" s="155">
        <v>630</v>
      </c>
      <c r="H20" s="116">
        <v>248</v>
      </c>
      <c r="I20" s="116">
        <v>231</v>
      </c>
      <c r="J20" s="116">
        <v>611</v>
      </c>
      <c r="K20" s="116">
        <v>439</v>
      </c>
      <c r="L20" s="116">
        <v>5956</v>
      </c>
      <c r="M20" s="116">
        <v>5837</v>
      </c>
      <c r="N20" s="116">
        <v>1500</v>
      </c>
      <c r="O20" s="116">
        <v>2000</v>
      </c>
      <c r="P20" s="116">
        <v>13024</v>
      </c>
      <c r="Q20" s="116">
        <v>11039</v>
      </c>
      <c r="R20" s="71"/>
      <c r="S20" s="71"/>
      <c r="T20" s="71"/>
      <c r="U20" s="71"/>
      <c r="V20" s="71"/>
      <c r="W20" s="71"/>
      <c r="X20" s="71"/>
      <c r="Y20" s="71"/>
      <c r="Z20" s="71"/>
      <c r="AA20" s="71"/>
    </row>
    <row r="21" spans="1:27" ht="15.95" customHeight="1">
      <c r="A21" s="350"/>
      <c r="B21" s="26" t="s">
        <v>59</v>
      </c>
      <c r="C21" s="67"/>
      <c r="D21" s="67"/>
      <c r="E21" s="103" t="s">
        <v>197</v>
      </c>
      <c r="F21" s="158">
        <v>2353</v>
      </c>
      <c r="G21" s="158">
        <v>2258</v>
      </c>
      <c r="H21" s="289">
        <v>942</v>
      </c>
      <c r="I21" s="121">
        <v>900</v>
      </c>
      <c r="J21" s="289">
        <v>1454</v>
      </c>
      <c r="K21" s="121">
        <v>1175</v>
      </c>
      <c r="L21" s="289">
        <v>8473</v>
      </c>
      <c r="M21" s="121">
        <v>8618</v>
      </c>
      <c r="N21" s="292">
        <v>5315</v>
      </c>
      <c r="O21" s="121">
        <v>7731</v>
      </c>
      <c r="P21" s="289">
        <v>18014</v>
      </c>
      <c r="Q21" s="121">
        <v>16856</v>
      </c>
      <c r="R21" s="71"/>
      <c r="S21" s="71"/>
      <c r="T21" s="71"/>
      <c r="U21" s="71"/>
      <c r="V21" s="71"/>
      <c r="W21" s="71"/>
      <c r="X21" s="71"/>
      <c r="Y21" s="71"/>
      <c r="Z21" s="71"/>
      <c r="AA21" s="71"/>
    </row>
    <row r="22" spans="1:27" ht="15.95" customHeight="1">
      <c r="A22" s="350"/>
      <c r="B22" s="66" t="s">
        <v>60</v>
      </c>
      <c r="C22" s="69"/>
      <c r="D22" s="69"/>
      <c r="E22" s="105" t="s">
        <v>198</v>
      </c>
      <c r="F22" s="157">
        <v>3217</v>
      </c>
      <c r="G22" s="157">
        <v>3040</v>
      </c>
      <c r="H22" s="130">
        <v>1644</v>
      </c>
      <c r="I22" s="130">
        <v>1579</v>
      </c>
      <c r="J22" s="130">
        <v>1630</v>
      </c>
      <c r="K22" s="130">
        <v>1340</v>
      </c>
      <c r="L22" s="130">
        <v>30560</v>
      </c>
      <c r="M22" s="130">
        <v>30427</v>
      </c>
      <c r="N22" s="130">
        <v>26249</v>
      </c>
      <c r="O22" s="130">
        <v>29192</v>
      </c>
      <c r="P22" s="130">
        <v>35836</v>
      </c>
      <c r="Q22" s="130">
        <v>34309</v>
      </c>
      <c r="R22" s="71"/>
      <c r="S22" s="71"/>
      <c r="T22" s="71"/>
      <c r="U22" s="71"/>
      <c r="V22" s="71"/>
      <c r="W22" s="71"/>
      <c r="X22" s="71"/>
      <c r="Y22" s="71"/>
      <c r="Z22" s="71"/>
      <c r="AA22" s="71"/>
    </row>
    <row r="23" spans="1:27" ht="15.95" customHeight="1">
      <c r="A23" s="350"/>
      <c r="B23" s="8" t="s">
        <v>61</v>
      </c>
      <c r="C23" s="50" t="s">
        <v>62</v>
      </c>
      <c r="D23" s="68"/>
      <c r="E23" s="104"/>
      <c r="F23" s="295">
        <v>2499</v>
      </c>
      <c r="G23" s="286">
        <v>2339</v>
      </c>
      <c r="H23" s="287">
        <v>1389</v>
      </c>
      <c r="I23" s="285">
        <v>1340</v>
      </c>
      <c r="J23" s="287">
        <v>171</v>
      </c>
      <c r="K23" s="285">
        <v>175</v>
      </c>
      <c r="L23" s="287">
        <v>23586</v>
      </c>
      <c r="M23" s="285">
        <v>23446</v>
      </c>
      <c r="N23" s="290">
        <v>8007</v>
      </c>
      <c r="O23" s="285">
        <v>8434</v>
      </c>
      <c r="P23" s="287">
        <v>17843</v>
      </c>
      <c r="Q23" s="285">
        <v>17544</v>
      </c>
      <c r="R23" s="71"/>
      <c r="S23" s="71"/>
      <c r="T23" s="71"/>
      <c r="U23" s="71"/>
      <c r="V23" s="71"/>
      <c r="W23" s="71"/>
      <c r="X23" s="71"/>
      <c r="Y23" s="71"/>
      <c r="Z23" s="71"/>
      <c r="AA23" s="71"/>
    </row>
    <row r="24" spans="1:27" ht="15.95" customHeight="1">
      <c r="A24" s="350"/>
      <c r="B24" s="52" t="s">
        <v>199</v>
      </c>
      <c r="C24" s="53"/>
      <c r="D24" s="53"/>
      <c r="E24" s="101" t="s">
        <v>200</v>
      </c>
      <c r="F24" s="155">
        <f>F21-F22</f>
        <v>-864</v>
      </c>
      <c r="G24" s="155">
        <f>G21-G22</f>
        <v>-782</v>
      </c>
      <c r="H24" s="155">
        <f t="shared" ref="H24" si="7">H21-H22</f>
        <v>-702</v>
      </c>
      <c r="I24" s="155">
        <f t="shared" ref="I24:Q24" si="8">I21-I22</f>
        <v>-679</v>
      </c>
      <c r="J24" s="155">
        <f t="shared" si="8"/>
        <v>-176</v>
      </c>
      <c r="K24" s="155">
        <f t="shared" ref="K24:L24" si="9">K21-K22</f>
        <v>-165</v>
      </c>
      <c r="L24" s="155">
        <f t="shared" si="9"/>
        <v>-22087</v>
      </c>
      <c r="M24" s="155">
        <f t="shared" si="8"/>
        <v>-21809</v>
      </c>
      <c r="N24" s="155">
        <f t="shared" si="8"/>
        <v>-20934</v>
      </c>
      <c r="O24" s="155">
        <f t="shared" si="8"/>
        <v>-21461</v>
      </c>
      <c r="P24" s="155">
        <f t="shared" si="8"/>
        <v>-17822</v>
      </c>
      <c r="Q24" s="155">
        <f t="shared" si="8"/>
        <v>-17453</v>
      </c>
      <c r="R24" s="71"/>
      <c r="S24" s="71"/>
      <c r="T24" s="71"/>
      <c r="U24" s="71"/>
      <c r="V24" s="71"/>
      <c r="W24" s="71"/>
      <c r="X24" s="71"/>
      <c r="Y24" s="71"/>
      <c r="Z24" s="71"/>
      <c r="AA24" s="71"/>
    </row>
    <row r="25" spans="1:27" ht="15.95" customHeight="1">
      <c r="A25" s="350"/>
      <c r="B25" s="112" t="s">
        <v>63</v>
      </c>
      <c r="C25" s="68"/>
      <c r="D25" s="68"/>
      <c r="E25" s="352" t="s">
        <v>201</v>
      </c>
      <c r="F25" s="328">
        <v>864</v>
      </c>
      <c r="G25" s="328">
        <v>782</v>
      </c>
      <c r="H25" s="323">
        <v>702</v>
      </c>
      <c r="I25" s="323">
        <v>679</v>
      </c>
      <c r="J25" s="323">
        <v>176</v>
      </c>
      <c r="K25" s="323">
        <v>165</v>
      </c>
      <c r="L25" s="323">
        <v>22087</v>
      </c>
      <c r="M25" s="323">
        <v>21809</v>
      </c>
      <c r="N25" s="323">
        <v>20934</v>
      </c>
      <c r="O25" s="323">
        <v>21461</v>
      </c>
      <c r="P25" s="323">
        <v>17822</v>
      </c>
      <c r="Q25" s="323">
        <v>17453</v>
      </c>
      <c r="R25" s="71"/>
      <c r="S25" s="71"/>
      <c r="T25" s="71"/>
      <c r="U25" s="71"/>
      <c r="V25" s="71"/>
      <c r="W25" s="71"/>
      <c r="X25" s="71"/>
      <c r="Y25" s="71"/>
      <c r="Z25" s="71"/>
      <c r="AA25" s="71"/>
    </row>
    <row r="26" spans="1:27" ht="15.95" customHeight="1">
      <c r="A26" s="350"/>
      <c r="B26" s="26" t="s">
        <v>64</v>
      </c>
      <c r="C26" s="67"/>
      <c r="D26" s="67"/>
      <c r="E26" s="353"/>
      <c r="F26" s="329"/>
      <c r="G26" s="329"/>
      <c r="H26" s="324"/>
      <c r="I26" s="324"/>
      <c r="J26" s="324"/>
      <c r="K26" s="324"/>
      <c r="L26" s="324"/>
      <c r="M26" s="324"/>
      <c r="N26" s="324"/>
      <c r="O26" s="324"/>
      <c r="P26" s="325"/>
      <c r="Q26" s="324"/>
      <c r="R26" s="71"/>
      <c r="S26" s="71"/>
      <c r="T26" s="71"/>
      <c r="U26" s="71"/>
      <c r="V26" s="71"/>
      <c r="W26" s="71"/>
      <c r="X26" s="71"/>
      <c r="Y26" s="71"/>
      <c r="Z26" s="71"/>
      <c r="AA26" s="71"/>
    </row>
    <row r="27" spans="1:27" ht="15.95" customHeight="1">
      <c r="A27" s="351"/>
      <c r="B27" s="59" t="s">
        <v>202</v>
      </c>
      <c r="C27" s="37"/>
      <c r="D27" s="37"/>
      <c r="E27" s="106" t="s">
        <v>203</v>
      </c>
      <c r="F27" s="159">
        <f t="shared" ref="F27" si="10">F24+F25</f>
        <v>0</v>
      </c>
      <c r="G27" s="159">
        <f t="shared" ref="G27:Q27" si="11">G24+G25</f>
        <v>0</v>
      </c>
      <c r="H27" s="159">
        <f t="shared" si="11"/>
        <v>0</v>
      </c>
      <c r="I27" s="159">
        <f t="shared" si="11"/>
        <v>0</v>
      </c>
      <c r="J27" s="159">
        <f t="shared" si="11"/>
        <v>0</v>
      </c>
      <c r="K27" s="159">
        <f t="shared" ref="K27:L27" si="12">K24+K25</f>
        <v>0</v>
      </c>
      <c r="L27" s="159">
        <f t="shared" si="12"/>
        <v>0</v>
      </c>
      <c r="M27" s="159">
        <f t="shared" si="11"/>
        <v>0</v>
      </c>
      <c r="N27" s="159">
        <f t="shared" si="11"/>
        <v>0</v>
      </c>
      <c r="O27" s="159">
        <f t="shared" si="11"/>
        <v>0</v>
      </c>
      <c r="P27" s="159">
        <f t="shared" si="11"/>
        <v>0</v>
      </c>
      <c r="Q27" s="159">
        <f t="shared" si="11"/>
        <v>0</v>
      </c>
      <c r="R27" s="71"/>
      <c r="S27" s="71"/>
      <c r="T27" s="71"/>
      <c r="U27" s="71"/>
      <c r="V27" s="71"/>
      <c r="W27" s="71"/>
      <c r="X27" s="71"/>
      <c r="Y27" s="71"/>
      <c r="Z27" s="71"/>
      <c r="AA27" s="71"/>
    </row>
    <row r="28" spans="1:27" ht="15.95" customHeight="1">
      <c r="A28" s="27"/>
      <c r="F28" s="71"/>
      <c r="G28" s="71"/>
      <c r="H28" s="71"/>
      <c r="I28" s="71"/>
      <c r="J28" s="71"/>
      <c r="K28" s="71"/>
      <c r="L28" s="71"/>
      <c r="M28" s="71"/>
      <c r="N28" s="72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</row>
    <row r="29" spans="1:27" ht="15.95" customHeight="1">
      <c r="A29" s="37"/>
      <c r="F29" s="71"/>
      <c r="G29" s="71"/>
      <c r="H29" s="71"/>
      <c r="I29" s="71"/>
      <c r="J29" s="73"/>
      <c r="K29" s="73"/>
      <c r="L29" s="73"/>
      <c r="M29" s="73"/>
      <c r="N29" s="72"/>
      <c r="O29" s="71"/>
      <c r="P29" s="71"/>
      <c r="Q29" s="73" t="s">
        <v>204</v>
      </c>
      <c r="R29" s="71"/>
      <c r="S29" s="71"/>
      <c r="T29" s="71"/>
      <c r="U29" s="71"/>
      <c r="V29" s="71"/>
      <c r="W29" s="71"/>
      <c r="X29" s="71"/>
      <c r="Y29" s="71"/>
      <c r="Z29" s="71"/>
      <c r="AA29" s="73"/>
    </row>
    <row r="30" spans="1:27" ht="15.95" customHeight="1">
      <c r="A30" s="338" t="s">
        <v>65</v>
      </c>
      <c r="B30" s="339"/>
      <c r="C30" s="339"/>
      <c r="D30" s="339"/>
      <c r="E30" s="340"/>
      <c r="F30" s="318"/>
      <c r="G30" s="319"/>
      <c r="H30" s="318"/>
      <c r="I30" s="319"/>
      <c r="J30" s="318"/>
      <c r="K30" s="319"/>
      <c r="L30" s="318"/>
      <c r="M30" s="319"/>
      <c r="N30" s="318"/>
      <c r="O30" s="319"/>
      <c r="P30" s="318"/>
      <c r="Q30" s="319"/>
      <c r="R30" s="143"/>
      <c r="S30" s="72"/>
      <c r="T30" s="143"/>
      <c r="U30" s="72"/>
      <c r="V30" s="143"/>
      <c r="W30" s="72"/>
      <c r="X30" s="143"/>
      <c r="Y30" s="72"/>
      <c r="Z30" s="143"/>
      <c r="AA30" s="72"/>
    </row>
    <row r="31" spans="1:27" ht="15.95" customHeight="1">
      <c r="A31" s="341"/>
      <c r="B31" s="342"/>
      <c r="C31" s="342"/>
      <c r="D31" s="342"/>
      <c r="E31" s="343"/>
      <c r="F31" s="172" t="s">
        <v>284</v>
      </c>
      <c r="G31" s="51" t="s">
        <v>1</v>
      </c>
      <c r="H31" s="172" t="s">
        <v>284</v>
      </c>
      <c r="I31" s="51" t="s">
        <v>1</v>
      </c>
      <c r="J31" s="172" t="s">
        <v>284</v>
      </c>
      <c r="K31" s="51" t="s">
        <v>1</v>
      </c>
      <c r="L31" s="172" t="s">
        <v>284</v>
      </c>
      <c r="M31" s="51" t="s">
        <v>1</v>
      </c>
      <c r="N31" s="172" t="s">
        <v>284</v>
      </c>
      <c r="O31" s="51" t="s">
        <v>1</v>
      </c>
      <c r="P31" s="172" t="s">
        <v>284</v>
      </c>
      <c r="Q31" s="231" t="s">
        <v>1</v>
      </c>
      <c r="R31" s="141"/>
      <c r="S31" s="141"/>
      <c r="T31" s="141"/>
      <c r="U31" s="141"/>
      <c r="V31" s="141"/>
      <c r="W31" s="141"/>
      <c r="X31" s="141"/>
      <c r="Y31" s="141"/>
      <c r="Z31" s="141"/>
      <c r="AA31" s="141"/>
    </row>
    <row r="32" spans="1:27" ht="15.95" customHeight="1">
      <c r="A32" s="330" t="s">
        <v>86</v>
      </c>
      <c r="B32" s="47" t="s">
        <v>46</v>
      </c>
      <c r="C32" s="48"/>
      <c r="D32" s="48"/>
      <c r="E32" s="16" t="s">
        <v>37</v>
      </c>
      <c r="F32" s="130"/>
      <c r="G32" s="131"/>
      <c r="H32" s="113"/>
      <c r="I32" s="114"/>
      <c r="J32" s="113"/>
      <c r="K32" s="115"/>
      <c r="L32" s="113"/>
      <c r="M32" s="115"/>
      <c r="N32" s="130"/>
      <c r="O32" s="131"/>
      <c r="P32" s="113"/>
      <c r="Q32" s="149"/>
      <c r="R32" s="131"/>
      <c r="S32" s="131"/>
      <c r="T32" s="131"/>
      <c r="U32" s="131"/>
      <c r="V32" s="142"/>
      <c r="W32" s="142"/>
      <c r="X32" s="131"/>
      <c r="Y32" s="131"/>
      <c r="Z32" s="142"/>
      <c r="AA32" s="142"/>
    </row>
    <row r="33" spans="1:27" ht="15.95" customHeight="1">
      <c r="A33" s="331"/>
      <c r="B33" s="14"/>
      <c r="C33" s="50" t="s">
        <v>66</v>
      </c>
      <c r="D33" s="68"/>
      <c r="E33" s="108"/>
      <c r="F33" s="124"/>
      <c r="G33" s="125"/>
      <c r="H33" s="124"/>
      <c r="I33" s="126"/>
      <c r="J33" s="285"/>
      <c r="K33" s="127"/>
      <c r="L33" s="124"/>
      <c r="M33" s="127"/>
      <c r="N33" s="124"/>
      <c r="O33" s="125"/>
      <c r="P33" s="124"/>
      <c r="Q33" s="134"/>
      <c r="R33" s="131"/>
      <c r="S33" s="131"/>
      <c r="T33" s="131"/>
      <c r="U33" s="131"/>
      <c r="V33" s="142"/>
      <c r="W33" s="142"/>
      <c r="X33" s="131"/>
      <c r="Y33" s="131"/>
      <c r="Z33" s="142"/>
      <c r="AA33" s="142"/>
    </row>
    <row r="34" spans="1:27" ht="15.95" customHeight="1">
      <c r="A34" s="331"/>
      <c r="B34" s="14"/>
      <c r="C34" s="12"/>
      <c r="D34" s="61" t="s">
        <v>67</v>
      </c>
      <c r="E34" s="102"/>
      <c r="F34" s="116"/>
      <c r="G34" s="117"/>
      <c r="H34" s="116"/>
      <c r="I34" s="118"/>
      <c r="J34" s="116"/>
      <c r="K34" s="119"/>
      <c r="L34" s="116"/>
      <c r="M34" s="119"/>
      <c r="N34" s="116"/>
      <c r="O34" s="117"/>
      <c r="P34" s="116"/>
      <c r="Q34" s="145"/>
      <c r="R34" s="131"/>
      <c r="S34" s="131"/>
      <c r="T34" s="131"/>
      <c r="U34" s="131"/>
      <c r="V34" s="142"/>
      <c r="W34" s="142"/>
      <c r="X34" s="131"/>
      <c r="Y34" s="131"/>
      <c r="Z34" s="142"/>
      <c r="AA34" s="142"/>
    </row>
    <row r="35" spans="1:27" ht="15.95" customHeight="1">
      <c r="A35" s="331"/>
      <c r="B35" s="11"/>
      <c r="C35" s="31" t="s">
        <v>68</v>
      </c>
      <c r="D35" s="67"/>
      <c r="E35" s="109"/>
      <c r="F35" s="121"/>
      <c r="G35" s="122"/>
      <c r="H35" s="121"/>
      <c r="I35" s="123"/>
      <c r="J35" s="139"/>
      <c r="K35" s="140"/>
      <c r="L35" s="139"/>
      <c r="M35" s="140"/>
      <c r="N35" s="121"/>
      <c r="O35" s="122"/>
      <c r="P35" s="121"/>
      <c r="Q35" s="144"/>
      <c r="R35" s="131"/>
      <c r="S35" s="131"/>
      <c r="T35" s="131"/>
      <c r="U35" s="131"/>
      <c r="V35" s="142"/>
      <c r="W35" s="142"/>
      <c r="X35" s="131"/>
      <c r="Y35" s="131"/>
      <c r="Z35" s="142"/>
      <c r="AA35" s="142"/>
    </row>
    <row r="36" spans="1:27" ht="15.95" customHeight="1">
      <c r="A36" s="331"/>
      <c r="B36" s="66" t="s">
        <v>49</v>
      </c>
      <c r="C36" s="69"/>
      <c r="D36" s="69"/>
      <c r="E36" s="16" t="s">
        <v>38</v>
      </c>
      <c r="F36" s="130"/>
      <c r="G36" s="131"/>
      <c r="H36" s="130"/>
      <c r="I36" s="132"/>
      <c r="J36" s="130"/>
      <c r="K36" s="133"/>
      <c r="L36" s="130"/>
      <c r="M36" s="133"/>
      <c r="N36" s="130"/>
      <c r="O36" s="131"/>
      <c r="P36" s="130"/>
      <c r="Q36" s="150"/>
      <c r="R36" s="131"/>
      <c r="S36" s="131"/>
      <c r="T36" s="131"/>
      <c r="U36" s="131"/>
      <c r="V36" s="131"/>
      <c r="W36" s="131"/>
      <c r="X36" s="131"/>
      <c r="Y36" s="131"/>
      <c r="Z36" s="142"/>
      <c r="AA36" s="142"/>
    </row>
    <row r="37" spans="1:27" ht="15.95" customHeight="1">
      <c r="A37" s="331"/>
      <c r="B37" s="14"/>
      <c r="C37" s="61" t="s">
        <v>69</v>
      </c>
      <c r="D37" s="53"/>
      <c r="E37" s="102"/>
      <c r="F37" s="116"/>
      <c r="G37" s="117"/>
      <c r="H37" s="116"/>
      <c r="I37" s="118"/>
      <c r="J37" s="116"/>
      <c r="K37" s="119"/>
      <c r="L37" s="116"/>
      <c r="M37" s="119"/>
      <c r="N37" s="116"/>
      <c r="O37" s="117"/>
      <c r="P37" s="116"/>
      <c r="Q37" s="145"/>
      <c r="R37" s="131"/>
      <c r="S37" s="131"/>
      <c r="T37" s="131"/>
      <c r="U37" s="131"/>
      <c r="V37" s="131"/>
      <c r="W37" s="131"/>
      <c r="X37" s="131"/>
      <c r="Y37" s="131"/>
      <c r="Z37" s="142"/>
      <c r="AA37" s="142"/>
    </row>
    <row r="38" spans="1:27" ht="15.95" customHeight="1">
      <c r="A38" s="331"/>
      <c r="B38" s="11"/>
      <c r="C38" s="61" t="s">
        <v>70</v>
      </c>
      <c r="D38" s="53"/>
      <c r="E38" s="102"/>
      <c r="F38" s="155"/>
      <c r="G38" s="145"/>
      <c r="H38" s="116"/>
      <c r="I38" s="118"/>
      <c r="J38" s="116"/>
      <c r="K38" s="140"/>
      <c r="L38" s="116"/>
      <c r="M38" s="140"/>
      <c r="N38" s="116"/>
      <c r="O38" s="117"/>
      <c r="P38" s="116"/>
      <c r="Q38" s="145"/>
      <c r="R38" s="131"/>
      <c r="S38" s="131"/>
      <c r="T38" s="142"/>
      <c r="U38" s="142"/>
      <c r="V38" s="131"/>
      <c r="W38" s="131"/>
      <c r="X38" s="131"/>
      <c r="Y38" s="131"/>
      <c r="Z38" s="142"/>
      <c r="AA38" s="142"/>
    </row>
    <row r="39" spans="1:27" ht="15.95" customHeight="1">
      <c r="A39" s="332"/>
      <c r="B39" s="6" t="s">
        <v>71</v>
      </c>
      <c r="C39" s="7"/>
      <c r="D39" s="7"/>
      <c r="E39" s="110" t="s">
        <v>205</v>
      </c>
      <c r="F39" s="159">
        <f t="shared" ref="F39:Q39" si="13">F32-F36</f>
        <v>0</v>
      </c>
      <c r="G39" s="146">
        <f t="shared" si="13"/>
        <v>0</v>
      </c>
      <c r="H39" s="159">
        <f t="shared" si="13"/>
        <v>0</v>
      </c>
      <c r="I39" s="146">
        <f t="shared" si="13"/>
        <v>0</v>
      </c>
      <c r="J39" s="159">
        <f t="shared" ref="J39:K39" si="14">J32-J36</f>
        <v>0</v>
      </c>
      <c r="K39" s="146">
        <f t="shared" si="14"/>
        <v>0</v>
      </c>
      <c r="L39" s="159">
        <f t="shared" si="13"/>
        <v>0</v>
      </c>
      <c r="M39" s="146">
        <f t="shared" si="13"/>
        <v>0</v>
      </c>
      <c r="N39" s="159">
        <f t="shared" si="13"/>
        <v>0</v>
      </c>
      <c r="O39" s="146">
        <f t="shared" si="13"/>
        <v>0</v>
      </c>
      <c r="P39" s="159">
        <f t="shared" si="13"/>
        <v>0</v>
      </c>
      <c r="Q39" s="146">
        <f t="shared" si="13"/>
        <v>0</v>
      </c>
      <c r="R39" s="131"/>
      <c r="S39" s="131"/>
      <c r="T39" s="131"/>
      <c r="U39" s="131"/>
      <c r="V39" s="131"/>
      <c r="W39" s="131"/>
      <c r="X39" s="131"/>
      <c r="Y39" s="131"/>
      <c r="Z39" s="142"/>
      <c r="AA39" s="142"/>
    </row>
    <row r="40" spans="1:27" ht="15.95" customHeight="1">
      <c r="A40" s="330" t="s">
        <v>87</v>
      </c>
      <c r="B40" s="66" t="s">
        <v>72</v>
      </c>
      <c r="C40" s="69"/>
      <c r="D40" s="69"/>
      <c r="E40" s="16" t="s">
        <v>40</v>
      </c>
      <c r="F40" s="157"/>
      <c r="G40" s="150"/>
      <c r="H40" s="130"/>
      <c r="I40" s="132"/>
      <c r="J40" s="130"/>
      <c r="K40" s="133"/>
      <c r="L40" s="130"/>
      <c r="M40" s="133"/>
      <c r="N40" s="130"/>
      <c r="O40" s="131"/>
      <c r="P40" s="130"/>
      <c r="Q40" s="150"/>
      <c r="R40" s="131"/>
      <c r="S40" s="131"/>
      <c r="T40" s="131"/>
      <c r="U40" s="131"/>
      <c r="V40" s="142"/>
      <c r="W40" s="142"/>
      <c r="X40" s="142"/>
      <c r="Y40" s="142"/>
      <c r="Z40" s="131"/>
      <c r="AA40" s="131"/>
    </row>
    <row r="41" spans="1:27" ht="15.95" customHeight="1">
      <c r="A41" s="333"/>
      <c r="B41" s="11"/>
      <c r="C41" s="61" t="s">
        <v>73</v>
      </c>
      <c r="D41" s="53"/>
      <c r="E41" s="102"/>
      <c r="F41" s="161"/>
      <c r="G41" s="163"/>
      <c r="H41" s="139"/>
      <c r="I41" s="140"/>
      <c r="J41" s="116"/>
      <c r="K41" s="119"/>
      <c r="L41" s="116"/>
      <c r="M41" s="119"/>
      <c r="N41" s="116"/>
      <c r="O41" s="117"/>
      <c r="P41" s="116"/>
      <c r="Q41" s="145"/>
      <c r="R41" s="142"/>
      <c r="S41" s="142"/>
      <c r="T41" s="142"/>
      <c r="U41" s="142"/>
      <c r="V41" s="142"/>
      <c r="W41" s="142"/>
      <c r="X41" s="142"/>
      <c r="Y41" s="142"/>
      <c r="Z41" s="131"/>
      <c r="AA41" s="131"/>
    </row>
    <row r="42" spans="1:27" ht="15.95" customHeight="1">
      <c r="A42" s="333"/>
      <c r="B42" s="66" t="s">
        <v>60</v>
      </c>
      <c r="C42" s="69"/>
      <c r="D42" s="69"/>
      <c r="E42" s="16" t="s">
        <v>41</v>
      </c>
      <c r="F42" s="157"/>
      <c r="G42" s="150"/>
      <c r="H42" s="130"/>
      <c r="I42" s="132"/>
      <c r="J42" s="130"/>
      <c r="K42" s="133"/>
      <c r="L42" s="130"/>
      <c r="M42" s="133"/>
      <c r="N42" s="130"/>
      <c r="O42" s="131"/>
      <c r="P42" s="130"/>
      <c r="Q42" s="150"/>
      <c r="R42" s="131"/>
      <c r="S42" s="131"/>
      <c r="T42" s="131"/>
      <c r="U42" s="131"/>
      <c r="V42" s="142"/>
      <c r="W42" s="142"/>
      <c r="X42" s="131"/>
      <c r="Y42" s="131"/>
      <c r="Z42" s="131"/>
      <c r="AA42" s="131"/>
    </row>
    <row r="43" spans="1:27" ht="15.95" customHeight="1">
      <c r="A43" s="333"/>
      <c r="B43" s="11"/>
      <c r="C43" s="61" t="s">
        <v>74</v>
      </c>
      <c r="D43" s="53"/>
      <c r="E43" s="102"/>
      <c r="F43" s="155"/>
      <c r="G43" s="145"/>
      <c r="H43" s="116"/>
      <c r="I43" s="118"/>
      <c r="J43" s="139"/>
      <c r="K43" s="140"/>
      <c r="L43" s="139"/>
      <c r="M43" s="140"/>
      <c r="N43" s="116"/>
      <c r="O43" s="117"/>
      <c r="P43" s="116"/>
      <c r="Q43" s="145"/>
      <c r="R43" s="131"/>
      <c r="S43" s="131"/>
      <c r="T43" s="142"/>
      <c r="U43" s="131"/>
      <c r="V43" s="142"/>
      <c r="W43" s="142"/>
      <c r="X43" s="131"/>
      <c r="Y43" s="131"/>
      <c r="Z43" s="142"/>
      <c r="AA43" s="142"/>
    </row>
    <row r="44" spans="1:27" ht="15.95" customHeight="1">
      <c r="A44" s="334"/>
      <c r="B44" s="59" t="s">
        <v>71</v>
      </c>
      <c r="C44" s="37"/>
      <c r="D44" s="37"/>
      <c r="E44" s="110" t="s">
        <v>206</v>
      </c>
      <c r="F44" s="156">
        <f t="shared" ref="F44:Q44" si="15">F40-F42</f>
        <v>0</v>
      </c>
      <c r="G44" s="160">
        <f t="shared" si="15"/>
        <v>0</v>
      </c>
      <c r="H44" s="156">
        <f t="shared" si="15"/>
        <v>0</v>
      </c>
      <c r="I44" s="160">
        <f t="shared" si="15"/>
        <v>0</v>
      </c>
      <c r="J44" s="156">
        <f t="shared" ref="J44:K44" si="16">J40-J42</f>
        <v>0</v>
      </c>
      <c r="K44" s="160">
        <f t="shared" si="16"/>
        <v>0</v>
      </c>
      <c r="L44" s="156">
        <f t="shared" si="15"/>
        <v>0</v>
      </c>
      <c r="M44" s="160">
        <f t="shared" si="15"/>
        <v>0</v>
      </c>
      <c r="N44" s="156">
        <f t="shared" si="15"/>
        <v>0</v>
      </c>
      <c r="O44" s="160">
        <f t="shared" si="15"/>
        <v>0</v>
      </c>
      <c r="P44" s="156">
        <f t="shared" si="15"/>
        <v>0</v>
      </c>
      <c r="Q44" s="160">
        <f t="shared" si="15"/>
        <v>0</v>
      </c>
      <c r="R44" s="142"/>
      <c r="S44" s="142"/>
      <c r="T44" s="131"/>
      <c r="U44" s="131"/>
      <c r="V44" s="142"/>
      <c r="W44" s="142"/>
      <c r="X44" s="131"/>
      <c r="Y44" s="131"/>
      <c r="Z44" s="131"/>
      <c r="AA44" s="131"/>
    </row>
    <row r="45" spans="1:27" ht="15.95" customHeight="1">
      <c r="A45" s="335" t="s">
        <v>79</v>
      </c>
      <c r="B45" s="20" t="s">
        <v>75</v>
      </c>
      <c r="C45" s="9"/>
      <c r="D45" s="9"/>
      <c r="E45" s="111" t="s">
        <v>207</v>
      </c>
      <c r="F45" s="162">
        <f t="shared" ref="F45:Q45" si="17">F39+F44</f>
        <v>0</v>
      </c>
      <c r="G45" s="147">
        <f t="shared" si="17"/>
        <v>0</v>
      </c>
      <c r="H45" s="162">
        <f t="shared" si="17"/>
        <v>0</v>
      </c>
      <c r="I45" s="147">
        <f t="shared" si="17"/>
        <v>0</v>
      </c>
      <c r="J45" s="162">
        <f t="shared" ref="J45:K45" si="18">J39+J44</f>
        <v>0</v>
      </c>
      <c r="K45" s="147">
        <f t="shared" si="18"/>
        <v>0</v>
      </c>
      <c r="L45" s="162">
        <f t="shared" si="17"/>
        <v>0</v>
      </c>
      <c r="M45" s="147">
        <f t="shared" si="17"/>
        <v>0</v>
      </c>
      <c r="N45" s="162">
        <f t="shared" si="17"/>
        <v>0</v>
      </c>
      <c r="O45" s="147">
        <f t="shared" si="17"/>
        <v>0</v>
      </c>
      <c r="P45" s="162">
        <f t="shared" si="17"/>
        <v>0</v>
      </c>
      <c r="Q45" s="147">
        <f t="shared" si="17"/>
        <v>0</v>
      </c>
      <c r="R45" s="131"/>
      <c r="S45" s="131"/>
      <c r="T45" s="131"/>
      <c r="U45" s="131"/>
      <c r="V45" s="131"/>
      <c r="W45" s="131"/>
      <c r="X45" s="131"/>
      <c r="Y45" s="131"/>
      <c r="Z45" s="131"/>
      <c r="AA45" s="131"/>
    </row>
    <row r="46" spans="1:27" ht="15.95" customHeight="1">
      <c r="A46" s="336"/>
      <c r="B46" s="52" t="s">
        <v>76</v>
      </c>
      <c r="C46" s="53"/>
      <c r="D46" s="53"/>
      <c r="E46" s="53"/>
      <c r="F46" s="161"/>
      <c r="G46" s="163"/>
      <c r="H46" s="139"/>
      <c r="I46" s="140"/>
      <c r="J46" s="139"/>
      <c r="K46" s="140"/>
      <c r="L46" s="139"/>
      <c r="M46" s="140"/>
      <c r="N46" s="116"/>
      <c r="O46" s="117"/>
      <c r="P46" s="139"/>
      <c r="Q46" s="128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ht="15.95" customHeight="1">
      <c r="A47" s="336"/>
      <c r="B47" s="52" t="s">
        <v>77</v>
      </c>
      <c r="C47" s="53"/>
      <c r="D47" s="53"/>
      <c r="E47" s="53"/>
      <c r="F47" s="116"/>
      <c r="G47" s="117"/>
      <c r="H47" s="116"/>
      <c r="I47" s="118"/>
      <c r="J47" s="116"/>
      <c r="K47" s="119"/>
      <c r="L47" s="116"/>
      <c r="M47" s="119"/>
      <c r="N47" s="116"/>
      <c r="O47" s="117"/>
      <c r="P47" s="116"/>
      <c r="Q47" s="145"/>
      <c r="R47" s="131"/>
      <c r="S47" s="131"/>
      <c r="T47" s="131"/>
      <c r="U47" s="131"/>
      <c r="V47" s="131"/>
      <c r="W47" s="131"/>
      <c r="X47" s="131"/>
      <c r="Y47" s="131"/>
      <c r="Z47" s="131"/>
      <c r="AA47" s="131"/>
    </row>
    <row r="48" spans="1:27" ht="15.95" customHeight="1">
      <c r="A48" s="337"/>
      <c r="B48" s="59" t="s">
        <v>78</v>
      </c>
      <c r="C48" s="37"/>
      <c r="D48" s="37"/>
      <c r="E48" s="37"/>
      <c r="F48" s="135"/>
      <c r="G48" s="136"/>
      <c r="H48" s="135"/>
      <c r="I48" s="137"/>
      <c r="J48" s="135"/>
      <c r="K48" s="138"/>
      <c r="L48" s="135"/>
      <c r="M48" s="138"/>
      <c r="N48" s="135"/>
      <c r="O48" s="136"/>
      <c r="P48" s="135"/>
      <c r="Q48" s="146"/>
      <c r="R48" s="131"/>
      <c r="S48" s="131"/>
      <c r="T48" s="131"/>
      <c r="U48" s="131"/>
      <c r="V48" s="131"/>
      <c r="W48" s="131"/>
      <c r="X48" s="131"/>
      <c r="Y48" s="131"/>
      <c r="Z48" s="131"/>
      <c r="AA48" s="131"/>
    </row>
    <row r="49" spans="1:17" ht="15.95" customHeight="1">
      <c r="A49" s="27" t="s">
        <v>208</v>
      </c>
      <c r="Q49" s="5"/>
    </row>
    <row r="50" spans="1:17" ht="15.95" customHeight="1">
      <c r="A50" s="27"/>
      <c r="Q50" s="14"/>
    </row>
  </sheetData>
  <mergeCells count="32">
    <mergeCell ref="P6:Q6"/>
    <mergeCell ref="A8:A18"/>
    <mergeCell ref="J30:K30"/>
    <mergeCell ref="L6:M6"/>
    <mergeCell ref="M25:M26"/>
    <mergeCell ref="N25:N26"/>
    <mergeCell ref="O25:O26"/>
    <mergeCell ref="A6:E7"/>
    <mergeCell ref="F6:G6"/>
    <mergeCell ref="J6:K6"/>
    <mergeCell ref="J25:J26"/>
    <mergeCell ref="K25:K26"/>
    <mergeCell ref="F25:F26"/>
    <mergeCell ref="G25:G26"/>
    <mergeCell ref="H25:H26"/>
    <mergeCell ref="H6:I6"/>
    <mergeCell ref="A32:A39"/>
    <mergeCell ref="A40:A44"/>
    <mergeCell ref="A45:A48"/>
    <mergeCell ref="N6:O6"/>
    <mergeCell ref="Q25:Q26"/>
    <mergeCell ref="A30:E31"/>
    <mergeCell ref="F30:G30"/>
    <mergeCell ref="H30:I30"/>
    <mergeCell ref="L30:M30"/>
    <mergeCell ref="N30:O30"/>
    <mergeCell ref="P30:Q30"/>
    <mergeCell ref="A19:A27"/>
    <mergeCell ref="E25:E26"/>
    <mergeCell ref="P25:P26"/>
    <mergeCell ref="L25:L26"/>
    <mergeCell ref="I25:I26"/>
  </mergeCells>
  <phoneticPr fontId="15"/>
  <printOptions horizontalCentered="1" gridLinesSet="0"/>
  <pageMargins left="0.78740157480314965" right="0.35433070866141736" top="0.27559055118110237" bottom="0.23622047244094491" header="0.19685039370078741" footer="0.19685039370078741"/>
  <pageSetup paperSize="9" scale="67" firstPageNumber="3" orientation="landscape" useFirstPageNumber="1" horizontalDpi="4294967292" r:id="rId1"/>
  <headerFooter alignWithMargins="0">
    <oddHeader>&amp;R&amp;"明朝,斜体"&amp;9指定都市－4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view="pageBreakPreview" zoomScale="85" zoomScaleNormal="100" zoomScaleSheetLayoutView="85" workbookViewId="0">
      <pane xSplit="4" ySplit="7" topLeftCell="E26" activePane="bottomRight" state="frozen"/>
      <selection activeCell="G46" sqref="G46"/>
      <selection pane="topRight" activeCell="G46" sqref="G46"/>
      <selection pane="bottomLeft" activeCell="G46" sqref="G46"/>
      <selection pane="bottomRight" activeCell="L13" sqref="L13"/>
    </sheetView>
  </sheetViews>
  <sheetFormatPr defaultRowHeight="13.5"/>
  <cols>
    <col min="1" max="2" width="3.625" style="1" customWidth="1"/>
    <col min="3" max="3" width="21.375" style="1" customWidth="1"/>
    <col min="4" max="4" width="20" style="1" customWidth="1"/>
    <col min="5" max="14" width="12.625" style="1" customWidth="1"/>
    <col min="15" max="16384" width="9" style="1"/>
  </cols>
  <sheetData>
    <row r="1" spans="1:14" ht="33.950000000000003" customHeight="1">
      <c r="A1" s="179" t="s">
        <v>0</v>
      </c>
      <c r="B1" s="179"/>
      <c r="C1" s="233"/>
      <c r="D1" s="234"/>
    </row>
    <row r="3" spans="1:14" ht="15" customHeight="1">
      <c r="A3" s="45" t="s">
        <v>209</v>
      </c>
      <c r="B3" s="45"/>
      <c r="C3" s="45"/>
      <c r="D3" s="45"/>
      <c r="E3" s="45"/>
      <c r="F3" s="45"/>
      <c r="I3" s="45"/>
      <c r="J3" s="45"/>
    </row>
    <row r="4" spans="1:14" ht="15" customHeight="1">
      <c r="A4" s="45"/>
      <c r="B4" s="45"/>
      <c r="C4" s="45"/>
      <c r="D4" s="45"/>
      <c r="E4" s="45"/>
      <c r="F4" s="45"/>
      <c r="I4" s="45"/>
      <c r="J4" s="45"/>
    </row>
    <row r="5" spans="1:14" ht="15" customHeight="1">
      <c r="A5" s="235"/>
      <c r="B5" s="235" t="s">
        <v>285</v>
      </c>
      <c r="C5" s="235"/>
      <c r="D5" s="235"/>
      <c r="H5" s="46"/>
      <c r="L5" s="46"/>
      <c r="N5" s="46" t="s">
        <v>210</v>
      </c>
    </row>
    <row r="6" spans="1:14" ht="15" customHeight="1">
      <c r="A6" s="236"/>
      <c r="B6" s="237"/>
      <c r="C6" s="237"/>
      <c r="D6" s="237"/>
      <c r="E6" s="357" t="s">
        <v>300</v>
      </c>
      <c r="F6" s="358"/>
      <c r="G6" s="359" t="s">
        <v>301</v>
      </c>
      <c r="H6" s="360"/>
      <c r="I6" s="238" t="s">
        <v>302</v>
      </c>
      <c r="J6" s="239"/>
      <c r="K6" s="359"/>
      <c r="L6" s="360"/>
      <c r="M6" s="359"/>
      <c r="N6" s="360"/>
    </row>
    <row r="7" spans="1:14" ht="15" customHeight="1">
      <c r="A7" s="240"/>
      <c r="B7" s="241"/>
      <c r="C7" s="241"/>
      <c r="D7" s="241"/>
      <c r="E7" s="242" t="s">
        <v>284</v>
      </c>
      <c r="F7" s="35" t="s">
        <v>1</v>
      </c>
      <c r="G7" s="242" t="s">
        <v>284</v>
      </c>
      <c r="H7" s="35" t="s">
        <v>1</v>
      </c>
      <c r="I7" s="242" t="s">
        <v>284</v>
      </c>
      <c r="J7" s="35" t="s">
        <v>1</v>
      </c>
      <c r="K7" s="242" t="s">
        <v>284</v>
      </c>
      <c r="L7" s="35" t="s">
        <v>1</v>
      </c>
      <c r="M7" s="242" t="s">
        <v>284</v>
      </c>
      <c r="N7" s="284" t="s">
        <v>1</v>
      </c>
    </row>
    <row r="8" spans="1:14" ht="18" customHeight="1">
      <c r="A8" s="356" t="s">
        <v>211</v>
      </c>
      <c r="B8" s="243" t="s">
        <v>212</v>
      </c>
      <c r="C8" s="244"/>
      <c r="D8" s="244"/>
      <c r="E8" s="245">
        <v>5</v>
      </c>
      <c r="F8" s="245">
        <v>5</v>
      </c>
      <c r="G8" s="245">
        <v>6</v>
      </c>
      <c r="H8" s="245">
        <v>6</v>
      </c>
      <c r="I8" s="245">
        <v>27</v>
      </c>
      <c r="J8" s="245">
        <v>27</v>
      </c>
      <c r="K8" s="245"/>
      <c r="L8" s="246"/>
      <c r="M8" s="245"/>
      <c r="N8" s="246"/>
    </row>
    <row r="9" spans="1:14" ht="18" customHeight="1">
      <c r="A9" s="299"/>
      <c r="B9" s="356" t="s">
        <v>213</v>
      </c>
      <c r="C9" s="200" t="s">
        <v>214</v>
      </c>
      <c r="D9" s="201"/>
      <c r="E9" s="247">
        <v>470</v>
      </c>
      <c r="F9" s="247">
        <v>470</v>
      </c>
      <c r="G9" s="247">
        <v>477</v>
      </c>
      <c r="H9" s="247">
        <v>477</v>
      </c>
      <c r="I9" s="247">
        <v>1000</v>
      </c>
      <c r="J9" s="247">
        <v>1000</v>
      </c>
      <c r="K9" s="247"/>
      <c r="L9" s="248"/>
      <c r="M9" s="247"/>
      <c r="N9" s="248"/>
    </row>
    <row r="10" spans="1:14" ht="18" customHeight="1">
      <c r="A10" s="299"/>
      <c r="B10" s="299"/>
      <c r="C10" s="52" t="s">
        <v>215</v>
      </c>
      <c r="D10" s="53"/>
      <c r="E10" s="249">
        <v>236</v>
      </c>
      <c r="F10" s="249">
        <v>236</v>
      </c>
      <c r="G10" s="249">
        <v>392</v>
      </c>
      <c r="H10" s="249">
        <v>392</v>
      </c>
      <c r="I10" s="249">
        <v>550</v>
      </c>
      <c r="J10" s="249">
        <v>550</v>
      </c>
      <c r="K10" s="249"/>
      <c r="L10" s="250"/>
      <c r="M10" s="249"/>
      <c r="N10" s="250"/>
    </row>
    <row r="11" spans="1:14" ht="18" customHeight="1">
      <c r="A11" s="299"/>
      <c r="B11" s="299"/>
      <c r="C11" s="52" t="s">
        <v>216</v>
      </c>
      <c r="D11" s="53"/>
      <c r="E11" s="249">
        <v>0</v>
      </c>
      <c r="F11" s="249">
        <v>0</v>
      </c>
      <c r="G11" s="249">
        <v>0</v>
      </c>
      <c r="H11" s="249">
        <v>0</v>
      </c>
      <c r="I11" s="249">
        <v>0</v>
      </c>
      <c r="J11" s="249">
        <v>0</v>
      </c>
      <c r="K11" s="249"/>
      <c r="L11" s="250"/>
      <c r="M11" s="249"/>
      <c r="N11" s="250"/>
    </row>
    <row r="12" spans="1:14" ht="18" customHeight="1">
      <c r="A12" s="299"/>
      <c r="B12" s="299"/>
      <c r="C12" s="52" t="s">
        <v>217</v>
      </c>
      <c r="D12" s="53"/>
      <c r="E12" s="249">
        <v>234</v>
      </c>
      <c r="F12" s="249">
        <v>234</v>
      </c>
      <c r="G12" s="249">
        <v>79</v>
      </c>
      <c r="H12" s="249">
        <v>79</v>
      </c>
      <c r="I12" s="249">
        <v>400</v>
      </c>
      <c r="J12" s="249">
        <v>400</v>
      </c>
      <c r="K12" s="249"/>
      <c r="L12" s="250"/>
      <c r="M12" s="249"/>
      <c r="N12" s="250"/>
    </row>
    <row r="13" spans="1:14" ht="18" customHeight="1">
      <c r="A13" s="299"/>
      <c r="B13" s="299"/>
      <c r="C13" s="52" t="s">
        <v>218</v>
      </c>
      <c r="D13" s="53"/>
      <c r="E13" s="249">
        <v>0</v>
      </c>
      <c r="F13" s="249">
        <v>0</v>
      </c>
      <c r="G13" s="249">
        <v>0</v>
      </c>
      <c r="H13" s="249">
        <v>0</v>
      </c>
      <c r="I13" s="249">
        <v>0</v>
      </c>
      <c r="J13" s="249">
        <v>0</v>
      </c>
      <c r="K13" s="249"/>
      <c r="L13" s="250"/>
      <c r="M13" s="249"/>
      <c r="N13" s="250"/>
    </row>
    <row r="14" spans="1:14" ht="18" customHeight="1">
      <c r="A14" s="300"/>
      <c r="B14" s="300"/>
      <c r="C14" s="59" t="s">
        <v>79</v>
      </c>
      <c r="D14" s="37"/>
      <c r="E14" s="251">
        <v>0</v>
      </c>
      <c r="F14" s="251">
        <v>0</v>
      </c>
      <c r="G14" s="251">
        <v>6</v>
      </c>
      <c r="H14" s="251">
        <v>6</v>
      </c>
      <c r="I14" s="251">
        <v>50</v>
      </c>
      <c r="J14" s="251">
        <v>50</v>
      </c>
      <c r="K14" s="251"/>
      <c r="L14" s="252"/>
      <c r="M14" s="251"/>
      <c r="N14" s="252"/>
    </row>
    <row r="15" spans="1:14" ht="18" customHeight="1">
      <c r="A15" s="298" t="s">
        <v>219</v>
      </c>
      <c r="B15" s="356" t="s">
        <v>220</v>
      </c>
      <c r="C15" s="200" t="s">
        <v>221</v>
      </c>
      <c r="D15" s="201"/>
      <c r="E15" s="253">
        <v>231</v>
      </c>
      <c r="F15" s="253">
        <v>177</v>
      </c>
      <c r="G15" s="253">
        <v>1067</v>
      </c>
      <c r="H15" s="253">
        <v>1986</v>
      </c>
      <c r="I15" s="253">
        <v>3633</v>
      </c>
      <c r="J15" s="253">
        <v>4033</v>
      </c>
      <c r="K15" s="253"/>
      <c r="L15" s="147"/>
      <c r="M15" s="253"/>
      <c r="N15" s="147"/>
    </row>
    <row r="16" spans="1:14" ht="18" customHeight="1">
      <c r="A16" s="299"/>
      <c r="B16" s="299"/>
      <c r="C16" s="52" t="s">
        <v>222</v>
      </c>
      <c r="D16" s="53"/>
      <c r="E16" s="116">
        <v>469</v>
      </c>
      <c r="F16" s="116">
        <v>489</v>
      </c>
      <c r="G16" s="116">
        <v>12442</v>
      </c>
      <c r="H16" s="116">
        <v>12255</v>
      </c>
      <c r="I16" s="116">
        <v>648</v>
      </c>
      <c r="J16" s="116">
        <v>586</v>
      </c>
      <c r="K16" s="116"/>
      <c r="L16" s="145"/>
      <c r="M16" s="116"/>
      <c r="N16" s="145"/>
    </row>
    <row r="17" spans="1:15" ht="18" customHeight="1">
      <c r="A17" s="299"/>
      <c r="B17" s="299"/>
      <c r="C17" s="52" t="s">
        <v>223</v>
      </c>
      <c r="D17" s="53"/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/>
      <c r="L17" s="145"/>
      <c r="M17" s="116"/>
      <c r="N17" s="145"/>
    </row>
    <row r="18" spans="1:15" ht="18" customHeight="1">
      <c r="A18" s="299"/>
      <c r="B18" s="300"/>
      <c r="C18" s="59" t="s">
        <v>224</v>
      </c>
      <c r="D18" s="37"/>
      <c r="E18" s="159">
        <v>700</v>
      </c>
      <c r="F18" s="159">
        <v>666</v>
      </c>
      <c r="G18" s="159">
        <v>13509</v>
      </c>
      <c r="H18" s="159">
        <v>14241</v>
      </c>
      <c r="I18" s="159">
        <v>4281</v>
      </c>
      <c r="J18" s="159">
        <v>4619</v>
      </c>
      <c r="K18" s="159"/>
      <c r="L18" s="254"/>
      <c r="M18" s="159"/>
      <c r="N18" s="254"/>
    </row>
    <row r="19" spans="1:15" ht="18" customHeight="1">
      <c r="A19" s="299"/>
      <c r="B19" s="356" t="s">
        <v>225</v>
      </c>
      <c r="C19" s="200" t="s">
        <v>226</v>
      </c>
      <c r="D19" s="201"/>
      <c r="E19" s="162">
        <v>57</v>
      </c>
      <c r="F19" s="162">
        <v>29</v>
      </c>
      <c r="G19" s="162">
        <v>665</v>
      </c>
      <c r="H19" s="162">
        <v>1601</v>
      </c>
      <c r="I19" s="162">
        <v>1397</v>
      </c>
      <c r="J19" s="162">
        <v>1334</v>
      </c>
      <c r="K19" s="162"/>
      <c r="L19" s="147"/>
      <c r="M19" s="162"/>
      <c r="N19" s="147"/>
    </row>
    <row r="20" spans="1:15" ht="18" customHeight="1">
      <c r="A20" s="299"/>
      <c r="B20" s="299"/>
      <c r="C20" s="52" t="s">
        <v>227</v>
      </c>
      <c r="D20" s="53"/>
      <c r="E20" s="155">
        <v>44</v>
      </c>
      <c r="F20" s="155">
        <v>45</v>
      </c>
      <c r="G20" s="155">
        <v>9635</v>
      </c>
      <c r="H20" s="155">
        <v>9460</v>
      </c>
      <c r="I20" s="155">
        <v>57</v>
      </c>
      <c r="J20" s="155">
        <v>80</v>
      </c>
      <c r="K20" s="155"/>
      <c r="L20" s="145"/>
      <c r="M20" s="155"/>
      <c r="N20" s="145"/>
    </row>
    <row r="21" spans="1:15" s="259" customFormat="1" ht="18" customHeight="1">
      <c r="A21" s="299"/>
      <c r="B21" s="299"/>
      <c r="C21" s="255" t="s">
        <v>228</v>
      </c>
      <c r="D21" s="256"/>
      <c r="E21" s="257">
        <v>0</v>
      </c>
      <c r="F21" s="257">
        <v>0</v>
      </c>
      <c r="G21" s="257">
        <v>0</v>
      </c>
      <c r="H21" s="257">
        <v>0</v>
      </c>
      <c r="I21" s="257">
        <v>0</v>
      </c>
      <c r="J21" s="257">
        <v>0</v>
      </c>
      <c r="K21" s="257"/>
      <c r="L21" s="258"/>
      <c r="M21" s="257"/>
      <c r="N21" s="258"/>
    </row>
    <row r="22" spans="1:15" ht="18" customHeight="1">
      <c r="A22" s="299"/>
      <c r="B22" s="300"/>
      <c r="C22" s="6" t="s">
        <v>229</v>
      </c>
      <c r="D22" s="7"/>
      <c r="E22" s="159">
        <v>101</v>
      </c>
      <c r="F22" s="159">
        <v>74</v>
      </c>
      <c r="G22" s="159">
        <v>10300</v>
      </c>
      <c r="H22" s="159">
        <v>11060</v>
      </c>
      <c r="I22" s="159">
        <v>1454</v>
      </c>
      <c r="J22" s="159">
        <v>1414</v>
      </c>
      <c r="K22" s="159"/>
      <c r="L22" s="146"/>
      <c r="M22" s="159"/>
      <c r="N22" s="146"/>
    </row>
    <row r="23" spans="1:15" ht="18" customHeight="1">
      <c r="A23" s="299"/>
      <c r="B23" s="356" t="s">
        <v>230</v>
      </c>
      <c r="C23" s="200" t="s">
        <v>231</v>
      </c>
      <c r="D23" s="201"/>
      <c r="E23" s="162">
        <v>470</v>
      </c>
      <c r="F23" s="162">
        <v>470</v>
      </c>
      <c r="G23" s="162">
        <v>477</v>
      </c>
      <c r="H23" s="162">
        <v>477</v>
      </c>
      <c r="I23" s="162">
        <v>1000</v>
      </c>
      <c r="J23" s="162">
        <v>1000</v>
      </c>
      <c r="K23" s="162"/>
      <c r="L23" s="147"/>
      <c r="M23" s="162"/>
      <c r="N23" s="147"/>
    </row>
    <row r="24" spans="1:15" ht="18" customHeight="1">
      <c r="A24" s="299"/>
      <c r="B24" s="299"/>
      <c r="C24" s="52" t="s">
        <v>232</v>
      </c>
      <c r="D24" s="53"/>
      <c r="E24" s="155">
        <v>128</v>
      </c>
      <c r="F24" s="155">
        <v>122</v>
      </c>
      <c r="G24" s="155">
        <v>2604</v>
      </c>
      <c r="H24" s="155">
        <v>2576</v>
      </c>
      <c r="I24" s="155">
        <f>1827-28</f>
        <v>1799</v>
      </c>
      <c r="J24" s="155">
        <v>2179</v>
      </c>
      <c r="K24" s="155"/>
      <c r="L24" s="145"/>
      <c r="M24" s="155"/>
      <c r="N24" s="145"/>
    </row>
    <row r="25" spans="1:15" ht="18" customHeight="1">
      <c r="A25" s="299"/>
      <c r="B25" s="299"/>
      <c r="C25" s="52" t="s">
        <v>233</v>
      </c>
      <c r="D25" s="53"/>
      <c r="E25" s="155">
        <v>0</v>
      </c>
      <c r="F25" s="155">
        <v>0</v>
      </c>
      <c r="G25" s="155">
        <f>86+42</f>
        <v>128</v>
      </c>
      <c r="H25" s="155">
        <v>128</v>
      </c>
      <c r="I25" s="155">
        <v>28</v>
      </c>
      <c r="J25" s="155">
        <v>26</v>
      </c>
      <c r="K25" s="155"/>
      <c r="L25" s="145"/>
      <c r="M25" s="155"/>
      <c r="N25" s="145"/>
    </row>
    <row r="26" spans="1:15" ht="18" customHeight="1">
      <c r="A26" s="299"/>
      <c r="B26" s="300"/>
      <c r="C26" s="57" t="s">
        <v>234</v>
      </c>
      <c r="D26" s="58"/>
      <c r="E26" s="260">
        <v>598</v>
      </c>
      <c r="F26" s="260">
        <v>592</v>
      </c>
      <c r="G26" s="260">
        <v>3209</v>
      </c>
      <c r="H26" s="260">
        <v>3181</v>
      </c>
      <c r="I26" s="137">
        <v>2827</v>
      </c>
      <c r="J26" s="137">
        <v>3205</v>
      </c>
      <c r="K26" s="260"/>
      <c r="L26" s="146"/>
      <c r="M26" s="260"/>
      <c r="N26" s="146"/>
    </row>
    <row r="27" spans="1:15" ht="18" customHeight="1">
      <c r="A27" s="300"/>
      <c r="B27" s="59" t="s">
        <v>235</v>
      </c>
      <c r="C27" s="37"/>
      <c r="D27" s="37"/>
      <c r="E27" s="261">
        <v>700</v>
      </c>
      <c r="F27" s="261">
        <v>666</v>
      </c>
      <c r="G27" s="159">
        <v>13509</v>
      </c>
      <c r="H27" s="159">
        <v>14241</v>
      </c>
      <c r="I27" s="261">
        <v>4281</v>
      </c>
      <c r="J27" s="261">
        <v>4619</v>
      </c>
      <c r="K27" s="159"/>
      <c r="L27" s="146"/>
      <c r="M27" s="159"/>
      <c r="N27" s="146"/>
    </row>
    <row r="28" spans="1:15" ht="18" customHeight="1">
      <c r="A28" s="356" t="s">
        <v>236</v>
      </c>
      <c r="B28" s="356" t="s">
        <v>237</v>
      </c>
      <c r="C28" s="200" t="s">
        <v>238</v>
      </c>
      <c r="D28" s="262" t="s">
        <v>37</v>
      </c>
      <c r="E28" s="162">
        <v>123</v>
      </c>
      <c r="F28" s="162">
        <v>125</v>
      </c>
      <c r="G28" s="162">
        <v>2681</v>
      </c>
      <c r="H28" s="162">
        <v>2655</v>
      </c>
      <c r="I28" s="162">
        <v>3616</v>
      </c>
      <c r="J28" s="162">
        <v>3890</v>
      </c>
      <c r="K28" s="162"/>
      <c r="L28" s="147"/>
      <c r="M28" s="162"/>
      <c r="N28" s="147"/>
    </row>
    <row r="29" spans="1:15" ht="18" customHeight="1">
      <c r="A29" s="299"/>
      <c r="B29" s="299"/>
      <c r="C29" s="52" t="s">
        <v>239</v>
      </c>
      <c r="D29" s="263" t="s">
        <v>38</v>
      </c>
      <c r="E29" s="155">
        <v>0</v>
      </c>
      <c r="F29" s="155">
        <v>0</v>
      </c>
      <c r="G29" s="155">
        <v>73</v>
      </c>
      <c r="H29" s="155">
        <v>86</v>
      </c>
      <c r="I29" s="155">
        <v>2652</v>
      </c>
      <c r="J29" s="155">
        <v>2725</v>
      </c>
      <c r="K29" s="155"/>
      <c r="L29" s="145"/>
      <c r="M29" s="155"/>
      <c r="N29" s="145"/>
    </row>
    <row r="30" spans="1:15" ht="18" customHeight="1">
      <c r="A30" s="299"/>
      <c r="B30" s="299"/>
      <c r="C30" s="52" t="s">
        <v>240</v>
      </c>
      <c r="D30" s="263" t="s">
        <v>241</v>
      </c>
      <c r="E30" s="155">
        <v>115</v>
      </c>
      <c r="F30" s="155">
        <v>119</v>
      </c>
      <c r="G30" s="116">
        <v>2530</v>
      </c>
      <c r="H30" s="116">
        <v>2467</v>
      </c>
      <c r="I30" s="155">
        <v>1449</v>
      </c>
      <c r="J30" s="155">
        <v>980</v>
      </c>
      <c r="K30" s="155"/>
      <c r="L30" s="145"/>
      <c r="M30" s="155"/>
      <c r="N30" s="145"/>
    </row>
    <row r="31" spans="1:15" ht="18" customHeight="1">
      <c r="A31" s="299"/>
      <c r="B31" s="299"/>
      <c r="C31" s="6" t="s">
        <v>242</v>
      </c>
      <c r="D31" s="264" t="s">
        <v>243</v>
      </c>
      <c r="E31" s="159">
        <f t="shared" ref="E31" si="0">E28-E29-E30</f>
        <v>8</v>
      </c>
      <c r="F31" s="159">
        <f t="shared" ref="F31:N31" si="1">F28-F29-F30</f>
        <v>6</v>
      </c>
      <c r="G31" s="159">
        <f t="shared" si="1"/>
        <v>78</v>
      </c>
      <c r="H31" s="159">
        <f t="shared" si="1"/>
        <v>102</v>
      </c>
      <c r="I31" s="159">
        <f t="shared" si="1"/>
        <v>-485</v>
      </c>
      <c r="J31" s="159">
        <f t="shared" si="1"/>
        <v>185</v>
      </c>
      <c r="K31" s="159">
        <f t="shared" si="1"/>
        <v>0</v>
      </c>
      <c r="L31" s="265">
        <f t="shared" si="1"/>
        <v>0</v>
      </c>
      <c r="M31" s="159">
        <f t="shared" si="1"/>
        <v>0</v>
      </c>
      <c r="N31" s="254">
        <f t="shared" si="1"/>
        <v>0</v>
      </c>
      <c r="O31" s="8"/>
    </row>
    <row r="32" spans="1:15" ht="18" customHeight="1">
      <c r="A32" s="299"/>
      <c r="B32" s="299"/>
      <c r="C32" s="200" t="s">
        <v>244</v>
      </c>
      <c r="D32" s="262" t="s">
        <v>245</v>
      </c>
      <c r="E32" s="162">
        <v>2</v>
      </c>
      <c r="F32" s="162">
        <v>2</v>
      </c>
      <c r="G32" s="162">
        <v>37</v>
      </c>
      <c r="H32" s="162">
        <v>47</v>
      </c>
      <c r="I32" s="162">
        <v>58</v>
      </c>
      <c r="J32" s="162">
        <v>46</v>
      </c>
      <c r="K32" s="162"/>
      <c r="L32" s="147"/>
      <c r="M32" s="162"/>
      <c r="N32" s="147"/>
    </row>
    <row r="33" spans="1:14" ht="18" customHeight="1">
      <c r="A33" s="299"/>
      <c r="B33" s="299"/>
      <c r="C33" s="52" t="s">
        <v>246</v>
      </c>
      <c r="D33" s="263" t="s">
        <v>247</v>
      </c>
      <c r="E33" s="155">
        <v>0</v>
      </c>
      <c r="F33" s="155">
        <v>0</v>
      </c>
      <c r="G33" s="155">
        <v>75</v>
      </c>
      <c r="H33" s="155">
        <v>70</v>
      </c>
      <c r="I33" s="155">
        <v>0</v>
      </c>
      <c r="J33" s="155">
        <v>0.5</v>
      </c>
      <c r="K33" s="155"/>
      <c r="L33" s="145"/>
      <c r="M33" s="155"/>
      <c r="N33" s="145"/>
    </row>
    <row r="34" spans="1:14" ht="18" customHeight="1">
      <c r="A34" s="299"/>
      <c r="B34" s="300"/>
      <c r="C34" s="6" t="s">
        <v>248</v>
      </c>
      <c r="D34" s="264" t="s">
        <v>249</v>
      </c>
      <c r="E34" s="159">
        <f t="shared" ref="E34" si="2">E31+E32-E33</f>
        <v>10</v>
      </c>
      <c r="F34" s="159">
        <f t="shared" ref="F34:N34" si="3">F31+F32-F33</f>
        <v>8</v>
      </c>
      <c r="G34" s="159">
        <f t="shared" si="3"/>
        <v>40</v>
      </c>
      <c r="H34" s="159">
        <f t="shared" si="3"/>
        <v>79</v>
      </c>
      <c r="I34" s="159">
        <f t="shared" si="3"/>
        <v>-427</v>
      </c>
      <c r="J34" s="159">
        <f t="shared" si="3"/>
        <v>230.5</v>
      </c>
      <c r="K34" s="159">
        <f t="shared" si="3"/>
        <v>0</v>
      </c>
      <c r="L34" s="146">
        <f t="shared" si="3"/>
        <v>0</v>
      </c>
      <c r="M34" s="159">
        <f t="shared" si="3"/>
        <v>0</v>
      </c>
      <c r="N34" s="146">
        <f t="shared" si="3"/>
        <v>0</v>
      </c>
    </row>
    <row r="35" spans="1:14" ht="18" customHeight="1">
      <c r="A35" s="299"/>
      <c r="B35" s="356" t="s">
        <v>250</v>
      </c>
      <c r="C35" s="200" t="s">
        <v>251</v>
      </c>
      <c r="D35" s="262" t="s">
        <v>252</v>
      </c>
      <c r="E35" s="162">
        <v>0</v>
      </c>
      <c r="F35" s="162">
        <v>0</v>
      </c>
      <c r="G35" s="162">
        <v>11</v>
      </c>
      <c r="H35" s="162">
        <v>12</v>
      </c>
      <c r="I35" s="162">
        <v>0</v>
      </c>
      <c r="J35" s="162">
        <v>0</v>
      </c>
      <c r="K35" s="162"/>
      <c r="L35" s="147"/>
      <c r="M35" s="162"/>
      <c r="N35" s="147"/>
    </row>
    <row r="36" spans="1:14" ht="18" customHeight="1">
      <c r="A36" s="299"/>
      <c r="B36" s="299"/>
      <c r="C36" s="52" t="s">
        <v>253</v>
      </c>
      <c r="D36" s="263" t="s">
        <v>254</v>
      </c>
      <c r="E36" s="155">
        <v>0</v>
      </c>
      <c r="F36" s="155">
        <v>0</v>
      </c>
      <c r="G36" s="155">
        <v>15</v>
      </c>
      <c r="H36" s="155">
        <v>1</v>
      </c>
      <c r="I36" s="155">
        <v>0</v>
      </c>
      <c r="J36" s="155">
        <v>0</v>
      </c>
      <c r="K36" s="155"/>
      <c r="L36" s="145"/>
      <c r="M36" s="155"/>
      <c r="N36" s="145"/>
    </row>
    <row r="37" spans="1:14" ht="18" customHeight="1">
      <c r="A37" s="299"/>
      <c r="B37" s="299"/>
      <c r="C37" s="52" t="s">
        <v>255</v>
      </c>
      <c r="D37" s="263" t="s">
        <v>256</v>
      </c>
      <c r="E37" s="155">
        <f t="shared" ref="E37" si="4">E34+E35-E36</f>
        <v>10</v>
      </c>
      <c r="F37" s="155">
        <f t="shared" ref="F37:N37" si="5">F34+F35-F36</f>
        <v>8</v>
      </c>
      <c r="G37" s="155">
        <f t="shared" si="5"/>
        <v>36</v>
      </c>
      <c r="H37" s="155">
        <f t="shared" si="5"/>
        <v>90</v>
      </c>
      <c r="I37" s="155">
        <f t="shared" si="5"/>
        <v>-427</v>
      </c>
      <c r="J37" s="155">
        <f t="shared" si="5"/>
        <v>230.5</v>
      </c>
      <c r="K37" s="155">
        <f t="shared" si="5"/>
        <v>0</v>
      </c>
      <c r="L37" s="145">
        <f t="shared" si="5"/>
        <v>0</v>
      </c>
      <c r="M37" s="155">
        <f t="shared" si="5"/>
        <v>0</v>
      </c>
      <c r="N37" s="145">
        <f t="shared" si="5"/>
        <v>0</v>
      </c>
    </row>
    <row r="38" spans="1:14" ht="18" customHeight="1">
      <c r="A38" s="299"/>
      <c r="B38" s="299"/>
      <c r="C38" s="52" t="s">
        <v>257</v>
      </c>
      <c r="D38" s="263" t="s">
        <v>258</v>
      </c>
      <c r="E38" s="155">
        <v>0</v>
      </c>
      <c r="F38" s="155">
        <v>0</v>
      </c>
      <c r="G38" s="155">
        <v>0</v>
      </c>
      <c r="H38" s="155">
        <v>0</v>
      </c>
      <c r="I38" s="155">
        <v>0</v>
      </c>
      <c r="J38" s="155">
        <v>0</v>
      </c>
      <c r="K38" s="155"/>
      <c r="L38" s="145"/>
      <c r="M38" s="155"/>
      <c r="N38" s="145"/>
    </row>
    <row r="39" spans="1:14" ht="18" customHeight="1">
      <c r="A39" s="299"/>
      <c r="B39" s="299"/>
      <c r="C39" s="52" t="s">
        <v>259</v>
      </c>
      <c r="D39" s="263" t="s">
        <v>260</v>
      </c>
      <c r="E39" s="155">
        <v>0</v>
      </c>
      <c r="F39" s="155">
        <v>0</v>
      </c>
      <c r="G39" s="155">
        <v>0</v>
      </c>
      <c r="H39" s="155">
        <v>0</v>
      </c>
      <c r="I39" s="155">
        <v>0</v>
      </c>
      <c r="J39" s="155">
        <v>0</v>
      </c>
      <c r="K39" s="155"/>
      <c r="L39" s="145"/>
      <c r="M39" s="155"/>
      <c r="N39" s="145"/>
    </row>
    <row r="40" spans="1:14" ht="18" customHeight="1">
      <c r="A40" s="299"/>
      <c r="B40" s="299"/>
      <c r="C40" s="52" t="s">
        <v>261</v>
      </c>
      <c r="D40" s="263" t="s">
        <v>262</v>
      </c>
      <c r="E40" s="155">
        <v>4</v>
      </c>
      <c r="F40" s="155">
        <v>3</v>
      </c>
      <c r="G40" s="155">
        <v>2</v>
      </c>
      <c r="H40" s="155">
        <v>19</v>
      </c>
      <c r="I40" s="155">
        <v>-69</v>
      </c>
      <c r="J40" s="155">
        <v>67</v>
      </c>
      <c r="K40" s="155"/>
      <c r="L40" s="145"/>
      <c r="M40" s="155"/>
      <c r="N40" s="145"/>
    </row>
    <row r="41" spans="1:14" ht="18" customHeight="1">
      <c r="A41" s="299"/>
      <c r="B41" s="299"/>
      <c r="C41" s="212" t="s">
        <v>263</v>
      </c>
      <c r="D41" s="263" t="s">
        <v>264</v>
      </c>
      <c r="E41" s="155">
        <f t="shared" ref="E41" si="6">E34+E35-E36-E40</f>
        <v>6</v>
      </c>
      <c r="F41" s="155">
        <f t="shared" ref="F41:N41" si="7">F34+F35-F36-F40</f>
        <v>5</v>
      </c>
      <c r="G41" s="155">
        <f t="shared" si="7"/>
        <v>34</v>
      </c>
      <c r="H41" s="155">
        <f t="shared" si="7"/>
        <v>71</v>
      </c>
      <c r="I41" s="155">
        <f t="shared" si="7"/>
        <v>-358</v>
      </c>
      <c r="J41" s="155">
        <f t="shared" si="7"/>
        <v>163.5</v>
      </c>
      <c r="K41" s="155">
        <f t="shared" si="7"/>
        <v>0</v>
      </c>
      <c r="L41" s="145">
        <f t="shared" si="7"/>
        <v>0</v>
      </c>
      <c r="M41" s="155">
        <f t="shared" si="7"/>
        <v>0</v>
      </c>
      <c r="N41" s="145">
        <f t="shared" si="7"/>
        <v>0</v>
      </c>
    </row>
    <row r="42" spans="1:14" ht="18" customHeight="1">
      <c r="A42" s="299"/>
      <c r="B42" s="299"/>
      <c r="C42" s="354" t="s">
        <v>265</v>
      </c>
      <c r="D42" s="355"/>
      <c r="E42" s="116">
        <f t="shared" ref="E42" si="8">E37+E38-E39-E40</f>
        <v>6</v>
      </c>
      <c r="F42" s="116">
        <f t="shared" ref="F42:N42" si="9">F37+F38-F39-F40</f>
        <v>5</v>
      </c>
      <c r="G42" s="116">
        <f t="shared" si="9"/>
        <v>34</v>
      </c>
      <c r="H42" s="116">
        <f t="shared" si="9"/>
        <v>71</v>
      </c>
      <c r="I42" s="116">
        <f t="shared" si="9"/>
        <v>-358</v>
      </c>
      <c r="J42" s="116">
        <f t="shared" si="9"/>
        <v>163.5</v>
      </c>
      <c r="K42" s="116">
        <f t="shared" si="9"/>
        <v>0</v>
      </c>
      <c r="L42" s="117">
        <f t="shared" si="9"/>
        <v>0</v>
      </c>
      <c r="M42" s="116">
        <f t="shared" si="9"/>
        <v>0</v>
      </c>
      <c r="N42" s="145">
        <f t="shared" si="9"/>
        <v>0</v>
      </c>
    </row>
    <row r="43" spans="1:14" ht="18" customHeight="1">
      <c r="A43" s="299"/>
      <c r="B43" s="299"/>
      <c r="C43" s="52" t="s">
        <v>266</v>
      </c>
      <c r="D43" s="263" t="s">
        <v>267</v>
      </c>
      <c r="E43" s="155">
        <v>0</v>
      </c>
      <c r="F43" s="155">
        <v>0</v>
      </c>
      <c r="G43" s="155">
        <v>0</v>
      </c>
      <c r="H43" s="155">
        <v>0</v>
      </c>
      <c r="I43" s="155">
        <v>0</v>
      </c>
      <c r="J43" s="155">
        <v>0</v>
      </c>
      <c r="K43" s="155"/>
      <c r="L43" s="145"/>
      <c r="M43" s="155"/>
      <c r="N43" s="145"/>
    </row>
    <row r="44" spans="1:14" ht="18" customHeight="1">
      <c r="A44" s="300"/>
      <c r="B44" s="300"/>
      <c r="C44" s="6" t="s">
        <v>268</v>
      </c>
      <c r="D44" s="110" t="s">
        <v>269</v>
      </c>
      <c r="E44" s="159">
        <f t="shared" ref="E44" si="10">E41+E43</f>
        <v>6</v>
      </c>
      <c r="F44" s="159">
        <f t="shared" ref="F44:N44" si="11">F41+F43</f>
        <v>5</v>
      </c>
      <c r="G44" s="159">
        <f t="shared" si="11"/>
        <v>34</v>
      </c>
      <c r="H44" s="159">
        <f t="shared" si="11"/>
        <v>71</v>
      </c>
      <c r="I44" s="159">
        <f t="shared" si="11"/>
        <v>-358</v>
      </c>
      <c r="J44" s="159">
        <f t="shared" si="11"/>
        <v>163.5</v>
      </c>
      <c r="K44" s="159">
        <f t="shared" si="11"/>
        <v>0</v>
      </c>
      <c r="L44" s="146">
        <f t="shared" si="11"/>
        <v>0</v>
      </c>
      <c r="M44" s="159">
        <f t="shared" si="11"/>
        <v>0</v>
      </c>
      <c r="N44" s="146">
        <f t="shared" si="11"/>
        <v>0</v>
      </c>
    </row>
    <row r="45" spans="1:14" ht="14.1" customHeight="1">
      <c r="A45" s="27" t="s">
        <v>270</v>
      </c>
    </row>
    <row r="46" spans="1:14" ht="14.1" customHeight="1">
      <c r="A46" s="27" t="s">
        <v>271</v>
      </c>
    </row>
    <row r="47" spans="1:14">
      <c r="A47" s="266"/>
    </row>
  </sheetData>
  <mergeCells count="14">
    <mergeCell ref="E6:F6"/>
    <mergeCell ref="G6:H6"/>
    <mergeCell ref="K6:L6"/>
    <mergeCell ref="M6:N6"/>
    <mergeCell ref="A8:A14"/>
    <mergeCell ref="B9:B14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5"/>
  <printOptions horizontalCentered="1" gridLinesSet="0"/>
  <pageMargins left="0.39370078740157483" right="0.39370078740157483" top="0.19685039370078741" bottom="0.19685039370078741" header="0.27559055118110237" footer="0.23622047244094491"/>
  <pageSetup paperSize="9" scale="76" firstPageNumber="5" orientation="landscape" useFirstPageNumber="1" horizontalDpi="4294967292" r:id="rId1"/>
  <headerFooter alignWithMargins="0">
    <oddHeader>&amp;R&amp;"明朝,斜体"&amp;9指定都市－5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1.普通会計予算</vt:lpstr>
      <vt:lpstr>2.公営企業会計予算</vt:lpstr>
      <vt:lpstr>3.(1)普通会計決算</vt:lpstr>
      <vt:lpstr>3.(2)財政指標等</vt:lpstr>
      <vt:lpstr>4.公営企業会計決算</vt:lpstr>
      <vt:lpstr>5.三セク決算</vt:lpstr>
      <vt:lpstr>'1.普通会計予算'!Print_Area</vt:lpstr>
      <vt:lpstr>'2.公営企業会計予算'!Print_Area</vt:lpstr>
      <vt:lpstr>'3.(1)普通会計決算'!Print_Area</vt:lpstr>
      <vt:lpstr>'3.(2)財政指標等'!Print_Area</vt:lpstr>
      <vt:lpstr>'4.公営企業会計決算'!Print_Area</vt:lpstr>
      <vt:lpstr>'5.三セク決算'!Print_Area</vt:lpstr>
      <vt:lpstr>'2.公営企業会計予算'!Print_Titles</vt:lpstr>
      <vt:lpstr>'4.公営企業会計決算'!Print_Titles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 </cp:lastModifiedBy>
  <cp:lastPrinted>2020-09-08T23:13:50Z</cp:lastPrinted>
  <dcterms:created xsi:type="dcterms:W3CDTF">1999-07-06T05:17:05Z</dcterms:created>
  <dcterms:modified xsi:type="dcterms:W3CDTF">2020-09-08T23:28:17Z</dcterms:modified>
</cp:coreProperties>
</file>