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\財政局\03財政課\share\150_財政企画・調査、財政事情公表\020_調査・回答\010_国県・他都市・民間照会\2020（R02）年度\050_民間\07_一旦作業済み【地方債協会】都道府県及び指定都市の財政状況について（照会）（930〆）\05_回答\"/>
    </mc:Choice>
  </mc:AlternateContent>
  <bookViews>
    <workbookView xWindow="-120" yWindow="-120" windowWidth="29040" windowHeight="15840" activeTab="3"/>
  </bookViews>
  <sheets>
    <sheet name="1.普通会計予算" sheetId="2" r:id="rId1"/>
    <sheet name="2.公営企業会計予算" sheetId="11" r:id="rId2"/>
    <sheet name="3.(1)普通会計決算" sheetId="7" r:id="rId3"/>
    <sheet name="3.(2)財政指標等" sheetId="8" r:id="rId4"/>
    <sheet name="4.公営企業会計決算" sheetId="12" r:id="rId5"/>
    <sheet name="5.三セク決算" sheetId="10" r:id="rId6"/>
  </sheets>
  <definedNames>
    <definedName name="_xlnm.Print_Area" localSheetId="0">'1.普通会計予算'!$A$1:$I$42</definedName>
    <definedName name="_xlnm.Print_Area" localSheetId="1">'2.公営企業会計予算'!$A$1:$S$49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'4.公営企業会計決算'!$A$1:$S$48</definedName>
    <definedName name="_xlnm.Print_Area" localSheetId="5">'5.三セク決算'!$A$1:$T$46</definedName>
    <definedName name="_xlnm.Print_Titles" localSheetId="1">'2.公営企業会計予算'!$1:$3</definedName>
    <definedName name="_xlnm.Print_Titles" localSheetId="4">'4.公営企業会計決算'!$1:$3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1" i="10" l="1"/>
  <c r="P34" i="10" s="1"/>
  <c r="O31" i="10"/>
  <c r="O34" i="10" s="1"/>
  <c r="O41" i="10" l="1"/>
  <c r="O44" i="10" s="1"/>
  <c r="O37" i="10"/>
  <c r="O42" i="10" s="1"/>
  <c r="P41" i="10"/>
  <c r="P44" i="10" s="1"/>
  <c r="P37" i="10"/>
  <c r="P42" i="10" s="1"/>
  <c r="L31" i="10" l="1"/>
  <c r="L34" i="10" s="1"/>
  <c r="K31" i="10"/>
  <c r="K34" i="10" s="1"/>
  <c r="K37" i="10" l="1"/>
  <c r="K42" i="10" s="1"/>
  <c r="K41" i="10"/>
  <c r="K44" i="10" s="1"/>
  <c r="L41" i="10"/>
  <c r="L44" i="10" s="1"/>
  <c r="L37" i="10"/>
  <c r="L42" i="10" s="1"/>
  <c r="J31" i="10" l="1"/>
  <c r="J34" i="10" s="1"/>
  <c r="I31" i="10"/>
  <c r="I34" i="10" s="1"/>
  <c r="H31" i="10"/>
  <c r="H34" i="10" s="1"/>
  <c r="G31" i="10"/>
  <c r="G34" i="10" s="1"/>
  <c r="H41" i="10" l="1"/>
  <c r="H44" i="10" s="1"/>
  <c r="H37" i="10"/>
  <c r="H42" i="10" s="1"/>
  <c r="I41" i="10"/>
  <c r="I44" i="10" s="1"/>
  <c r="I37" i="10"/>
  <c r="I42" i="10" s="1"/>
  <c r="G41" i="10"/>
  <c r="G44" i="10" s="1"/>
  <c r="G37" i="10"/>
  <c r="G42" i="10" s="1"/>
  <c r="J41" i="10"/>
  <c r="J44" i="10" s="1"/>
  <c r="J37" i="10"/>
  <c r="J42" i="10" s="1"/>
  <c r="T31" i="10" l="1"/>
  <c r="T34" i="10" s="1"/>
  <c r="S31" i="10"/>
  <c r="S34" i="10" s="1"/>
  <c r="S41" i="10" l="1"/>
  <c r="S44" i="10" s="1"/>
  <c r="S37" i="10"/>
  <c r="S42" i="10" s="1"/>
  <c r="T41" i="10"/>
  <c r="T44" i="10" s="1"/>
  <c r="T37" i="10"/>
  <c r="T42" i="10" s="1"/>
  <c r="Q37" i="10" l="1"/>
  <c r="Q42" i="10" s="1"/>
  <c r="Q34" i="10"/>
  <c r="Q41" i="10" s="1"/>
  <c r="Q44" i="10" s="1"/>
  <c r="R31" i="10"/>
  <c r="R34" i="10" s="1"/>
  <c r="R41" i="10" l="1"/>
  <c r="R44" i="10" s="1"/>
  <c r="R37" i="10"/>
  <c r="R42" i="10" s="1"/>
  <c r="N31" i="10" l="1"/>
  <c r="N34" i="10" s="1"/>
  <c r="M31" i="10"/>
  <c r="M34" i="10" s="1"/>
  <c r="M41" i="10" l="1"/>
  <c r="M44" i="10" s="1"/>
  <c r="M37" i="10"/>
  <c r="M42" i="10" s="1"/>
  <c r="N41" i="10"/>
  <c r="N44" i="10" s="1"/>
  <c r="N37" i="10"/>
  <c r="N42" i="10" s="1"/>
  <c r="F31" i="10" l="1"/>
  <c r="F34" i="10" s="1"/>
  <c r="E31" i="10"/>
  <c r="E34" i="10" s="1"/>
  <c r="E41" i="10" l="1"/>
  <c r="E44" i="10" s="1"/>
  <c r="E37" i="10"/>
  <c r="E42" i="10" s="1"/>
  <c r="F41" i="10"/>
  <c r="F44" i="10" s="1"/>
  <c r="F37" i="10"/>
  <c r="F42" i="10" s="1"/>
  <c r="Q43" i="12" l="1"/>
  <c r="P43" i="12"/>
  <c r="O43" i="12"/>
  <c r="N43" i="12"/>
  <c r="M43" i="12"/>
  <c r="L43" i="12"/>
  <c r="K43" i="12"/>
  <c r="J43" i="12"/>
  <c r="I43" i="12"/>
  <c r="H43" i="12"/>
  <c r="G43" i="12"/>
  <c r="F43" i="12"/>
  <c r="Q38" i="12"/>
  <c r="Q44" i="12" s="1"/>
  <c r="P38" i="12"/>
  <c r="P44" i="12" s="1"/>
  <c r="O38" i="12"/>
  <c r="N38" i="12"/>
  <c r="M38" i="12"/>
  <c r="M44" i="12" s="1"/>
  <c r="L38" i="12"/>
  <c r="L44" i="12" s="1"/>
  <c r="K38" i="12"/>
  <c r="K44" i="12" s="1"/>
  <c r="J38" i="12"/>
  <c r="I38" i="12"/>
  <c r="I44" i="12" s="1"/>
  <c r="H38" i="12"/>
  <c r="H44" i="12" s="1"/>
  <c r="G38" i="12"/>
  <c r="G44" i="12" s="1"/>
  <c r="F38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S23" i="12"/>
  <c r="S26" i="12" s="1"/>
  <c r="R23" i="12"/>
  <c r="R26" i="12" s="1"/>
  <c r="Q23" i="12"/>
  <c r="Q26" i="12" s="1"/>
  <c r="P23" i="12"/>
  <c r="P26" i="12" s="1"/>
  <c r="O23" i="12"/>
  <c r="O26" i="12" s="1"/>
  <c r="N23" i="12"/>
  <c r="N26" i="12" s="1"/>
  <c r="M23" i="12"/>
  <c r="M26" i="12" s="1"/>
  <c r="L23" i="12"/>
  <c r="L26" i="12" s="1"/>
  <c r="K23" i="12"/>
  <c r="K26" i="12" s="1"/>
  <c r="J23" i="12"/>
  <c r="J26" i="12" s="1"/>
  <c r="I23" i="12"/>
  <c r="I26" i="12" s="1"/>
  <c r="H23" i="12"/>
  <c r="H26" i="12" s="1"/>
  <c r="G23" i="12"/>
  <c r="G26" i="12" s="1"/>
  <c r="F23" i="12"/>
  <c r="F26" i="12" s="1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F10" i="12"/>
  <c r="F7" i="12"/>
  <c r="F15" i="12" s="1"/>
  <c r="S6" i="12"/>
  <c r="R6" i="12"/>
  <c r="Q6" i="12"/>
  <c r="P6" i="12"/>
  <c r="O6" i="12"/>
  <c r="N6" i="12"/>
  <c r="M6" i="12"/>
  <c r="L6" i="12"/>
  <c r="K6" i="12"/>
  <c r="J6" i="12"/>
  <c r="I6" i="12"/>
  <c r="H6" i="12"/>
  <c r="O43" i="11"/>
  <c r="N43" i="11"/>
  <c r="M43" i="11"/>
  <c r="L43" i="11"/>
  <c r="K43" i="11"/>
  <c r="J43" i="11"/>
  <c r="I43" i="11"/>
  <c r="H43" i="11"/>
  <c r="G43" i="11"/>
  <c r="F43" i="11"/>
  <c r="O38" i="11"/>
  <c r="O44" i="11" s="1"/>
  <c r="N38" i="11"/>
  <c r="M38" i="11"/>
  <c r="M44" i="11" s="1"/>
  <c r="L38" i="11"/>
  <c r="K38" i="11"/>
  <c r="K44" i="11" s="1"/>
  <c r="J38" i="11"/>
  <c r="I38" i="11"/>
  <c r="I44" i="11" s="1"/>
  <c r="H38" i="11"/>
  <c r="G38" i="11"/>
  <c r="G44" i="11" s="1"/>
  <c r="F38" i="11"/>
  <c r="O30" i="11"/>
  <c r="N30" i="11"/>
  <c r="M30" i="11"/>
  <c r="L30" i="11"/>
  <c r="K30" i="11"/>
  <c r="J30" i="11"/>
  <c r="I30" i="11"/>
  <c r="H30" i="11"/>
  <c r="G30" i="11"/>
  <c r="F30" i="11"/>
  <c r="S26" i="11"/>
  <c r="O26" i="11"/>
  <c r="K26" i="11"/>
  <c r="G26" i="11"/>
  <c r="F26" i="11"/>
  <c r="S23" i="11"/>
  <c r="R23" i="11"/>
  <c r="R26" i="11" s="1"/>
  <c r="Q23" i="11"/>
  <c r="Q26" i="11" s="1"/>
  <c r="P23" i="11"/>
  <c r="P26" i="11" s="1"/>
  <c r="O23" i="11"/>
  <c r="N23" i="11"/>
  <c r="N26" i="11" s="1"/>
  <c r="M23" i="11"/>
  <c r="M26" i="11" s="1"/>
  <c r="L23" i="11"/>
  <c r="L26" i="11" s="1"/>
  <c r="K23" i="11"/>
  <c r="J23" i="11"/>
  <c r="J26" i="11" s="1"/>
  <c r="I23" i="11"/>
  <c r="I26" i="11" s="1"/>
  <c r="H23" i="11"/>
  <c r="H26" i="11" s="1"/>
  <c r="G23" i="11"/>
  <c r="F23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S6" i="11"/>
  <c r="R6" i="11"/>
  <c r="Q6" i="11"/>
  <c r="P6" i="11"/>
  <c r="O6" i="11"/>
  <c r="N6" i="11"/>
  <c r="M6" i="11"/>
  <c r="L6" i="11"/>
  <c r="K6" i="11"/>
  <c r="J6" i="11"/>
  <c r="I6" i="11"/>
  <c r="H6" i="11"/>
  <c r="L44" i="11" l="1"/>
  <c r="J44" i="12"/>
  <c r="J44" i="11"/>
  <c r="H44" i="11"/>
  <c r="F44" i="12"/>
  <c r="F44" i="11"/>
  <c r="O44" i="12"/>
  <c r="N44" i="12"/>
  <c r="N44" i="11"/>
  <c r="F40" i="2"/>
  <c r="F34" i="2"/>
  <c r="F27" i="2"/>
  <c r="F23" i="2"/>
  <c r="H34" i="2" l="1"/>
  <c r="H27" i="2"/>
  <c r="H23" i="2"/>
  <c r="G33" i="8"/>
  <c r="G32" i="8"/>
  <c r="I21" i="8"/>
  <c r="I20" i="8"/>
  <c r="F40" i="7" l="1"/>
  <c r="F27" i="7"/>
  <c r="F23" i="7"/>
  <c r="F22" i="7"/>
  <c r="H27" i="7"/>
  <c r="H23" i="7"/>
  <c r="H22" i="7"/>
  <c r="H24" i="8" l="1"/>
  <c r="I24" i="8" s="1"/>
  <c r="F24" i="8"/>
  <c r="F22" i="8" s="1"/>
  <c r="H40" i="7"/>
  <c r="I40" i="7"/>
  <c r="AC14" i="7" s="1"/>
  <c r="G9" i="7"/>
  <c r="AD5" i="7" s="1"/>
  <c r="H40" i="2"/>
  <c r="G38" i="2"/>
  <c r="H22" i="2"/>
  <c r="F22" i="2"/>
  <c r="G20" i="2" s="1"/>
  <c r="AJ5" i="2" s="1"/>
  <c r="I36" i="2"/>
  <c r="G22" i="8"/>
  <c r="E22" i="8"/>
  <c r="H20" i="8"/>
  <c r="G20" i="8"/>
  <c r="F20" i="8"/>
  <c r="E20" i="8"/>
  <c r="I19" i="8"/>
  <c r="AS2" i="8" s="1"/>
  <c r="H19" i="8"/>
  <c r="H21" i="8" s="1"/>
  <c r="AS3" i="8" s="1"/>
  <c r="G19" i="8"/>
  <c r="G23" i="8" s="1"/>
  <c r="F19" i="8"/>
  <c r="F21" i="8"/>
  <c r="F23" i="8"/>
  <c r="E19" i="8"/>
  <c r="E21" i="8" s="1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9" i="7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H6" i="7"/>
  <c r="AA6" i="7"/>
  <c r="AA5" i="7"/>
  <c r="AK4" i="7"/>
  <c r="AJ4" i="7"/>
  <c r="AI4" i="7"/>
  <c r="AH4" i="7"/>
  <c r="AG4" i="7"/>
  <c r="AF4" i="7"/>
  <c r="AE4" i="7"/>
  <c r="AD4" i="7"/>
  <c r="AA4" i="7"/>
  <c r="I39" i="2"/>
  <c r="I38" i="2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6" i="2"/>
  <c r="I18" i="2"/>
  <c r="I19" i="2"/>
  <c r="G10" i="7"/>
  <c r="AE5" i="7" s="1"/>
  <c r="G34" i="2"/>
  <c r="AJ13" i="2" s="1"/>
  <c r="H22" i="8"/>
  <c r="G17" i="7"/>
  <c r="AI5" i="7" s="1"/>
  <c r="G20" i="7"/>
  <c r="AJ5" i="7" s="1"/>
  <c r="G12" i="7"/>
  <c r="G19" i="7"/>
  <c r="G14" i="7"/>
  <c r="AG5" i="7" s="1"/>
  <c r="AC4" i="2" l="1"/>
  <c r="G13" i="2"/>
  <c r="AF5" i="2" s="1"/>
  <c r="G21" i="2"/>
  <c r="AK5" i="2" s="1"/>
  <c r="G31" i="2"/>
  <c r="G40" i="2"/>
  <c r="G26" i="2"/>
  <c r="AF13" i="2" s="1"/>
  <c r="E23" i="8"/>
  <c r="G23" i="7"/>
  <c r="AD13" i="7" s="1"/>
  <c r="G25" i="7"/>
  <c r="G27" i="7"/>
  <c r="AG13" i="7" s="1"/>
  <c r="G31" i="7"/>
  <c r="G33" i="7"/>
  <c r="G35" i="7"/>
  <c r="AK13" i="7" s="1"/>
  <c r="G37" i="7"/>
  <c r="G39" i="7"/>
  <c r="G29" i="7"/>
  <c r="AC12" i="7"/>
  <c r="G24" i="7"/>
  <c r="AE13" i="7" s="1"/>
  <c r="G26" i="7"/>
  <c r="AF13" i="7" s="1"/>
  <c r="G28" i="7"/>
  <c r="AH13" i="7" s="1"/>
  <c r="G30" i="7"/>
  <c r="G32" i="7"/>
  <c r="AI13" i="7" s="1"/>
  <c r="G34" i="7"/>
  <c r="AJ13" i="7" s="1"/>
  <c r="G36" i="7"/>
  <c r="G38" i="7"/>
  <c r="G40" i="7"/>
  <c r="G21" i="7"/>
  <c r="AK5" i="7" s="1"/>
  <c r="G9" i="2"/>
  <c r="AD5" i="2" s="1"/>
  <c r="I22" i="2"/>
  <c r="AC6" i="2" s="1"/>
  <c r="G22" i="2"/>
  <c r="G10" i="2"/>
  <c r="AE5" i="2" s="1"/>
  <c r="G16" i="2"/>
  <c r="G14" i="2"/>
  <c r="AG5" i="2" s="1"/>
  <c r="G19" i="2"/>
  <c r="I22" i="8"/>
  <c r="I23" i="8"/>
  <c r="G29" i="2"/>
  <c r="G30" i="2"/>
  <c r="I40" i="2"/>
  <c r="AC14" i="2" s="1"/>
  <c r="H23" i="8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21" i="8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</calcChain>
</file>

<file path=xl/comments1.xml><?xml version="1.0" encoding="utf-8"?>
<comments xmlns="http://schemas.openxmlformats.org/spreadsheetml/2006/main">
  <authors>
    <author>Administrator</author>
  </authors>
  <commentList>
    <comment ref="I8" authorId="0" shapeId="0">
      <text>
        <r>
          <rPr>
            <sz val="9"/>
            <color indexed="81"/>
            <rFont val="游ゴシック"/>
            <family val="3"/>
            <charset val="128"/>
          </rPr>
          <t>作成にあたっての留意事項に従って計上。なお、道府県民税所得割臨時交付金を加えた場合は、961,524百万円となります。</t>
        </r>
      </text>
    </comment>
  </commentList>
</comments>
</file>

<file path=xl/sharedStrings.xml><?xml version="1.0" encoding="utf-8"?>
<sst xmlns="http://schemas.openxmlformats.org/spreadsheetml/2006/main" count="494" uniqueCount="315">
  <si>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</si>
  <si>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</si>
  <si>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</si>
  <si>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</si>
  <si>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</si>
  <si>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</si>
  <si>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</si>
  <si>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</si>
  <si>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</si>
  <si>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</si>
  <si>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</si>
  <si>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</si>
  <si>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</si>
  <si>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</si>
  <si>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</si>
  <si>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</si>
  <si>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</si>
  <si>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</si>
  <si>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</si>
  <si>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</si>
  <si>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</si>
  <si>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</si>
  <si>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</si>
  <si>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</si>
  <si>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</si>
  <si>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</si>
  <si>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</si>
  <si>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</si>
  <si>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</si>
  <si>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</si>
  <si>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</si>
  <si>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</si>
  <si>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</si>
  <si>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</si>
  <si>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</si>
  <si>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</si>
  <si>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</si>
  <si>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</si>
  <si>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</si>
  <si>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</si>
  <si>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</si>
  <si>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</si>
  <si>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</si>
  <si>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</si>
  <si>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</si>
  <si>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</si>
  <si>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</si>
  <si>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</si>
  <si>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</si>
  <si>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</si>
  <si>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</si>
  <si>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</si>
  <si>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</si>
  <si>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</si>
  <si>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</si>
  <si>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</si>
  <si>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</si>
  <si>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</si>
  <si>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</si>
  <si>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</si>
  <si>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</si>
  <si>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</si>
  <si>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</si>
  <si>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</si>
  <si>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</si>
  <si>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</si>
  <si>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</si>
  <si>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</si>
  <si>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</si>
  <si>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</si>
  <si>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</si>
  <si>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</si>
  <si>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</si>
  <si>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</si>
  <si>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</si>
  <si>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</si>
  <si>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</si>
  <si>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</si>
  <si>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</si>
  <si>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</si>
  <si>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7"/>
  </si>
  <si>
    <t>歳　　入</t>
    <rPh sb="0" eb="1">
      <t>トシ</t>
    </rPh>
    <rPh sb="3" eb="4">
      <t>イ</t>
    </rPh>
    <phoneticPr fontId="7"/>
  </si>
  <si>
    <t>歳　　出</t>
    <rPh sb="0" eb="1">
      <t>トシ</t>
    </rPh>
    <rPh sb="3" eb="4">
      <t>デ</t>
    </rPh>
    <phoneticPr fontId="7"/>
  </si>
  <si>
    <t>（注）原則として表示単位未満を四捨五入して端数調整していないため、合計等と一致しない場合がある。</t>
    <phoneticPr fontId="6"/>
  </si>
  <si>
    <t>損益収支</t>
  </si>
  <si>
    <t>資本収支</t>
  </si>
  <si>
    <t>収益的収支</t>
  </si>
  <si>
    <t>資本的収支</t>
  </si>
  <si>
    <t>(b-e)</t>
    <phoneticPr fontId="10"/>
  </si>
  <si>
    <t>(c-f)</t>
    <phoneticPr fontId="10"/>
  </si>
  <si>
    <t>(a-d)</t>
    <phoneticPr fontId="10"/>
  </si>
  <si>
    <t>(h)</t>
    <phoneticPr fontId="10"/>
  </si>
  <si>
    <t>差引不足額 (▲)</t>
    <phoneticPr fontId="6"/>
  </si>
  <si>
    <t>(i=g-h)</t>
    <phoneticPr fontId="10"/>
  </si>
  <si>
    <t>(j)</t>
    <phoneticPr fontId="10"/>
  </si>
  <si>
    <t>補てん財源不足額(▲)</t>
    <phoneticPr fontId="6"/>
  </si>
  <si>
    <t>(i+j)</t>
    <phoneticPr fontId="10"/>
  </si>
  <si>
    <t>(c=a-b)</t>
    <phoneticPr fontId="7"/>
  </si>
  <si>
    <t>(f=d-e)</t>
    <phoneticPr fontId="7"/>
  </si>
  <si>
    <t>(g=c+f)</t>
    <phoneticPr fontId="7"/>
  </si>
  <si>
    <t>（単位：百万円）</t>
    <phoneticPr fontId="6"/>
  </si>
  <si>
    <t>予算額</t>
    <rPh sb="0" eb="2">
      <t>ヨサン</t>
    </rPh>
    <rPh sb="2" eb="3">
      <t>ガク</t>
    </rPh>
    <phoneticPr fontId="6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</si>
  <si>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6"/>
  </si>
  <si>
    <t>1.普通会計の状況</t>
    <phoneticPr fontId="6"/>
  </si>
  <si>
    <t>平成16年度</t>
    <rPh sb="0" eb="2">
      <t>ヘイセイ</t>
    </rPh>
    <rPh sb="4" eb="6">
      <t>ネンド</t>
    </rPh>
    <phoneticPr fontId="7"/>
  </si>
  <si>
    <t>団体名</t>
    <rPh sb="0" eb="2">
      <t>ダンタイ</t>
    </rPh>
    <rPh sb="2" eb="3">
      <t>メイ</t>
    </rPh>
    <phoneticPr fontId="7"/>
  </si>
  <si>
    <t>歳入</t>
    <rPh sb="0" eb="2">
      <t>サイニュウ</t>
    </rPh>
    <phoneticPr fontId="7"/>
  </si>
  <si>
    <t>地方税</t>
    <rPh sb="0" eb="3">
      <t>チホウゼイ</t>
    </rPh>
    <phoneticPr fontId="7"/>
  </si>
  <si>
    <t>地方譲与税</t>
    <rPh sb="0" eb="2">
      <t>チホウ</t>
    </rPh>
    <rPh sb="2" eb="4">
      <t>ジョウヨ</t>
    </rPh>
    <rPh sb="4" eb="5">
      <t>ゼイ</t>
    </rPh>
    <phoneticPr fontId="7"/>
  </si>
  <si>
    <t>地方交付税</t>
    <rPh sb="0" eb="2">
      <t>チホウ</t>
    </rPh>
    <rPh sb="2" eb="5">
      <t>コウフゼイ</t>
    </rPh>
    <phoneticPr fontId="7"/>
  </si>
  <si>
    <t>国庫支出金</t>
    <rPh sb="0" eb="2">
      <t>コッコ</t>
    </rPh>
    <rPh sb="2" eb="5">
      <t>シシュツキン</t>
    </rPh>
    <phoneticPr fontId="7"/>
  </si>
  <si>
    <t>地方債</t>
    <rPh sb="0" eb="2">
      <t>チホウ</t>
    </rPh>
    <rPh sb="2" eb="3">
      <t>サイ</t>
    </rPh>
    <phoneticPr fontId="7"/>
  </si>
  <si>
    <t>その他収入</t>
    <rPh sb="2" eb="3">
      <t>タ</t>
    </rPh>
    <rPh sb="3" eb="5">
      <t>シュウニュウ</t>
    </rPh>
    <phoneticPr fontId="7"/>
  </si>
  <si>
    <t>当初予算額</t>
    <rPh sb="0" eb="2">
      <t>トウショ</t>
    </rPh>
    <rPh sb="2" eb="4">
      <t>ヨサン</t>
    </rPh>
    <rPh sb="4" eb="5">
      <t>ガク</t>
    </rPh>
    <phoneticPr fontId="7"/>
  </si>
  <si>
    <t>構成比</t>
    <rPh sb="0" eb="3">
      <t>コウセイヒ</t>
    </rPh>
    <phoneticPr fontId="7"/>
  </si>
  <si>
    <t>前年度比</t>
    <rPh sb="0" eb="3">
      <t>ゼンネンド</t>
    </rPh>
    <rPh sb="3" eb="4">
      <t>ヒ</t>
    </rPh>
    <phoneticPr fontId="7"/>
  </si>
  <si>
    <t>歳出</t>
    <rPh sb="0" eb="2">
      <t>サイシュツ</t>
    </rPh>
    <phoneticPr fontId="7"/>
  </si>
  <si>
    <t>義務的経費</t>
    <rPh sb="0" eb="3">
      <t>ギムテキ</t>
    </rPh>
    <rPh sb="3" eb="5">
      <t>ケイヒ</t>
    </rPh>
    <phoneticPr fontId="7"/>
  </si>
  <si>
    <t>その他の経費</t>
    <rPh sb="2" eb="3">
      <t>タ</t>
    </rPh>
    <rPh sb="4" eb="6">
      <t>ケイヒ</t>
    </rPh>
    <phoneticPr fontId="7"/>
  </si>
  <si>
    <t>投資的経費</t>
    <rPh sb="0" eb="3">
      <t>トウシテキ</t>
    </rPh>
    <rPh sb="3" eb="5">
      <t>ケイヒ</t>
    </rPh>
    <phoneticPr fontId="7"/>
  </si>
  <si>
    <t>人件費</t>
    <rPh sb="0" eb="3">
      <t>ジンケンヒ</t>
    </rPh>
    <phoneticPr fontId="7"/>
  </si>
  <si>
    <t>公債費</t>
    <rPh sb="0" eb="2">
      <t>コウサイ</t>
    </rPh>
    <rPh sb="2" eb="3">
      <t>ヒ</t>
    </rPh>
    <phoneticPr fontId="7"/>
  </si>
  <si>
    <t>物件費</t>
    <rPh sb="0" eb="3">
      <t>ブッケンヒ</t>
    </rPh>
    <phoneticPr fontId="7"/>
  </si>
  <si>
    <t>積立金</t>
    <rPh sb="0" eb="2">
      <t>ツミタテ</t>
    </rPh>
    <rPh sb="2" eb="3">
      <t>キン</t>
    </rPh>
    <phoneticPr fontId="7"/>
  </si>
  <si>
    <t>普通建設事業</t>
    <rPh sb="0" eb="2">
      <t>フツウ</t>
    </rPh>
    <rPh sb="2" eb="4">
      <t>ケンセツ</t>
    </rPh>
    <rPh sb="4" eb="6">
      <t>ジギョウ</t>
    </rPh>
    <phoneticPr fontId="7"/>
  </si>
  <si>
    <t>市町村民税</t>
    <rPh sb="0" eb="3">
      <t>シチョウソン</t>
    </rPh>
    <rPh sb="3" eb="4">
      <t>ミン</t>
    </rPh>
    <rPh sb="4" eb="5">
      <t>ゼイ</t>
    </rPh>
    <phoneticPr fontId="7"/>
  </si>
  <si>
    <t>固定資産税</t>
    <rPh sb="0" eb="2">
      <t>コテイ</t>
    </rPh>
    <rPh sb="2" eb="5">
      <t>シサンゼイ</t>
    </rPh>
    <phoneticPr fontId="7"/>
  </si>
  <si>
    <t>（単位：百万円、％）</t>
    <phoneticPr fontId="6"/>
  </si>
  <si>
    <t>平成14年度</t>
    <rPh sb="0" eb="2">
      <t>ヘイセイ</t>
    </rPh>
    <rPh sb="4" eb="6">
      <t>ネンド</t>
    </rPh>
    <phoneticPr fontId="7"/>
  </si>
  <si>
    <t>３.普通会計の状況</t>
    <phoneticPr fontId="6"/>
  </si>
  <si>
    <t>決算額</t>
    <rPh sb="0" eb="2">
      <t>ケッサン</t>
    </rPh>
    <rPh sb="2" eb="3">
      <t>ガク</t>
    </rPh>
    <phoneticPr fontId="7"/>
  </si>
  <si>
    <t>（単位：百万円、％）</t>
    <phoneticPr fontId="6"/>
  </si>
  <si>
    <t>決算額</t>
  </si>
  <si>
    <t>歳入総額</t>
    <rPh sb="0" eb="2">
      <t>サイニュウ</t>
    </rPh>
    <rPh sb="2" eb="4">
      <t>ソウガク</t>
    </rPh>
    <phoneticPr fontId="7"/>
  </si>
  <si>
    <t>歳出総額</t>
    <rPh sb="0" eb="2">
      <t>サイシュツ</t>
    </rPh>
    <rPh sb="2" eb="4">
      <t>ソウガク</t>
    </rPh>
    <phoneticPr fontId="7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</si>
  <si>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7"/>
  </si>
  <si>
    <t>繰越財源</t>
    <rPh sb="0" eb="2">
      <t>クリコシ</t>
    </rPh>
    <rPh sb="2" eb="4">
      <t>ザイゲン</t>
    </rPh>
    <phoneticPr fontId="7"/>
  </si>
  <si>
    <t>実質収支</t>
    <rPh sb="0" eb="2">
      <t>ジッシツ</t>
    </rPh>
    <rPh sb="2" eb="4">
      <t>シュウシ</t>
    </rPh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</si>
  <si>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</si>
  <si>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クリアゲ</t>
    </rPh>
    <rPh sb="2" eb="4">
      <t>ショウカン</t>
    </rPh>
    <rPh sb="4" eb="5">
      <t>キン</t>
    </rPh>
    <phoneticPr fontId="7"/>
  </si>
  <si>
    <t>実質単年度収支</t>
    <rPh sb="0" eb="2">
      <t>ジッシツ</t>
    </rPh>
    <rPh sb="2" eb="5">
      <t>タンネンド</t>
    </rPh>
    <rPh sb="5" eb="7">
      <t>シュウシ</t>
    </rPh>
    <phoneticPr fontId="7"/>
  </si>
  <si>
    <t>標準財政規模</t>
    <rPh sb="0" eb="2">
      <t>ヒョウジュン</t>
    </rPh>
    <rPh sb="2" eb="4">
      <t>ザイセイ</t>
    </rPh>
    <rPh sb="4" eb="6">
      <t>キボ</t>
    </rPh>
    <phoneticPr fontId="7"/>
  </si>
  <si>
    <t>財政力指数</t>
    <rPh sb="0" eb="3">
      <t>ザイセイリョク</t>
    </rPh>
    <rPh sb="3" eb="5">
      <t>シスウ</t>
    </rPh>
    <phoneticPr fontId="7"/>
  </si>
  <si>
    <t>実質収支比率</t>
    <rPh sb="0" eb="2">
      <t>ジッシツ</t>
    </rPh>
    <rPh sb="2" eb="4">
      <t>シュウシ</t>
    </rPh>
    <rPh sb="4" eb="6">
      <t>ヒリツ</t>
    </rPh>
    <phoneticPr fontId="7"/>
  </si>
  <si>
    <t>起債制限比率</t>
    <rPh sb="0" eb="2">
      <t>キサイ</t>
    </rPh>
    <rPh sb="2" eb="4">
      <t>セイゲン</t>
    </rPh>
    <rPh sb="4" eb="6">
      <t>ヒリツ</t>
    </rPh>
    <phoneticPr fontId="7"/>
  </si>
  <si>
    <t>経常収支比率</t>
    <rPh sb="0" eb="2">
      <t>ケイジョウ</t>
    </rPh>
    <rPh sb="2" eb="4">
      <t>シュウシ</t>
    </rPh>
    <rPh sb="4" eb="6">
      <t>ヒリツ</t>
    </rPh>
    <phoneticPr fontId="7"/>
  </si>
  <si>
    <t>自主財源比率</t>
    <rPh sb="0" eb="2">
      <t>ジシュ</t>
    </rPh>
    <rPh sb="2" eb="4">
      <t>ザイゲン</t>
    </rPh>
    <rPh sb="4" eb="6">
      <t>ヒリツ</t>
    </rPh>
    <phoneticPr fontId="7"/>
  </si>
  <si>
    <t>債務負担行為</t>
    <rPh sb="0" eb="2">
      <t>サイム</t>
    </rPh>
    <rPh sb="2" eb="4">
      <t>フタン</t>
    </rPh>
    <rPh sb="4" eb="6">
      <t>コウイ</t>
    </rPh>
    <phoneticPr fontId="7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</si>
  <si>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7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</si>
  <si>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7"/>
  </si>
  <si>
    <t>14年度</t>
    <rPh sb="2" eb="4">
      <t>ネンド</t>
    </rPh>
    <phoneticPr fontId="7"/>
  </si>
  <si>
    <t>13年度</t>
    <rPh sb="2" eb="4">
      <t>ネンド</t>
    </rPh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</si>
  <si>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</si>
  <si>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</si>
  <si>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</si>
  <si>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7"/>
  </si>
  <si>
    <t xml:space="preserve">歳入総額    </t>
  </si>
  <si>
    <t>(a)</t>
    <phoneticPr fontId="7"/>
  </si>
  <si>
    <t>うち一般財源総額</t>
  </si>
  <si>
    <t>歳出総額</t>
  </si>
  <si>
    <t>歳入歳出差引</t>
  </si>
  <si>
    <t>翌年度への繰越財源</t>
  </si>
  <si>
    <t>実質収支</t>
    <phoneticPr fontId="6"/>
  </si>
  <si>
    <t>単年度収支</t>
    <rPh sb="0" eb="3">
      <t>タンネンド</t>
    </rPh>
    <rPh sb="3" eb="5">
      <t>シュウシ</t>
    </rPh>
    <phoneticPr fontId="6"/>
  </si>
  <si>
    <t>繰上償還金</t>
    <rPh sb="0" eb="2">
      <t>クリア</t>
    </rPh>
    <rPh sb="2" eb="5">
      <t>ショウカンキン</t>
    </rPh>
    <phoneticPr fontId="6"/>
  </si>
  <si>
    <t>実質単年度収支</t>
    <rPh sb="0" eb="2">
      <t>ジッシツ</t>
    </rPh>
    <phoneticPr fontId="6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</si>
  <si>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</si>
  <si>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</si>
  <si>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</si>
  <si>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</si>
  <si>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7"/>
  </si>
  <si>
    <t>地方債現在高の一般財源総額比</t>
  </si>
  <si>
    <t>(e/b)</t>
    <phoneticPr fontId="7"/>
  </si>
  <si>
    <t>後年度財政負担の一般財源総額比</t>
  </si>
  <si>
    <t>(f/b)</t>
    <phoneticPr fontId="7"/>
  </si>
  <si>
    <t>一人あたり地方債現在高</t>
  </si>
  <si>
    <t>(e/g、円)</t>
    <rPh sb="5" eb="6">
      <t>エン</t>
    </rPh>
    <phoneticPr fontId="6"/>
  </si>
  <si>
    <t>一人あたり後年度財政負担</t>
  </si>
  <si>
    <t>(f/g、円)</t>
    <rPh sb="5" eb="6">
      <t>エン</t>
    </rPh>
    <phoneticPr fontId="6"/>
  </si>
  <si>
    <t>人口　（注 1）</t>
    <rPh sb="4" eb="5">
      <t>チュウ</t>
    </rPh>
    <phoneticPr fontId="7"/>
  </si>
  <si>
    <t>(g、人)</t>
    <rPh sb="3" eb="4">
      <t>ニン</t>
    </rPh>
    <phoneticPr fontId="6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</si>
  <si>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</si>
  <si>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</si>
  <si>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</si>
  <si>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</si>
  <si>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</si>
  <si>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7"/>
  </si>
  <si>
    <t>実質赤字比率</t>
    <rPh sb="0" eb="2">
      <t>ジッシツ</t>
    </rPh>
    <rPh sb="2" eb="4">
      <t>アカジ</t>
    </rPh>
    <rPh sb="4" eb="6">
      <t>ヒリツ</t>
    </rPh>
    <phoneticPr fontId="6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</si>
  <si>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6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</si>
  <si>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6"/>
  </si>
  <si>
    <t>将来負担比率</t>
    <rPh sb="0" eb="2">
      <t>ショウライ</t>
    </rPh>
    <rPh sb="2" eb="4">
      <t>フタン</t>
    </rPh>
    <rPh sb="4" eb="6">
      <t>ヒリツ</t>
    </rPh>
    <phoneticPr fontId="6"/>
  </si>
  <si>
    <t>（注）原則として表示単位未満を四捨五入して端数調整していないため、合計等と一致しない場合がある。</t>
    <phoneticPr fontId="6"/>
  </si>
  <si>
    <t>４.公営企業会計の状況</t>
    <phoneticPr fontId="6"/>
  </si>
  <si>
    <t>５.第三セクター(公社・株式会社形態の三セク)の状況</t>
    <phoneticPr fontId="6"/>
  </si>
  <si>
    <t>　（単位：百万円）</t>
  </si>
  <si>
    <t>出資状況</t>
    <rPh sb="0" eb="2">
      <t>シュッシ</t>
    </rPh>
    <rPh sb="2" eb="4">
      <t>ジョウキョウ</t>
    </rPh>
    <phoneticPr fontId="6"/>
  </si>
  <si>
    <t>出資団体数</t>
  </si>
  <si>
    <t>出資金額</t>
    <rPh sb="0" eb="2">
      <t>シュッシ</t>
    </rPh>
    <rPh sb="2" eb="4">
      <t>キンガク</t>
    </rPh>
    <phoneticPr fontId="7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</si>
  <si>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</si>
  <si>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</si>
  <si>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</si>
  <si>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</si>
  <si>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</si>
  <si>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</si>
  <si>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7"/>
  </si>
  <si>
    <t>流動資産</t>
  </si>
  <si>
    <t>固定資産</t>
  </si>
  <si>
    <t>繰延資産</t>
  </si>
  <si>
    <t>資産合計</t>
  </si>
  <si>
    <t>負債</t>
    <rPh sb="0" eb="2">
      <t>フサイ</t>
    </rPh>
    <phoneticPr fontId="7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</si>
  <si>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</si>
  <si>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</si>
  <si>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</si>
  <si>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</si>
  <si>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7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</si>
  <si>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</si>
  <si>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</si>
  <si>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</si>
  <si>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</si>
  <si>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</si>
  <si>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6"/>
  </si>
  <si>
    <t>事業・経常損益</t>
    <rPh sb="0" eb="2">
      <t>ジギョウ</t>
    </rPh>
    <rPh sb="3" eb="5">
      <t>ケイジョウ</t>
    </rPh>
    <rPh sb="5" eb="7">
      <t>ソンエキ</t>
    </rPh>
    <phoneticPr fontId="7"/>
  </si>
  <si>
    <t>営業収益</t>
  </si>
  <si>
    <t>営業費用</t>
  </si>
  <si>
    <t>一般管理費</t>
    <rPh sb="0" eb="2">
      <t>イッパン</t>
    </rPh>
    <rPh sb="2" eb="5">
      <t>カンリヒ</t>
    </rPh>
    <phoneticPr fontId="6"/>
  </si>
  <si>
    <t>(c)</t>
    <phoneticPr fontId="6"/>
  </si>
  <si>
    <t xml:space="preserve">営業利益          </t>
  </si>
  <si>
    <t>(d=a-b-c)</t>
    <phoneticPr fontId="6"/>
  </si>
  <si>
    <t>営業外収益</t>
  </si>
  <si>
    <t>(e)</t>
    <phoneticPr fontId="6"/>
  </si>
  <si>
    <t>営業外費用</t>
  </si>
  <si>
    <t>(f)</t>
    <phoneticPr fontId="6"/>
  </si>
  <si>
    <t xml:space="preserve">経常利益      </t>
  </si>
  <si>
    <t>(g=d+e-f)</t>
    <phoneticPr fontId="6"/>
  </si>
  <si>
    <t>特別損失</t>
    <rPh sb="0" eb="2">
      <t>トクベツ</t>
    </rPh>
    <rPh sb="2" eb="4">
      <t>ソンシツ</t>
    </rPh>
    <phoneticPr fontId="7"/>
  </si>
  <si>
    <t>特別利益</t>
  </si>
  <si>
    <t>(h)</t>
    <phoneticPr fontId="6"/>
  </si>
  <si>
    <t>特別損失</t>
  </si>
  <si>
    <t>(i)</t>
    <phoneticPr fontId="6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</si>
  <si>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6"/>
  </si>
  <si>
    <t>(j=g+h-i)</t>
    <phoneticPr fontId="6"/>
  </si>
  <si>
    <t>特定準備金取崩</t>
    <rPh sb="0" eb="2">
      <t>トクテイ</t>
    </rPh>
    <rPh sb="2" eb="5">
      <t>ジュンビキン</t>
    </rPh>
    <rPh sb="5" eb="7">
      <t>トリクズシ</t>
    </rPh>
    <phoneticPr fontId="6"/>
  </si>
  <si>
    <t>(k)</t>
    <phoneticPr fontId="6"/>
  </si>
  <si>
    <t>特定準備金繰入</t>
    <rPh sb="0" eb="2">
      <t>トクテイ</t>
    </rPh>
    <rPh sb="2" eb="5">
      <t>ジュンビキン</t>
    </rPh>
    <rPh sb="5" eb="7">
      <t>クリイレ</t>
    </rPh>
    <phoneticPr fontId="6"/>
  </si>
  <si>
    <t>(l)</t>
    <phoneticPr fontId="6"/>
  </si>
  <si>
    <t>法人税等</t>
  </si>
  <si>
    <t>(m)</t>
    <phoneticPr fontId="6"/>
  </si>
  <si>
    <t xml:space="preserve">当期利益  </t>
  </si>
  <si>
    <t>(ｎ=g+h-i-m)</t>
    <phoneticPr fontId="6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</si>
  <si>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6"/>
  </si>
  <si>
    <t>前期繰越利益</t>
  </si>
  <si>
    <t>(o)</t>
    <phoneticPr fontId="6"/>
  </si>
  <si>
    <t xml:space="preserve">当期未処分利益    </t>
  </si>
  <si>
    <t>(p=n+o)</t>
    <phoneticPr fontId="6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</si>
  <si>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6"/>
  </si>
  <si>
    <t>（注２）原則として表示単位未満を四捨五入して端数調整していないため、合計等と一致しない場合がある。</t>
    <phoneticPr fontId="6"/>
  </si>
  <si>
    <t>26年度</t>
    <rPh sb="2" eb="4">
      <t>ネンド</t>
    </rPh>
    <phoneticPr fontId="6"/>
  </si>
  <si>
    <t>27年度</t>
    <rPh sb="2" eb="4">
      <t>ネンド</t>
    </rPh>
    <phoneticPr fontId="6"/>
  </si>
  <si>
    <t>28年度</t>
    <rPh sb="2" eb="4">
      <t>ネンド</t>
    </rPh>
    <phoneticPr fontId="6"/>
  </si>
  <si>
    <t>29年度</t>
    <rPh sb="2" eb="4">
      <t>ネンド</t>
    </rPh>
    <phoneticPr fontId="6"/>
  </si>
  <si>
    <t>（1）令和２年度普通会計予算の状況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6"/>
  </si>
  <si>
    <t>令和２年度</t>
    <rPh sb="0" eb="1">
      <t>レイ</t>
    </rPh>
    <rPh sb="1" eb="2">
      <t>ワ</t>
    </rPh>
    <phoneticPr fontId="6"/>
  </si>
  <si>
    <t>（1）平成30年度普通会計決算の状況</t>
    <phoneticPr fontId="6"/>
  </si>
  <si>
    <t>平成30年度</t>
    <phoneticPr fontId="14"/>
  </si>
  <si>
    <t>30年度</t>
    <rPh sb="2" eb="4">
      <t>ネンド</t>
    </rPh>
    <phoneticPr fontId="6"/>
  </si>
  <si>
    <t>（注1）平成25年度～26年度は平成22年国勢調査、平成27年度～平成30年度は平成27年度国勢調査を基に計上している。</t>
    <rPh sb="4" eb="6">
      <t>ヘイセイ</t>
    </rPh>
    <rPh sb="8" eb="10">
      <t>ネンド</t>
    </rPh>
    <rPh sb="13" eb="15">
      <t>ネンド</t>
    </rPh>
    <rPh sb="16" eb="18">
      <t>ヘイセイ</t>
    </rPh>
    <rPh sb="20" eb="21">
      <t>ネン</t>
    </rPh>
    <rPh sb="21" eb="23">
      <t>コクセイ</t>
    </rPh>
    <rPh sb="23" eb="25">
      <t>チョウサ</t>
    </rPh>
    <rPh sb="26" eb="28">
      <t>ヘイセイ</t>
    </rPh>
    <rPh sb="30" eb="32">
      <t>ネンド</t>
    </rPh>
    <rPh sb="33" eb="35">
      <t>ヘイセイ</t>
    </rPh>
    <rPh sb="37" eb="39">
      <t>ネンド</t>
    </rPh>
    <rPh sb="40" eb="42">
      <t>ヘイセイ</t>
    </rPh>
    <rPh sb="44" eb="46">
      <t>ネンド</t>
    </rPh>
    <rPh sb="46" eb="48">
      <t>コクセイ</t>
    </rPh>
    <rPh sb="48" eb="50">
      <t>チョウサ</t>
    </rPh>
    <rPh sb="51" eb="52">
      <t>モト</t>
    </rPh>
    <rPh sb="53" eb="55">
      <t>ケイジョウ</t>
    </rPh>
    <phoneticPr fontId="8"/>
  </si>
  <si>
    <t>30年度</t>
    <phoneticPr fontId="14"/>
  </si>
  <si>
    <t>(平成30年度決算額）</t>
    <phoneticPr fontId="14"/>
  </si>
  <si>
    <t>横浜市</t>
    <rPh sb="0" eb="3">
      <t>ヨコハマシ</t>
    </rPh>
    <phoneticPr fontId="14"/>
  </si>
  <si>
    <t>横浜市</t>
    <rPh sb="0" eb="3">
      <t>ヨコハマシ</t>
    </rPh>
    <phoneticPr fontId="6"/>
  </si>
  <si>
    <t>下水道事業会計</t>
  </si>
  <si>
    <t>(令和２年度予算ﾍﾞｰｽ）</t>
    <rPh sb="1" eb="3">
      <t>レイワ</t>
    </rPh>
    <rPh sb="6" eb="8">
      <t>ヨサン</t>
    </rPh>
    <phoneticPr fontId="6"/>
  </si>
  <si>
    <t>下水道事業会計</t>
    <rPh sb="0" eb="3">
      <t>ゲスイドウ</t>
    </rPh>
    <rPh sb="3" eb="5">
      <t>ジギョウ</t>
    </rPh>
    <rPh sb="5" eb="6">
      <t>カイ</t>
    </rPh>
    <rPh sb="6" eb="7">
      <t>ケイ</t>
    </rPh>
    <phoneticPr fontId="6"/>
  </si>
  <si>
    <t>埋立事業会計</t>
  </si>
  <si>
    <t>水道事業会計</t>
  </si>
  <si>
    <t>工業用水道事業会計</t>
  </si>
  <si>
    <t>自動車事業会計</t>
  </si>
  <si>
    <t>高速鉄道事業会計</t>
  </si>
  <si>
    <t>病院事業会計</t>
  </si>
  <si>
    <t>前年度（元年度）</t>
    <rPh sb="0" eb="3">
      <t>ゼンネンド</t>
    </rPh>
    <rPh sb="4" eb="6">
      <t>ガンネン</t>
    </rPh>
    <rPh sb="6" eb="7">
      <t>ド</t>
    </rPh>
    <phoneticPr fontId="6"/>
  </si>
  <si>
    <t>-</t>
    <phoneticPr fontId="6"/>
  </si>
  <si>
    <t>-</t>
  </si>
  <si>
    <t>(g)</t>
    <phoneticPr fontId="10"/>
  </si>
  <si>
    <t>風力発電事業費会計</t>
  </si>
  <si>
    <t>中央卸売市場費会計</t>
  </si>
  <si>
    <t>中央と畜場費会計</t>
  </si>
  <si>
    <t>自動車駐車場事業費会計</t>
  </si>
  <si>
    <t>港湾整備事業費会計</t>
  </si>
  <si>
    <t>市街地開発事業費会計</t>
  </si>
  <si>
    <r>
      <t>(</t>
    </r>
    <r>
      <rPr>
        <sz val="11"/>
        <color rgb="FFFF0000"/>
        <rFont val="明朝"/>
        <family val="1"/>
        <charset val="128"/>
      </rPr>
      <t>平成30年度決算</t>
    </r>
    <r>
      <rPr>
        <sz val="11"/>
        <rFont val="明朝"/>
        <family val="1"/>
        <charset val="128"/>
      </rPr>
      <t>ﾍﾞｰｽ）</t>
    </r>
    <phoneticPr fontId="6"/>
  </si>
  <si>
    <t>前年度（29年度）</t>
    <rPh sb="0" eb="3">
      <t>ゼンネンド</t>
    </rPh>
    <rPh sb="6" eb="8">
      <t>ネンド</t>
    </rPh>
    <phoneticPr fontId="6"/>
  </si>
  <si>
    <t>(b-e)</t>
    <phoneticPr fontId="10"/>
  </si>
  <si>
    <t>(c-f)</t>
    <phoneticPr fontId="10"/>
  </si>
  <si>
    <t>(a-d)</t>
    <phoneticPr fontId="10"/>
  </si>
  <si>
    <t>(g)</t>
    <phoneticPr fontId="10"/>
  </si>
  <si>
    <t>(h)</t>
    <phoneticPr fontId="10"/>
  </si>
  <si>
    <t>差引不足額 (▲)</t>
    <phoneticPr fontId="6"/>
  </si>
  <si>
    <t>(i=g-h)</t>
    <phoneticPr fontId="10"/>
  </si>
  <si>
    <t>(j)</t>
    <phoneticPr fontId="10"/>
  </si>
  <si>
    <t>補てん財源不足額(▲)</t>
    <phoneticPr fontId="6"/>
  </si>
  <si>
    <t>(i+j)</t>
    <phoneticPr fontId="10"/>
  </si>
  <si>
    <t>（単位：百万円）</t>
    <phoneticPr fontId="6"/>
  </si>
  <si>
    <t>(c=a-b)</t>
    <phoneticPr fontId="7"/>
  </si>
  <si>
    <t>(f=d-e)</t>
    <phoneticPr fontId="7"/>
  </si>
  <si>
    <t>(g=c+f)</t>
    <phoneticPr fontId="7"/>
  </si>
  <si>
    <t>（注）原則として表示単位未満を四捨五入して端数調整していないため、合計等と一致しない場合がある。</t>
    <phoneticPr fontId="6"/>
  </si>
  <si>
    <t>横浜市住宅供給公社</t>
  </si>
  <si>
    <t>横浜シティ・エア・ターミナル株式会社</t>
  </si>
  <si>
    <t>横浜高速鉄道株式会社</t>
  </si>
  <si>
    <t>株式会社横浜シーサイドライン</t>
  </si>
  <si>
    <t>横浜ベイサイドマリーナ株式会社</t>
  </si>
  <si>
    <t>横浜交通開発株式会社</t>
  </si>
  <si>
    <t>横浜港埠頭株式会社</t>
  </si>
  <si>
    <t>横浜ウォーター株式会社</t>
  </si>
  <si>
    <t>横浜市</t>
    <rPh sb="0" eb="3">
      <t>ヨコハマシ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</si>
</sst>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19">
    <font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9"/>
      <color indexed="81"/>
      <name val="游ゴシック"/>
      <family val="3"/>
      <charset val="128"/>
    </font>
    <font>
      <sz val="6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1" fillId="0" borderId="0"/>
  </cellStyleXfs>
  <cellXfs count="405">
    <xf numFmtId="0" fontId="0" fillId="0" borderId="0" xfId="0"/>
    <xf numFmtId="41" fontId="0" fillId="0" borderId="0" xfId="0" applyNumberFormat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1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1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37" xfId="0" applyNumberFormat="1" applyBorder="1" applyAlignment="1">
      <alignment horizontal="left" vertical="center"/>
    </xf>
    <xf numFmtId="0" fontId="2" fillId="0" borderId="4" xfId="0" applyNumberFormat="1" applyFont="1" applyBorder="1" applyAlignment="1">
      <alignment horizontal="distributed" vertical="center" justifyLastLine="1"/>
    </xf>
    <xf numFmtId="179" fontId="0" fillId="0" borderId="0" xfId="1" applyNumberFormat="1" applyFont="1" applyBorder="1" applyAlignment="1">
      <alignment vertical="center"/>
    </xf>
    <xf numFmtId="180" fontId="0" fillId="0" borderId="38" xfId="1" applyNumberFormat="1" applyFont="1" applyBorder="1" applyAlignment="1">
      <alignment vertical="center"/>
    </xf>
    <xf numFmtId="179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79" fontId="0" fillId="0" borderId="37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79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79" fontId="0" fillId="0" borderId="28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79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79" fontId="0" fillId="0" borderId="36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79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79" fontId="0" fillId="0" borderId="32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79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41" fontId="12" fillId="0" borderId="0" xfId="0" applyNumberFormat="1" applyFont="1" applyAlignment="1">
      <alignment vertical="center"/>
    </xf>
    <xf numFmtId="41" fontId="12" fillId="0" borderId="0" xfId="0" applyNumberFormat="1" applyFont="1" applyAlignment="1">
      <alignment horizontal="left" vertical="center"/>
    </xf>
    <xf numFmtId="41" fontId="13" fillId="0" borderId="21" xfId="0" applyNumberFormat="1" applyFont="1" applyBorder="1" applyAlignment="1">
      <alignment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centerContinuous" vertical="center"/>
    </xf>
    <xf numFmtId="41" fontId="2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/>
    </xf>
    <xf numFmtId="179" fontId="1" fillId="0" borderId="66" xfId="1" applyNumberForma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1" fillId="0" borderId="67" xfId="1" applyNumberFormat="1" applyBorder="1" applyAlignment="1">
      <alignment horizontal="right" vertical="center"/>
    </xf>
    <xf numFmtId="179" fontId="1" fillId="0" borderId="68" xfId="1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179" fontId="1" fillId="0" borderId="69" xfId="1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1" fillId="0" borderId="65" xfId="1" applyNumberFormat="1" applyBorder="1" applyAlignment="1">
      <alignment horizontal="right" vertical="center"/>
    </xf>
    <xf numFmtId="182" fontId="0" fillId="0" borderId="67" xfId="0" applyNumberFormat="1" applyBorder="1" applyAlignment="1">
      <alignment vertical="center"/>
    </xf>
    <xf numFmtId="41" fontId="1" fillId="0" borderId="31" xfId="0" applyNumberFormat="1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179" fontId="1" fillId="0" borderId="66" xfId="1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1" fillId="0" borderId="67" xfId="1" applyNumberFormat="1" applyBorder="1" applyAlignment="1">
      <alignment vertical="center"/>
    </xf>
    <xf numFmtId="180" fontId="1" fillId="0" borderId="67" xfId="1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1" fillId="0" borderId="69" xfId="1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1" fillId="0" borderId="65" xfId="1" applyNumberFormat="1" applyBorder="1" applyAlignment="1">
      <alignment vertical="center"/>
    </xf>
    <xf numFmtId="180" fontId="1" fillId="0" borderId="69" xfId="1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1" fillId="0" borderId="0" xfId="1" applyNumberFormat="1" applyFill="1" applyBorder="1" applyAlignment="1">
      <alignment vertical="center"/>
    </xf>
    <xf numFmtId="41" fontId="1" fillId="0" borderId="0" xfId="0" applyNumberFormat="1" applyFont="1" applyAlignment="1">
      <alignment horizontal="left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179" fontId="1" fillId="0" borderId="57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80" fontId="0" fillId="0" borderId="73" xfId="1" applyNumberFormat="1" applyFont="1" applyBorder="1" applyAlignment="1">
      <alignment vertical="center"/>
    </xf>
    <xf numFmtId="180" fontId="0" fillId="0" borderId="75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179" fontId="0" fillId="0" borderId="0" xfId="1" applyNumberFormat="1" applyFont="1" applyFill="1" applyBorder="1" applyAlignment="1">
      <alignment vertical="center"/>
    </xf>
    <xf numFmtId="179" fontId="0" fillId="0" borderId="37" xfId="1" applyNumberFormat="1" applyFont="1" applyFill="1" applyBorder="1" applyAlignment="1">
      <alignment vertical="center"/>
    </xf>
    <xf numFmtId="179" fontId="0" fillId="0" borderId="28" xfId="1" applyNumberFormat="1" applyFont="1" applyFill="1" applyBorder="1" applyAlignment="1">
      <alignment vertical="center"/>
    </xf>
    <xf numFmtId="179" fontId="0" fillId="0" borderId="36" xfId="1" applyNumberFormat="1" applyFont="1" applyFill="1" applyBorder="1" applyAlignment="1">
      <alignment vertical="center"/>
    </xf>
    <xf numFmtId="179" fontId="0" fillId="0" borderId="32" xfId="1" applyNumberFormat="1" applyFont="1" applyFill="1" applyBorder="1" applyAlignment="1">
      <alignment vertical="center"/>
    </xf>
    <xf numFmtId="41" fontId="0" fillId="0" borderId="65" xfId="0" applyNumberFormat="1" applyFill="1" applyBorder="1" applyAlignment="1">
      <alignment horizontal="center" vertical="center"/>
    </xf>
    <xf numFmtId="179" fontId="0" fillId="0" borderId="66" xfId="0" applyNumberFormat="1" applyFill="1" applyBorder="1" applyAlignment="1">
      <alignment vertical="center"/>
    </xf>
    <xf numFmtId="179" fontId="0" fillId="0" borderId="67" xfId="0" applyNumberFormat="1" applyFill="1" applyBorder="1" applyAlignment="1">
      <alignment vertical="center"/>
    </xf>
    <xf numFmtId="179" fontId="1" fillId="0" borderId="67" xfId="1" applyNumberFormat="1" applyFill="1" applyBorder="1" applyAlignment="1">
      <alignment horizontal="right" vertical="center"/>
    </xf>
    <xf numFmtId="179" fontId="0" fillId="0" borderId="68" xfId="0" applyNumberFormat="1" applyFill="1" applyBorder="1" applyAlignment="1">
      <alignment vertical="center"/>
    </xf>
    <xf numFmtId="179" fontId="1" fillId="0" borderId="68" xfId="1" applyNumberFormat="1" applyFill="1" applyBorder="1" applyAlignment="1">
      <alignment horizontal="right" vertical="center"/>
    </xf>
    <xf numFmtId="179" fontId="0" fillId="0" borderId="69" xfId="0" applyNumberFormat="1" applyFill="1" applyBorder="1" applyAlignment="1">
      <alignment vertical="center"/>
    </xf>
    <xf numFmtId="179" fontId="1" fillId="0" borderId="69" xfId="1" applyNumberFormat="1" applyFill="1" applyBorder="1" applyAlignment="1">
      <alignment horizontal="right" vertical="center"/>
    </xf>
    <xf numFmtId="179" fontId="0" fillId="0" borderId="65" xfId="0" applyNumberFormat="1" applyFill="1" applyBorder="1" applyAlignment="1">
      <alignment vertical="center"/>
    </xf>
    <xf numFmtId="179" fontId="1" fillId="0" borderId="65" xfId="1" applyNumberFormat="1" applyFill="1" applyBorder="1" applyAlignment="1">
      <alignment horizontal="right" vertical="center"/>
    </xf>
    <xf numFmtId="179" fontId="1" fillId="0" borderId="66" xfId="1" applyNumberFormat="1" applyFill="1" applyBorder="1" applyAlignment="1">
      <alignment vertical="center"/>
    </xf>
    <xf numFmtId="183" fontId="0" fillId="0" borderId="67" xfId="0" applyNumberFormat="1" applyFill="1" applyBorder="1" applyAlignment="1">
      <alignment vertical="center"/>
    </xf>
    <xf numFmtId="183" fontId="1" fillId="0" borderId="67" xfId="1" applyNumberFormat="1" applyFill="1" applyBorder="1" applyAlignment="1">
      <alignment vertical="center"/>
    </xf>
    <xf numFmtId="180" fontId="0" fillId="0" borderId="67" xfId="0" applyNumberFormat="1" applyFill="1" applyBorder="1" applyAlignment="1">
      <alignment vertical="center"/>
    </xf>
    <xf numFmtId="180" fontId="1" fillId="0" borderId="67" xfId="1" applyNumberFormat="1" applyFill="1" applyBorder="1" applyAlignment="1">
      <alignment vertical="center"/>
    </xf>
    <xf numFmtId="180" fontId="0" fillId="0" borderId="69" xfId="0" applyNumberFormat="1" applyFill="1" applyBorder="1" applyAlignment="1">
      <alignment vertical="center"/>
    </xf>
    <xf numFmtId="180" fontId="0" fillId="0" borderId="65" xfId="0" applyNumberFormat="1" applyFill="1" applyBorder="1" applyAlignment="1">
      <alignment vertical="center"/>
    </xf>
    <xf numFmtId="180" fontId="1" fillId="0" borderId="65" xfId="1" applyNumberFormat="1" applyFill="1" applyBorder="1" applyAlignment="1">
      <alignment vertical="center"/>
    </xf>
    <xf numFmtId="180" fontId="0" fillId="0" borderId="64" xfId="1" applyNumberFormat="1" applyFont="1" applyBorder="1" applyAlignment="1">
      <alignment vertical="center"/>
    </xf>
    <xf numFmtId="179" fontId="0" fillId="0" borderId="35" xfId="1" applyNumberFormat="1" applyFont="1" applyBorder="1" applyAlignment="1">
      <alignment vertical="center"/>
    </xf>
    <xf numFmtId="179" fontId="0" fillId="0" borderId="18" xfId="1" applyNumberFormat="1" applyFont="1" applyBorder="1" applyAlignment="1">
      <alignment vertical="center"/>
    </xf>
    <xf numFmtId="179" fontId="0" fillId="0" borderId="48" xfId="1" applyNumberFormat="1" applyFont="1" applyFill="1" applyBorder="1" applyAlignment="1">
      <alignment vertical="center"/>
    </xf>
    <xf numFmtId="179" fontId="0" fillId="0" borderId="50" xfId="1" applyNumberFormat="1" applyFont="1" applyFill="1" applyBorder="1" applyAlignment="1">
      <alignment vertical="center"/>
    </xf>
    <xf numFmtId="179" fontId="0" fillId="0" borderId="10" xfId="1" applyNumberFormat="1" applyFont="1" applyFill="1" applyBorder="1" applyAlignment="1">
      <alignment vertical="center"/>
    </xf>
    <xf numFmtId="179" fontId="0" fillId="0" borderId="47" xfId="1" applyNumberFormat="1" applyFont="1" applyFill="1" applyBorder="1" applyAlignment="1">
      <alignment vertical="center"/>
    </xf>
    <xf numFmtId="179" fontId="0" fillId="0" borderId="27" xfId="1" applyNumberFormat="1" applyFont="1" applyFill="1" applyBorder="1" applyAlignment="1">
      <alignment vertical="center"/>
    </xf>
    <xf numFmtId="179" fontId="0" fillId="0" borderId="3" xfId="1" quotePrefix="1" applyNumberFormat="1" applyFont="1" applyFill="1" applyBorder="1" applyAlignment="1">
      <alignment horizontal="right" vertical="center"/>
    </xf>
    <xf numFmtId="179" fontId="0" fillId="0" borderId="5" xfId="1" applyNumberFormat="1" applyFont="1" applyFill="1" applyBorder="1" applyAlignment="1">
      <alignment vertical="center"/>
    </xf>
    <xf numFmtId="179" fontId="0" fillId="0" borderId="8" xfId="1" applyNumberFormat="1" applyFont="1" applyFill="1" applyBorder="1" applyAlignment="1">
      <alignment vertical="center"/>
    </xf>
    <xf numFmtId="179" fontId="0" fillId="0" borderId="54" xfId="1" applyNumberFormat="1" applyFont="1" applyFill="1" applyBorder="1" applyAlignment="1">
      <alignment vertical="center"/>
    </xf>
    <xf numFmtId="179" fontId="0" fillId="0" borderId="51" xfId="1" applyNumberFormat="1" applyFont="1" applyFill="1" applyBorder="1" applyAlignment="1">
      <alignment vertical="center"/>
    </xf>
    <xf numFmtId="179" fontId="0" fillId="0" borderId="27" xfId="1" quotePrefix="1" applyNumberFormat="1" applyFont="1" applyFill="1" applyBorder="1" applyAlignment="1">
      <alignment horizontal="right" vertical="center"/>
    </xf>
    <xf numFmtId="179" fontId="0" fillId="0" borderId="52" xfId="1" applyNumberFormat="1" applyFont="1" applyFill="1" applyBorder="1" applyAlignment="1">
      <alignment vertical="center"/>
    </xf>
    <xf numFmtId="179" fontId="0" fillId="0" borderId="7" xfId="0" quotePrefix="1" applyNumberFormat="1" applyFill="1" applyBorder="1" applyAlignment="1">
      <alignment horizontal="right" vertical="center"/>
    </xf>
    <xf numFmtId="179" fontId="0" fillId="0" borderId="50" xfId="1" quotePrefix="1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>
      <alignment vertical="center"/>
    </xf>
    <xf numFmtId="41" fontId="5" fillId="0" borderId="0" xfId="0" applyNumberFormat="1" applyFont="1" applyFill="1" applyAlignment="1">
      <alignment horizontal="left" vertical="center"/>
    </xf>
    <xf numFmtId="41" fontId="0" fillId="0" borderId="4" xfId="0" applyNumberFormat="1" applyFill="1" applyBorder="1" applyAlignment="1">
      <alignment horizontal="left" vertical="center"/>
    </xf>
    <xf numFmtId="41" fontId="0" fillId="0" borderId="0" xfId="0" quotePrefix="1" applyNumberFormat="1" applyFill="1" applyAlignment="1">
      <alignment horizontal="right" vertical="center"/>
    </xf>
    <xf numFmtId="0" fontId="0" fillId="0" borderId="52" xfId="0" applyNumberForma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1" fontId="0" fillId="0" borderId="1" xfId="0" applyNumberFormat="1" applyFill="1" applyBorder="1" applyAlignment="1">
      <alignment horizontal="left" vertical="center"/>
    </xf>
    <xf numFmtId="41" fontId="0" fillId="0" borderId="2" xfId="0" applyNumberFormat="1" applyFill="1" applyBorder="1" applyAlignment="1">
      <alignment horizontal="left" vertical="center"/>
    </xf>
    <xf numFmtId="41" fontId="0" fillId="0" borderId="39" xfId="0" applyNumberFormat="1" applyFill="1" applyBorder="1" applyAlignment="1">
      <alignment horizontal="right" vertical="center"/>
    </xf>
    <xf numFmtId="179" fontId="0" fillId="0" borderId="2" xfId="1" applyNumberFormat="1" applyFont="1" applyFill="1" applyBorder="1" applyAlignment="1">
      <alignment vertical="center"/>
    </xf>
    <xf numFmtId="179" fontId="0" fillId="0" borderId="39" xfId="1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41" fontId="0" fillId="0" borderId="7" xfId="0" applyNumberFormat="1" applyFill="1" applyBorder="1" applyAlignment="1">
      <alignment horizontal="left" vertical="center"/>
    </xf>
    <xf numFmtId="41" fontId="0" fillId="0" borderId="25" xfId="0" applyNumberFormat="1" applyFill="1" applyBorder="1" applyAlignment="1">
      <alignment horizontal="right" vertical="center"/>
    </xf>
    <xf numFmtId="179" fontId="0" fillId="0" borderId="25" xfId="1" applyNumberFormat="1" applyFont="1" applyFill="1" applyBorder="1" applyAlignment="1">
      <alignment vertical="center"/>
    </xf>
    <xf numFmtId="41" fontId="0" fillId="0" borderId="8" xfId="0" applyNumberFormat="1" applyFill="1" applyBorder="1" applyAlignment="1">
      <alignment vertical="center"/>
    </xf>
    <xf numFmtId="41" fontId="0" fillId="0" borderId="5" xfId="0" applyNumberFormat="1" applyFill="1" applyBorder="1" applyAlignment="1">
      <alignment horizontal="left"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43" xfId="0" applyNumberFormat="1" applyFill="1" applyBorder="1" applyAlignment="1">
      <alignment horizontal="right" vertical="center"/>
    </xf>
    <xf numFmtId="179" fontId="0" fillId="0" borderId="43" xfId="1" applyNumberFormat="1" applyFont="1" applyFill="1" applyBorder="1" applyAlignment="1">
      <alignment vertical="center"/>
    </xf>
    <xf numFmtId="41" fontId="0" fillId="0" borderId="5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41" fontId="0" fillId="0" borderId="41" xfId="0" applyNumberFormat="1" applyFill="1" applyBorder="1" applyAlignment="1">
      <alignment horizontal="right" vertical="center"/>
    </xf>
    <xf numFmtId="179" fontId="0" fillId="0" borderId="55" xfId="1" applyNumberFormat="1" applyFont="1" applyFill="1" applyBorder="1" applyAlignment="1">
      <alignment vertical="center"/>
    </xf>
    <xf numFmtId="179" fontId="0" fillId="0" borderId="57" xfId="1" applyNumberFormat="1" applyFont="1" applyFill="1" applyBorder="1" applyAlignment="1">
      <alignment vertical="center"/>
    </xf>
    <xf numFmtId="0" fontId="0" fillId="0" borderId="25" xfId="0" applyNumberFormat="1" applyFill="1" applyBorder="1" applyAlignment="1">
      <alignment horizontal="center" vertical="center"/>
    </xf>
    <xf numFmtId="179" fontId="0" fillId="0" borderId="57" xfId="1" applyNumberFormat="1" applyFont="1" applyFill="1" applyBorder="1" applyAlignment="1">
      <alignment horizontal="right" vertical="center"/>
    </xf>
    <xf numFmtId="41" fontId="0" fillId="0" borderId="3" xfId="0" applyNumberForma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/>
    </xf>
    <xf numFmtId="179" fontId="0" fillId="0" borderId="13" xfId="1" quotePrefix="1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46" xfId="0" applyNumberFormat="1" applyFill="1" applyBorder="1" applyAlignment="1">
      <alignment horizontal="right" vertical="center"/>
    </xf>
    <xf numFmtId="179" fontId="0" fillId="0" borderId="59" xfId="1" applyNumberFormat="1" applyFon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8" xfId="0" applyNumberFormat="1" applyFill="1" applyBorder="1" applyAlignment="1">
      <alignment horizontal="left" vertical="center"/>
    </xf>
    <xf numFmtId="179" fontId="0" fillId="0" borderId="56" xfId="1" applyNumberFormat="1" applyFont="1" applyFill="1" applyBorder="1" applyAlignment="1">
      <alignment vertical="center"/>
    </xf>
    <xf numFmtId="41" fontId="0" fillId="0" borderId="47" xfId="0" applyNumberFormat="1" applyFill="1" applyBorder="1" applyAlignment="1">
      <alignment horizontal="left" vertical="center"/>
    </xf>
    <xf numFmtId="41" fontId="0" fillId="0" borderId="11" xfId="0" applyNumberFormat="1" applyFill="1" applyBorder="1" applyAlignment="1">
      <alignment horizontal="right" vertical="center"/>
    </xf>
    <xf numFmtId="179" fontId="0" fillId="0" borderId="3" xfId="1" applyNumberFormat="1" applyFont="1" applyFill="1" applyBorder="1" applyAlignment="1">
      <alignment vertical="center"/>
    </xf>
    <xf numFmtId="179" fontId="0" fillId="0" borderId="13" xfId="1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quotePrefix="1" applyNumberFormat="1" applyFill="1" applyAlignment="1">
      <alignment horizontal="right" vertical="center"/>
    </xf>
    <xf numFmtId="0" fontId="0" fillId="0" borderId="0" xfId="0" applyFill="1" applyAlignment="1"/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 vertical="center"/>
    </xf>
    <xf numFmtId="179" fontId="0" fillId="0" borderId="12" xfId="1" applyNumberFormat="1" applyFont="1" applyFill="1" applyBorder="1" applyAlignment="1">
      <alignment vertical="center"/>
    </xf>
    <xf numFmtId="179" fontId="0" fillId="0" borderId="0" xfId="1" quotePrefix="1" applyNumberFormat="1" applyFont="1" applyFill="1" applyBorder="1" applyAlignment="1">
      <alignment horizontal="right" vertical="center"/>
    </xf>
    <xf numFmtId="41" fontId="0" fillId="0" borderId="37" xfId="0" applyNumberFormat="1" applyFill="1" applyBorder="1" applyAlignment="1">
      <alignment horizontal="right" vertical="center"/>
    </xf>
    <xf numFmtId="41" fontId="0" fillId="0" borderId="9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horizontal="right" vertical="center"/>
    </xf>
    <xf numFmtId="41" fontId="0" fillId="0" borderId="9" xfId="0" applyNumberFormat="1" applyFill="1" applyBorder="1" applyAlignment="1">
      <alignment horizontal="left" vertical="center"/>
    </xf>
    <xf numFmtId="41" fontId="0" fillId="0" borderId="36" xfId="0" applyNumberFormat="1" applyFill="1" applyBorder="1" applyAlignment="1">
      <alignment horizontal="right" vertical="center"/>
    </xf>
    <xf numFmtId="179" fontId="0" fillId="0" borderId="57" xfId="1" quotePrefix="1" applyNumberFormat="1" applyFont="1" applyFill="1" applyBorder="1" applyAlignment="1">
      <alignment horizontal="right" vertical="center"/>
    </xf>
    <xf numFmtId="41" fontId="0" fillId="0" borderId="3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horizontal="right" vertical="center"/>
    </xf>
    <xf numFmtId="41" fontId="0" fillId="0" borderId="14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horizontal="right" vertical="center"/>
    </xf>
    <xf numFmtId="179" fontId="0" fillId="0" borderId="14" xfId="1" applyNumberFormat="1" applyFont="1" applyFill="1" applyBorder="1" applyAlignment="1">
      <alignment vertical="center"/>
    </xf>
    <xf numFmtId="179" fontId="0" fillId="0" borderId="58" xfId="1" applyNumberFormat="1" applyFont="1" applyFill="1" applyBorder="1" applyAlignment="1">
      <alignment vertical="center"/>
    </xf>
    <xf numFmtId="179" fontId="0" fillId="0" borderId="4" xfId="1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179" fontId="0" fillId="0" borderId="41" xfId="1" applyNumberFormat="1" applyFont="1" applyFill="1" applyBorder="1" applyAlignment="1">
      <alignment vertical="center"/>
    </xf>
    <xf numFmtId="179" fontId="0" fillId="0" borderId="57" xfId="0" quotePrefix="1" applyNumberFormat="1" applyFill="1" applyBorder="1" applyAlignment="1">
      <alignment horizontal="right" vertical="center"/>
    </xf>
    <xf numFmtId="0" fontId="0" fillId="0" borderId="5" xfId="0" applyFill="1" applyBorder="1" applyAlignment="1"/>
    <xf numFmtId="0" fontId="0" fillId="0" borderId="0" xfId="0" applyFill="1" applyBorder="1" applyAlignment="1"/>
    <xf numFmtId="0" fontId="0" fillId="0" borderId="78" xfId="0" applyNumberForma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179" fontId="1" fillId="0" borderId="12" xfId="1" applyNumberFormat="1" applyFill="1" applyBorder="1" applyAlignment="1">
      <alignment vertical="center"/>
    </xf>
    <xf numFmtId="179" fontId="1" fillId="0" borderId="55" xfId="1" applyNumberFormat="1" applyFill="1" applyBorder="1" applyAlignment="1">
      <alignment vertical="center"/>
    </xf>
    <xf numFmtId="179" fontId="1" fillId="0" borderId="56" xfId="1" applyNumberFormat="1" applyFill="1" applyBorder="1" applyAlignment="1">
      <alignment vertical="center"/>
    </xf>
    <xf numFmtId="179" fontId="1" fillId="0" borderId="57" xfId="1" quotePrefix="1" applyNumberFormat="1" applyFont="1" applyFill="1" applyBorder="1" applyAlignment="1">
      <alignment horizontal="right" vertical="center"/>
    </xf>
    <xf numFmtId="179" fontId="1" fillId="0" borderId="59" xfId="1" applyNumberFormat="1" applyFill="1" applyBorder="1" applyAlignment="1">
      <alignment vertical="center"/>
    </xf>
    <xf numFmtId="179" fontId="1" fillId="0" borderId="13" xfId="1" applyNumberFormat="1" applyFill="1" applyBorder="1" applyAlignment="1">
      <alignment vertical="center"/>
    </xf>
    <xf numFmtId="179" fontId="0" fillId="0" borderId="52" xfId="1" quotePrefix="1" applyNumberFormat="1" applyFont="1" applyFill="1" applyBorder="1" applyAlignment="1">
      <alignment horizontal="right" vertical="center"/>
    </xf>
    <xf numFmtId="179" fontId="1" fillId="0" borderId="13" xfId="1" quotePrefix="1" applyNumberFormat="1" applyFont="1" applyFill="1" applyBorder="1" applyAlignment="1">
      <alignment horizontal="right" vertical="center"/>
    </xf>
    <xf numFmtId="179" fontId="0" fillId="0" borderId="74" xfId="1" applyNumberFormat="1" applyFont="1" applyFill="1" applyBorder="1" applyAlignment="1">
      <alignment vertical="center"/>
    </xf>
    <xf numFmtId="179" fontId="1" fillId="0" borderId="58" xfId="1" applyNumberFormat="1" applyFill="1" applyBorder="1" applyAlignment="1">
      <alignment vertical="center"/>
    </xf>
    <xf numFmtId="41" fontId="0" fillId="0" borderId="14" xfId="0" applyNumberFormat="1" applyFill="1" applyBorder="1" applyAlignment="1">
      <alignment horizontal="centerContinuous" vertical="center"/>
    </xf>
    <xf numFmtId="41" fontId="0" fillId="0" borderId="6" xfId="0" applyNumberFormat="1" applyFill="1" applyBorder="1" applyAlignment="1">
      <alignment horizontal="centerContinuous" vertical="center"/>
    </xf>
    <xf numFmtId="179" fontId="0" fillId="0" borderId="71" xfId="1" applyNumberFormat="1" applyFont="1" applyFill="1" applyBorder="1" applyAlignment="1">
      <alignment horizontal="center" vertical="center"/>
    </xf>
    <xf numFmtId="179" fontId="0" fillId="0" borderId="10" xfId="1" applyNumberFormat="1" applyFont="1" applyFill="1" applyBorder="1" applyAlignment="1">
      <alignment horizontal="center" vertical="center"/>
    </xf>
    <xf numFmtId="179" fontId="0" fillId="0" borderId="50" xfId="1" applyNumberFormat="1" applyFont="1" applyFill="1" applyBorder="1" applyAlignment="1">
      <alignment horizontal="center" vertical="center"/>
    </xf>
    <xf numFmtId="179" fontId="0" fillId="0" borderId="52" xfId="1" applyNumberFormat="1" applyFont="1" applyFill="1" applyBorder="1" applyAlignment="1">
      <alignment horizontal="center" vertical="center"/>
    </xf>
    <xf numFmtId="179" fontId="0" fillId="0" borderId="31" xfId="1" applyNumberFormat="1" applyFont="1" applyFill="1" applyBorder="1" applyAlignment="1">
      <alignment vertical="center"/>
    </xf>
    <xf numFmtId="179" fontId="0" fillId="0" borderId="62" xfId="1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Continuous" vertical="center"/>
    </xf>
    <xf numFmtId="41" fontId="2" fillId="0" borderId="4" xfId="0" applyNumberFormat="1" applyFont="1" applyFill="1" applyBorder="1" applyAlignment="1">
      <alignment horizontal="distributed" vertical="center" justifyLastLine="1"/>
    </xf>
    <xf numFmtId="0" fontId="2" fillId="0" borderId="0" xfId="0" applyNumberFormat="1" applyFont="1" applyFill="1" applyBorder="1" applyAlignment="1">
      <alignment horizontal="distributed" vertical="center"/>
    </xf>
    <xf numFmtId="41" fontId="4" fillId="0" borderId="4" xfId="0" applyNumberFormat="1" applyFont="1" applyFill="1" applyBorder="1" applyAlignment="1">
      <alignment horizontal="left" vertical="center"/>
    </xf>
    <xf numFmtId="41" fontId="0" fillId="0" borderId="1" xfId="0" applyNumberFormat="1" applyFill="1" applyBorder="1" applyAlignment="1">
      <alignment horizontal="centerContinuous" vertical="center"/>
    </xf>
    <xf numFmtId="41" fontId="0" fillId="0" borderId="2" xfId="0" applyNumberFormat="1" applyFill="1" applyBorder="1" applyAlignment="1">
      <alignment horizontal="centerContinuous" vertical="center"/>
    </xf>
    <xf numFmtId="41" fontId="0" fillId="0" borderId="3" xfId="0" applyNumberFormat="1" applyFill="1" applyBorder="1" applyAlignment="1">
      <alignment horizontal="centerContinuous" vertical="center"/>
    </xf>
    <xf numFmtId="41" fontId="0" fillId="0" borderId="4" xfId="0" applyNumberFormat="1" applyFill="1" applyBorder="1" applyAlignment="1">
      <alignment horizontal="centerContinuous" vertical="center"/>
    </xf>
    <xf numFmtId="41" fontId="0" fillId="0" borderId="54" xfId="0" applyNumberFormat="1" applyFill="1" applyBorder="1" applyAlignment="1">
      <alignment horizontal="center" vertical="center"/>
    </xf>
    <xf numFmtId="41" fontId="0" fillId="0" borderId="22" xfId="0" applyNumberFormat="1" applyFill="1" applyBorder="1" applyAlignment="1">
      <alignment horizontal="center" vertical="center"/>
    </xf>
    <xf numFmtId="41" fontId="0" fillId="0" borderId="59" xfId="0" applyNumberFormat="1" applyFill="1" applyBorder="1" applyAlignment="1">
      <alignment horizontal="center" vertical="center"/>
    </xf>
    <xf numFmtId="41" fontId="1" fillId="0" borderId="62" xfId="0" applyNumberFormat="1" applyFont="1" applyFill="1" applyBorder="1" applyAlignment="1">
      <alignment vertical="center"/>
    </xf>
    <xf numFmtId="0" fontId="0" fillId="0" borderId="63" xfId="0" applyFill="1" applyBorder="1" applyAlignment="1">
      <alignment horizontal="distributed" vertical="center"/>
    </xf>
    <xf numFmtId="179" fontId="0" fillId="0" borderId="72" xfId="1" applyNumberFormat="1" applyFon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left" vertical="center"/>
    </xf>
    <xf numFmtId="41" fontId="0" fillId="0" borderId="6" xfId="0" applyNumberFormat="1" applyFill="1" applyBorder="1" applyAlignment="1">
      <alignment horizontal="left" vertical="center"/>
    </xf>
    <xf numFmtId="179" fontId="0" fillId="0" borderId="9" xfId="1" applyNumberFormat="1" applyFont="1" applyFill="1" applyBorder="1" applyAlignment="1">
      <alignment horizontal="center" vertical="center"/>
    </xf>
    <xf numFmtId="179" fontId="0" fillId="0" borderId="7" xfId="1" applyNumberFormat="1" applyFont="1" applyFill="1" applyBorder="1" applyAlignment="1">
      <alignment horizontal="center" vertical="center"/>
    </xf>
    <xf numFmtId="179" fontId="0" fillId="0" borderId="26" xfId="1" applyNumberFormat="1" applyFont="1" applyFill="1" applyBorder="1" applyAlignment="1">
      <alignment horizontal="center" vertical="center"/>
    </xf>
    <xf numFmtId="179" fontId="0" fillId="0" borderId="33" xfId="1" applyNumberFormat="1" applyFont="1" applyFill="1" applyBorder="1" applyAlignment="1">
      <alignment vertical="center"/>
    </xf>
    <xf numFmtId="179" fontId="0" fillId="0" borderId="7" xfId="1" applyNumberFormat="1" applyFont="1" applyFill="1" applyBorder="1" applyAlignment="1">
      <alignment vertical="center"/>
    </xf>
    <xf numFmtId="179" fontId="0" fillId="0" borderId="53" xfId="1" applyNumberFormat="1" applyFont="1" applyFill="1" applyBorder="1" applyAlignment="1">
      <alignment vertical="center"/>
    </xf>
    <xf numFmtId="41" fontId="0" fillId="0" borderId="31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41" fontId="0" fillId="0" borderId="6" xfId="0" quotePrefix="1" applyNumberFormat="1" applyFill="1" applyBorder="1" applyAlignment="1">
      <alignment horizontal="right" vertical="center"/>
    </xf>
    <xf numFmtId="41" fontId="0" fillId="0" borderId="28" xfId="0" quotePrefix="1" applyNumberFormat="1" applyFill="1" applyBorder="1" applyAlignment="1">
      <alignment horizontal="right" vertical="center"/>
    </xf>
    <xf numFmtId="41" fontId="0" fillId="0" borderId="4" xfId="0" quotePrefix="1" applyNumberFormat="1" applyFill="1" applyBorder="1" applyAlignment="1">
      <alignment horizontal="right" vertical="center"/>
    </xf>
    <xf numFmtId="41" fontId="0" fillId="0" borderId="27" xfId="0" applyNumberFormat="1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horizontal="left" vertical="center"/>
    </xf>
    <xf numFmtId="179" fontId="1" fillId="0" borderId="10" xfId="1" applyNumberFormat="1" applyFont="1" applyFill="1" applyBorder="1" applyAlignment="1">
      <alignment horizontal="center" vertical="center"/>
    </xf>
    <xf numFmtId="179" fontId="1" fillId="0" borderId="9" xfId="1" applyNumberFormat="1" applyFont="1" applyFill="1" applyBorder="1" applyAlignment="1">
      <alignment horizontal="center" vertical="center"/>
    </xf>
    <xf numFmtId="179" fontId="1" fillId="0" borderId="50" xfId="1" applyNumberFormat="1" applyFont="1" applyFill="1" applyBorder="1" applyAlignment="1">
      <alignment horizontal="center" vertical="center"/>
    </xf>
    <xf numFmtId="179" fontId="1" fillId="0" borderId="7" xfId="1" applyNumberFormat="1" applyFont="1" applyFill="1" applyBorder="1" applyAlignment="1">
      <alignment horizontal="center" vertical="center"/>
    </xf>
    <xf numFmtId="179" fontId="1" fillId="0" borderId="52" xfId="1" applyNumberFormat="1" applyFont="1" applyFill="1" applyBorder="1" applyAlignment="1">
      <alignment horizontal="center" vertical="center"/>
    </xf>
    <xf numFmtId="179" fontId="1" fillId="0" borderId="26" xfId="1" applyNumberFormat="1" applyFont="1" applyFill="1" applyBorder="1" applyAlignment="1">
      <alignment horizontal="center" vertical="center"/>
    </xf>
    <xf numFmtId="179" fontId="1" fillId="0" borderId="74" xfId="1" applyNumberFormat="1" applyFont="1" applyFill="1" applyBorder="1" applyAlignment="1">
      <alignment vertical="center"/>
    </xf>
    <xf numFmtId="179" fontId="1" fillId="0" borderId="33" xfId="1" applyNumberFormat="1" applyFont="1" applyFill="1" applyBorder="1" applyAlignment="1">
      <alignment vertical="center"/>
    </xf>
    <xf numFmtId="179" fontId="1" fillId="0" borderId="50" xfId="1" applyNumberFormat="1" applyFont="1" applyFill="1" applyBorder="1" applyAlignment="1">
      <alignment vertical="center"/>
    </xf>
    <xf numFmtId="179" fontId="1" fillId="0" borderId="7" xfId="1" applyNumberFormat="1" applyFont="1" applyFill="1" applyBorder="1" applyAlignment="1">
      <alignment vertical="center"/>
    </xf>
    <xf numFmtId="179" fontId="1" fillId="0" borderId="3" xfId="1" applyNumberFormat="1" applyFont="1" applyFill="1" applyBorder="1" applyAlignment="1">
      <alignment vertical="center"/>
    </xf>
    <xf numFmtId="179" fontId="1" fillId="0" borderId="53" xfId="1" applyNumberFormat="1" applyFont="1" applyFill="1" applyBorder="1" applyAlignment="1">
      <alignment vertical="center"/>
    </xf>
    <xf numFmtId="179" fontId="1" fillId="0" borderId="14" xfId="1" applyNumberFormat="1" applyFont="1" applyFill="1" applyBorder="1" applyAlignment="1">
      <alignment vertical="center"/>
    </xf>
    <xf numFmtId="179" fontId="1" fillId="0" borderId="58" xfId="1" applyNumberFormat="1" applyFont="1" applyFill="1" applyBorder="1" applyAlignment="1">
      <alignment vertical="center"/>
    </xf>
    <xf numFmtId="179" fontId="1" fillId="0" borderId="27" xfId="1" applyNumberFormat="1" applyFont="1" applyFill="1" applyBorder="1" applyAlignment="1">
      <alignment vertical="center"/>
    </xf>
    <xf numFmtId="179" fontId="1" fillId="0" borderId="57" xfId="1" applyNumberFormat="1" applyFont="1" applyFill="1" applyBorder="1" applyAlignment="1">
      <alignment vertical="center"/>
    </xf>
    <xf numFmtId="179" fontId="1" fillId="0" borderId="13" xfId="1" applyNumberFormat="1" applyFont="1" applyFill="1" applyBorder="1" applyAlignment="1">
      <alignment vertical="center"/>
    </xf>
    <xf numFmtId="179" fontId="1" fillId="0" borderId="31" xfId="1" applyNumberFormat="1" applyFont="1" applyFill="1" applyBorder="1" applyAlignment="1">
      <alignment vertical="center"/>
    </xf>
    <xf numFmtId="179" fontId="1" fillId="0" borderId="62" xfId="1" applyNumberFormat="1" applyFont="1" applyFill="1" applyBorder="1" applyAlignment="1">
      <alignment vertical="center"/>
    </xf>
    <xf numFmtId="41" fontId="0" fillId="0" borderId="60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>
      <alignment horizontal="center" vertical="center"/>
    </xf>
    <xf numFmtId="181" fontId="8" fillId="0" borderId="76" xfId="1" applyNumberFormat="1" applyFont="1" applyFill="1" applyBorder="1" applyAlignment="1">
      <alignment vertical="center" textRotation="255"/>
    </xf>
    <xf numFmtId="181" fontId="8" fillId="0" borderId="77" xfId="1" applyNumberFormat="1" applyFont="1" applyFill="1" applyBorder="1" applyAlignment="1">
      <alignment vertical="center" textRotation="255"/>
    </xf>
    <xf numFmtId="181" fontId="8" fillId="0" borderId="61" xfId="1" applyNumberFormat="1" applyFont="1" applyFill="1" applyBorder="1" applyAlignment="1">
      <alignment vertical="center" textRotation="255"/>
    </xf>
    <xf numFmtId="41" fontId="0" fillId="0" borderId="41" xfId="0" applyNumberFormat="1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179" fontId="0" fillId="0" borderId="47" xfId="1" applyNumberFormat="1" applyFont="1" applyFill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179" fontId="0" fillId="0" borderId="55" xfId="1" applyNumberFormat="1" applyFont="1" applyFill="1" applyBorder="1" applyAlignment="1">
      <alignment vertical="center"/>
    </xf>
    <xf numFmtId="179" fontId="0" fillId="0" borderId="56" xfId="0" applyNumberFormat="1" applyFill="1" applyBorder="1" applyAlignment="1">
      <alignment vertical="center"/>
    </xf>
    <xf numFmtId="0" fontId="9" fillId="0" borderId="1" xfId="2" applyNumberFormat="1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" xfId="0" applyNumberFormat="1" applyFont="1" applyFill="1" applyBorder="1" applyAlignment="1">
      <alignment horizontal="distributed" vertical="center"/>
    </xf>
    <xf numFmtId="0" fontId="9" fillId="0" borderId="2" xfId="0" applyNumberFormat="1" applyFont="1" applyFill="1" applyBorder="1" applyAlignment="1">
      <alignment horizontal="distributed" vertical="center"/>
    </xf>
    <xf numFmtId="0" fontId="9" fillId="0" borderId="39" xfId="0" applyNumberFormat="1" applyFont="1" applyFill="1" applyBorder="1" applyAlignment="1">
      <alignment horizontal="distributed" vertical="center"/>
    </xf>
    <xf numFmtId="0" fontId="9" fillId="0" borderId="3" xfId="0" applyNumberFormat="1" applyFont="1" applyFill="1" applyBorder="1" applyAlignment="1">
      <alignment horizontal="distributed" vertical="center"/>
    </xf>
    <xf numFmtId="0" fontId="9" fillId="0" borderId="4" xfId="0" applyNumberFormat="1" applyFont="1" applyFill="1" applyBorder="1" applyAlignment="1">
      <alignment horizontal="distributed" vertical="center"/>
    </xf>
    <xf numFmtId="0" fontId="9" fillId="0" borderId="11" xfId="0" applyNumberFormat="1" applyFont="1" applyFill="1" applyBorder="1" applyAlignment="1">
      <alignment horizontal="distributed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70" xfId="0" applyNumberFormat="1" applyFont="1" applyFill="1" applyBorder="1" applyAlignment="1">
      <alignment horizontal="center" vertical="center"/>
    </xf>
    <xf numFmtId="0" fontId="11" fillId="0" borderId="77" xfId="3" applyFont="1" applyFill="1" applyBorder="1" applyAlignment="1">
      <alignment vertical="center" textRotation="255"/>
    </xf>
    <xf numFmtId="0" fontId="11" fillId="0" borderId="61" xfId="3" applyFont="1" applyFill="1" applyBorder="1" applyAlignment="1">
      <alignment vertical="center" textRotation="255"/>
    </xf>
    <xf numFmtId="0" fontId="11" fillId="0" borderId="77" xfId="3" applyFont="1" applyFill="1" applyBorder="1" applyAlignment="1">
      <alignment vertical="center"/>
    </xf>
    <xf numFmtId="0" fontId="11" fillId="0" borderId="61" xfId="3" applyFont="1" applyFill="1" applyBorder="1" applyAlignment="1">
      <alignment vertical="center"/>
    </xf>
    <xf numFmtId="181" fontId="8" fillId="0" borderId="5" xfId="1" applyNumberFormat="1" applyFont="1" applyFill="1" applyBorder="1" applyAlignment="1">
      <alignment vertical="center" textRotation="255"/>
    </xf>
    <xf numFmtId="0" fontId="11" fillId="0" borderId="5" xfId="3" applyFont="1" applyFill="1" applyBorder="1" applyAlignment="1">
      <alignment vertical="center"/>
    </xf>
    <xf numFmtId="0" fontId="11" fillId="0" borderId="3" xfId="3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 textRotation="255"/>
    </xf>
    <xf numFmtId="0" fontId="0" fillId="0" borderId="77" xfId="0" applyFill="1" applyBorder="1" applyAlignment="1">
      <alignment horizontal="center" vertical="center" textRotation="255"/>
    </xf>
    <xf numFmtId="0" fontId="0" fillId="0" borderId="61" xfId="0" applyFill="1" applyBorder="1" applyAlignment="1">
      <alignment horizontal="center" vertical="center" textRotation="255"/>
    </xf>
    <xf numFmtId="41" fontId="0" fillId="0" borderId="14" xfId="0" applyNumberFormat="1" applyFill="1" applyBorder="1" applyAlignment="1">
      <alignment horizontal="center" vertical="center"/>
    </xf>
    <xf numFmtId="41" fontId="0" fillId="0" borderId="70" xfId="0" applyNumberFormat="1" applyFill="1" applyBorder="1" applyAlignment="1">
      <alignment horizontal="center" vertical="center"/>
    </xf>
    <xf numFmtId="41" fontId="15" fillId="0" borderId="27" xfId="0" applyNumberFormat="1" applyFont="1" applyFill="1" applyBorder="1" applyAlignment="1">
      <alignment horizontal="right" vertical="center"/>
    </xf>
    <xf numFmtId="41" fontId="15" fillId="0" borderId="25" xfId="0" applyNumberFormat="1" applyFont="1" applyFill="1" applyBorder="1" applyAlignment="1">
      <alignment horizontal="right" vertical="center"/>
    </xf>
    <xf numFmtId="0" fontId="0" fillId="0" borderId="76" xfId="0" applyNumberFormat="1" applyFill="1" applyBorder="1" applyAlignment="1">
      <alignment horizontal="center" vertical="center" textRotation="255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H22" sqref="H22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58" t="s">
        <v>0</v>
      </c>
      <c r="B1" s="358"/>
      <c r="C1" s="358"/>
      <c r="D1" s="358"/>
      <c r="E1" s="57" t="s">
        <v>269</v>
      </c>
      <c r="F1" s="2"/>
      <c r="AA1" s="357" t="s">
        <v>104</v>
      </c>
      <c r="AB1" s="357"/>
    </row>
    <row r="2" spans="1:38">
      <c r="AA2" s="345" t="s">
        <v>105</v>
      </c>
      <c r="AB2" s="345"/>
      <c r="AC2" s="348" t="s">
        <v>106</v>
      </c>
      <c r="AD2" s="346" t="s">
        <v>107</v>
      </c>
      <c r="AE2" s="355"/>
      <c r="AF2" s="356"/>
      <c r="AG2" s="345" t="s">
        <v>108</v>
      </c>
      <c r="AH2" s="345" t="s">
        <v>109</v>
      </c>
      <c r="AI2" s="345" t="s">
        <v>110</v>
      </c>
      <c r="AJ2" s="345" t="s">
        <v>111</v>
      </c>
      <c r="AK2" s="345" t="s">
        <v>112</v>
      </c>
    </row>
    <row r="3" spans="1:38" ht="14.25">
      <c r="A3" s="18" t="s">
        <v>103</v>
      </c>
      <c r="AA3" s="345"/>
      <c r="AB3" s="345"/>
      <c r="AC3" s="350"/>
      <c r="AD3" s="90"/>
      <c r="AE3" s="89" t="s">
        <v>125</v>
      </c>
      <c r="AF3" s="89" t="s">
        <v>126</v>
      </c>
      <c r="AG3" s="345"/>
      <c r="AH3" s="345"/>
      <c r="AI3" s="345"/>
      <c r="AJ3" s="345"/>
      <c r="AK3" s="345"/>
    </row>
    <row r="4" spans="1:38">
      <c r="AA4" s="348" t="str">
        <f>E1</f>
        <v>横浜市</v>
      </c>
      <c r="AB4" s="91" t="s">
        <v>113</v>
      </c>
      <c r="AC4" s="92">
        <f>F22</f>
        <v>1767626</v>
      </c>
      <c r="AD4" s="92">
        <f>F9</f>
        <v>844082</v>
      </c>
      <c r="AE4" s="92">
        <f>F10</f>
        <v>465238</v>
      </c>
      <c r="AF4" s="92">
        <f>F13</f>
        <v>276996</v>
      </c>
      <c r="AG4" s="92">
        <f>F14</f>
        <v>8962</v>
      </c>
      <c r="AH4" s="92">
        <f>F15</f>
        <v>20000</v>
      </c>
      <c r="AI4" s="92">
        <f>F17</f>
        <v>339689</v>
      </c>
      <c r="AJ4" s="92">
        <f>F20</f>
        <v>142926</v>
      </c>
      <c r="AK4" s="92">
        <f>F21</f>
        <v>262584</v>
      </c>
      <c r="AL4" s="93"/>
    </row>
    <row r="5" spans="1:38">
      <c r="A5" s="17" t="s">
        <v>260</v>
      </c>
      <c r="AA5" s="349"/>
      <c r="AB5" s="91" t="s">
        <v>114</v>
      </c>
      <c r="AC5" s="94"/>
      <c r="AD5" s="94">
        <f>G9</f>
        <v>47.752296017370185</v>
      </c>
      <c r="AE5" s="94">
        <f>G10</f>
        <v>26.319934194224341</v>
      </c>
      <c r="AF5" s="94">
        <f>G13</f>
        <v>15.670509485603857</v>
      </c>
      <c r="AG5" s="94">
        <f>G14</f>
        <v>0.50700770411840512</v>
      </c>
      <c r="AH5" s="94">
        <f>G15</f>
        <v>1.1314610669904155</v>
      </c>
      <c r="AI5" s="94">
        <f>G17</f>
        <v>19.217243919245362</v>
      </c>
      <c r="AJ5" s="94">
        <f>G20</f>
        <v>8.0857602230336063</v>
      </c>
      <c r="AK5" s="94">
        <f>G21</f>
        <v>14.855178640730562</v>
      </c>
    </row>
    <row r="6" spans="1:38" ht="14.25">
      <c r="A6" s="3"/>
      <c r="G6" s="362" t="s">
        <v>127</v>
      </c>
      <c r="H6" s="363"/>
      <c r="I6" s="363"/>
      <c r="AA6" s="350"/>
      <c r="AB6" s="91" t="s">
        <v>115</v>
      </c>
      <c r="AC6" s="94">
        <f>I22</f>
        <v>-1.6496093528310052</v>
      </c>
      <c r="AD6" s="94">
        <f>I9</f>
        <v>0.78085636302418493</v>
      </c>
      <c r="AE6" s="94">
        <f>I10</f>
        <v>0.50616230462632306</v>
      </c>
      <c r="AF6" s="94">
        <f>I13</f>
        <v>0.94017841525275703</v>
      </c>
      <c r="AG6" s="94">
        <f>I14</f>
        <v>2.6339899221255125</v>
      </c>
      <c r="AH6" s="94">
        <f>I15</f>
        <v>-2.4390243902439046</v>
      </c>
      <c r="AI6" s="94">
        <f>I17</f>
        <v>3.6914370138829478</v>
      </c>
      <c r="AJ6" s="94">
        <f>I20</f>
        <v>-23.935071846726984</v>
      </c>
      <c r="AK6" s="94">
        <f>I21</f>
        <v>2.0338061006411445</v>
      </c>
    </row>
    <row r="7" spans="1:38" ht="27" customHeight="1">
      <c r="A7" s="15"/>
      <c r="B7" s="5"/>
      <c r="C7" s="5"/>
      <c r="D7" s="5"/>
      <c r="E7" s="19"/>
      <c r="F7" s="52" t="s">
        <v>261</v>
      </c>
      <c r="G7" s="53"/>
      <c r="H7" s="54" t="s">
        <v>1</v>
      </c>
      <c r="I7" s="13" t="s">
        <v>21</v>
      </c>
    </row>
    <row r="8" spans="1:38" ht="17.100000000000001" customHeight="1">
      <c r="A8" s="6"/>
      <c r="B8" s="7"/>
      <c r="C8" s="7"/>
      <c r="D8" s="7"/>
      <c r="E8" s="20"/>
      <c r="F8" s="24" t="s">
        <v>101</v>
      </c>
      <c r="G8" s="25" t="s">
        <v>2</v>
      </c>
      <c r="H8" s="55"/>
      <c r="I8" s="14"/>
    </row>
    <row r="9" spans="1:38" ht="18" customHeight="1">
      <c r="A9" s="359" t="s">
        <v>80</v>
      </c>
      <c r="B9" s="359" t="s">
        <v>81</v>
      </c>
      <c r="C9" s="38" t="s">
        <v>3</v>
      </c>
      <c r="D9" s="39"/>
      <c r="E9" s="40"/>
      <c r="F9" s="58">
        <v>844082</v>
      </c>
      <c r="G9" s="59">
        <f t="shared" ref="G9:G22" si="0">F9/$F$22*100</f>
        <v>47.752296017370185</v>
      </c>
      <c r="H9" s="187">
        <v>837542</v>
      </c>
      <c r="I9" s="61">
        <f t="shared" ref="I9:I21" si="1">(F9/H9-1)*100</f>
        <v>0.78085636302418493</v>
      </c>
      <c r="AA9" s="352" t="s">
        <v>104</v>
      </c>
      <c r="AB9" s="353"/>
      <c r="AC9" s="354" t="s">
        <v>116</v>
      </c>
    </row>
    <row r="10" spans="1:38" ht="18" customHeight="1">
      <c r="A10" s="360"/>
      <c r="B10" s="360"/>
      <c r="C10" s="8"/>
      <c r="D10" s="41" t="s">
        <v>22</v>
      </c>
      <c r="E10" s="26"/>
      <c r="F10" s="62">
        <v>465238</v>
      </c>
      <c r="G10" s="63">
        <f t="shared" si="0"/>
        <v>26.319934194224341</v>
      </c>
      <c r="H10" s="64">
        <v>462895</v>
      </c>
      <c r="I10" s="65">
        <f t="shared" si="1"/>
        <v>0.50616230462632306</v>
      </c>
      <c r="AA10" s="345" t="s">
        <v>105</v>
      </c>
      <c r="AB10" s="345"/>
      <c r="AC10" s="354"/>
      <c r="AD10" s="346" t="s">
        <v>117</v>
      </c>
      <c r="AE10" s="355"/>
      <c r="AF10" s="356"/>
      <c r="AG10" s="346" t="s">
        <v>118</v>
      </c>
      <c r="AH10" s="351"/>
      <c r="AI10" s="347"/>
      <c r="AJ10" s="346" t="s">
        <v>119</v>
      </c>
      <c r="AK10" s="347"/>
    </row>
    <row r="11" spans="1:38" ht="18" customHeight="1">
      <c r="A11" s="360"/>
      <c r="B11" s="360"/>
      <c r="C11" s="30"/>
      <c r="D11" s="31"/>
      <c r="E11" s="29" t="s">
        <v>23</v>
      </c>
      <c r="F11" s="66">
        <v>407216</v>
      </c>
      <c r="G11" s="67">
        <f t="shared" si="0"/>
        <v>23.037452492778449</v>
      </c>
      <c r="H11" s="68">
        <v>393694</v>
      </c>
      <c r="I11" s="69">
        <f t="shared" si="1"/>
        <v>3.4346472133179651</v>
      </c>
      <c r="AA11" s="345"/>
      <c r="AB11" s="345"/>
      <c r="AC11" s="352"/>
      <c r="AD11" s="90"/>
      <c r="AE11" s="89" t="s">
        <v>120</v>
      </c>
      <c r="AF11" s="89" t="s">
        <v>121</v>
      </c>
      <c r="AG11" s="90"/>
      <c r="AH11" s="89" t="s">
        <v>122</v>
      </c>
      <c r="AI11" s="89" t="s">
        <v>123</v>
      </c>
      <c r="AJ11" s="90"/>
      <c r="AK11" s="95" t="s">
        <v>124</v>
      </c>
    </row>
    <row r="12" spans="1:38" ht="18" customHeight="1">
      <c r="A12" s="360"/>
      <c r="B12" s="360"/>
      <c r="C12" s="30"/>
      <c r="D12" s="32"/>
      <c r="E12" s="29" t="s">
        <v>24</v>
      </c>
      <c r="F12" s="66">
        <v>34265</v>
      </c>
      <c r="G12" s="67">
        <f>F12/$F$22*100</f>
        <v>1.9384756730213293</v>
      </c>
      <c r="H12" s="68">
        <v>45989</v>
      </c>
      <c r="I12" s="69">
        <f t="shared" si="1"/>
        <v>-25.493052686511998</v>
      </c>
      <c r="AA12" s="348" t="str">
        <f>E1</f>
        <v>横浜市</v>
      </c>
      <c r="AB12" s="91" t="s">
        <v>113</v>
      </c>
      <c r="AC12" s="92">
        <f>F40</f>
        <v>1767626</v>
      </c>
      <c r="AD12" s="92">
        <f>F23</f>
        <v>1058148</v>
      </c>
      <c r="AE12" s="92">
        <f>F24</f>
        <v>366719</v>
      </c>
      <c r="AF12" s="92">
        <f>F26</f>
        <v>198325</v>
      </c>
      <c r="AG12" s="92">
        <f>F27</f>
        <v>504216</v>
      </c>
      <c r="AH12" s="92">
        <f>F28</f>
        <v>185819</v>
      </c>
      <c r="AI12" s="92">
        <f>F32</f>
        <v>6146</v>
      </c>
      <c r="AJ12" s="92">
        <f>F34</f>
        <v>205261</v>
      </c>
      <c r="AK12" s="92">
        <f>F35</f>
        <v>205261</v>
      </c>
      <c r="AL12" s="96"/>
    </row>
    <row r="13" spans="1:38" ht="18" customHeight="1">
      <c r="A13" s="360"/>
      <c r="B13" s="360"/>
      <c r="C13" s="10"/>
      <c r="D13" s="27" t="s">
        <v>25</v>
      </c>
      <c r="E13" s="28"/>
      <c r="F13" s="70">
        <v>276996</v>
      </c>
      <c r="G13" s="71">
        <f t="shared" si="0"/>
        <v>15.670509485603857</v>
      </c>
      <c r="H13" s="72">
        <v>274416</v>
      </c>
      <c r="I13" s="73">
        <f t="shared" si="1"/>
        <v>0.94017841525275703</v>
      </c>
      <c r="AA13" s="349"/>
      <c r="AB13" s="91" t="s">
        <v>114</v>
      </c>
      <c r="AC13" s="94"/>
      <c r="AD13" s="94">
        <f>G23</f>
        <v>59.862663255688709</v>
      </c>
      <c r="AE13" s="94">
        <f>G24</f>
        <v>20.74641355128291</v>
      </c>
      <c r="AF13" s="94">
        <f>G26</f>
        <v>11.219850805543706</v>
      </c>
      <c r="AG13" s="94">
        <f>G27</f>
        <v>28.525038667681962</v>
      </c>
      <c r="AH13" s="94">
        <f>G28</f>
        <v>10.5123482003546</v>
      </c>
      <c r="AI13" s="94">
        <f>G32</f>
        <v>0.34769798588615464</v>
      </c>
      <c r="AJ13" s="94">
        <f>G34</f>
        <v>11.612241503575984</v>
      </c>
      <c r="AK13" s="94">
        <f>G35</f>
        <v>11.612241503575984</v>
      </c>
    </row>
    <row r="14" spans="1:38" ht="18" customHeight="1">
      <c r="A14" s="360"/>
      <c r="B14" s="360"/>
      <c r="C14" s="42" t="s">
        <v>4</v>
      </c>
      <c r="D14" s="43"/>
      <c r="E14" s="44"/>
      <c r="F14" s="66">
        <v>8962</v>
      </c>
      <c r="G14" s="67">
        <f t="shared" si="0"/>
        <v>0.50700770411840512</v>
      </c>
      <c r="H14" s="68">
        <v>8732</v>
      </c>
      <c r="I14" s="69">
        <f t="shared" si="1"/>
        <v>2.6339899221255125</v>
      </c>
      <c r="AA14" s="350"/>
      <c r="AB14" s="91" t="s">
        <v>115</v>
      </c>
      <c r="AC14" s="94">
        <f>I40</f>
        <v>-1.6496093528310052</v>
      </c>
      <c r="AD14" s="94">
        <f>I23</f>
        <v>2.7666387286689575</v>
      </c>
      <c r="AE14" s="94">
        <f>I24</f>
        <v>3.10508188655374</v>
      </c>
      <c r="AF14" s="94">
        <f>I26</f>
        <v>-0.11281849820446999</v>
      </c>
      <c r="AG14" s="94">
        <f>I27</f>
        <v>-2.4687656558583626</v>
      </c>
      <c r="AH14" s="94">
        <f>I28</f>
        <v>2.703852935161688</v>
      </c>
      <c r="AI14" s="94">
        <f>I32</f>
        <v>-26.421644917993536</v>
      </c>
      <c r="AJ14" s="94">
        <f>I34</f>
        <v>-18.103290056416931</v>
      </c>
      <c r="AK14" s="94">
        <f>I35</f>
        <v>-18.103290056416931</v>
      </c>
    </row>
    <row r="15" spans="1:38" ht="18" customHeight="1">
      <c r="A15" s="360"/>
      <c r="B15" s="360"/>
      <c r="C15" s="42" t="s">
        <v>5</v>
      </c>
      <c r="D15" s="43"/>
      <c r="E15" s="44"/>
      <c r="F15" s="66">
        <v>20000</v>
      </c>
      <c r="G15" s="67">
        <f t="shared" si="0"/>
        <v>1.1314610669904155</v>
      </c>
      <c r="H15" s="68">
        <v>20500</v>
      </c>
      <c r="I15" s="69">
        <f t="shared" si="1"/>
        <v>-2.4390243902439046</v>
      </c>
    </row>
    <row r="16" spans="1:38" ht="18" customHeight="1">
      <c r="A16" s="360"/>
      <c r="B16" s="360"/>
      <c r="C16" s="42" t="s">
        <v>26</v>
      </c>
      <c r="D16" s="43"/>
      <c r="E16" s="44"/>
      <c r="F16" s="66">
        <v>43427</v>
      </c>
      <c r="G16" s="67">
        <f t="shared" si="0"/>
        <v>2.4567979878096384</v>
      </c>
      <c r="H16" s="68">
        <v>43867</v>
      </c>
      <c r="I16" s="69">
        <f t="shared" si="1"/>
        <v>-1.0030318918549219</v>
      </c>
    </row>
    <row r="17" spans="1:9" ht="18" customHeight="1">
      <c r="A17" s="360"/>
      <c r="B17" s="360"/>
      <c r="C17" s="42" t="s">
        <v>6</v>
      </c>
      <c r="D17" s="43"/>
      <c r="E17" s="44"/>
      <c r="F17" s="66">
        <v>339689</v>
      </c>
      <c r="G17" s="67">
        <f t="shared" si="0"/>
        <v>19.217243919245362</v>
      </c>
      <c r="H17" s="68">
        <v>327596</v>
      </c>
      <c r="I17" s="69">
        <f t="shared" si="1"/>
        <v>3.6914370138829478</v>
      </c>
    </row>
    <row r="18" spans="1:9" ht="18" customHeight="1">
      <c r="A18" s="360"/>
      <c r="B18" s="360"/>
      <c r="C18" s="42" t="s">
        <v>27</v>
      </c>
      <c r="D18" s="43"/>
      <c r="E18" s="44"/>
      <c r="F18" s="66">
        <v>89872</v>
      </c>
      <c r="G18" s="67">
        <f t="shared" si="0"/>
        <v>5.0843334506281304</v>
      </c>
      <c r="H18" s="68">
        <v>83282</v>
      </c>
      <c r="I18" s="69">
        <f t="shared" si="1"/>
        <v>7.9128743305876492</v>
      </c>
    </row>
    <row r="19" spans="1:9" ht="18" customHeight="1">
      <c r="A19" s="360"/>
      <c r="B19" s="360"/>
      <c r="C19" s="42" t="s">
        <v>28</v>
      </c>
      <c r="D19" s="43"/>
      <c r="E19" s="44"/>
      <c r="F19" s="66">
        <v>16084</v>
      </c>
      <c r="G19" s="67">
        <f t="shared" si="0"/>
        <v>0.90992099007369209</v>
      </c>
      <c r="H19" s="68">
        <v>30505</v>
      </c>
      <c r="I19" s="69">
        <f t="shared" si="1"/>
        <v>-47.274217341419444</v>
      </c>
    </row>
    <row r="20" spans="1:9" ht="18" customHeight="1">
      <c r="A20" s="360"/>
      <c r="B20" s="360"/>
      <c r="C20" s="42" t="s">
        <v>7</v>
      </c>
      <c r="D20" s="43"/>
      <c r="E20" s="44"/>
      <c r="F20" s="66">
        <v>142926</v>
      </c>
      <c r="G20" s="67">
        <f t="shared" si="0"/>
        <v>8.0857602230336063</v>
      </c>
      <c r="H20" s="68">
        <v>187900</v>
      </c>
      <c r="I20" s="69">
        <f t="shared" si="1"/>
        <v>-23.935071846726984</v>
      </c>
    </row>
    <row r="21" spans="1:9" ht="18" customHeight="1">
      <c r="A21" s="360"/>
      <c r="B21" s="360"/>
      <c r="C21" s="47" t="s">
        <v>8</v>
      </c>
      <c r="D21" s="48"/>
      <c r="E21" s="46"/>
      <c r="F21" s="74">
        <v>262584</v>
      </c>
      <c r="G21" s="75">
        <f t="shared" si="0"/>
        <v>14.855178640730562</v>
      </c>
      <c r="H21" s="76">
        <v>257350</v>
      </c>
      <c r="I21" s="77">
        <f t="shared" si="1"/>
        <v>2.0338061006411445</v>
      </c>
    </row>
    <row r="22" spans="1:9" ht="18" customHeight="1">
      <c r="A22" s="360"/>
      <c r="B22" s="361"/>
      <c r="C22" s="49" t="s">
        <v>9</v>
      </c>
      <c r="D22" s="33"/>
      <c r="E22" s="50"/>
      <c r="F22" s="78">
        <f>SUM(F9,F14:F21)</f>
        <v>1767626</v>
      </c>
      <c r="G22" s="79">
        <f t="shared" si="0"/>
        <v>100</v>
      </c>
      <c r="H22" s="188">
        <f>SUM(H9,H14:H21)</f>
        <v>1797274</v>
      </c>
      <c r="I22" s="186">
        <f t="shared" ref="I22:I40" si="2">(F22/H22-1)*100</f>
        <v>-1.6496093528310052</v>
      </c>
    </row>
    <row r="23" spans="1:9" ht="18" customHeight="1">
      <c r="A23" s="360"/>
      <c r="B23" s="359" t="s">
        <v>82</v>
      </c>
      <c r="C23" s="4" t="s">
        <v>10</v>
      </c>
      <c r="D23" s="5"/>
      <c r="E23" s="19"/>
      <c r="F23" s="60">
        <f>SUM(F24:F26)</f>
        <v>1058148</v>
      </c>
      <c r="G23" s="59">
        <f t="shared" ref="G23:G37" si="3">F23/$F$40*100</f>
        <v>59.862663255688709</v>
      </c>
      <c r="H23" s="60">
        <f>SUM(H24:H26)</f>
        <v>1029661</v>
      </c>
      <c r="I23" s="80">
        <f t="shared" si="2"/>
        <v>2.7666387286689575</v>
      </c>
    </row>
    <row r="24" spans="1:9" ht="18" customHeight="1">
      <c r="A24" s="360"/>
      <c r="B24" s="360"/>
      <c r="C24" s="8"/>
      <c r="D24" s="9" t="s">
        <v>11</v>
      </c>
      <c r="E24" s="34"/>
      <c r="F24" s="66">
        <v>366719</v>
      </c>
      <c r="G24" s="67">
        <f t="shared" si="3"/>
        <v>20.74641355128291</v>
      </c>
      <c r="H24" s="68">
        <v>355675</v>
      </c>
      <c r="I24" s="69">
        <f t="shared" si="2"/>
        <v>3.10508188655374</v>
      </c>
    </row>
    <row r="25" spans="1:9" ht="18" customHeight="1">
      <c r="A25" s="360"/>
      <c r="B25" s="360"/>
      <c r="C25" s="8"/>
      <c r="D25" s="9" t="s">
        <v>29</v>
      </c>
      <c r="E25" s="34"/>
      <c r="F25" s="66">
        <v>493104</v>
      </c>
      <c r="G25" s="67">
        <f t="shared" si="3"/>
        <v>27.896398898862092</v>
      </c>
      <c r="H25" s="68">
        <v>475437</v>
      </c>
      <c r="I25" s="69">
        <f t="shared" si="2"/>
        <v>3.7159497472851299</v>
      </c>
    </row>
    <row r="26" spans="1:9" ht="18" customHeight="1">
      <c r="A26" s="360"/>
      <c r="B26" s="360"/>
      <c r="C26" s="10"/>
      <c r="D26" s="9" t="s">
        <v>12</v>
      </c>
      <c r="E26" s="34"/>
      <c r="F26" s="66">
        <v>198325</v>
      </c>
      <c r="G26" s="67">
        <f t="shared" si="3"/>
        <v>11.219850805543706</v>
      </c>
      <c r="H26" s="68">
        <v>198549</v>
      </c>
      <c r="I26" s="69">
        <f t="shared" si="2"/>
        <v>-0.11281849820446999</v>
      </c>
    </row>
    <row r="27" spans="1:9" ht="18" customHeight="1">
      <c r="A27" s="360"/>
      <c r="B27" s="360"/>
      <c r="C27" s="8" t="s">
        <v>13</v>
      </c>
      <c r="D27" s="12"/>
      <c r="E27" s="21"/>
      <c r="F27" s="68">
        <f>SUM(F28:F33)+1002</f>
        <v>504216</v>
      </c>
      <c r="G27" s="59">
        <f t="shared" si="3"/>
        <v>28.525038667681962</v>
      </c>
      <c r="H27" s="68">
        <f>SUM(H28:H33)+1002</f>
        <v>516979</v>
      </c>
      <c r="I27" s="80">
        <f t="shared" si="2"/>
        <v>-2.4687656558583626</v>
      </c>
    </row>
    <row r="28" spans="1:9" ht="18" customHeight="1">
      <c r="A28" s="360"/>
      <c r="B28" s="360"/>
      <c r="C28" s="8"/>
      <c r="D28" s="9" t="s">
        <v>14</v>
      </c>
      <c r="E28" s="34"/>
      <c r="F28" s="66">
        <v>185819</v>
      </c>
      <c r="G28" s="67">
        <f t="shared" si="3"/>
        <v>10.5123482003546</v>
      </c>
      <c r="H28" s="68">
        <v>180927</v>
      </c>
      <c r="I28" s="69">
        <f t="shared" si="2"/>
        <v>2.703852935161688</v>
      </c>
    </row>
    <row r="29" spans="1:9" ht="18" customHeight="1">
      <c r="A29" s="360"/>
      <c r="B29" s="360"/>
      <c r="C29" s="8"/>
      <c r="D29" s="9" t="s">
        <v>30</v>
      </c>
      <c r="E29" s="34"/>
      <c r="F29" s="66">
        <v>12422</v>
      </c>
      <c r="G29" s="67">
        <f t="shared" si="3"/>
        <v>0.70275046870774704</v>
      </c>
      <c r="H29" s="68">
        <v>12178</v>
      </c>
      <c r="I29" s="69">
        <f t="shared" si="2"/>
        <v>2.0036130727541401</v>
      </c>
    </row>
    <row r="30" spans="1:9" ht="18" customHeight="1">
      <c r="A30" s="360"/>
      <c r="B30" s="360"/>
      <c r="C30" s="8"/>
      <c r="D30" s="9" t="s">
        <v>31</v>
      </c>
      <c r="E30" s="34"/>
      <c r="F30" s="66">
        <v>135110</v>
      </c>
      <c r="G30" s="67">
        <f t="shared" si="3"/>
        <v>7.6435852380537517</v>
      </c>
      <c r="H30" s="68">
        <v>143851</v>
      </c>
      <c r="I30" s="69">
        <f t="shared" si="2"/>
        <v>-6.0764263022154879</v>
      </c>
    </row>
    <row r="31" spans="1:9" ht="18" customHeight="1">
      <c r="A31" s="360"/>
      <c r="B31" s="360"/>
      <c r="C31" s="8"/>
      <c r="D31" s="9" t="s">
        <v>32</v>
      </c>
      <c r="E31" s="34"/>
      <c r="F31" s="66">
        <v>115915</v>
      </c>
      <c r="G31" s="67">
        <f t="shared" si="3"/>
        <v>6.5576654790096995</v>
      </c>
      <c r="H31" s="68">
        <v>116608</v>
      </c>
      <c r="I31" s="69">
        <f t="shared" si="2"/>
        <v>-0.59429884742041583</v>
      </c>
    </row>
    <row r="32" spans="1:9" ht="18" customHeight="1">
      <c r="A32" s="360"/>
      <c r="B32" s="360"/>
      <c r="C32" s="8"/>
      <c r="D32" s="9" t="s">
        <v>15</v>
      </c>
      <c r="E32" s="34"/>
      <c r="F32" s="66">
        <v>6146</v>
      </c>
      <c r="G32" s="67">
        <f t="shared" si="3"/>
        <v>0.34769798588615464</v>
      </c>
      <c r="H32" s="68">
        <v>8353</v>
      </c>
      <c r="I32" s="69">
        <f t="shared" si="2"/>
        <v>-26.421644917993536</v>
      </c>
    </row>
    <row r="33" spans="1:9" ht="18" customHeight="1">
      <c r="A33" s="360"/>
      <c r="B33" s="360"/>
      <c r="C33" s="10"/>
      <c r="D33" s="9" t="s">
        <v>33</v>
      </c>
      <c r="E33" s="34"/>
      <c r="F33" s="66">
        <v>47802</v>
      </c>
      <c r="G33" s="67">
        <f t="shared" si="3"/>
        <v>2.7043050962137918</v>
      </c>
      <c r="H33" s="68">
        <v>54060</v>
      </c>
      <c r="I33" s="69">
        <f t="shared" si="2"/>
        <v>-11.576026637069925</v>
      </c>
    </row>
    <row r="34" spans="1:9" ht="18" customHeight="1">
      <c r="A34" s="360"/>
      <c r="B34" s="360"/>
      <c r="C34" s="8" t="s">
        <v>16</v>
      </c>
      <c r="D34" s="12"/>
      <c r="E34" s="21"/>
      <c r="F34" s="64">
        <f>SUM(F35,F38:F39)</f>
        <v>205261</v>
      </c>
      <c r="G34" s="59">
        <f t="shared" si="3"/>
        <v>11.612241503575984</v>
      </c>
      <c r="H34" s="64">
        <f>SUM(H35,H38:H39)</f>
        <v>250634</v>
      </c>
      <c r="I34" s="80">
        <f t="shared" si="2"/>
        <v>-18.103290056416931</v>
      </c>
    </row>
    <row r="35" spans="1:9" ht="18" customHeight="1">
      <c r="A35" s="360"/>
      <c r="B35" s="360"/>
      <c r="C35" s="8"/>
      <c r="D35" s="35" t="s">
        <v>17</v>
      </c>
      <c r="E35" s="36"/>
      <c r="F35" s="62">
        <v>205261</v>
      </c>
      <c r="G35" s="63">
        <f t="shared" si="3"/>
        <v>11.612241503575984</v>
      </c>
      <c r="H35" s="64">
        <v>250634</v>
      </c>
      <c r="I35" s="65">
        <f t="shared" si="2"/>
        <v>-18.103290056416931</v>
      </c>
    </row>
    <row r="36" spans="1:9" ht="18" customHeight="1">
      <c r="A36" s="360"/>
      <c r="B36" s="360"/>
      <c r="C36" s="8"/>
      <c r="D36" s="37"/>
      <c r="E36" s="88" t="s">
        <v>102</v>
      </c>
      <c r="F36" s="66">
        <v>91030</v>
      </c>
      <c r="G36" s="67">
        <f t="shared" si="3"/>
        <v>5.1498450464068757</v>
      </c>
      <c r="H36" s="68">
        <v>96027</v>
      </c>
      <c r="I36" s="69">
        <f>(F36/H36-1)*100</f>
        <v>-5.2037447801139276</v>
      </c>
    </row>
    <row r="37" spans="1:9" ht="18" customHeight="1">
      <c r="A37" s="360"/>
      <c r="B37" s="360"/>
      <c r="C37" s="8"/>
      <c r="D37" s="11"/>
      <c r="E37" s="29" t="s">
        <v>34</v>
      </c>
      <c r="F37" s="66">
        <v>114010</v>
      </c>
      <c r="G37" s="67">
        <f t="shared" si="3"/>
        <v>6.4498938123788623</v>
      </c>
      <c r="H37" s="68">
        <v>154447</v>
      </c>
      <c r="I37" s="69">
        <f t="shared" si="2"/>
        <v>-26.181796991848337</v>
      </c>
    </row>
    <row r="38" spans="1:9" ht="18" customHeight="1">
      <c r="A38" s="360"/>
      <c r="B38" s="360"/>
      <c r="C38" s="8"/>
      <c r="D38" s="51" t="s">
        <v>35</v>
      </c>
      <c r="E38" s="44"/>
      <c r="F38" s="66">
        <v>0</v>
      </c>
      <c r="G38" s="63">
        <f>F38/$F$40*100</f>
        <v>0</v>
      </c>
      <c r="H38" s="68">
        <v>0</v>
      </c>
      <c r="I38" s="69" t="e">
        <f t="shared" si="2"/>
        <v>#DIV/0!</v>
      </c>
    </row>
    <row r="39" spans="1:9" ht="18" customHeight="1">
      <c r="A39" s="360"/>
      <c r="B39" s="360"/>
      <c r="C39" s="6"/>
      <c r="D39" s="45" t="s">
        <v>36</v>
      </c>
      <c r="E39" s="46"/>
      <c r="F39" s="74">
        <v>0</v>
      </c>
      <c r="G39" s="75">
        <f>F39/$F$40*100</f>
        <v>0</v>
      </c>
      <c r="H39" s="76">
        <v>0</v>
      </c>
      <c r="I39" s="77" t="e">
        <f t="shared" si="2"/>
        <v>#DIV/0!</v>
      </c>
    </row>
    <row r="40" spans="1:9" ht="18" customHeight="1">
      <c r="A40" s="361"/>
      <c r="B40" s="361"/>
      <c r="C40" s="6" t="s">
        <v>18</v>
      </c>
      <c r="D40" s="7"/>
      <c r="E40" s="20"/>
      <c r="F40" s="78">
        <f>SUM(F23,F27,F34)+1</f>
        <v>1767626</v>
      </c>
      <c r="G40" s="153">
        <f>F40/$F$40*100</f>
        <v>100</v>
      </c>
      <c r="H40" s="78">
        <f>SUM(H23,H27,H34)</f>
        <v>1797274</v>
      </c>
      <c r="I40" s="152">
        <f t="shared" si="2"/>
        <v>-1.6496093528310052</v>
      </c>
    </row>
    <row r="41" spans="1:9" ht="18" customHeight="1">
      <c r="A41" s="86" t="s">
        <v>19</v>
      </c>
      <c r="B41" s="86"/>
    </row>
    <row r="42" spans="1:9" ht="18" customHeight="1">
      <c r="A42" s="87" t="s">
        <v>20</v>
      </c>
      <c r="B42" s="86"/>
    </row>
    <row r="52" spans="10:10">
      <c r="J52" s="12"/>
    </row>
    <row r="53" spans="10:10">
      <c r="J53" s="12"/>
    </row>
  </sheetData>
  <mergeCells count="24">
    <mergeCell ref="A1:D1"/>
    <mergeCell ref="A9:A40"/>
    <mergeCell ref="B9:B22"/>
    <mergeCell ref="B23:B40"/>
    <mergeCell ref="G6:I6"/>
    <mergeCell ref="AA1:AB1"/>
    <mergeCell ref="AA2:AA3"/>
    <mergeCell ref="AB2:AB3"/>
    <mergeCell ref="AC2:AC3"/>
    <mergeCell ref="AD2:AF2"/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</mergeCells>
  <phoneticPr fontId="6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view="pageBreakPreview" zoomScaleNormal="85" zoomScaleSheetLayoutView="100" workbookViewId="0">
      <pane xSplit="5" ySplit="6" topLeftCell="P22" activePane="bottomRight" state="frozen"/>
      <selection activeCell="G46" sqref="G46"/>
      <selection pane="topRight" activeCell="G46" sqref="G46"/>
      <selection pane="bottomLeft" activeCell="G46" sqref="G46"/>
      <selection pane="bottomRight" activeCell="S35" sqref="S35"/>
    </sheetView>
  </sheetViews>
  <sheetFormatPr defaultRowHeight="13.5"/>
  <cols>
    <col min="1" max="1" width="3.625" style="151" customWidth="1"/>
    <col min="2" max="3" width="1.625" style="151" customWidth="1"/>
    <col min="4" max="4" width="22.625" style="151" customWidth="1"/>
    <col min="5" max="5" width="10.625" style="151" customWidth="1"/>
    <col min="6" max="11" width="13.625" style="151" customWidth="1"/>
    <col min="12" max="12" width="13.625" style="203" customWidth="1"/>
    <col min="13" max="13" width="13.625" style="151" customWidth="1"/>
    <col min="14" max="14" width="13.625" style="203" customWidth="1"/>
    <col min="15" max="15" width="13.625" style="151" customWidth="1"/>
    <col min="16" max="16" width="13.625" style="203" customWidth="1"/>
    <col min="17" max="25" width="13.625" style="151" customWidth="1"/>
    <col min="26" max="29" width="12" style="151" customWidth="1"/>
    <col min="30" max="16384" width="9" style="151"/>
  </cols>
  <sheetData>
    <row r="1" spans="1:29" ht="15" customHeight="1"/>
    <row r="2" spans="1:29" ht="15" customHeight="1">
      <c r="A2" s="204" t="s">
        <v>43</v>
      </c>
      <c r="B2" s="204"/>
      <c r="C2" s="204"/>
      <c r="D2" s="204"/>
    </row>
    <row r="3" spans="1:29" ht="15" customHeight="1">
      <c r="A3" s="204"/>
      <c r="B3" s="204"/>
      <c r="C3" s="204"/>
      <c r="D3" s="204"/>
    </row>
    <row r="4" spans="1:29" ht="15.95" customHeight="1">
      <c r="A4" s="205" t="s">
        <v>271</v>
      </c>
      <c r="B4" s="205"/>
      <c r="C4" s="205"/>
      <c r="D4" s="205"/>
      <c r="K4" s="206"/>
      <c r="S4" s="206" t="s">
        <v>44</v>
      </c>
    </row>
    <row r="5" spans="1:29" ht="15.95" customHeight="1">
      <c r="A5" s="375" t="s">
        <v>45</v>
      </c>
      <c r="B5" s="376"/>
      <c r="C5" s="376"/>
      <c r="D5" s="376"/>
      <c r="E5" s="377"/>
      <c r="F5" s="364" t="s">
        <v>272</v>
      </c>
      <c r="G5" s="365"/>
      <c r="H5" s="364" t="s">
        <v>273</v>
      </c>
      <c r="I5" s="365"/>
      <c r="J5" s="364" t="s">
        <v>274</v>
      </c>
      <c r="K5" s="365"/>
      <c r="L5" s="364" t="s">
        <v>275</v>
      </c>
      <c r="M5" s="365"/>
      <c r="N5" s="364" t="s">
        <v>276</v>
      </c>
      <c r="O5" s="365"/>
      <c r="P5" s="364" t="s">
        <v>277</v>
      </c>
      <c r="Q5" s="365"/>
      <c r="R5" s="364" t="s">
        <v>278</v>
      </c>
      <c r="S5" s="365"/>
    </row>
    <row r="6" spans="1:29" ht="15.95" customHeight="1">
      <c r="A6" s="378"/>
      <c r="B6" s="379"/>
      <c r="C6" s="379"/>
      <c r="D6" s="379"/>
      <c r="E6" s="380"/>
      <c r="F6" s="207" t="s">
        <v>261</v>
      </c>
      <c r="G6" s="208" t="s">
        <v>279</v>
      </c>
      <c r="H6" s="207" t="str">
        <f>$F$6</f>
        <v>令和２年度</v>
      </c>
      <c r="I6" s="209" t="str">
        <f>$G$6</f>
        <v>前年度（元年度）</v>
      </c>
      <c r="J6" s="207" t="str">
        <f t="shared" ref="J6" si="0">$F$6</f>
        <v>令和２年度</v>
      </c>
      <c r="K6" s="209" t="str">
        <f t="shared" ref="K6" si="1">$G$6</f>
        <v>前年度（元年度）</v>
      </c>
      <c r="L6" s="207" t="str">
        <f t="shared" ref="L6" si="2">$F$6</f>
        <v>令和２年度</v>
      </c>
      <c r="M6" s="209" t="str">
        <f t="shared" ref="M6" si="3">$G$6</f>
        <v>前年度（元年度）</v>
      </c>
      <c r="N6" s="207" t="str">
        <f t="shared" ref="N6" si="4">$F$6</f>
        <v>令和２年度</v>
      </c>
      <c r="O6" s="209" t="str">
        <f t="shared" ref="O6" si="5">$G$6</f>
        <v>前年度（元年度）</v>
      </c>
      <c r="P6" s="207" t="str">
        <f t="shared" ref="P6" si="6">$F$6</f>
        <v>令和２年度</v>
      </c>
      <c r="Q6" s="209" t="str">
        <f t="shared" ref="Q6" si="7">$G$6</f>
        <v>前年度（元年度）</v>
      </c>
      <c r="R6" s="207" t="str">
        <f t="shared" ref="R6" si="8">$F$6</f>
        <v>令和２年度</v>
      </c>
      <c r="S6" s="210" t="str">
        <f t="shared" ref="S6" si="9">$G$6</f>
        <v>前年度（元年度）</v>
      </c>
    </row>
    <row r="7" spans="1:29" ht="15.95" customHeight="1">
      <c r="A7" s="366" t="s">
        <v>84</v>
      </c>
      <c r="B7" s="211" t="s">
        <v>46</v>
      </c>
      <c r="C7" s="212"/>
      <c r="D7" s="212"/>
      <c r="E7" s="213" t="s">
        <v>37</v>
      </c>
      <c r="F7" s="189">
        <v>132348</v>
      </c>
      <c r="G7" s="214">
        <v>135618</v>
      </c>
      <c r="H7" s="189">
        <v>723</v>
      </c>
      <c r="I7" s="214">
        <v>614</v>
      </c>
      <c r="J7" s="189">
        <v>81993</v>
      </c>
      <c r="K7" s="214">
        <v>80209</v>
      </c>
      <c r="L7" s="189">
        <v>2840</v>
      </c>
      <c r="M7" s="214">
        <v>2854</v>
      </c>
      <c r="N7" s="189">
        <v>23212</v>
      </c>
      <c r="O7" s="214">
        <v>22567</v>
      </c>
      <c r="P7" s="189">
        <v>53544</v>
      </c>
      <c r="Q7" s="214">
        <v>54125</v>
      </c>
      <c r="R7" s="189">
        <v>37287</v>
      </c>
      <c r="S7" s="215">
        <v>35351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</row>
    <row r="8" spans="1:29" ht="15.95" customHeight="1">
      <c r="A8" s="367"/>
      <c r="B8" s="203"/>
      <c r="C8" s="217" t="s">
        <v>47</v>
      </c>
      <c r="D8" s="149"/>
      <c r="E8" s="218" t="s">
        <v>38</v>
      </c>
      <c r="F8" s="190">
        <v>131930</v>
      </c>
      <c r="G8" s="165">
        <v>134824</v>
      </c>
      <c r="H8" s="190">
        <v>723</v>
      </c>
      <c r="I8" s="165">
        <v>614</v>
      </c>
      <c r="J8" s="190">
        <v>79670</v>
      </c>
      <c r="K8" s="165">
        <v>80209</v>
      </c>
      <c r="L8" s="190">
        <v>2840</v>
      </c>
      <c r="M8" s="165">
        <v>2854</v>
      </c>
      <c r="N8" s="190">
        <v>23212</v>
      </c>
      <c r="O8" s="165">
        <v>22567</v>
      </c>
      <c r="P8" s="190">
        <v>53544</v>
      </c>
      <c r="Q8" s="165">
        <v>54125</v>
      </c>
      <c r="R8" s="190">
        <v>37287</v>
      </c>
      <c r="S8" s="219">
        <v>35351</v>
      </c>
      <c r="T8" s="216"/>
      <c r="U8" s="216"/>
      <c r="V8" s="216"/>
      <c r="W8" s="216"/>
      <c r="X8" s="216"/>
      <c r="Y8" s="216"/>
      <c r="Z8" s="216"/>
      <c r="AA8" s="216"/>
      <c r="AB8" s="216"/>
      <c r="AC8" s="216"/>
    </row>
    <row r="9" spans="1:29" ht="15.95" customHeight="1">
      <c r="A9" s="367"/>
      <c r="B9" s="220"/>
      <c r="C9" s="217" t="s">
        <v>48</v>
      </c>
      <c r="D9" s="149"/>
      <c r="E9" s="218" t="s">
        <v>39</v>
      </c>
      <c r="F9" s="190">
        <v>418</v>
      </c>
      <c r="G9" s="165">
        <v>794</v>
      </c>
      <c r="H9" s="190">
        <v>0</v>
      </c>
      <c r="I9" s="165">
        <v>0</v>
      </c>
      <c r="J9" s="190">
        <v>2323</v>
      </c>
      <c r="K9" s="165">
        <v>0</v>
      </c>
      <c r="L9" s="190">
        <v>0</v>
      </c>
      <c r="M9" s="165">
        <v>0</v>
      </c>
      <c r="N9" s="190">
        <v>0</v>
      </c>
      <c r="O9" s="165">
        <v>0</v>
      </c>
      <c r="P9" s="190">
        <v>0</v>
      </c>
      <c r="Q9" s="165">
        <v>0</v>
      </c>
      <c r="R9" s="190">
        <v>0</v>
      </c>
      <c r="S9" s="219">
        <v>0</v>
      </c>
      <c r="T9" s="216"/>
      <c r="U9" s="216"/>
      <c r="V9" s="216"/>
      <c r="W9" s="216"/>
      <c r="X9" s="216"/>
      <c r="Y9" s="216"/>
      <c r="Z9" s="216"/>
      <c r="AA9" s="216"/>
      <c r="AB9" s="216"/>
      <c r="AC9" s="216"/>
    </row>
    <row r="10" spans="1:29" ht="15.95" customHeight="1">
      <c r="A10" s="367"/>
      <c r="B10" s="221" t="s">
        <v>49</v>
      </c>
      <c r="C10" s="222"/>
      <c r="D10" s="222"/>
      <c r="E10" s="223" t="s">
        <v>40</v>
      </c>
      <c r="F10" s="191">
        <v>121299</v>
      </c>
      <c r="G10" s="166">
        <v>120374</v>
      </c>
      <c r="H10" s="191">
        <v>2252</v>
      </c>
      <c r="I10" s="166">
        <v>3270</v>
      </c>
      <c r="J10" s="191">
        <v>76499</v>
      </c>
      <c r="K10" s="166">
        <v>74848</v>
      </c>
      <c r="L10" s="191">
        <v>2415</v>
      </c>
      <c r="M10" s="166">
        <v>2429</v>
      </c>
      <c r="N10" s="191">
        <v>23175</v>
      </c>
      <c r="O10" s="166">
        <v>22411</v>
      </c>
      <c r="P10" s="191">
        <v>46236</v>
      </c>
      <c r="Q10" s="166">
        <v>46213</v>
      </c>
      <c r="R10" s="191">
        <v>46330</v>
      </c>
      <c r="S10" s="224">
        <v>35502</v>
      </c>
      <c r="T10" s="216"/>
      <c r="U10" s="216"/>
      <c r="V10" s="216"/>
      <c r="W10" s="216"/>
      <c r="X10" s="216"/>
      <c r="Y10" s="216"/>
      <c r="Z10" s="216"/>
      <c r="AA10" s="216"/>
      <c r="AB10" s="216"/>
      <c r="AC10" s="216"/>
    </row>
    <row r="11" spans="1:29" ht="15.95" customHeight="1">
      <c r="A11" s="367"/>
      <c r="B11" s="225"/>
      <c r="C11" s="217" t="s">
        <v>50</v>
      </c>
      <c r="D11" s="149"/>
      <c r="E11" s="218" t="s">
        <v>41</v>
      </c>
      <c r="F11" s="190">
        <v>121023</v>
      </c>
      <c r="G11" s="165">
        <v>119711</v>
      </c>
      <c r="H11" s="190">
        <v>2252</v>
      </c>
      <c r="I11" s="165">
        <v>3270</v>
      </c>
      <c r="J11" s="190">
        <v>76464</v>
      </c>
      <c r="K11" s="165">
        <v>74813</v>
      </c>
      <c r="L11" s="190">
        <v>2405</v>
      </c>
      <c r="M11" s="165">
        <v>2419</v>
      </c>
      <c r="N11" s="190">
        <v>23175</v>
      </c>
      <c r="O11" s="165">
        <v>22411</v>
      </c>
      <c r="P11" s="190">
        <v>46236</v>
      </c>
      <c r="Q11" s="165">
        <v>46212</v>
      </c>
      <c r="R11" s="190">
        <v>38078</v>
      </c>
      <c r="S11" s="219">
        <v>34938</v>
      </c>
      <c r="T11" s="216"/>
      <c r="U11" s="216"/>
      <c r="V11" s="216"/>
      <c r="W11" s="216"/>
      <c r="X11" s="216"/>
      <c r="Y11" s="216"/>
      <c r="Z11" s="216"/>
      <c r="AA11" s="216"/>
      <c r="AB11" s="216"/>
      <c r="AC11" s="216"/>
    </row>
    <row r="12" spans="1:29" ht="15.95" customHeight="1">
      <c r="A12" s="367"/>
      <c r="B12" s="203"/>
      <c r="C12" s="226" t="s">
        <v>51</v>
      </c>
      <c r="D12" s="227"/>
      <c r="E12" s="228" t="s">
        <v>42</v>
      </c>
      <c r="F12" s="192">
        <v>276</v>
      </c>
      <c r="G12" s="229">
        <v>663</v>
      </c>
      <c r="H12" s="192">
        <v>0</v>
      </c>
      <c r="I12" s="229">
        <v>0</v>
      </c>
      <c r="J12" s="192">
        <v>35</v>
      </c>
      <c r="K12" s="229">
        <v>35</v>
      </c>
      <c r="L12" s="192">
        <v>10</v>
      </c>
      <c r="M12" s="229">
        <v>10</v>
      </c>
      <c r="N12" s="192">
        <v>0</v>
      </c>
      <c r="O12" s="229">
        <v>0</v>
      </c>
      <c r="P12" s="192">
        <v>0</v>
      </c>
      <c r="Q12" s="229">
        <v>0</v>
      </c>
      <c r="R12" s="192">
        <v>7803</v>
      </c>
      <c r="S12" s="229">
        <v>115</v>
      </c>
      <c r="T12" s="216"/>
      <c r="U12" s="216"/>
      <c r="V12" s="216"/>
      <c r="W12" s="216"/>
      <c r="X12" s="216"/>
      <c r="Y12" s="216"/>
      <c r="Z12" s="216"/>
      <c r="AA12" s="216"/>
      <c r="AB12" s="216"/>
      <c r="AC12" s="216"/>
    </row>
    <row r="13" spans="1:29" ht="15.95" customHeight="1">
      <c r="A13" s="367"/>
      <c r="B13" s="148" t="s">
        <v>52</v>
      </c>
      <c r="C13" s="149"/>
      <c r="D13" s="149"/>
      <c r="E13" s="218" t="s">
        <v>88</v>
      </c>
      <c r="F13" s="193">
        <f t="shared" ref="F13:H13" si="10">F8-F11</f>
        <v>10907</v>
      </c>
      <c r="G13" s="230">
        <f>G8-G11</f>
        <v>15113</v>
      </c>
      <c r="H13" s="193">
        <f t="shared" si="10"/>
        <v>-1529</v>
      </c>
      <c r="I13" s="230">
        <f>I8-I11</f>
        <v>-2656</v>
      </c>
      <c r="J13" s="193">
        <f t="shared" ref="J13" si="11">J8-J11</f>
        <v>3206</v>
      </c>
      <c r="K13" s="230">
        <f>K8-K11</f>
        <v>5396</v>
      </c>
      <c r="L13" s="193">
        <f t="shared" ref="L13" si="12">L8-L11</f>
        <v>435</v>
      </c>
      <c r="M13" s="230">
        <f>M8-M11</f>
        <v>435</v>
      </c>
      <c r="N13" s="193">
        <f t="shared" ref="N13" si="13">N8-N11</f>
        <v>37</v>
      </c>
      <c r="O13" s="230">
        <f>O8-O11</f>
        <v>156</v>
      </c>
      <c r="P13" s="193">
        <f t="shared" ref="P13" si="14">P8-P11</f>
        <v>7308</v>
      </c>
      <c r="Q13" s="230">
        <f>Q8-Q11</f>
        <v>7913</v>
      </c>
      <c r="R13" s="193">
        <f t="shared" ref="R13" si="15">R8-R11</f>
        <v>-791</v>
      </c>
      <c r="S13" s="230">
        <f>S8-S11</f>
        <v>413</v>
      </c>
      <c r="T13" s="216"/>
      <c r="U13" s="216"/>
      <c r="V13" s="216"/>
      <c r="W13" s="216"/>
      <c r="X13" s="216"/>
      <c r="Y13" s="216"/>
      <c r="Z13" s="216"/>
      <c r="AA13" s="216"/>
      <c r="AB13" s="216"/>
      <c r="AC13" s="216"/>
    </row>
    <row r="14" spans="1:29" ht="15.95" customHeight="1">
      <c r="A14" s="367"/>
      <c r="B14" s="148" t="s">
        <v>53</v>
      </c>
      <c r="C14" s="149"/>
      <c r="D14" s="149"/>
      <c r="E14" s="218" t="s">
        <v>89</v>
      </c>
      <c r="F14" s="193">
        <f>F9-F12</f>
        <v>142</v>
      </c>
      <c r="G14" s="230">
        <f>G9-G12</f>
        <v>131</v>
      </c>
      <c r="H14" s="193">
        <f>H9-H12</f>
        <v>0</v>
      </c>
      <c r="I14" s="230">
        <f>I9-I12</f>
        <v>0</v>
      </c>
      <c r="J14" s="193">
        <f>J9-J12</f>
        <v>2288</v>
      </c>
      <c r="K14" s="230">
        <f t="shared" ref="K14" si="16">K9-K12</f>
        <v>-35</v>
      </c>
      <c r="L14" s="193">
        <f>L9-L12</f>
        <v>-10</v>
      </c>
      <c r="M14" s="230">
        <f t="shared" ref="M14" si="17">M9-M12</f>
        <v>-10</v>
      </c>
      <c r="N14" s="193">
        <f>N9-N12</f>
        <v>0</v>
      </c>
      <c r="O14" s="230">
        <f t="shared" ref="O14" si="18">O9-O12</f>
        <v>0</v>
      </c>
      <c r="P14" s="193">
        <f>P9-P12</f>
        <v>0</v>
      </c>
      <c r="Q14" s="230">
        <f t="shared" ref="Q14" si="19">Q9-Q12</f>
        <v>0</v>
      </c>
      <c r="R14" s="193">
        <f>R9-R12</f>
        <v>-7803</v>
      </c>
      <c r="S14" s="230">
        <f>S9-S12</f>
        <v>-115</v>
      </c>
      <c r="T14" s="216"/>
      <c r="U14" s="216"/>
      <c r="V14" s="216"/>
      <c r="W14" s="216"/>
      <c r="X14" s="216"/>
      <c r="Y14" s="216"/>
      <c r="Z14" s="216"/>
      <c r="AA14" s="216"/>
      <c r="AB14" s="216"/>
      <c r="AC14" s="216"/>
    </row>
    <row r="15" spans="1:29" ht="15.95" customHeight="1">
      <c r="A15" s="367"/>
      <c r="B15" s="148" t="s">
        <v>54</v>
      </c>
      <c r="C15" s="149"/>
      <c r="D15" s="149"/>
      <c r="E15" s="218" t="s">
        <v>90</v>
      </c>
      <c r="F15" s="192">
        <f t="shared" ref="F15:S15" si="20">F7-F10</f>
        <v>11049</v>
      </c>
      <c r="G15" s="229">
        <f>G7-G10</f>
        <v>15244</v>
      </c>
      <c r="H15" s="192">
        <f t="shared" si="20"/>
        <v>-1529</v>
      </c>
      <c r="I15" s="229">
        <f t="shared" si="20"/>
        <v>-2656</v>
      </c>
      <c r="J15" s="192">
        <f t="shared" si="20"/>
        <v>5494</v>
      </c>
      <c r="K15" s="229">
        <f t="shared" si="20"/>
        <v>5361</v>
      </c>
      <c r="L15" s="192">
        <f t="shared" si="20"/>
        <v>425</v>
      </c>
      <c r="M15" s="229">
        <f t="shared" si="20"/>
        <v>425</v>
      </c>
      <c r="N15" s="192">
        <f t="shared" si="20"/>
        <v>37</v>
      </c>
      <c r="O15" s="229">
        <f t="shared" si="20"/>
        <v>156</v>
      </c>
      <c r="P15" s="192">
        <f t="shared" si="20"/>
        <v>7308</v>
      </c>
      <c r="Q15" s="229">
        <f t="shared" si="20"/>
        <v>7912</v>
      </c>
      <c r="R15" s="192">
        <f t="shared" si="20"/>
        <v>-9043</v>
      </c>
      <c r="S15" s="229">
        <f t="shared" si="20"/>
        <v>-151</v>
      </c>
      <c r="T15" s="216"/>
      <c r="U15" s="216"/>
      <c r="V15" s="216"/>
      <c r="W15" s="216"/>
      <c r="X15" s="216"/>
      <c r="Y15" s="216"/>
      <c r="Z15" s="216"/>
      <c r="AA15" s="216"/>
      <c r="AB15" s="216"/>
      <c r="AC15" s="216"/>
    </row>
    <row r="16" spans="1:29" ht="15.95" customHeight="1">
      <c r="A16" s="367"/>
      <c r="B16" s="148" t="s">
        <v>55</v>
      </c>
      <c r="C16" s="149"/>
      <c r="D16" s="149"/>
      <c r="E16" s="231"/>
      <c r="F16" s="193">
        <v>0</v>
      </c>
      <c r="G16" s="230">
        <v>0</v>
      </c>
      <c r="H16" s="193"/>
      <c r="I16" s="230"/>
      <c r="J16" s="193">
        <v>0</v>
      </c>
      <c r="K16" s="230">
        <v>0</v>
      </c>
      <c r="L16" s="193">
        <v>0</v>
      </c>
      <c r="M16" s="230">
        <v>0</v>
      </c>
      <c r="N16" s="193">
        <v>0</v>
      </c>
      <c r="O16" s="232" t="s">
        <v>280</v>
      </c>
      <c r="P16" s="193">
        <v>138986</v>
      </c>
      <c r="Q16" s="230">
        <v>146294</v>
      </c>
      <c r="R16" s="193">
        <v>42552</v>
      </c>
      <c r="S16" s="230">
        <v>43014</v>
      </c>
      <c r="T16" s="216"/>
      <c r="U16" s="216"/>
      <c r="V16" s="216"/>
      <c r="W16" s="216"/>
      <c r="X16" s="216"/>
      <c r="Y16" s="216"/>
      <c r="Z16" s="216"/>
      <c r="AA16" s="216"/>
      <c r="AB16" s="216"/>
      <c r="AC16" s="216"/>
    </row>
    <row r="17" spans="1:29" ht="15.95" customHeight="1">
      <c r="A17" s="368"/>
      <c r="B17" s="233" t="s">
        <v>56</v>
      </c>
      <c r="C17" s="205"/>
      <c r="D17" s="205"/>
      <c r="E17" s="234"/>
      <c r="F17" s="194">
        <v>0</v>
      </c>
      <c r="G17" s="235">
        <v>0</v>
      </c>
      <c r="H17" s="194">
        <v>0</v>
      </c>
      <c r="I17" s="235"/>
      <c r="J17" s="194">
        <v>0</v>
      </c>
      <c r="K17" s="235">
        <v>0</v>
      </c>
      <c r="L17" s="194">
        <v>0</v>
      </c>
      <c r="M17" s="235">
        <v>0</v>
      </c>
      <c r="N17" s="194">
        <v>0</v>
      </c>
      <c r="O17" s="235" t="s">
        <v>281</v>
      </c>
      <c r="P17" s="194">
        <v>0</v>
      </c>
      <c r="Q17" s="235"/>
      <c r="R17" s="194">
        <v>0</v>
      </c>
      <c r="S17" s="235">
        <v>0</v>
      </c>
      <c r="T17" s="216"/>
      <c r="U17" s="216"/>
      <c r="V17" s="216"/>
      <c r="W17" s="216"/>
      <c r="X17" s="216"/>
      <c r="Y17" s="216"/>
      <c r="Z17" s="216"/>
      <c r="AA17" s="216"/>
      <c r="AB17" s="216"/>
      <c r="AC17" s="216"/>
    </row>
    <row r="18" spans="1:29" ht="15.95" customHeight="1">
      <c r="A18" s="367" t="s">
        <v>85</v>
      </c>
      <c r="B18" s="221" t="s">
        <v>57</v>
      </c>
      <c r="C18" s="236"/>
      <c r="D18" s="236"/>
      <c r="E18" s="237"/>
      <c r="F18" s="195">
        <v>69563</v>
      </c>
      <c r="G18" s="238">
        <v>73655</v>
      </c>
      <c r="H18" s="195">
        <v>14744</v>
      </c>
      <c r="I18" s="238">
        <v>24518</v>
      </c>
      <c r="J18" s="195">
        <v>17016</v>
      </c>
      <c r="K18" s="238">
        <v>13930</v>
      </c>
      <c r="L18" s="195">
        <v>799</v>
      </c>
      <c r="M18" s="238">
        <v>396</v>
      </c>
      <c r="N18" s="195">
        <v>820</v>
      </c>
      <c r="O18" s="238">
        <v>1473</v>
      </c>
      <c r="P18" s="195">
        <v>26822</v>
      </c>
      <c r="Q18" s="238">
        <v>30809</v>
      </c>
      <c r="R18" s="195">
        <v>5824</v>
      </c>
      <c r="S18" s="238">
        <v>34765</v>
      </c>
      <c r="T18" s="216"/>
      <c r="U18" s="216"/>
      <c r="V18" s="216"/>
      <c r="W18" s="216"/>
      <c r="X18" s="216"/>
      <c r="Y18" s="216"/>
      <c r="Z18" s="216"/>
      <c r="AA18" s="216"/>
      <c r="AB18" s="216"/>
      <c r="AC18" s="216"/>
    </row>
    <row r="19" spans="1:29" ht="15.95" customHeight="1">
      <c r="A19" s="367"/>
      <c r="B19" s="239"/>
      <c r="C19" s="217" t="s">
        <v>58</v>
      </c>
      <c r="D19" s="149"/>
      <c r="E19" s="218"/>
      <c r="F19" s="193">
        <v>53456</v>
      </c>
      <c r="G19" s="230">
        <v>61267</v>
      </c>
      <c r="H19" s="193">
        <v>8400</v>
      </c>
      <c r="I19" s="230">
        <v>15600</v>
      </c>
      <c r="J19" s="193">
        <v>14752</v>
      </c>
      <c r="K19" s="230">
        <v>11642</v>
      </c>
      <c r="L19" s="193">
        <v>622</v>
      </c>
      <c r="M19" s="230">
        <v>213</v>
      </c>
      <c r="N19" s="193">
        <v>760</v>
      </c>
      <c r="O19" s="230">
        <v>1296</v>
      </c>
      <c r="P19" s="193">
        <v>20615</v>
      </c>
      <c r="Q19" s="230">
        <v>25592</v>
      </c>
      <c r="R19" s="193">
        <v>2148</v>
      </c>
      <c r="S19" s="230">
        <v>30840</v>
      </c>
      <c r="T19" s="216"/>
      <c r="U19" s="216"/>
      <c r="V19" s="216"/>
      <c r="W19" s="216"/>
      <c r="X19" s="216"/>
      <c r="Y19" s="216"/>
      <c r="Z19" s="216"/>
      <c r="AA19" s="216"/>
      <c r="AB19" s="216"/>
      <c r="AC19" s="216"/>
    </row>
    <row r="20" spans="1:29" ht="15.95" customHeight="1">
      <c r="A20" s="367"/>
      <c r="B20" s="240" t="s">
        <v>59</v>
      </c>
      <c r="C20" s="222"/>
      <c r="D20" s="222"/>
      <c r="E20" s="223" t="s">
        <v>282</v>
      </c>
      <c r="F20" s="196">
        <v>69563</v>
      </c>
      <c r="G20" s="241">
        <v>73655</v>
      </c>
      <c r="H20" s="196">
        <v>14744</v>
      </c>
      <c r="I20" s="241">
        <v>24518</v>
      </c>
      <c r="J20" s="196">
        <v>17016</v>
      </c>
      <c r="K20" s="241">
        <v>13930</v>
      </c>
      <c r="L20" s="196">
        <v>799</v>
      </c>
      <c r="M20" s="241">
        <v>396</v>
      </c>
      <c r="N20" s="196">
        <v>820</v>
      </c>
      <c r="O20" s="241">
        <v>1473</v>
      </c>
      <c r="P20" s="196">
        <v>26822</v>
      </c>
      <c r="Q20" s="241">
        <v>30809</v>
      </c>
      <c r="R20" s="196">
        <v>5824</v>
      </c>
      <c r="S20" s="241">
        <v>34765</v>
      </c>
      <c r="T20" s="216"/>
      <c r="U20" s="216"/>
      <c r="V20" s="216"/>
      <c r="W20" s="216"/>
      <c r="X20" s="216"/>
      <c r="Y20" s="216"/>
      <c r="Z20" s="216"/>
      <c r="AA20" s="216"/>
      <c r="AB20" s="216"/>
      <c r="AC20" s="216"/>
    </row>
    <row r="21" spans="1:29" ht="15.95" customHeight="1">
      <c r="A21" s="367"/>
      <c r="B21" s="221" t="s">
        <v>60</v>
      </c>
      <c r="C21" s="236"/>
      <c r="D21" s="236"/>
      <c r="E21" s="237" t="s">
        <v>91</v>
      </c>
      <c r="F21" s="195">
        <v>131104</v>
      </c>
      <c r="G21" s="238">
        <v>139002</v>
      </c>
      <c r="H21" s="195">
        <v>35198</v>
      </c>
      <c r="I21" s="238">
        <v>32615</v>
      </c>
      <c r="J21" s="195">
        <v>45456</v>
      </c>
      <c r="K21" s="238">
        <v>39648</v>
      </c>
      <c r="L21" s="195">
        <v>2524</v>
      </c>
      <c r="M21" s="238">
        <v>2496</v>
      </c>
      <c r="N21" s="195">
        <v>2154</v>
      </c>
      <c r="O21" s="238">
        <v>3415</v>
      </c>
      <c r="P21" s="195">
        <v>48930</v>
      </c>
      <c r="Q21" s="238">
        <v>51807</v>
      </c>
      <c r="R21" s="195">
        <v>7989</v>
      </c>
      <c r="S21" s="238">
        <v>36527</v>
      </c>
      <c r="T21" s="216"/>
      <c r="U21" s="216"/>
      <c r="V21" s="216"/>
      <c r="W21" s="216"/>
      <c r="X21" s="216"/>
      <c r="Y21" s="216"/>
      <c r="Z21" s="216"/>
      <c r="AA21" s="216"/>
      <c r="AB21" s="216"/>
      <c r="AC21" s="216"/>
    </row>
    <row r="22" spans="1:29" ht="15.95" customHeight="1">
      <c r="A22" s="367"/>
      <c r="B22" s="225" t="s">
        <v>61</v>
      </c>
      <c r="C22" s="226" t="s">
        <v>62</v>
      </c>
      <c r="D22" s="227"/>
      <c r="E22" s="228"/>
      <c r="F22" s="192">
        <v>73891</v>
      </c>
      <c r="G22" s="229">
        <v>84579</v>
      </c>
      <c r="H22" s="192">
        <v>20240</v>
      </c>
      <c r="I22" s="229">
        <v>25035</v>
      </c>
      <c r="J22" s="192">
        <v>12569</v>
      </c>
      <c r="K22" s="229">
        <v>12866</v>
      </c>
      <c r="L22" s="192">
        <v>263</v>
      </c>
      <c r="M22" s="229">
        <v>258</v>
      </c>
      <c r="N22" s="192">
        <v>395</v>
      </c>
      <c r="O22" s="229">
        <v>425</v>
      </c>
      <c r="P22" s="192">
        <v>28471</v>
      </c>
      <c r="Q22" s="229">
        <v>32081</v>
      </c>
      <c r="R22" s="192">
        <v>6052</v>
      </c>
      <c r="S22" s="229">
        <v>4323</v>
      </c>
      <c r="T22" s="216"/>
      <c r="U22" s="216"/>
      <c r="V22" s="216"/>
      <c r="W22" s="216"/>
      <c r="X22" s="216"/>
      <c r="Y22" s="216"/>
      <c r="Z22" s="216"/>
      <c r="AA22" s="216"/>
      <c r="AB22" s="216"/>
      <c r="AC22" s="216"/>
    </row>
    <row r="23" spans="1:29" ht="15.95" customHeight="1">
      <c r="A23" s="367"/>
      <c r="B23" s="148" t="s">
        <v>92</v>
      </c>
      <c r="C23" s="149"/>
      <c r="D23" s="149"/>
      <c r="E23" s="218" t="s">
        <v>93</v>
      </c>
      <c r="F23" s="193">
        <f t="shared" ref="F23:S23" si="21">F20-F21</f>
        <v>-61541</v>
      </c>
      <c r="G23" s="230">
        <f>G20-G21</f>
        <v>-65347</v>
      </c>
      <c r="H23" s="193">
        <f t="shared" si="21"/>
        <v>-20454</v>
      </c>
      <c r="I23" s="230">
        <f t="shared" si="21"/>
        <v>-8097</v>
      </c>
      <c r="J23" s="193">
        <f t="shared" si="21"/>
        <v>-28440</v>
      </c>
      <c r="K23" s="230">
        <f t="shared" si="21"/>
        <v>-25718</v>
      </c>
      <c r="L23" s="193">
        <f t="shared" si="21"/>
        <v>-1725</v>
      </c>
      <c r="M23" s="230">
        <f t="shared" si="21"/>
        <v>-2100</v>
      </c>
      <c r="N23" s="193">
        <f t="shared" si="21"/>
        <v>-1334</v>
      </c>
      <c r="O23" s="230">
        <f t="shared" si="21"/>
        <v>-1942</v>
      </c>
      <c r="P23" s="193">
        <f t="shared" si="21"/>
        <v>-22108</v>
      </c>
      <c r="Q23" s="230">
        <f t="shared" si="21"/>
        <v>-20998</v>
      </c>
      <c r="R23" s="193">
        <f t="shared" si="21"/>
        <v>-2165</v>
      </c>
      <c r="S23" s="230">
        <f t="shared" si="21"/>
        <v>-1762</v>
      </c>
      <c r="T23" s="216"/>
      <c r="U23" s="216"/>
      <c r="V23" s="216"/>
      <c r="W23" s="216"/>
      <c r="X23" s="216"/>
      <c r="Y23" s="216"/>
      <c r="Z23" s="216"/>
      <c r="AA23" s="216"/>
      <c r="AB23" s="216"/>
      <c r="AC23" s="216"/>
    </row>
    <row r="24" spans="1:29" ht="15.95" customHeight="1">
      <c r="A24" s="367"/>
      <c r="B24" s="242" t="s">
        <v>63</v>
      </c>
      <c r="C24" s="227"/>
      <c r="D24" s="227"/>
      <c r="E24" s="369" t="s">
        <v>94</v>
      </c>
      <c r="F24" s="371">
        <v>61541</v>
      </c>
      <c r="G24" s="373">
        <v>65347</v>
      </c>
      <c r="H24" s="371">
        <v>20454</v>
      </c>
      <c r="I24" s="373">
        <v>8097</v>
      </c>
      <c r="J24" s="371">
        <v>28440</v>
      </c>
      <c r="K24" s="373">
        <v>25718</v>
      </c>
      <c r="L24" s="371">
        <v>1725</v>
      </c>
      <c r="M24" s="373">
        <v>2100</v>
      </c>
      <c r="N24" s="371">
        <v>1334</v>
      </c>
      <c r="O24" s="373">
        <v>1942</v>
      </c>
      <c r="P24" s="371">
        <v>22108</v>
      </c>
      <c r="Q24" s="373">
        <v>20998</v>
      </c>
      <c r="R24" s="371">
        <v>2165</v>
      </c>
      <c r="S24" s="373">
        <v>1762</v>
      </c>
      <c r="T24" s="216"/>
      <c r="U24" s="216"/>
      <c r="V24" s="216"/>
      <c r="W24" s="216"/>
      <c r="X24" s="216"/>
      <c r="Y24" s="216"/>
      <c r="Z24" s="216"/>
      <c r="AA24" s="216"/>
      <c r="AB24" s="216"/>
      <c r="AC24" s="216"/>
    </row>
    <row r="25" spans="1:29" ht="15.95" customHeight="1">
      <c r="A25" s="367"/>
      <c r="B25" s="240" t="s">
        <v>64</v>
      </c>
      <c r="C25" s="222"/>
      <c r="D25" s="222"/>
      <c r="E25" s="370"/>
      <c r="F25" s="372"/>
      <c r="G25" s="374"/>
      <c r="H25" s="372"/>
      <c r="I25" s="374"/>
      <c r="J25" s="372"/>
      <c r="K25" s="374"/>
      <c r="L25" s="372"/>
      <c r="M25" s="374"/>
      <c r="N25" s="372"/>
      <c r="O25" s="374"/>
      <c r="P25" s="372"/>
      <c r="Q25" s="374"/>
      <c r="R25" s="372"/>
      <c r="S25" s="374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</row>
    <row r="26" spans="1:29" ht="15.95" customHeight="1">
      <c r="A26" s="368"/>
      <c r="B26" s="233" t="s">
        <v>95</v>
      </c>
      <c r="C26" s="205"/>
      <c r="D26" s="205"/>
      <c r="E26" s="243" t="s">
        <v>96</v>
      </c>
      <c r="F26" s="244">
        <f t="shared" ref="F26:S26" si="22">F23+F24</f>
        <v>0</v>
      </c>
      <c r="G26" s="245">
        <f>G23+G24</f>
        <v>0</v>
      </c>
      <c r="H26" s="244">
        <f t="shared" si="22"/>
        <v>0</v>
      </c>
      <c r="I26" s="245">
        <f t="shared" si="22"/>
        <v>0</v>
      </c>
      <c r="J26" s="244">
        <f t="shared" si="22"/>
        <v>0</v>
      </c>
      <c r="K26" s="245">
        <f t="shared" si="22"/>
        <v>0</v>
      </c>
      <c r="L26" s="244">
        <f t="shared" si="22"/>
        <v>0</v>
      </c>
      <c r="M26" s="245">
        <f t="shared" si="22"/>
        <v>0</v>
      </c>
      <c r="N26" s="244">
        <f t="shared" si="22"/>
        <v>0</v>
      </c>
      <c r="O26" s="245">
        <f t="shared" si="22"/>
        <v>0</v>
      </c>
      <c r="P26" s="244">
        <f t="shared" si="22"/>
        <v>0</v>
      </c>
      <c r="Q26" s="245">
        <f t="shared" si="22"/>
        <v>0</v>
      </c>
      <c r="R26" s="244">
        <f t="shared" si="22"/>
        <v>0</v>
      </c>
      <c r="S26" s="245">
        <f t="shared" si="22"/>
        <v>0</v>
      </c>
      <c r="T26" s="216"/>
      <c r="U26" s="216"/>
      <c r="V26" s="216"/>
      <c r="W26" s="216"/>
      <c r="X26" s="216"/>
      <c r="Y26" s="216"/>
      <c r="Z26" s="216"/>
      <c r="AA26" s="216"/>
      <c r="AB26" s="216"/>
      <c r="AC26" s="216"/>
    </row>
    <row r="27" spans="1:29" ht="15.95" customHeight="1">
      <c r="A27" s="246"/>
      <c r="F27" s="216"/>
      <c r="G27" s="216"/>
      <c r="H27" s="216"/>
      <c r="I27" s="216"/>
      <c r="J27" s="216"/>
      <c r="K27" s="216"/>
      <c r="L27" s="247"/>
      <c r="M27" s="216"/>
      <c r="N27" s="247"/>
      <c r="O27" s="216"/>
      <c r="P27" s="247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</row>
    <row r="28" spans="1:29" ht="15.95" customHeight="1">
      <c r="A28" s="205"/>
      <c r="F28" s="216"/>
      <c r="G28" s="216"/>
      <c r="H28" s="216"/>
      <c r="I28" s="216"/>
      <c r="J28" s="248"/>
      <c r="K28" s="248"/>
      <c r="L28" s="247"/>
      <c r="M28" s="216"/>
      <c r="N28" s="247"/>
      <c r="O28" s="216"/>
      <c r="P28" s="247"/>
      <c r="Q28" s="248" t="s">
        <v>100</v>
      </c>
      <c r="R28" s="249"/>
      <c r="S28" s="249"/>
      <c r="T28" s="216"/>
      <c r="U28" s="216"/>
      <c r="V28" s="216"/>
      <c r="W28" s="216"/>
      <c r="X28" s="216"/>
      <c r="Y28" s="216"/>
      <c r="Z28" s="216"/>
      <c r="AA28" s="216"/>
      <c r="AB28" s="216"/>
      <c r="AC28" s="248"/>
    </row>
    <row r="29" spans="1:29" ht="15.95" customHeight="1">
      <c r="A29" s="381" t="s">
        <v>65</v>
      </c>
      <c r="B29" s="382"/>
      <c r="C29" s="382"/>
      <c r="D29" s="382"/>
      <c r="E29" s="383"/>
      <c r="F29" s="387" t="s">
        <v>283</v>
      </c>
      <c r="G29" s="388"/>
      <c r="H29" s="387" t="s">
        <v>284</v>
      </c>
      <c r="I29" s="388"/>
      <c r="J29" s="387" t="s">
        <v>285</v>
      </c>
      <c r="K29" s="388"/>
      <c r="L29" s="387" t="s">
        <v>286</v>
      </c>
      <c r="M29" s="388"/>
      <c r="N29" s="387" t="s">
        <v>287</v>
      </c>
      <c r="O29" s="388"/>
      <c r="P29" s="387"/>
      <c r="Q29" s="388"/>
      <c r="R29" s="249"/>
      <c r="S29" s="249"/>
      <c r="T29" s="250"/>
      <c r="U29" s="247"/>
      <c r="V29" s="250"/>
      <c r="W29" s="247"/>
      <c r="X29" s="250"/>
      <c r="Y29" s="247"/>
      <c r="Z29" s="250"/>
      <c r="AA29" s="247"/>
      <c r="AB29" s="250"/>
      <c r="AC29" s="247"/>
    </row>
    <row r="30" spans="1:29" ht="15.95" customHeight="1">
      <c r="A30" s="384"/>
      <c r="B30" s="385"/>
      <c r="C30" s="385"/>
      <c r="D30" s="385"/>
      <c r="E30" s="386"/>
      <c r="F30" s="207" t="str">
        <f t="shared" ref="F30:N30" si="23">$F$6</f>
        <v>令和２年度</v>
      </c>
      <c r="G30" s="209" t="str">
        <f t="shared" ref="G30:O30" si="24">$G$6</f>
        <v>前年度（元年度）</v>
      </c>
      <c r="H30" s="207" t="str">
        <f t="shared" si="23"/>
        <v>令和２年度</v>
      </c>
      <c r="I30" s="209" t="str">
        <f t="shared" si="24"/>
        <v>前年度（元年度）</v>
      </c>
      <c r="J30" s="207" t="str">
        <f t="shared" si="23"/>
        <v>令和２年度</v>
      </c>
      <c r="K30" s="209" t="str">
        <f t="shared" si="24"/>
        <v>前年度（元年度）</v>
      </c>
      <c r="L30" s="207" t="str">
        <f t="shared" si="23"/>
        <v>令和２年度</v>
      </c>
      <c r="M30" s="209" t="str">
        <f t="shared" si="24"/>
        <v>前年度（元年度）</v>
      </c>
      <c r="N30" s="207" t="str">
        <f t="shared" si="23"/>
        <v>令和２年度</v>
      </c>
      <c r="O30" s="209" t="str">
        <f t="shared" si="24"/>
        <v>前年度（元年度）</v>
      </c>
      <c r="P30" s="207"/>
      <c r="Q30" s="210"/>
      <c r="R30" s="249"/>
      <c r="S30" s="249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</row>
    <row r="31" spans="1:29" ht="15.95" customHeight="1">
      <c r="A31" s="366" t="s">
        <v>86</v>
      </c>
      <c r="B31" s="211" t="s">
        <v>46</v>
      </c>
      <c r="C31" s="212"/>
      <c r="D31" s="212"/>
      <c r="E31" s="252" t="s">
        <v>37</v>
      </c>
      <c r="F31" s="197">
        <v>87</v>
      </c>
      <c r="G31" s="163">
        <v>89</v>
      </c>
      <c r="H31" s="197">
        <v>2529</v>
      </c>
      <c r="I31" s="253">
        <v>2553</v>
      </c>
      <c r="J31" s="197">
        <v>2188</v>
      </c>
      <c r="K31" s="253">
        <v>2211</v>
      </c>
      <c r="L31" s="197">
        <v>142</v>
      </c>
      <c r="M31" s="253">
        <v>436</v>
      </c>
      <c r="N31" s="197">
        <v>1338</v>
      </c>
      <c r="O31" s="253">
        <v>1302</v>
      </c>
      <c r="P31" s="197"/>
      <c r="Q31" s="253"/>
      <c r="R31" s="249"/>
      <c r="S31" s="249"/>
      <c r="T31" s="163"/>
      <c r="U31" s="163"/>
      <c r="V31" s="163"/>
      <c r="W31" s="163"/>
      <c r="X31" s="254"/>
      <c r="Y31" s="254"/>
      <c r="Z31" s="163"/>
      <c r="AA31" s="163"/>
      <c r="AB31" s="254"/>
      <c r="AC31" s="254"/>
    </row>
    <row r="32" spans="1:29" ht="15.95" customHeight="1">
      <c r="A32" s="389"/>
      <c r="B32" s="203"/>
      <c r="C32" s="226" t="s">
        <v>66</v>
      </c>
      <c r="D32" s="227"/>
      <c r="E32" s="255"/>
      <c r="F32" s="198">
        <v>37</v>
      </c>
      <c r="G32" s="164">
        <v>43</v>
      </c>
      <c r="H32" s="198">
        <v>2378</v>
      </c>
      <c r="I32" s="229">
        <v>2363</v>
      </c>
      <c r="J32" s="198">
        <v>267</v>
      </c>
      <c r="K32" s="229">
        <v>267</v>
      </c>
      <c r="L32" s="198">
        <v>95</v>
      </c>
      <c r="M32" s="229">
        <v>408</v>
      </c>
      <c r="N32" s="198">
        <v>1325</v>
      </c>
      <c r="O32" s="229">
        <v>1290</v>
      </c>
      <c r="P32" s="198"/>
      <c r="Q32" s="229"/>
      <c r="R32" s="249"/>
      <c r="S32" s="249"/>
      <c r="T32" s="163"/>
      <c r="U32" s="163"/>
      <c r="V32" s="163"/>
      <c r="W32" s="163"/>
      <c r="X32" s="254"/>
      <c r="Y32" s="254"/>
      <c r="Z32" s="163"/>
      <c r="AA32" s="163"/>
      <c r="AB32" s="254"/>
      <c r="AC32" s="254"/>
    </row>
    <row r="33" spans="1:29" ht="15.95" customHeight="1">
      <c r="A33" s="389"/>
      <c r="B33" s="203"/>
      <c r="C33" s="256"/>
      <c r="D33" s="217" t="s">
        <v>67</v>
      </c>
      <c r="E33" s="257"/>
      <c r="F33" s="190">
        <v>16</v>
      </c>
      <c r="G33" s="165">
        <v>21</v>
      </c>
      <c r="H33" s="190">
        <v>1427</v>
      </c>
      <c r="I33" s="230">
        <v>1436</v>
      </c>
      <c r="J33" s="190">
        <v>199</v>
      </c>
      <c r="K33" s="230">
        <v>198</v>
      </c>
      <c r="L33" s="190">
        <v>75</v>
      </c>
      <c r="M33" s="230">
        <v>402</v>
      </c>
      <c r="N33" s="190">
        <v>1303</v>
      </c>
      <c r="O33" s="230">
        <v>1266</v>
      </c>
      <c r="P33" s="190"/>
      <c r="Q33" s="230"/>
      <c r="R33" s="249"/>
      <c r="S33" s="249"/>
      <c r="T33" s="163"/>
      <c r="U33" s="163"/>
      <c r="V33" s="163"/>
      <c r="W33" s="163"/>
      <c r="X33" s="254"/>
      <c r="Y33" s="254"/>
      <c r="Z33" s="163"/>
      <c r="AA33" s="163"/>
      <c r="AB33" s="254"/>
      <c r="AC33" s="254"/>
    </row>
    <row r="34" spans="1:29" ht="15.95" customHeight="1">
      <c r="A34" s="389"/>
      <c r="B34" s="220"/>
      <c r="C34" s="258" t="s">
        <v>68</v>
      </c>
      <c r="D34" s="222"/>
      <c r="E34" s="259"/>
      <c r="F34" s="191">
        <v>7</v>
      </c>
      <c r="G34" s="166">
        <v>0.1</v>
      </c>
      <c r="H34" s="191">
        <v>151</v>
      </c>
      <c r="I34" s="241">
        <v>190</v>
      </c>
      <c r="J34" s="191">
        <v>1921</v>
      </c>
      <c r="K34" s="260">
        <v>1944</v>
      </c>
      <c r="L34" s="191">
        <v>47</v>
      </c>
      <c r="M34" s="241">
        <v>28</v>
      </c>
      <c r="N34" s="191">
        <v>13</v>
      </c>
      <c r="O34" s="241">
        <v>13</v>
      </c>
      <c r="P34" s="191"/>
      <c r="Q34" s="241"/>
      <c r="R34" s="249"/>
      <c r="S34" s="249"/>
      <c r="T34" s="163"/>
      <c r="U34" s="163"/>
      <c r="V34" s="163"/>
      <c r="W34" s="163"/>
      <c r="X34" s="254"/>
      <c r="Y34" s="254"/>
      <c r="Z34" s="163"/>
      <c r="AA34" s="163"/>
      <c r="AB34" s="254"/>
      <c r="AC34" s="254"/>
    </row>
    <row r="35" spans="1:29" ht="15.95" customHeight="1">
      <c r="A35" s="389"/>
      <c r="B35" s="221" t="s">
        <v>49</v>
      </c>
      <c r="C35" s="236"/>
      <c r="D35" s="236"/>
      <c r="E35" s="252" t="s">
        <v>38</v>
      </c>
      <c r="F35" s="195">
        <v>47</v>
      </c>
      <c r="G35" s="229">
        <v>49</v>
      </c>
      <c r="H35" s="195">
        <v>2372</v>
      </c>
      <c r="I35" s="238">
        <v>2398</v>
      </c>
      <c r="J35" s="195">
        <v>2187</v>
      </c>
      <c r="K35" s="238">
        <v>2261</v>
      </c>
      <c r="L35" s="195">
        <v>172</v>
      </c>
      <c r="M35" s="238">
        <v>599</v>
      </c>
      <c r="N35" s="195">
        <v>1467</v>
      </c>
      <c r="O35" s="238">
        <v>1380</v>
      </c>
      <c r="P35" s="195"/>
      <c r="Q35" s="238"/>
      <c r="R35" s="249"/>
      <c r="S35" s="249"/>
      <c r="T35" s="163"/>
      <c r="U35" s="163"/>
      <c r="V35" s="163"/>
      <c r="W35" s="163"/>
      <c r="X35" s="163"/>
      <c r="Y35" s="163"/>
      <c r="Z35" s="163"/>
      <c r="AA35" s="163"/>
      <c r="AB35" s="254"/>
      <c r="AC35" s="254"/>
    </row>
    <row r="36" spans="1:29" ht="15.95" customHeight="1">
      <c r="A36" s="389"/>
      <c r="B36" s="203"/>
      <c r="C36" s="217" t="s">
        <v>69</v>
      </c>
      <c r="D36" s="149"/>
      <c r="E36" s="257"/>
      <c r="F36" s="193">
        <v>47</v>
      </c>
      <c r="G36" s="230">
        <v>49</v>
      </c>
      <c r="H36" s="193">
        <v>2324</v>
      </c>
      <c r="I36" s="230">
        <v>2242</v>
      </c>
      <c r="J36" s="193">
        <v>2132</v>
      </c>
      <c r="K36" s="230">
        <v>2171</v>
      </c>
      <c r="L36" s="193">
        <v>159</v>
      </c>
      <c r="M36" s="230">
        <v>581</v>
      </c>
      <c r="N36" s="193">
        <v>1278</v>
      </c>
      <c r="O36" s="230">
        <v>1064</v>
      </c>
      <c r="P36" s="193"/>
      <c r="Q36" s="230"/>
      <c r="R36" s="249"/>
      <c r="S36" s="249"/>
      <c r="T36" s="163"/>
      <c r="U36" s="163"/>
      <c r="V36" s="163"/>
      <c r="W36" s="163"/>
      <c r="X36" s="163"/>
      <c r="Y36" s="163"/>
      <c r="Z36" s="163"/>
      <c r="AA36" s="163"/>
      <c r="AB36" s="254"/>
      <c r="AC36" s="254"/>
    </row>
    <row r="37" spans="1:29" ht="15.95" customHeight="1">
      <c r="A37" s="389"/>
      <c r="B37" s="220"/>
      <c r="C37" s="217" t="s">
        <v>70</v>
      </c>
      <c r="D37" s="149"/>
      <c r="E37" s="257"/>
      <c r="F37" s="193">
        <v>0</v>
      </c>
      <c r="G37" s="230">
        <v>0</v>
      </c>
      <c r="H37" s="193">
        <v>48</v>
      </c>
      <c r="I37" s="230">
        <v>156</v>
      </c>
      <c r="J37" s="193">
        <v>54</v>
      </c>
      <c r="K37" s="260">
        <v>90</v>
      </c>
      <c r="L37" s="193">
        <v>13</v>
      </c>
      <c r="M37" s="230">
        <v>18</v>
      </c>
      <c r="N37" s="193">
        <v>189</v>
      </c>
      <c r="O37" s="230">
        <v>316</v>
      </c>
      <c r="P37" s="193"/>
      <c r="Q37" s="230"/>
      <c r="R37" s="249"/>
      <c r="S37" s="249"/>
      <c r="T37" s="163"/>
      <c r="U37" s="163"/>
      <c r="V37" s="254"/>
      <c r="W37" s="254"/>
      <c r="X37" s="163"/>
      <c r="Y37" s="163"/>
      <c r="Z37" s="163"/>
      <c r="AA37" s="163"/>
      <c r="AB37" s="254"/>
      <c r="AC37" s="254"/>
    </row>
    <row r="38" spans="1:29" ht="15.95" customHeight="1">
      <c r="A38" s="390"/>
      <c r="B38" s="261" t="s">
        <v>71</v>
      </c>
      <c r="C38" s="262"/>
      <c r="D38" s="262"/>
      <c r="E38" s="263" t="s">
        <v>97</v>
      </c>
      <c r="F38" s="244">
        <f t="shared" ref="F38:O38" si="25">F31-F35</f>
        <v>40</v>
      </c>
      <c r="G38" s="245">
        <f t="shared" si="25"/>
        <v>40</v>
      </c>
      <c r="H38" s="244">
        <f t="shared" si="25"/>
        <v>157</v>
      </c>
      <c r="I38" s="245">
        <f t="shared" si="25"/>
        <v>155</v>
      </c>
      <c r="J38" s="244">
        <f t="shared" si="25"/>
        <v>1</v>
      </c>
      <c r="K38" s="245">
        <f t="shared" si="25"/>
        <v>-50</v>
      </c>
      <c r="L38" s="244">
        <f t="shared" si="25"/>
        <v>-30</v>
      </c>
      <c r="M38" s="245">
        <f t="shared" si="25"/>
        <v>-163</v>
      </c>
      <c r="N38" s="244">
        <f t="shared" si="25"/>
        <v>-129</v>
      </c>
      <c r="O38" s="245">
        <f t="shared" si="25"/>
        <v>-78</v>
      </c>
      <c r="P38" s="244"/>
      <c r="Q38" s="245"/>
      <c r="R38" s="249"/>
      <c r="S38" s="249"/>
      <c r="T38" s="163"/>
      <c r="U38" s="163"/>
      <c r="V38" s="163"/>
      <c r="W38" s="163"/>
      <c r="X38" s="163"/>
      <c r="Y38" s="163"/>
      <c r="Z38" s="163"/>
      <c r="AA38" s="163"/>
      <c r="AB38" s="254"/>
      <c r="AC38" s="254"/>
    </row>
    <row r="39" spans="1:29" ht="15.95" customHeight="1">
      <c r="A39" s="366" t="s">
        <v>87</v>
      </c>
      <c r="B39" s="221" t="s">
        <v>72</v>
      </c>
      <c r="C39" s="236"/>
      <c r="D39" s="236"/>
      <c r="E39" s="252" t="s">
        <v>40</v>
      </c>
      <c r="F39" s="195">
        <v>0</v>
      </c>
      <c r="G39" s="238">
        <v>0</v>
      </c>
      <c r="H39" s="195">
        <v>497</v>
      </c>
      <c r="I39" s="238">
        <v>1131</v>
      </c>
      <c r="J39" s="195">
        <v>2913</v>
      </c>
      <c r="K39" s="238">
        <v>1676</v>
      </c>
      <c r="L39" s="195">
        <v>316</v>
      </c>
      <c r="M39" s="238">
        <v>329</v>
      </c>
      <c r="N39" s="195">
        <v>27084</v>
      </c>
      <c r="O39" s="238">
        <v>16649</v>
      </c>
      <c r="P39" s="195"/>
      <c r="Q39" s="238"/>
      <c r="R39" s="249"/>
      <c r="S39" s="249"/>
      <c r="T39" s="163"/>
      <c r="U39" s="163"/>
      <c r="V39" s="163"/>
      <c r="W39" s="163"/>
      <c r="X39" s="254"/>
      <c r="Y39" s="254"/>
      <c r="Z39" s="254"/>
      <c r="AA39" s="254"/>
      <c r="AB39" s="163"/>
      <c r="AC39" s="163"/>
    </row>
    <row r="40" spans="1:29" ht="15.95" customHeight="1">
      <c r="A40" s="391"/>
      <c r="B40" s="220"/>
      <c r="C40" s="217" t="s">
        <v>73</v>
      </c>
      <c r="D40" s="149"/>
      <c r="E40" s="257"/>
      <c r="F40" s="199">
        <v>0</v>
      </c>
      <c r="G40" s="260">
        <v>0</v>
      </c>
      <c r="H40" s="199">
        <v>497</v>
      </c>
      <c r="I40" s="260">
        <v>1034</v>
      </c>
      <c r="J40" s="199">
        <v>1954</v>
      </c>
      <c r="K40" s="230">
        <v>696</v>
      </c>
      <c r="L40" s="199">
        <v>0</v>
      </c>
      <c r="M40" s="230">
        <v>0</v>
      </c>
      <c r="N40" s="199">
        <v>6871</v>
      </c>
      <c r="O40" s="230">
        <v>8169</v>
      </c>
      <c r="P40" s="199"/>
      <c r="Q40" s="230"/>
      <c r="R40" s="249"/>
      <c r="S40" s="249"/>
      <c r="T40" s="254"/>
      <c r="U40" s="254"/>
      <c r="V40" s="254"/>
      <c r="W40" s="254"/>
      <c r="X40" s="254"/>
      <c r="Y40" s="254"/>
      <c r="Z40" s="254"/>
      <c r="AA40" s="254"/>
      <c r="AB40" s="163"/>
      <c r="AC40" s="163"/>
    </row>
    <row r="41" spans="1:29" ht="15.95" customHeight="1">
      <c r="A41" s="391"/>
      <c r="B41" s="221" t="s">
        <v>60</v>
      </c>
      <c r="C41" s="236"/>
      <c r="D41" s="236"/>
      <c r="E41" s="252" t="s">
        <v>41</v>
      </c>
      <c r="F41" s="195">
        <v>0</v>
      </c>
      <c r="G41" s="238">
        <v>0</v>
      </c>
      <c r="H41" s="195">
        <v>726</v>
      </c>
      <c r="I41" s="238">
        <v>1454</v>
      </c>
      <c r="J41" s="195">
        <v>2913</v>
      </c>
      <c r="K41" s="238">
        <v>1676</v>
      </c>
      <c r="L41" s="195">
        <v>264</v>
      </c>
      <c r="M41" s="238">
        <v>277</v>
      </c>
      <c r="N41" s="195">
        <v>27641</v>
      </c>
      <c r="O41" s="238">
        <v>16776</v>
      </c>
      <c r="P41" s="195"/>
      <c r="Q41" s="238"/>
      <c r="R41" s="249"/>
      <c r="S41" s="249"/>
      <c r="T41" s="163"/>
      <c r="U41" s="163"/>
      <c r="V41" s="163"/>
      <c r="W41" s="163"/>
      <c r="X41" s="254"/>
      <c r="Y41" s="254"/>
      <c r="Z41" s="163"/>
      <c r="AA41" s="163"/>
      <c r="AB41" s="163"/>
      <c r="AC41" s="163"/>
    </row>
    <row r="42" spans="1:29" ht="15.95" customHeight="1">
      <c r="A42" s="391"/>
      <c r="B42" s="220"/>
      <c r="C42" s="217" t="s">
        <v>74</v>
      </c>
      <c r="D42" s="149"/>
      <c r="E42" s="257"/>
      <c r="F42" s="193">
        <v>0</v>
      </c>
      <c r="G42" s="230">
        <v>0</v>
      </c>
      <c r="H42" s="193">
        <v>193</v>
      </c>
      <c r="I42" s="230">
        <v>281</v>
      </c>
      <c r="J42" s="193">
        <v>371</v>
      </c>
      <c r="K42" s="260">
        <v>393</v>
      </c>
      <c r="L42" s="193">
        <v>264</v>
      </c>
      <c r="M42" s="230">
        <v>277</v>
      </c>
      <c r="N42" s="193">
        <v>1</v>
      </c>
      <c r="O42" s="230">
        <v>0.5</v>
      </c>
      <c r="P42" s="193"/>
      <c r="Q42" s="230"/>
      <c r="R42" s="249"/>
      <c r="S42" s="249"/>
      <c r="T42" s="163"/>
      <c r="U42" s="163"/>
      <c r="V42" s="254"/>
      <c r="W42" s="163"/>
      <c r="X42" s="254"/>
      <c r="Y42" s="254"/>
      <c r="Z42" s="163"/>
      <c r="AA42" s="163"/>
      <c r="AB42" s="254"/>
      <c r="AC42" s="254"/>
    </row>
    <row r="43" spans="1:29" ht="15.95" customHeight="1">
      <c r="A43" s="392"/>
      <c r="B43" s="233" t="s">
        <v>71</v>
      </c>
      <c r="C43" s="205"/>
      <c r="D43" s="205"/>
      <c r="E43" s="263" t="s">
        <v>98</v>
      </c>
      <c r="F43" s="194">
        <f t="shared" ref="F43:O43" si="26">F39-F41</f>
        <v>0</v>
      </c>
      <c r="G43" s="235">
        <f t="shared" si="26"/>
        <v>0</v>
      </c>
      <c r="H43" s="194">
        <f t="shared" si="26"/>
        <v>-229</v>
      </c>
      <c r="I43" s="235">
        <f t="shared" si="26"/>
        <v>-323</v>
      </c>
      <c r="J43" s="194">
        <f t="shared" si="26"/>
        <v>0</v>
      </c>
      <c r="K43" s="235">
        <f t="shared" si="26"/>
        <v>0</v>
      </c>
      <c r="L43" s="194">
        <f t="shared" si="26"/>
        <v>52</v>
      </c>
      <c r="M43" s="235">
        <f t="shared" si="26"/>
        <v>52</v>
      </c>
      <c r="N43" s="194">
        <f t="shared" si="26"/>
        <v>-557</v>
      </c>
      <c r="O43" s="235">
        <f t="shared" si="26"/>
        <v>-127</v>
      </c>
      <c r="P43" s="194"/>
      <c r="Q43" s="235"/>
      <c r="R43" s="249"/>
      <c r="S43" s="249"/>
      <c r="T43" s="254"/>
      <c r="U43" s="254"/>
      <c r="V43" s="163"/>
      <c r="W43" s="163"/>
      <c r="X43" s="254"/>
      <c r="Y43" s="254"/>
      <c r="Z43" s="163"/>
      <c r="AA43" s="163"/>
      <c r="AB43" s="163"/>
      <c r="AC43" s="163"/>
    </row>
    <row r="44" spans="1:29" ht="15.95" customHeight="1">
      <c r="A44" s="393" t="s">
        <v>79</v>
      </c>
      <c r="B44" s="264" t="s">
        <v>75</v>
      </c>
      <c r="C44" s="265"/>
      <c r="D44" s="265"/>
      <c r="E44" s="266" t="s">
        <v>99</v>
      </c>
      <c r="F44" s="267">
        <f t="shared" ref="F44:O44" si="27">F38+F43</f>
        <v>40</v>
      </c>
      <c r="G44" s="268">
        <f t="shared" si="27"/>
        <v>40</v>
      </c>
      <c r="H44" s="267">
        <f t="shared" si="27"/>
        <v>-72</v>
      </c>
      <c r="I44" s="268">
        <f t="shared" si="27"/>
        <v>-168</v>
      </c>
      <c r="J44" s="267">
        <f t="shared" si="27"/>
        <v>1</v>
      </c>
      <c r="K44" s="268">
        <f t="shared" si="27"/>
        <v>-50</v>
      </c>
      <c r="L44" s="267">
        <f t="shared" si="27"/>
        <v>22</v>
      </c>
      <c r="M44" s="268">
        <f t="shared" si="27"/>
        <v>-111</v>
      </c>
      <c r="N44" s="267">
        <f t="shared" si="27"/>
        <v>-686</v>
      </c>
      <c r="O44" s="268">
        <f t="shared" si="27"/>
        <v>-205</v>
      </c>
      <c r="P44" s="267"/>
      <c r="Q44" s="268"/>
      <c r="R44" s="249"/>
      <c r="S44" s="249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</row>
    <row r="45" spans="1:29" ht="15.95" customHeight="1">
      <c r="A45" s="394"/>
      <c r="B45" s="148" t="s">
        <v>76</v>
      </c>
      <c r="C45" s="149"/>
      <c r="D45" s="149"/>
      <c r="E45" s="149"/>
      <c r="F45" s="199">
        <v>0</v>
      </c>
      <c r="G45" s="260">
        <v>0</v>
      </c>
      <c r="H45" s="199">
        <v>0</v>
      </c>
      <c r="I45" s="260">
        <v>0</v>
      </c>
      <c r="J45" s="199">
        <v>0</v>
      </c>
      <c r="K45" s="260">
        <v>0</v>
      </c>
      <c r="L45" s="199">
        <v>52</v>
      </c>
      <c r="M45" s="230">
        <v>52</v>
      </c>
      <c r="N45" s="199">
        <v>0</v>
      </c>
      <c r="O45" s="230">
        <v>0</v>
      </c>
      <c r="P45" s="199"/>
      <c r="Q45" s="230"/>
      <c r="R45" s="249"/>
      <c r="S45" s="249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</row>
    <row r="46" spans="1:29" ht="15.95" customHeight="1">
      <c r="A46" s="394"/>
      <c r="B46" s="148" t="s">
        <v>77</v>
      </c>
      <c r="C46" s="149"/>
      <c r="D46" s="149"/>
      <c r="E46" s="149"/>
      <c r="F46" s="193">
        <v>40</v>
      </c>
      <c r="G46" s="230">
        <v>40</v>
      </c>
      <c r="H46" s="193">
        <v>0</v>
      </c>
      <c r="I46" s="230">
        <v>0</v>
      </c>
      <c r="J46" s="193">
        <v>0</v>
      </c>
      <c r="K46" s="230">
        <v>0</v>
      </c>
      <c r="L46" s="193">
        <v>0</v>
      </c>
      <c r="M46" s="230">
        <v>0</v>
      </c>
      <c r="N46" s="193">
        <v>0</v>
      </c>
      <c r="O46" s="230">
        <v>0</v>
      </c>
      <c r="P46" s="193"/>
      <c r="Q46" s="230"/>
      <c r="R46" s="249"/>
      <c r="S46" s="249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</row>
    <row r="47" spans="1:29" ht="15.95" customHeight="1">
      <c r="A47" s="395"/>
      <c r="B47" s="233" t="s">
        <v>78</v>
      </c>
      <c r="C47" s="205"/>
      <c r="D47" s="205"/>
      <c r="E47" s="205"/>
      <c r="F47" s="200">
        <v>40</v>
      </c>
      <c r="G47" s="269">
        <v>40</v>
      </c>
      <c r="H47" s="200">
        <v>0</v>
      </c>
      <c r="I47" s="245">
        <v>0</v>
      </c>
      <c r="J47" s="200">
        <v>0</v>
      </c>
      <c r="K47" s="245">
        <v>0</v>
      </c>
      <c r="L47" s="200">
        <v>0</v>
      </c>
      <c r="M47" s="245">
        <v>0</v>
      </c>
      <c r="N47" s="200">
        <v>0</v>
      </c>
      <c r="O47" s="245">
        <v>0</v>
      </c>
      <c r="P47" s="200"/>
      <c r="Q47" s="245"/>
      <c r="R47" s="249"/>
      <c r="S47" s="249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</row>
    <row r="48" spans="1:29" ht="15.95" customHeight="1">
      <c r="A48" s="246" t="s">
        <v>83</v>
      </c>
      <c r="R48" s="249"/>
      <c r="S48" s="249"/>
      <c r="T48" s="203"/>
    </row>
    <row r="49" spans="1:20" ht="15.95" customHeight="1">
      <c r="A49" s="246"/>
      <c r="S49" s="203"/>
      <c r="T49" s="203"/>
    </row>
  </sheetData>
  <mergeCells count="35">
    <mergeCell ref="A31:A38"/>
    <mergeCell ref="A39:A43"/>
    <mergeCell ref="A44:A47"/>
    <mergeCell ref="Q24:Q25"/>
    <mergeCell ref="R24:R25"/>
    <mergeCell ref="S24:S25"/>
    <mergeCell ref="A29:E30"/>
    <mergeCell ref="F29:G29"/>
    <mergeCell ref="H29:I29"/>
    <mergeCell ref="J29:K29"/>
    <mergeCell ref="L29:M29"/>
    <mergeCell ref="N29:O29"/>
    <mergeCell ref="P29:Q29"/>
    <mergeCell ref="K24:K25"/>
    <mergeCell ref="L24:L25"/>
    <mergeCell ref="M24:M25"/>
    <mergeCell ref="N24:N25"/>
    <mergeCell ref="O24:O25"/>
    <mergeCell ref="P24:P25"/>
    <mergeCell ref="P5:Q5"/>
    <mergeCell ref="R5:S5"/>
    <mergeCell ref="A7:A17"/>
    <mergeCell ref="A18:A26"/>
    <mergeCell ref="E24:E25"/>
    <mergeCell ref="F24:F25"/>
    <mergeCell ref="G24:G25"/>
    <mergeCell ref="H24:H25"/>
    <mergeCell ref="I24:I25"/>
    <mergeCell ref="J24:J25"/>
    <mergeCell ref="A5:E6"/>
    <mergeCell ref="F5:G5"/>
    <mergeCell ref="H5:I5"/>
    <mergeCell ref="J5:K5"/>
    <mergeCell ref="L5:M5"/>
    <mergeCell ref="N5:O5"/>
  </mergeCells>
  <phoneticPr fontId="17"/>
  <printOptions horizontalCentered="1"/>
  <pageMargins left="0.78740157480314965" right="0.36" top="0.28000000000000003" bottom="0.23" header="0.19685039370078741" footer="0.19685039370078741"/>
  <pageSetup paperSize="9" scale="59" firstPageNumber="3" fitToHeight="0" orientation="landscape" useFirstPageNumber="1" horizontalDpi="300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activeCell="K22" sqref="K22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58" t="s">
        <v>0</v>
      </c>
      <c r="B1" s="358"/>
      <c r="C1" s="358"/>
      <c r="D1" s="358"/>
      <c r="E1" s="57" t="s">
        <v>268</v>
      </c>
      <c r="F1" s="2"/>
      <c r="AA1" s="357" t="s">
        <v>128</v>
      </c>
      <c r="AB1" s="357"/>
    </row>
    <row r="2" spans="1:38">
      <c r="AA2" s="345" t="s">
        <v>105</v>
      </c>
      <c r="AB2" s="345"/>
      <c r="AC2" s="348" t="s">
        <v>106</v>
      </c>
      <c r="AD2" s="346" t="s">
        <v>107</v>
      </c>
      <c r="AE2" s="355"/>
      <c r="AF2" s="356"/>
      <c r="AG2" s="345" t="s">
        <v>108</v>
      </c>
      <c r="AH2" s="345" t="s">
        <v>109</v>
      </c>
      <c r="AI2" s="345" t="s">
        <v>110</v>
      </c>
      <c r="AJ2" s="345" t="s">
        <v>111</v>
      </c>
      <c r="AK2" s="345" t="s">
        <v>112</v>
      </c>
    </row>
    <row r="3" spans="1:38" ht="14.25">
      <c r="A3" s="18" t="s">
        <v>129</v>
      </c>
      <c r="AA3" s="345"/>
      <c r="AB3" s="345"/>
      <c r="AC3" s="350"/>
      <c r="AD3" s="90"/>
      <c r="AE3" s="89" t="s">
        <v>125</v>
      </c>
      <c r="AF3" s="89" t="s">
        <v>126</v>
      </c>
      <c r="AG3" s="345"/>
      <c r="AH3" s="345"/>
      <c r="AI3" s="345"/>
      <c r="AJ3" s="345"/>
      <c r="AK3" s="345"/>
    </row>
    <row r="4" spans="1:38">
      <c r="AA4" s="91" t="str">
        <f>E1</f>
        <v>横浜市</v>
      </c>
      <c r="AB4" s="91" t="s">
        <v>130</v>
      </c>
      <c r="AC4" s="92">
        <f>SUM(F22)</f>
        <v>1748495</v>
      </c>
      <c r="AD4" s="92">
        <f>F9</f>
        <v>823720</v>
      </c>
      <c r="AE4" s="92">
        <f>F10</f>
        <v>450832</v>
      </c>
      <c r="AF4" s="92">
        <f>F13</f>
        <v>272759</v>
      </c>
      <c r="AG4" s="92">
        <f>F14</f>
        <v>8752</v>
      </c>
      <c r="AH4" s="92">
        <f>F15</f>
        <v>21399</v>
      </c>
      <c r="AI4" s="92">
        <f>F17</f>
        <v>297968</v>
      </c>
      <c r="AJ4" s="92">
        <f>F20</f>
        <v>178161</v>
      </c>
      <c r="AK4" s="92">
        <f>F21</f>
        <v>268556</v>
      </c>
      <c r="AL4" s="93"/>
    </row>
    <row r="5" spans="1:38" ht="14.25">
      <c r="A5" s="17" t="s">
        <v>262</v>
      </c>
      <c r="E5" s="3"/>
      <c r="AA5" s="91" t="str">
        <f>E1</f>
        <v>横浜市</v>
      </c>
      <c r="AB5" s="91" t="s">
        <v>114</v>
      </c>
      <c r="AC5" s="94"/>
      <c r="AD5" s="94">
        <f>G9</f>
        <v>47.110229082725432</v>
      </c>
      <c r="AE5" s="94">
        <f>G10</f>
        <v>25.784002813848485</v>
      </c>
      <c r="AF5" s="94">
        <f>G13</f>
        <v>15.599644265496899</v>
      </c>
      <c r="AG5" s="94">
        <f>G14</f>
        <v>0.50054475420290023</v>
      </c>
      <c r="AH5" s="94">
        <f>G15</f>
        <v>1.2238525131613187</v>
      </c>
      <c r="AI5" s="94">
        <f>G17</f>
        <v>17.041398459818303</v>
      </c>
      <c r="AJ5" s="94">
        <f>G20</f>
        <v>10.189391448073915</v>
      </c>
      <c r="AK5" s="94">
        <f>G21</f>
        <v>15.359266111713216</v>
      </c>
    </row>
    <row r="6" spans="1:38" ht="14.25">
      <c r="A6" s="3"/>
      <c r="G6" s="362" t="s">
        <v>131</v>
      </c>
      <c r="H6" s="363"/>
      <c r="I6" s="363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AA6" s="91" t="str">
        <f>E1</f>
        <v>横浜市</v>
      </c>
      <c r="AB6" s="91" t="s">
        <v>115</v>
      </c>
      <c r="AC6" s="94">
        <f>SUM(I22)</f>
        <v>2.5368336113007262</v>
      </c>
      <c r="AD6" s="94">
        <f>I9</f>
        <v>13.282018205547486</v>
      </c>
      <c r="AE6" s="94">
        <f>I10</f>
        <v>26.18839026055997</v>
      </c>
      <c r="AF6" s="94">
        <f>I13</f>
        <v>0.84928751543655867</v>
      </c>
      <c r="AG6" s="94">
        <f>I14</f>
        <v>2.7350628007982047</v>
      </c>
      <c r="AH6" s="94">
        <f>I15</f>
        <v>-14.308024987986546</v>
      </c>
      <c r="AI6" s="94">
        <f>I17</f>
        <v>-2.4874905504157829</v>
      </c>
      <c r="AJ6" s="94">
        <f>I20</f>
        <v>11.889091251648566</v>
      </c>
      <c r="AK6" s="94">
        <f>I21</f>
        <v>-21.940925817196732</v>
      </c>
    </row>
    <row r="7" spans="1:38" ht="27" customHeight="1">
      <c r="A7" s="15"/>
      <c r="B7" s="5"/>
      <c r="C7" s="5"/>
      <c r="D7" s="5"/>
      <c r="E7" s="19"/>
      <c r="F7" s="52" t="s">
        <v>263</v>
      </c>
      <c r="G7" s="53"/>
      <c r="H7" s="154" t="s">
        <v>1</v>
      </c>
      <c r="I7" s="99" t="s">
        <v>21</v>
      </c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spans="1:38" ht="17.100000000000001" customHeight="1">
      <c r="A8" s="6"/>
      <c r="B8" s="7"/>
      <c r="C8" s="7"/>
      <c r="D8" s="7"/>
      <c r="E8" s="20"/>
      <c r="F8" s="24" t="s">
        <v>132</v>
      </c>
      <c r="G8" s="25" t="s">
        <v>2</v>
      </c>
      <c r="H8" s="155"/>
      <c r="I8" s="14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</row>
    <row r="9" spans="1:38" ht="18" customHeight="1">
      <c r="A9" s="359" t="s">
        <v>80</v>
      </c>
      <c r="B9" s="359" t="s">
        <v>81</v>
      </c>
      <c r="C9" s="38" t="s">
        <v>3</v>
      </c>
      <c r="D9" s="39"/>
      <c r="E9" s="40"/>
      <c r="F9" s="58">
        <v>823720</v>
      </c>
      <c r="G9" s="59">
        <f t="shared" ref="G9:G22" si="0">F9/$F$22*100</f>
        <v>47.110229082725432</v>
      </c>
      <c r="H9" s="163">
        <v>727141</v>
      </c>
      <c r="I9" s="156">
        <f t="shared" ref="I9:I40" si="1">(F9/H9-1)*100</f>
        <v>13.282018205547486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AA9" s="352" t="s">
        <v>128</v>
      </c>
      <c r="AB9" s="353"/>
      <c r="AC9" s="354" t="s">
        <v>116</v>
      </c>
    </row>
    <row r="10" spans="1:38" ht="18" customHeight="1">
      <c r="A10" s="360"/>
      <c r="B10" s="360"/>
      <c r="C10" s="8"/>
      <c r="D10" s="41" t="s">
        <v>22</v>
      </c>
      <c r="E10" s="26"/>
      <c r="F10" s="62">
        <v>450832</v>
      </c>
      <c r="G10" s="63">
        <f t="shared" si="0"/>
        <v>25.784002813848485</v>
      </c>
      <c r="H10" s="164">
        <v>357269</v>
      </c>
      <c r="I10" s="157">
        <f t="shared" si="1"/>
        <v>26.18839026055997</v>
      </c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AA10" s="345" t="s">
        <v>105</v>
      </c>
      <c r="AB10" s="345"/>
      <c r="AC10" s="354"/>
      <c r="AD10" s="346" t="s">
        <v>117</v>
      </c>
      <c r="AE10" s="355"/>
      <c r="AF10" s="356"/>
      <c r="AG10" s="346" t="s">
        <v>118</v>
      </c>
      <c r="AH10" s="351"/>
      <c r="AI10" s="347"/>
      <c r="AJ10" s="346" t="s">
        <v>119</v>
      </c>
      <c r="AK10" s="347"/>
    </row>
    <row r="11" spans="1:38" ht="18" customHeight="1">
      <c r="A11" s="360"/>
      <c r="B11" s="360"/>
      <c r="C11" s="30"/>
      <c r="D11" s="31"/>
      <c r="E11" s="29" t="s">
        <v>23</v>
      </c>
      <c r="F11" s="66">
        <v>380354</v>
      </c>
      <c r="G11" s="67">
        <f t="shared" si="0"/>
        <v>21.753222056683033</v>
      </c>
      <c r="H11" s="165">
        <v>291925</v>
      </c>
      <c r="I11" s="158">
        <f t="shared" si="1"/>
        <v>30.291684508007187</v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AA11" s="345"/>
      <c r="AB11" s="345"/>
      <c r="AC11" s="352"/>
      <c r="AD11" s="90"/>
      <c r="AE11" s="89" t="s">
        <v>120</v>
      </c>
      <c r="AF11" s="89" t="s">
        <v>121</v>
      </c>
      <c r="AG11" s="90"/>
      <c r="AH11" s="89" t="s">
        <v>122</v>
      </c>
      <c r="AI11" s="89" t="s">
        <v>123</v>
      </c>
      <c r="AJ11" s="90"/>
      <c r="AK11" s="95" t="s">
        <v>124</v>
      </c>
    </row>
    <row r="12" spans="1:38" ht="18" customHeight="1">
      <c r="A12" s="360"/>
      <c r="B12" s="360"/>
      <c r="C12" s="30"/>
      <c r="D12" s="32"/>
      <c r="E12" s="29" t="s">
        <v>24</v>
      </c>
      <c r="F12" s="66">
        <v>48818</v>
      </c>
      <c r="G12" s="67">
        <f t="shared" si="0"/>
        <v>2.792001120964029</v>
      </c>
      <c r="H12" s="165">
        <v>43947</v>
      </c>
      <c r="I12" s="158">
        <f t="shared" si="1"/>
        <v>11.083805492980181</v>
      </c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AA12" s="91" t="str">
        <f>E1</f>
        <v>横浜市</v>
      </c>
      <c r="AB12" s="91" t="s">
        <v>130</v>
      </c>
      <c r="AC12" s="92">
        <f>F40</f>
        <v>1730887</v>
      </c>
      <c r="AD12" s="92">
        <f>F23</f>
        <v>995609</v>
      </c>
      <c r="AE12" s="92">
        <f>F24</f>
        <v>349470</v>
      </c>
      <c r="AF12" s="92">
        <f>F26</f>
        <v>191861</v>
      </c>
      <c r="AG12" s="92">
        <f>F27</f>
        <v>500044</v>
      </c>
      <c r="AH12" s="92">
        <f>F28</f>
        <v>160524</v>
      </c>
      <c r="AI12" s="92">
        <f>F32</f>
        <v>17926</v>
      </c>
      <c r="AJ12" s="92">
        <f>F34</f>
        <v>235235</v>
      </c>
      <c r="AK12" s="92">
        <f>F35</f>
        <v>235235</v>
      </c>
      <c r="AL12" s="96"/>
    </row>
    <row r="13" spans="1:38" ht="18" customHeight="1">
      <c r="A13" s="360"/>
      <c r="B13" s="360"/>
      <c r="C13" s="10"/>
      <c r="D13" s="27" t="s">
        <v>25</v>
      </c>
      <c r="E13" s="28"/>
      <c r="F13" s="70">
        <v>272759</v>
      </c>
      <c r="G13" s="71">
        <f t="shared" si="0"/>
        <v>15.599644265496899</v>
      </c>
      <c r="H13" s="166">
        <v>270462</v>
      </c>
      <c r="I13" s="159">
        <f t="shared" si="1"/>
        <v>0.84928751543655867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AA13" s="91" t="str">
        <f>E1</f>
        <v>横浜市</v>
      </c>
      <c r="AB13" s="91" t="s">
        <v>114</v>
      </c>
      <c r="AC13" s="94"/>
      <c r="AD13" s="94">
        <f>G23</f>
        <v>57.520161628113222</v>
      </c>
      <c r="AE13" s="94">
        <f>G24</f>
        <v>20.190226167277238</v>
      </c>
      <c r="AF13" s="94">
        <f>G26</f>
        <v>11.084547980312983</v>
      </c>
      <c r="AG13" s="94">
        <f>G27</f>
        <v>28.889465343491516</v>
      </c>
      <c r="AH13" s="94">
        <f>G28</f>
        <v>9.2740889497696841</v>
      </c>
      <c r="AI13" s="94">
        <f>G32</f>
        <v>1.0356539739451507</v>
      </c>
      <c r="AJ13" s="94">
        <f>G34</f>
        <v>13.590430802241857</v>
      </c>
      <c r="AK13" s="94">
        <f>G35</f>
        <v>13.590430802241857</v>
      </c>
    </row>
    <row r="14" spans="1:38" ht="18" customHeight="1">
      <c r="A14" s="360"/>
      <c r="B14" s="360"/>
      <c r="C14" s="42" t="s">
        <v>4</v>
      </c>
      <c r="D14" s="43"/>
      <c r="E14" s="44"/>
      <c r="F14" s="66">
        <v>8752</v>
      </c>
      <c r="G14" s="67">
        <f t="shared" si="0"/>
        <v>0.50054475420290023</v>
      </c>
      <c r="H14" s="165">
        <v>8519</v>
      </c>
      <c r="I14" s="158">
        <f t="shared" si="1"/>
        <v>2.7350628007982047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AA14" s="91" t="str">
        <f>E1</f>
        <v>横浜市</v>
      </c>
      <c r="AB14" s="91" t="s">
        <v>115</v>
      </c>
      <c r="AC14" s="94">
        <f>I40</f>
        <v>2.9047061614276615</v>
      </c>
      <c r="AD14" s="94">
        <f>I23</f>
        <v>1.9322519083969425</v>
      </c>
      <c r="AE14" s="94">
        <f>I24</f>
        <v>0.32929206512346543</v>
      </c>
      <c r="AF14" s="94">
        <f>I26</f>
        <v>4.5564032697547718</v>
      </c>
      <c r="AG14" s="94">
        <f>I27</f>
        <v>-0.55267957114133459</v>
      </c>
      <c r="AH14" s="94">
        <f>I28</f>
        <v>1.8178589097920916</v>
      </c>
      <c r="AI14" s="94">
        <f>I32</f>
        <v>-13.866999807803193</v>
      </c>
      <c r="AJ14" s="94">
        <f>I34</f>
        <v>16.182644342371709</v>
      </c>
      <c r="AK14" s="94">
        <f>I35</f>
        <v>16.182644342371709</v>
      </c>
    </row>
    <row r="15" spans="1:38" ht="18" customHeight="1">
      <c r="A15" s="360"/>
      <c r="B15" s="360"/>
      <c r="C15" s="42" t="s">
        <v>5</v>
      </c>
      <c r="D15" s="43"/>
      <c r="E15" s="44"/>
      <c r="F15" s="66">
        <v>21399</v>
      </c>
      <c r="G15" s="67">
        <f t="shared" si="0"/>
        <v>1.2238525131613187</v>
      </c>
      <c r="H15" s="165">
        <v>24972</v>
      </c>
      <c r="I15" s="158">
        <f t="shared" si="1"/>
        <v>-14.308024987986546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</row>
    <row r="16" spans="1:38" ht="18" customHeight="1">
      <c r="A16" s="360"/>
      <c r="B16" s="360"/>
      <c r="C16" s="42" t="s">
        <v>26</v>
      </c>
      <c r="D16" s="43"/>
      <c r="E16" s="44"/>
      <c r="F16" s="66">
        <v>43050</v>
      </c>
      <c r="G16" s="67">
        <f t="shared" si="0"/>
        <v>2.4621174209820444</v>
      </c>
      <c r="H16" s="165">
        <v>41577</v>
      </c>
      <c r="I16" s="158">
        <f t="shared" si="1"/>
        <v>3.5428241575871322</v>
      </c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</row>
    <row r="17" spans="1:25" ht="18" customHeight="1">
      <c r="A17" s="360"/>
      <c r="B17" s="360"/>
      <c r="C17" s="42" t="s">
        <v>6</v>
      </c>
      <c r="D17" s="43"/>
      <c r="E17" s="44"/>
      <c r="F17" s="66">
        <v>297968</v>
      </c>
      <c r="G17" s="67">
        <f t="shared" si="0"/>
        <v>17.041398459818303</v>
      </c>
      <c r="H17" s="165">
        <v>305569</v>
      </c>
      <c r="I17" s="158">
        <f t="shared" si="1"/>
        <v>-2.4874905504157829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</row>
    <row r="18" spans="1:25" ht="18" customHeight="1">
      <c r="A18" s="360"/>
      <c r="B18" s="360"/>
      <c r="C18" s="42" t="s">
        <v>27</v>
      </c>
      <c r="D18" s="43"/>
      <c r="E18" s="44"/>
      <c r="F18" s="66">
        <v>70523</v>
      </c>
      <c r="G18" s="67">
        <f t="shared" si="0"/>
        <v>4.0333543990689131</v>
      </c>
      <c r="H18" s="165">
        <v>68548</v>
      </c>
      <c r="I18" s="158">
        <f t="shared" si="1"/>
        <v>2.8811927408531224</v>
      </c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</row>
    <row r="19" spans="1:25" ht="18" customHeight="1">
      <c r="A19" s="360"/>
      <c r="B19" s="360"/>
      <c r="C19" s="42" t="s">
        <v>28</v>
      </c>
      <c r="D19" s="43"/>
      <c r="E19" s="44"/>
      <c r="F19" s="66">
        <v>36367</v>
      </c>
      <c r="G19" s="67">
        <f t="shared" si="0"/>
        <v>2.0799030022962604</v>
      </c>
      <c r="H19" s="165">
        <v>25637</v>
      </c>
      <c r="I19" s="158">
        <f t="shared" si="1"/>
        <v>41.853571010648679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</row>
    <row r="20" spans="1:25" ht="18" customHeight="1">
      <c r="A20" s="360"/>
      <c r="B20" s="360"/>
      <c r="C20" s="42" t="s">
        <v>7</v>
      </c>
      <c r="D20" s="43"/>
      <c r="E20" s="44"/>
      <c r="F20" s="66">
        <v>178161</v>
      </c>
      <c r="G20" s="67">
        <f t="shared" si="0"/>
        <v>10.189391448073915</v>
      </c>
      <c r="H20" s="165">
        <v>159230</v>
      </c>
      <c r="I20" s="158">
        <f t="shared" si="1"/>
        <v>11.889091251648566</v>
      </c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</row>
    <row r="21" spans="1:25" ht="18" customHeight="1">
      <c r="A21" s="360"/>
      <c r="B21" s="360"/>
      <c r="C21" s="47" t="s">
        <v>8</v>
      </c>
      <c r="D21" s="48"/>
      <c r="E21" s="46"/>
      <c r="F21" s="74">
        <v>268556</v>
      </c>
      <c r="G21" s="75">
        <f t="shared" si="0"/>
        <v>15.359266111713216</v>
      </c>
      <c r="H21" s="167">
        <v>344042</v>
      </c>
      <c r="I21" s="160">
        <f t="shared" si="1"/>
        <v>-21.940925817196732</v>
      </c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</row>
    <row r="22" spans="1:25" ht="18" customHeight="1">
      <c r="A22" s="360"/>
      <c r="B22" s="361"/>
      <c r="C22" s="49" t="s">
        <v>9</v>
      </c>
      <c r="D22" s="33"/>
      <c r="E22" s="50"/>
      <c r="F22" s="78">
        <f>SUM(F9,F14:F21)-1</f>
        <v>1748495</v>
      </c>
      <c r="G22" s="79">
        <f t="shared" si="0"/>
        <v>100</v>
      </c>
      <c r="H22" s="78">
        <f>SUM(H9,H14:H21)+1</f>
        <v>1705236</v>
      </c>
      <c r="I22" s="161">
        <f t="shared" si="1"/>
        <v>2.5368336113007262</v>
      </c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</row>
    <row r="23" spans="1:25" ht="18" customHeight="1">
      <c r="A23" s="360"/>
      <c r="B23" s="359" t="s">
        <v>82</v>
      </c>
      <c r="C23" s="4" t="s">
        <v>10</v>
      </c>
      <c r="D23" s="5"/>
      <c r="E23" s="19"/>
      <c r="F23" s="163">
        <f>SUM(F24:F26)</f>
        <v>995609</v>
      </c>
      <c r="G23" s="59">
        <f t="shared" ref="G23:G40" si="2">F23/$F$40*100</f>
        <v>57.520161628113222</v>
      </c>
      <c r="H23" s="163">
        <f>SUM(H24:H26)</f>
        <v>976736</v>
      </c>
      <c r="I23" s="162">
        <f t="shared" si="1"/>
        <v>1.9322519083969425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</row>
    <row r="24" spans="1:25" ht="18" customHeight="1">
      <c r="A24" s="360"/>
      <c r="B24" s="360"/>
      <c r="C24" s="8"/>
      <c r="D24" s="9" t="s">
        <v>11</v>
      </c>
      <c r="E24" s="34"/>
      <c r="F24" s="66">
        <v>349470</v>
      </c>
      <c r="G24" s="67">
        <f t="shared" si="2"/>
        <v>20.190226167277238</v>
      </c>
      <c r="H24" s="165">
        <v>348323</v>
      </c>
      <c r="I24" s="158">
        <f t="shared" si="1"/>
        <v>0.32929206512346543</v>
      </c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</row>
    <row r="25" spans="1:25" ht="18" customHeight="1">
      <c r="A25" s="360"/>
      <c r="B25" s="360"/>
      <c r="C25" s="8"/>
      <c r="D25" s="9" t="s">
        <v>29</v>
      </c>
      <c r="E25" s="34"/>
      <c r="F25" s="66">
        <v>454278</v>
      </c>
      <c r="G25" s="67">
        <f t="shared" si="2"/>
        <v>26.245387480522993</v>
      </c>
      <c r="H25" s="165">
        <v>444913</v>
      </c>
      <c r="I25" s="158">
        <f t="shared" si="1"/>
        <v>2.1049059029518036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</row>
    <row r="26" spans="1:25" ht="18" customHeight="1">
      <c r="A26" s="360"/>
      <c r="B26" s="360"/>
      <c r="C26" s="10"/>
      <c r="D26" s="9" t="s">
        <v>12</v>
      </c>
      <c r="E26" s="34"/>
      <c r="F26" s="66">
        <v>191861</v>
      </c>
      <c r="G26" s="67">
        <f t="shared" si="2"/>
        <v>11.084547980312983</v>
      </c>
      <c r="H26" s="165">
        <v>183500</v>
      </c>
      <c r="I26" s="158">
        <f t="shared" si="1"/>
        <v>4.5564032697547718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</row>
    <row r="27" spans="1:25" ht="18" customHeight="1">
      <c r="A27" s="360"/>
      <c r="B27" s="360"/>
      <c r="C27" s="8" t="s">
        <v>13</v>
      </c>
      <c r="D27" s="12"/>
      <c r="E27" s="21"/>
      <c r="F27" s="163">
        <f>SUM(F28:F33)</f>
        <v>500044</v>
      </c>
      <c r="G27" s="59">
        <f t="shared" si="2"/>
        <v>28.889465343491516</v>
      </c>
      <c r="H27" s="163">
        <f>SUM(H28:H33)</f>
        <v>502823</v>
      </c>
      <c r="I27" s="162">
        <f t="shared" si="1"/>
        <v>-0.55267957114133459</v>
      </c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</row>
    <row r="28" spans="1:25" ht="18" customHeight="1">
      <c r="A28" s="360"/>
      <c r="B28" s="360"/>
      <c r="C28" s="8"/>
      <c r="D28" s="9" t="s">
        <v>14</v>
      </c>
      <c r="E28" s="34"/>
      <c r="F28" s="66">
        <v>160524</v>
      </c>
      <c r="G28" s="67">
        <f t="shared" si="2"/>
        <v>9.2740889497696841</v>
      </c>
      <c r="H28" s="165">
        <v>157658</v>
      </c>
      <c r="I28" s="158">
        <f t="shared" si="1"/>
        <v>1.8178589097920916</v>
      </c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</row>
    <row r="29" spans="1:25" ht="18" customHeight="1">
      <c r="A29" s="360"/>
      <c r="B29" s="360"/>
      <c r="C29" s="8"/>
      <c r="D29" s="9" t="s">
        <v>30</v>
      </c>
      <c r="E29" s="34"/>
      <c r="F29" s="66">
        <v>12238</v>
      </c>
      <c r="G29" s="67">
        <f t="shared" si="2"/>
        <v>0.70703633454985804</v>
      </c>
      <c r="H29" s="165">
        <v>11075</v>
      </c>
      <c r="I29" s="158">
        <f t="shared" si="1"/>
        <v>10.501128668171567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</row>
    <row r="30" spans="1:25" ht="18" customHeight="1">
      <c r="A30" s="360"/>
      <c r="B30" s="360"/>
      <c r="C30" s="8"/>
      <c r="D30" s="9" t="s">
        <v>31</v>
      </c>
      <c r="E30" s="34"/>
      <c r="F30" s="66">
        <v>141700</v>
      </c>
      <c r="G30" s="67">
        <f t="shared" si="2"/>
        <v>8.1865540615880761</v>
      </c>
      <c r="H30" s="165">
        <v>140901</v>
      </c>
      <c r="I30" s="158">
        <f t="shared" si="1"/>
        <v>0.56706481856054758</v>
      </c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</row>
    <row r="31" spans="1:25" ht="18" customHeight="1">
      <c r="A31" s="360"/>
      <c r="B31" s="360"/>
      <c r="C31" s="8"/>
      <c r="D31" s="9" t="s">
        <v>32</v>
      </c>
      <c r="E31" s="34"/>
      <c r="F31" s="66">
        <v>118998</v>
      </c>
      <c r="G31" s="67">
        <f t="shared" si="2"/>
        <v>6.8749721963363291</v>
      </c>
      <c r="H31" s="165">
        <v>119389</v>
      </c>
      <c r="I31" s="158">
        <f t="shared" si="1"/>
        <v>-0.32750085853805455</v>
      </c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</row>
    <row r="32" spans="1:25" ht="18" customHeight="1">
      <c r="A32" s="360"/>
      <c r="B32" s="360"/>
      <c r="C32" s="8"/>
      <c r="D32" s="9" t="s">
        <v>15</v>
      </c>
      <c r="E32" s="34"/>
      <c r="F32" s="66">
        <v>17926</v>
      </c>
      <c r="G32" s="67">
        <f t="shared" si="2"/>
        <v>1.0356539739451507</v>
      </c>
      <c r="H32" s="165">
        <v>20812</v>
      </c>
      <c r="I32" s="158">
        <f t="shared" si="1"/>
        <v>-13.866999807803193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</row>
    <row r="33" spans="1:25" ht="18" customHeight="1">
      <c r="A33" s="360"/>
      <c r="B33" s="360"/>
      <c r="C33" s="10"/>
      <c r="D33" s="9" t="s">
        <v>33</v>
      </c>
      <c r="E33" s="34"/>
      <c r="F33" s="66">
        <v>48658</v>
      </c>
      <c r="G33" s="67">
        <f t="shared" si="2"/>
        <v>2.8111598273024176</v>
      </c>
      <c r="H33" s="165">
        <v>52988</v>
      </c>
      <c r="I33" s="158">
        <f t="shared" si="1"/>
        <v>-8.1716615082660269</v>
      </c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</row>
    <row r="34" spans="1:25" ht="18" customHeight="1">
      <c r="A34" s="360"/>
      <c r="B34" s="360"/>
      <c r="C34" s="8" t="s">
        <v>16</v>
      </c>
      <c r="D34" s="12"/>
      <c r="E34" s="21"/>
      <c r="F34" s="58">
        <v>235235</v>
      </c>
      <c r="G34" s="59">
        <f t="shared" si="2"/>
        <v>13.590430802241857</v>
      </c>
      <c r="H34" s="163">
        <v>202470</v>
      </c>
      <c r="I34" s="162">
        <f t="shared" si="1"/>
        <v>16.182644342371709</v>
      </c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</row>
    <row r="35" spans="1:25" ht="18" customHeight="1">
      <c r="A35" s="360"/>
      <c r="B35" s="360"/>
      <c r="C35" s="8"/>
      <c r="D35" s="35" t="s">
        <v>17</v>
      </c>
      <c r="E35" s="36"/>
      <c r="F35" s="62">
        <v>235235</v>
      </c>
      <c r="G35" s="63">
        <f t="shared" si="2"/>
        <v>13.590430802241857</v>
      </c>
      <c r="H35" s="164">
        <v>202470</v>
      </c>
      <c r="I35" s="157">
        <f t="shared" si="1"/>
        <v>16.182644342371709</v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</row>
    <row r="36" spans="1:25" ht="18" customHeight="1">
      <c r="A36" s="360"/>
      <c r="B36" s="360"/>
      <c r="C36" s="8"/>
      <c r="D36" s="37"/>
      <c r="E36" s="88" t="s">
        <v>102</v>
      </c>
      <c r="F36" s="66">
        <v>78836</v>
      </c>
      <c r="G36" s="67">
        <f t="shared" si="2"/>
        <v>4.5546589696496653</v>
      </c>
      <c r="H36" s="165">
        <v>86765</v>
      </c>
      <c r="I36" s="158">
        <f t="shared" si="1"/>
        <v>-9.1384774966864484</v>
      </c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</row>
    <row r="37" spans="1:25" ht="18" customHeight="1">
      <c r="A37" s="360"/>
      <c r="B37" s="360"/>
      <c r="C37" s="8"/>
      <c r="D37" s="11"/>
      <c r="E37" s="29" t="s">
        <v>34</v>
      </c>
      <c r="F37" s="66">
        <v>156061</v>
      </c>
      <c r="G37" s="67">
        <f t="shared" si="2"/>
        <v>9.0162442724452845</v>
      </c>
      <c r="H37" s="165">
        <v>115508</v>
      </c>
      <c r="I37" s="158">
        <f t="shared" si="1"/>
        <v>35.108390760813116</v>
      </c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</row>
    <row r="38" spans="1:25" ht="18" customHeight="1">
      <c r="A38" s="360"/>
      <c r="B38" s="360"/>
      <c r="C38" s="8"/>
      <c r="D38" s="51" t="s">
        <v>35</v>
      </c>
      <c r="E38" s="44"/>
      <c r="F38" s="66">
        <v>0</v>
      </c>
      <c r="G38" s="67">
        <f t="shared" si="2"/>
        <v>0</v>
      </c>
      <c r="H38" s="165">
        <v>0</v>
      </c>
      <c r="I38" s="158" t="e">
        <f t="shared" si="1"/>
        <v>#DIV/0!</v>
      </c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</row>
    <row r="39" spans="1:25" ht="18" customHeight="1">
      <c r="A39" s="360"/>
      <c r="B39" s="360"/>
      <c r="C39" s="6"/>
      <c r="D39" s="45" t="s">
        <v>36</v>
      </c>
      <c r="E39" s="46"/>
      <c r="F39" s="74">
        <v>0</v>
      </c>
      <c r="G39" s="75">
        <f t="shared" si="2"/>
        <v>0</v>
      </c>
      <c r="H39" s="167">
        <v>0</v>
      </c>
      <c r="I39" s="160" t="e">
        <f t="shared" si="1"/>
        <v>#DIV/0!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</row>
    <row r="40" spans="1:25" ht="18" customHeight="1">
      <c r="A40" s="361"/>
      <c r="B40" s="361"/>
      <c r="C40" s="6" t="s">
        <v>18</v>
      </c>
      <c r="D40" s="7"/>
      <c r="E40" s="20"/>
      <c r="F40" s="78">
        <f>SUM(F23,F27,F34)-1</f>
        <v>1730887</v>
      </c>
      <c r="G40" s="79">
        <f t="shared" si="2"/>
        <v>100</v>
      </c>
      <c r="H40" s="78">
        <f>SUM(H23,H27,H34)</f>
        <v>1682029</v>
      </c>
      <c r="I40" s="161">
        <f t="shared" si="1"/>
        <v>2.9047061614276615</v>
      </c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</row>
    <row r="41" spans="1:25" ht="18" customHeight="1">
      <c r="A41" s="86" t="s">
        <v>19</v>
      </c>
    </row>
    <row r="42" spans="1:25" ht="18" customHeight="1">
      <c r="A42" s="87" t="s">
        <v>20</v>
      </c>
    </row>
    <row r="52" spans="26:26">
      <c r="Z52" s="12"/>
    </row>
    <row r="53" spans="26:26">
      <c r="Z53" s="12"/>
    </row>
  </sheetData>
  <mergeCells count="22">
    <mergeCell ref="B23:B40"/>
    <mergeCell ref="A9:A40"/>
    <mergeCell ref="B9:B22"/>
    <mergeCell ref="AA9:AB9"/>
    <mergeCell ref="AC9:AC11"/>
    <mergeCell ref="AA10:AA11"/>
    <mergeCell ref="AB10:AB11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A1:D1"/>
    <mergeCell ref="AA1:AB1"/>
    <mergeCell ref="AA2:AA3"/>
    <mergeCell ref="AB2:AB3"/>
    <mergeCell ref="AC2:AC3"/>
  </mergeCells>
  <phoneticPr fontId="14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36"/>
  <sheetViews>
    <sheetView tabSelected="1" view="pageBreakPreview" zoomScaleNormal="100" zoomScaleSheetLayoutView="100" workbookViewId="0">
      <pane xSplit="4" ySplit="6" topLeftCell="E13" activePane="bottomRight" state="frozen"/>
      <selection activeCell="G46" sqref="G46"/>
      <selection pane="topRight" activeCell="G46" sqref="G46"/>
      <selection pane="bottomLeft" activeCell="G46" sqref="G46"/>
      <selection pane="bottomRight" activeCell="D20" sqref="D20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103" t="s">
        <v>0</v>
      </c>
      <c r="B1" s="103"/>
      <c r="C1" s="57" t="s">
        <v>268</v>
      </c>
      <c r="D1" s="104"/>
      <c r="E1" s="104"/>
      <c r="AA1" s="1" t="str">
        <f>C1</f>
        <v>横浜市</v>
      </c>
      <c r="AB1" s="1" t="s">
        <v>133</v>
      </c>
      <c r="AC1" s="1" t="s">
        <v>134</v>
      </c>
      <c r="AD1" s="105" t="s">
        <v>135</v>
      </c>
      <c r="AE1" s="1" t="s">
        <v>136</v>
      </c>
      <c r="AF1" s="1" t="s">
        <v>137</v>
      </c>
      <c r="AG1" s="1" t="s">
        <v>138</v>
      </c>
      <c r="AH1" s="1" t="s">
        <v>139</v>
      </c>
      <c r="AI1" s="1" t="s">
        <v>140</v>
      </c>
      <c r="AJ1" s="1" t="s">
        <v>141</v>
      </c>
      <c r="AK1" s="1" t="s">
        <v>142</v>
      </c>
      <c r="AL1" s="1" t="s">
        <v>143</v>
      </c>
      <c r="AM1" s="1" t="s">
        <v>144</v>
      </c>
      <c r="AN1" s="1" t="s">
        <v>145</v>
      </c>
      <c r="AO1" s="1" t="s">
        <v>146</v>
      </c>
      <c r="AP1" s="1" t="s">
        <v>123</v>
      </c>
      <c r="AQ1" s="1" t="s">
        <v>147</v>
      </c>
      <c r="AR1" s="1" t="s">
        <v>148</v>
      </c>
      <c r="AS1" s="1" t="s">
        <v>149</v>
      </c>
    </row>
    <row r="2" spans="1:45">
      <c r="AA2" s="1" t="s">
        <v>150</v>
      </c>
      <c r="AB2" s="106">
        <f>I7</f>
        <v>1748495</v>
      </c>
      <c r="AC2" s="106">
        <f>I9</f>
        <v>1730887</v>
      </c>
      <c r="AD2" s="106">
        <f>I10</f>
        <v>17608</v>
      </c>
      <c r="AE2" s="106">
        <f>I11</f>
        <v>12853</v>
      </c>
      <c r="AF2" s="106">
        <f>I12</f>
        <v>4755</v>
      </c>
      <c r="AG2" s="106">
        <f>I13</f>
        <v>-8301</v>
      </c>
      <c r="AH2" s="1">
        <f>I14</f>
        <v>0</v>
      </c>
      <c r="AI2" s="106">
        <f>I15</f>
        <v>-16496</v>
      </c>
      <c r="AJ2" s="106">
        <f>I25</f>
        <v>940364</v>
      </c>
      <c r="AK2" s="107">
        <f>I26</f>
        <v>0.97</v>
      </c>
      <c r="AL2" s="108">
        <f>I27</f>
        <v>0.50600000000000001</v>
      </c>
      <c r="AM2" s="108">
        <f>I28</f>
        <v>101.2</v>
      </c>
      <c r="AN2" s="108">
        <f>I29</f>
        <v>60.78</v>
      </c>
      <c r="AO2" s="108">
        <f>I33</f>
        <v>138.5</v>
      </c>
      <c r="AP2" s="106">
        <f>I16</f>
        <v>36220</v>
      </c>
      <c r="AQ2" s="106">
        <f>I17</f>
        <v>254738</v>
      </c>
      <c r="AR2" s="106">
        <f>I18</f>
        <v>2379039</v>
      </c>
      <c r="AS2" s="109">
        <f>I21</f>
        <v>2.7378701050117469</v>
      </c>
    </row>
    <row r="3" spans="1:45">
      <c r="AA3" s="1" t="s">
        <v>151</v>
      </c>
      <c r="AB3" s="106">
        <f>H7</f>
        <v>1705236</v>
      </c>
      <c r="AC3" s="106">
        <f>H9</f>
        <v>1682029</v>
      </c>
      <c r="AD3" s="106">
        <f>H10</f>
        <v>23207</v>
      </c>
      <c r="AE3" s="106">
        <f>H11</f>
        <v>10151</v>
      </c>
      <c r="AF3" s="106">
        <f>H12</f>
        <v>13056</v>
      </c>
      <c r="AG3" s="106">
        <f>H13</f>
        <v>4834</v>
      </c>
      <c r="AH3" s="1">
        <f>H14</f>
        <v>0</v>
      </c>
      <c r="AI3" s="106">
        <f>H15</f>
        <v>12482</v>
      </c>
      <c r="AJ3" s="106">
        <f>H25</f>
        <v>936031</v>
      </c>
      <c r="AK3" s="107">
        <f>H26</f>
        <v>0.97</v>
      </c>
      <c r="AL3" s="108">
        <f>H27</f>
        <v>1.395</v>
      </c>
      <c r="AM3" s="108">
        <f>H28</f>
        <v>97.9</v>
      </c>
      <c r="AN3" s="108">
        <f>H29</f>
        <v>55.67</v>
      </c>
      <c r="AO3" s="108">
        <f>H33</f>
        <v>145.6</v>
      </c>
      <c r="AP3" s="106">
        <f>H16</f>
        <v>41613</v>
      </c>
      <c r="AQ3" s="106">
        <f>H17</f>
        <v>313489</v>
      </c>
      <c r="AR3" s="106">
        <f>H18</f>
        <v>2364112</v>
      </c>
      <c r="AS3" s="109">
        <f>H21</f>
        <v>2.7797511710651475</v>
      </c>
    </row>
    <row r="4" spans="1:45">
      <c r="A4" s="17" t="s">
        <v>152</v>
      </c>
      <c r="AP4" s="106"/>
      <c r="AQ4" s="106"/>
      <c r="AR4" s="106"/>
    </row>
    <row r="5" spans="1:45">
      <c r="I5" s="110" t="s">
        <v>153</v>
      </c>
    </row>
    <row r="6" spans="1:45" s="97" customFormat="1" ht="29.25" customHeight="1">
      <c r="A6" s="111" t="s">
        <v>154</v>
      </c>
      <c r="B6" s="112"/>
      <c r="C6" s="112"/>
      <c r="D6" s="113"/>
      <c r="E6" s="89" t="s">
        <v>256</v>
      </c>
      <c r="F6" s="89" t="s">
        <v>257</v>
      </c>
      <c r="G6" s="89" t="s">
        <v>258</v>
      </c>
      <c r="H6" s="89" t="s">
        <v>259</v>
      </c>
      <c r="I6" s="89" t="s">
        <v>264</v>
      </c>
    </row>
    <row r="7" spans="1:45" ht="27" customHeight="1">
      <c r="A7" s="359" t="s">
        <v>155</v>
      </c>
      <c r="B7" s="38" t="s">
        <v>156</v>
      </c>
      <c r="C7" s="39"/>
      <c r="D7" s="81" t="s">
        <v>157</v>
      </c>
      <c r="E7" s="168">
        <v>1469029</v>
      </c>
      <c r="F7" s="168">
        <v>1526933</v>
      </c>
      <c r="G7" s="168">
        <v>1559291</v>
      </c>
      <c r="H7" s="168">
        <v>1705236</v>
      </c>
      <c r="I7" s="114">
        <v>1748495</v>
      </c>
    </row>
    <row r="8" spans="1:45" ht="27" customHeight="1">
      <c r="A8" s="360"/>
      <c r="B8" s="22"/>
      <c r="C8" s="51" t="s">
        <v>158</v>
      </c>
      <c r="D8" s="82" t="s">
        <v>38</v>
      </c>
      <c r="E8" s="169">
        <v>819564</v>
      </c>
      <c r="F8" s="169">
        <v>841122</v>
      </c>
      <c r="G8" s="169">
        <v>831869</v>
      </c>
      <c r="H8" s="115">
        <v>948282</v>
      </c>
      <c r="I8" s="115">
        <v>948751</v>
      </c>
    </row>
    <row r="9" spans="1:45" ht="27" customHeight="1">
      <c r="A9" s="360"/>
      <c r="B9" s="42" t="s">
        <v>159</v>
      </c>
      <c r="C9" s="43"/>
      <c r="D9" s="83"/>
      <c r="E9" s="170">
        <v>1443265</v>
      </c>
      <c r="F9" s="170">
        <v>1501290</v>
      </c>
      <c r="G9" s="170">
        <v>1541515</v>
      </c>
      <c r="H9" s="171">
        <v>1682029</v>
      </c>
      <c r="I9" s="117">
        <v>1730887</v>
      </c>
    </row>
    <row r="10" spans="1:45" ht="27" customHeight="1">
      <c r="A10" s="360"/>
      <c r="B10" s="42" t="s">
        <v>160</v>
      </c>
      <c r="C10" s="43"/>
      <c r="D10" s="83"/>
      <c r="E10" s="170">
        <v>25764</v>
      </c>
      <c r="F10" s="170">
        <v>25643</v>
      </c>
      <c r="G10" s="170">
        <v>17777</v>
      </c>
      <c r="H10" s="171">
        <v>23207</v>
      </c>
      <c r="I10" s="117">
        <v>17608</v>
      </c>
    </row>
    <row r="11" spans="1:45" ht="27" customHeight="1">
      <c r="A11" s="360"/>
      <c r="B11" s="42" t="s">
        <v>161</v>
      </c>
      <c r="C11" s="43"/>
      <c r="D11" s="83"/>
      <c r="E11" s="170">
        <v>15186</v>
      </c>
      <c r="F11" s="170">
        <v>12669</v>
      </c>
      <c r="G11" s="170">
        <v>9555</v>
      </c>
      <c r="H11" s="171">
        <v>10151</v>
      </c>
      <c r="I11" s="117">
        <v>12853</v>
      </c>
    </row>
    <row r="12" spans="1:45" ht="27" customHeight="1">
      <c r="A12" s="360"/>
      <c r="B12" s="42" t="s">
        <v>162</v>
      </c>
      <c r="C12" s="43"/>
      <c r="D12" s="83"/>
      <c r="E12" s="170">
        <v>10578</v>
      </c>
      <c r="F12" s="170">
        <v>12974</v>
      </c>
      <c r="G12" s="170">
        <v>8222</v>
      </c>
      <c r="H12" s="171">
        <v>13056</v>
      </c>
      <c r="I12" s="117">
        <v>4755</v>
      </c>
    </row>
    <row r="13" spans="1:45" ht="27" customHeight="1">
      <c r="A13" s="360"/>
      <c r="B13" s="42" t="s">
        <v>163</v>
      </c>
      <c r="C13" s="43"/>
      <c r="D13" s="84"/>
      <c r="E13" s="172">
        <v>-7623</v>
      </c>
      <c r="F13" s="172">
        <v>2396</v>
      </c>
      <c r="G13" s="172">
        <v>-4752</v>
      </c>
      <c r="H13" s="173">
        <v>4834</v>
      </c>
      <c r="I13" s="118">
        <v>-8301</v>
      </c>
    </row>
    <row r="14" spans="1:45" ht="27" customHeight="1">
      <c r="A14" s="360"/>
      <c r="B14" s="85" t="s">
        <v>164</v>
      </c>
      <c r="C14" s="56"/>
      <c r="D14" s="84"/>
      <c r="E14" s="172">
        <v>0</v>
      </c>
      <c r="F14" s="172">
        <v>0</v>
      </c>
      <c r="G14" s="172">
        <v>5410</v>
      </c>
      <c r="H14" s="173">
        <v>0</v>
      </c>
      <c r="I14" s="118">
        <v>0</v>
      </c>
    </row>
    <row r="15" spans="1:45" ht="27" customHeight="1">
      <c r="A15" s="360"/>
      <c r="B15" s="47" t="s">
        <v>165</v>
      </c>
      <c r="C15" s="48"/>
      <c r="D15" s="119"/>
      <c r="E15" s="174">
        <v>-11304</v>
      </c>
      <c r="F15" s="174">
        <v>5214</v>
      </c>
      <c r="G15" s="174">
        <v>-13542</v>
      </c>
      <c r="H15" s="175">
        <v>12482</v>
      </c>
      <c r="I15" s="121">
        <v>-16496</v>
      </c>
    </row>
    <row r="16" spans="1:45" ht="27" customHeight="1">
      <c r="A16" s="360"/>
      <c r="B16" s="122" t="s">
        <v>166</v>
      </c>
      <c r="C16" s="123"/>
      <c r="D16" s="124" t="s">
        <v>39</v>
      </c>
      <c r="E16" s="176">
        <v>33700</v>
      </c>
      <c r="F16" s="176">
        <v>37967</v>
      </c>
      <c r="G16" s="176">
        <v>32003</v>
      </c>
      <c r="H16" s="177">
        <v>41613</v>
      </c>
      <c r="I16" s="125">
        <v>36220</v>
      </c>
    </row>
    <row r="17" spans="1:9" ht="27" customHeight="1">
      <c r="A17" s="360"/>
      <c r="B17" s="42" t="s">
        <v>167</v>
      </c>
      <c r="C17" s="43"/>
      <c r="D17" s="82" t="s">
        <v>40</v>
      </c>
      <c r="E17" s="170">
        <v>191934</v>
      </c>
      <c r="F17" s="170">
        <v>343888</v>
      </c>
      <c r="G17" s="170">
        <v>318089</v>
      </c>
      <c r="H17" s="171">
        <v>313489</v>
      </c>
      <c r="I17" s="117">
        <v>254738</v>
      </c>
    </row>
    <row r="18" spans="1:9" ht="27" customHeight="1">
      <c r="A18" s="360"/>
      <c r="B18" s="42" t="s">
        <v>168</v>
      </c>
      <c r="C18" s="43"/>
      <c r="D18" s="82" t="s">
        <v>41</v>
      </c>
      <c r="E18" s="170">
        <v>2346434</v>
      </c>
      <c r="F18" s="170">
        <v>2362487</v>
      </c>
      <c r="G18" s="170">
        <v>2358434</v>
      </c>
      <c r="H18" s="171">
        <v>2364112</v>
      </c>
      <c r="I18" s="117">
        <v>2379039</v>
      </c>
    </row>
    <row r="19" spans="1:9" ht="27" customHeight="1">
      <c r="A19" s="360"/>
      <c r="B19" s="42" t="s">
        <v>169</v>
      </c>
      <c r="C19" s="43"/>
      <c r="D19" s="82" t="s">
        <v>170</v>
      </c>
      <c r="E19" s="116">
        <f>E17+E18-E16</f>
        <v>2504668</v>
      </c>
      <c r="F19" s="116">
        <f>F17+F18-F16</f>
        <v>2668408</v>
      </c>
      <c r="G19" s="116">
        <f>G17+G18-G16</f>
        <v>2644520</v>
      </c>
      <c r="H19" s="116">
        <f>H17+H18-H16</f>
        <v>2635988</v>
      </c>
      <c r="I19" s="116">
        <f>I17+I18-I16</f>
        <v>2597557</v>
      </c>
    </row>
    <row r="20" spans="1:9" ht="27" customHeight="1">
      <c r="A20" s="360"/>
      <c r="B20" s="42" t="s">
        <v>171</v>
      </c>
      <c r="C20" s="43"/>
      <c r="D20" s="83" t="s">
        <v>172</v>
      </c>
      <c r="E20" s="126">
        <f>E18/E8</f>
        <v>2.8630271705443384</v>
      </c>
      <c r="F20" s="126">
        <f>F18/F8</f>
        <v>2.8087328592047287</v>
      </c>
      <c r="G20" s="126">
        <f>G18/G8</f>
        <v>2.8351026423631605</v>
      </c>
      <c r="H20" s="126">
        <f>H18/H8</f>
        <v>2.4930474268202918</v>
      </c>
      <c r="I20" s="126">
        <f>I18/I8</f>
        <v>2.507548345140084</v>
      </c>
    </row>
    <row r="21" spans="1:9" ht="27" customHeight="1">
      <c r="A21" s="360"/>
      <c r="B21" s="42" t="s">
        <v>173</v>
      </c>
      <c r="C21" s="43"/>
      <c r="D21" s="83" t="s">
        <v>174</v>
      </c>
      <c r="E21" s="126">
        <f>E19/E8</f>
        <v>3.0560981204640516</v>
      </c>
      <c r="F21" s="126">
        <f>F19/F8</f>
        <v>3.1724387187589911</v>
      </c>
      <c r="G21" s="126">
        <f>G19/G8</f>
        <v>3.1790101566472604</v>
      </c>
      <c r="H21" s="126">
        <f>H19/H8</f>
        <v>2.7797511710651475</v>
      </c>
      <c r="I21" s="126">
        <f>I19/I8</f>
        <v>2.7378701050117469</v>
      </c>
    </row>
    <row r="22" spans="1:9" ht="27" customHeight="1">
      <c r="A22" s="360"/>
      <c r="B22" s="42" t="s">
        <v>175</v>
      </c>
      <c r="C22" s="43"/>
      <c r="D22" s="83" t="s">
        <v>176</v>
      </c>
      <c r="E22" s="116">
        <f>E18/E24*1000000</f>
        <v>636101.48957390431</v>
      </c>
      <c r="F22" s="116">
        <f>F18/F24*1000000</f>
        <v>640453.34315773833</v>
      </c>
      <c r="G22" s="116">
        <f>G18/G24*1000000</f>
        <v>632938.35193108628</v>
      </c>
      <c r="H22" s="116">
        <f>H18/H24*1000000</f>
        <v>634462.16983833525</v>
      </c>
      <c r="I22" s="116">
        <f>I18/I24*1000000</f>
        <v>638468.16312849103</v>
      </c>
    </row>
    <row r="23" spans="1:9" ht="27" customHeight="1">
      <c r="A23" s="360"/>
      <c r="B23" s="42" t="s">
        <v>177</v>
      </c>
      <c r="C23" s="43"/>
      <c r="D23" s="83" t="s">
        <v>178</v>
      </c>
      <c r="E23" s="116">
        <f>E19/E24*1000000</f>
        <v>678997.59621966432</v>
      </c>
      <c r="F23" s="116">
        <f>F19/F24*1000000</f>
        <v>723386.34011905862</v>
      </c>
      <c r="G23" s="116">
        <f>G19/G24*1000000</f>
        <v>709715.90913665434</v>
      </c>
      <c r="H23" s="116">
        <f>H19/H24*1000000</f>
        <v>707426.15669131302</v>
      </c>
      <c r="I23" s="116">
        <f>I19/I24*1000000</f>
        <v>697112.34091225651</v>
      </c>
    </row>
    <row r="24" spans="1:9" ht="27" customHeight="1">
      <c r="A24" s="360"/>
      <c r="B24" s="127" t="s">
        <v>179</v>
      </c>
      <c r="C24" s="128"/>
      <c r="D24" s="129" t="s">
        <v>180</v>
      </c>
      <c r="E24" s="120">
        <v>3688773</v>
      </c>
      <c r="F24" s="120">
        <f>E24</f>
        <v>3688773</v>
      </c>
      <c r="G24" s="120">
        <v>3726167</v>
      </c>
      <c r="H24" s="120">
        <f>G24</f>
        <v>3726167</v>
      </c>
      <c r="I24" s="121">
        <f>H24</f>
        <v>3726167</v>
      </c>
    </row>
    <row r="25" spans="1:9" ht="27" customHeight="1">
      <c r="A25" s="360"/>
      <c r="B25" s="10" t="s">
        <v>181</v>
      </c>
      <c r="C25" s="130"/>
      <c r="D25" s="131"/>
      <c r="E25" s="169">
        <v>813258</v>
      </c>
      <c r="F25" s="169">
        <v>814375</v>
      </c>
      <c r="G25" s="169">
        <v>820066</v>
      </c>
      <c r="H25" s="178">
        <v>936031</v>
      </c>
      <c r="I25" s="132">
        <v>940364</v>
      </c>
    </row>
    <row r="26" spans="1:9" ht="27" customHeight="1">
      <c r="A26" s="360"/>
      <c r="B26" s="133" t="s">
        <v>182</v>
      </c>
      <c r="C26" s="134"/>
      <c r="D26" s="135"/>
      <c r="E26" s="179">
        <v>0.96</v>
      </c>
      <c r="F26" s="179">
        <v>0.97</v>
      </c>
      <c r="G26" s="179">
        <v>0.97</v>
      </c>
      <c r="H26" s="180">
        <v>0.97</v>
      </c>
      <c r="I26" s="136">
        <v>0.97</v>
      </c>
    </row>
    <row r="27" spans="1:9" ht="27" customHeight="1">
      <c r="A27" s="360"/>
      <c r="B27" s="133" t="s">
        <v>183</v>
      </c>
      <c r="C27" s="134"/>
      <c r="D27" s="135"/>
      <c r="E27" s="181">
        <v>1.3009999999999999</v>
      </c>
      <c r="F27" s="181">
        <v>1.593</v>
      </c>
      <c r="G27" s="181">
        <v>1.0029999999999999</v>
      </c>
      <c r="H27" s="182">
        <v>1.395</v>
      </c>
      <c r="I27" s="137">
        <v>0.50600000000000001</v>
      </c>
    </row>
    <row r="28" spans="1:9" ht="27" customHeight="1">
      <c r="A28" s="360"/>
      <c r="B28" s="133" t="s">
        <v>184</v>
      </c>
      <c r="C28" s="134"/>
      <c r="D28" s="135"/>
      <c r="E28" s="181">
        <v>97.4</v>
      </c>
      <c r="F28" s="181">
        <v>95.2</v>
      </c>
      <c r="G28" s="181">
        <v>98.9</v>
      </c>
      <c r="H28" s="182">
        <v>97.9</v>
      </c>
      <c r="I28" s="137">
        <v>101.2</v>
      </c>
    </row>
    <row r="29" spans="1:9" ht="27" customHeight="1">
      <c r="A29" s="360"/>
      <c r="B29" s="138" t="s">
        <v>185</v>
      </c>
      <c r="C29" s="139"/>
      <c r="D29" s="140"/>
      <c r="E29" s="183">
        <v>63.3</v>
      </c>
      <c r="F29" s="183">
        <v>60.2</v>
      </c>
      <c r="G29" s="183">
        <v>61.2</v>
      </c>
      <c r="H29" s="144">
        <v>55.67</v>
      </c>
      <c r="I29" s="141">
        <v>60.78</v>
      </c>
    </row>
    <row r="30" spans="1:9" ht="27" customHeight="1">
      <c r="A30" s="360"/>
      <c r="B30" s="359" t="s">
        <v>186</v>
      </c>
      <c r="C30" s="16" t="s">
        <v>187</v>
      </c>
      <c r="D30" s="142"/>
      <c r="E30" s="184">
        <v>0</v>
      </c>
      <c r="F30" s="184">
        <v>0</v>
      </c>
      <c r="G30" s="184">
        <v>0</v>
      </c>
      <c r="H30" s="185">
        <v>0</v>
      </c>
      <c r="I30" s="143">
        <v>0</v>
      </c>
    </row>
    <row r="31" spans="1:9" ht="27" customHeight="1">
      <c r="A31" s="360"/>
      <c r="B31" s="360"/>
      <c r="C31" s="133" t="s">
        <v>188</v>
      </c>
      <c r="D31" s="135"/>
      <c r="E31" s="181">
        <v>0</v>
      </c>
      <c r="F31" s="181">
        <v>0</v>
      </c>
      <c r="G31" s="181">
        <v>0</v>
      </c>
      <c r="H31" s="182">
        <v>0</v>
      </c>
      <c r="I31" s="137">
        <v>0</v>
      </c>
    </row>
    <row r="32" spans="1:9" ht="27" customHeight="1">
      <c r="A32" s="360"/>
      <c r="B32" s="360"/>
      <c r="C32" s="133" t="s">
        <v>189</v>
      </c>
      <c r="D32" s="135"/>
      <c r="E32" s="181">
        <v>16.899999999999999</v>
      </c>
      <c r="F32" s="181">
        <v>17</v>
      </c>
      <c r="G32" s="181">
        <f>0.165*100</f>
        <v>16.5</v>
      </c>
      <c r="H32" s="182">
        <v>13.3</v>
      </c>
      <c r="I32" s="137">
        <v>11.2</v>
      </c>
    </row>
    <row r="33" spans="1:9" ht="27" customHeight="1">
      <c r="A33" s="361"/>
      <c r="B33" s="361"/>
      <c r="C33" s="138" t="s">
        <v>190</v>
      </c>
      <c r="D33" s="140"/>
      <c r="E33" s="183">
        <v>182.5</v>
      </c>
      <c r="F33" s="183">
        <v>175.6</v>
      </c>
      <c r="G33" s="183">
        <f>1.607*100</f>
        <v>160.69999999999999</v>
      </c>
      <c r="H33" s="144">
        <v>145.6</v>
      </c>
      <c r="I33" s="144">
        <v>138.5</v>
      </c>
    </row>
    <row r="34" spans="1:9" ht="27" customHeight="1">
      <c r="A34" s="1" t="s">
        <v>265</v>
      </c>
      <c r="B34" s="12"/>
      <c r="C34" s="12"/>
      <c r="D34" s="12"/>
      <c r="E34" s="145"/>
      <c r="F34" s="145"/>
      <c r="G34" s="145"/>
      <c r="H34" s="145"/>
      <c r="I34" s="146"/>
    </row>
    <row r="35" spans="1:9" ht="27" customHeight="1">
      <c r="A35" s="23" t="s">
        <v>191</v>
      </c>
    </row>
    <row r="36" spans="1:9">
      <c r="A36" s="147"/>
    </row>
  </sheetData>
  <mergeCells count="2">
    <mergeCell ref="A7:A33"/>
    <mergeCell ref="B30:B33"/>
  </mergeCells>
  <phoneticPr fontId="14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view="pageBreakPreview" zoomScale="70" zoomScaleNormal="85" zoomScaleSheetLayoutView="70" workbookViewId="0">
      <pane xSplit="5" ySplit="6" topLeftCell="F7" activePane="bottomRight" state="frozen"/>
      <selection activeCell="G46" sqref="G46"/>
      <selection pane="topRight" activeCell="G46" sqref="G46"/>
      <selection pane="bottomLeft" activeCell="G46" sqref="G46"/>
      <selection pane="bottomRight" activeCell="M52" sqref="M52"/>
    </sheetView>
  </sheetViews>
  <sheetFormatPr defaultRowHeight="13.5"/>
  <cols>
    <col min="1" max="1" width="3.625" style="151" customWidth="1"/>
    <col min="2" max="3" width="1.625" style="151" customWidth="1"/>
    <col min="4" max="4" width="22.625" style="151" customWidth="1"/>
    <col min="5" max="5" width="10.625" style="151" customWidth="1"/>
    <col min="6" max="11" width="13.625" style="151" customWidth="1"/>
    <col min="12" max="12" width="13.625" style="203" customWidth="1"/>
    <col min="13" max="13" width="13.625" style="151" customWidth="1"/>
    <col min="14" max="14" width="13.625" style="203" customWidth="1"/>
    <col min="15" max="15" width="13.625" style="151" customWidth="1"/>
    <col min="16" max="16" width="13.625" style="203" customWidth="1"/>
    <col min="17" max="25" width="13.625" style="151" customWidth="1"/>
    <col min="26" max="29" width="12" style="151" customWidth="1"/>
    <col min="30" max="16384" width="9" style="151"/>
  </cols>
  <sheetData>
    <row r="1" spans="1:29" ht="15" customHeight="1"/>
    <row r="2" spans="1:29" ht="15" customHeight="1">
      <c r="A2" s="204" t="s">
        <v>192</v>
      </c>
      <c r="B2" s="204"/>
      <c r="C2" s="204"/>
      <c r="D2" s="204"/>
    </row>
    <row r="3" spans="1:29" ht="15" customHeight="1">
      <c r="A3" s="204"/>
      <c r="B3" s="204"/>
      <c r="C3" s="204"/>
      <c r="D3" s="204"/>
    </row>
    <row r="4" spans="1:29" ht="15.95" customHeight="1">
      <c r="A4" s="205" t="s">
        <v>289</v>
      </c>
      <c r="B4" s="205"/>
      <c r="C4" s="205"/>
      <c r="D4" s="205"/>
      <c r="K4" s="206"/>
      <c r="S4" s="206" t="s">
        <v>44</v>
      </c>
    </row>
    <row r="5" spans="1:29" ht="15.95" customHeight="1">
      <c r="A5" s="375" t="s">
        <v>45</v>
      </c>
      <c r="B5" s="376"/>
      <c r="C5" s="376"/>
      <c r="D5" s="376"/>
      <c r="E5" s="377"/>
      <c r="F5" s="364" t="s">
        <v>270</v>
      </c>
      <c r="G5" s="365"/>
      <c r="H5" s="364" t="s">
        <v>273</v>
      </c>
      <c r="I5" s="365"/>
      <c r="J5" s="364" t="s">
        <v>274</v>
      </c>
      <c r="K5" s="365"/>
      <c r="L5" s="364" t="s">
        <v>275</v>
      </c>
      <c r="M5" s="365"/>
      <c r="N5" s="364" t="s">
        <v>276</v>
      </c>
      <c r="O5" s="365"/>
      <c r="P5" s="364" t="s">
        <v>277</v>
      </c>
      <c r="Q5" s="365"/>
      <c r="R5" s="364" t="s">
        <v>278</v>
      </c>
      <c r="S5" s="365"/>
    </row>
    <row r="6" spans="1:29" ht="15.95" customHeight="1">
      <c r="A6" s="378"/>
      <c r="B6" s="379"/>
      <c r="C6" s="379"/>
      <c r="D6" s="379"/>
      <c r="E6" s="380"/>
      <c r="F6" s="207" t="s">
        <v>264</v>
      </c>
      <c r="G6" s="208" t="s">
        <v>290</v>
      </c>
      <c r="H6" s="207" t="str">
        <f>$F$6</f>
        <v>30年度</v>
      </c>
      <c r="I6" s="208" t="str">
        <f>$G$6</f>
        <v>前年度（29年度）</v>
      </c>
      <c r="J6" s="207" t="str">
        <f t="shared" ref="J6" si="0">$F$6</f>
        <v>30年度</v>
      </c>
      <c r="K6" s="208" t="str">
        <f t="shared" ref="K6" si="1">$G$6</f>
        <v>前年度（29年度）</v>
      </c>
      <c r="L6" s="207" t="str">
        <f t="shared" ref="L6" si="2">$F$6</f>
        <v>30年度</v>
      </c>
      <c r="M6" s="208" t="str">
        <f t="shared" ref="M6" si="3">$G$6</f>
        <v>前年度（29年度）</v>
      </c>
      <c r="N6" s="207" t="str">
        <f t="shared" ref="N6" si="4">$F$6</f>
        <v>30年度</v>
      </c>
      <c r="O6" s="208" t="str">
        <f t="shared" ref="O6" si="5">$G$6</f>
        <v>前年度（29年度）</v>
      </c>
      <c r="P6" s="207" t="str">
        <f t="shared" ref="P6" si="6">$F$6</f>
        <v>30年度</v>
      </c>
      <c r="Q6" s="208" t="str">
        <f t="shared" ref="Q6" si="7">$G$6</f>
        <v>前年度（29年度）</v>
      </c>
      <c r="R6" s="207" t="str">
        <f t="shared" ref="R6" si="8">$F$6</f>
        <v>30年度</v>
      </c>
      <c r="S6" s="270" t="str">
        <f t="shared" ref="S6" si="9">$G$6</f>
        <v>前年度（29年度）</v>
      </c>
    </row>
    <row r="7" spans="1:29" ht="15.95" customHeight="1">
      <c r="A7" s="366" t="s">
        <v>84</v>
      </c>
      <c r="B7" s="211" t="s">
        <v>46</v>
      </c>
      <c r="C7" s="212"/>
      <c r="D7" s="212"/>
      <c r="E7" s="213" t="s">
        <v>37</v>
      </c>
      <c r="F7" s="189">
        <f>SUM(F8:F9)</f>
        <v>130952</v>
      </c>
      <c r="G7" s="214">
        <v>130851</v>
      </c>
      <c r="H7" s="189">
        <v>16973</v>
      </c>
      <c r="I7" s="214">
        <v>1027</v>
      </c>
      <c r="J7" s="189">
        <v>80227</v>
      </c>
      <c r="K7" s="214">
        <v>81983</v>
      </c>
      <c r="L7" s="189">
        <v>2879</v>
      </c>
      <c r="M7" s="214">
        <v>2864</v>
      </c>
      <c r="N7" s="189">
        <v>20720</v>
      </c>
      <c r="O7" s="214">
        <v>20775</v>
      </c>
      <c r="P7" s="189">
        <v>50895</v>
      </c>
      <c r="Q7" s="214">
        <v>53993</v>
      </c>
      <c r="R7" s="189">
        <v>33084</v>
      </c>
      <c r="S7" s="215">
        <v>32225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</row>
    <row r="8" spans="1:29" ht="15.95" customHeight="1">
      <c r="A8" s="367"/>
      <c r="B8" s="203"/>
      <c r="C8" s="217" t="s">
        <v>47</v>
      </c>
      <c r="D8" s="149"/>
      <c r="E8" s="218" t="s">
        <v>38</v>
      </c>
      <c r="F8" s="190">
        <v>130682</v>
      </c>
      <c r="G8" s="165">
        <v>130374</v>
      </c>
      <c r="H8" s="190">
        <v>16973</v>
      </c>
      <c r="I8" s="165">
        <v>1027</v>
      </c>
      <c r="J8" s="190">
        <v>80227</v>
      </c>
      <c r="K8" s="165">
        <v>81983</v>
      </c>
      <c r="L8" s="190">
        <v>2879</v>
      </c>
      <c r="M8" s="165">
        <v>2864</v>
      </c>
      <c r="N8" s="190">
        <v>20720</v>
      </c>
      <c r="O8" s="165">
        <v>20775</v>
      </c>
      <c r="P8" s="190">
        <v>50744</v>
      </c>
      <c r="Q8" s="165">
        <v>53828</v>
      </c>
      <c r="R8" s="190">
        <v>32992</v>
      </c>
      <c r="S8" s="219">
        <v>32225</v>
      </c>
      <c r="T8" s="216"/>
      <c r="U8" s="216"/>
      <c r="V8" s="216"/>
      <c r="W8" s="216"/>
      <c r="X8" s="216"/>
      <c r="Y8" s="216"/>
      <c r="Z8" s="216"/>
      <c r="AA8" s="216"/>
      <c r="AB8" s="216"/>
      <c r="AC8" s="216"/>
    </row>
    <row r="9" spans="1:29" ht="15.95" customHeight="1">
      <c r="A9" s="367"/>
      <c r="B9" s="220"/>
      <c r="C9" s="217" t="s">
        <v>48</v>
      </c>
      <c r="D9" s="149"/>
      <c r="E9" s="218" t="s">
        <v>39</v>
      </c>
      <c r="F9" s="190">
        <v>270</v>
      </c>
      <c r="G9" s="165">
        <v>477</v>
      </c>
      <c r="H9" s="190">
        <v>0</v>
      </c>
      <c r="I9" s="165">
        <v>0</v>
      </c>
      <c r="J9" s="190">
        <v>0</v>
      </c>
      <c r="K9" s="165">
        <v>0</v>
      </c>
      <c r="L9" s="190">
        <v>0</v>
      </c>
      <c r="M9" s="165">
        <v>0</v>
      </c>
      <c r="N9" s="190">
        <v>0</v>
      </c>
      <c r="O9" s="165">
        <v>0.3</v>
      </c>
      <c r="P9" s="190">
        <v>152</v>
      </c>
      <c r="Q9" s="165">
        <v>165</v>
      </c>
      <c r="R9" s="190">
        <v>93</v>
      </c>
      <c r="S9" s="219">
        <v>0</v>
      </c>
      <c r="T9" s="216"/>
      <c r="U9" s="216"/>
      <c r="V9" s="216"/>
      <c r="W9" s="216"/>
      <c r="X9" s="216"/>
      <c r="Y9" s="216"/>
      <c r="Z9" s="216"/>
      <c r="AA9" s="216"/>
      <c r="AB9" s="216"/>
      <c r="AC9" s="216"/>
    </row>
    <row r="10" spans="1:29" ht="15.95" customHeight="1">
      <c r="A10" s="367"/>
      <c r="B10" s="221" t="s">
        <v>49</v>
      </c>
      <c r="C10" s="222"/>
      <c r="D10" s="222"/>
      <c r="E10" s="223" t="s">
        <v>40</v>
      </c>
      <c r="F10" s="191">
        <f>SUM(F11:F12)</f>
        <v>112118</v>
      </c>
      <c r="G10" s="166">
        <v>113618</v>
      </c>
      <c r="H10" s="191">
        <v>9743</v>
      </c>
      <c r="I10" s="166">
        <v>1777</v>
      </c>
      <c r="J10" s="191">
        <v>72965</v>
      </c>
      <c r="K10" s="166">
        <v>71706</v>
      </c>
      <c r="L10" s="191">
        <v>2013</v>
      </c>
      <c r="M10" s="166">
        <v>2058</v>
      </c>
      <c r="N10" s="191">
        <v>20203</v>
      </c>
      <c r="O10" s="166">
        <v>20144</v>
      </c>
      <c r="P10" s="191">
        <v>41953</v>
      </c>
      <c r="Q10" s="166">
        <v>44195</v>
      </c>
      <c r="R10" s="191">
        <v>34023</v>
      </c>
      <c r="S10" s="224">
        <v>33666</v>
      </c>
      <c r="T10" s="216"/>
      <c r="U10" s="216"/>
      <c r="V10" s="216"/>
      <c r="W10" s="216"/>
      <c r="X10" s="216"/>
      <c r="Y10" s="216"/>
      <c r="Z10" s="216"/>
      <c r="AA10" s="216"/>
      <c r="AB10" s="216"/>
      <c r="AC10" s="216"/>
    </row>
    <row r="11" spans="1:29" ht="15.95" customHeight="1">
      <c r="A11" s="367"/>
      <c r="B11" s="225"/>
      <c r="C11" s="217" t="s">
        <v>50</v>
      </c>
      <c r="D11" s="149"/>
      <c r="E11" s="218" t="s">
        <v>41</v>
      </c>
      <c r="F11" s="190">
        <v>111927</v>
      </c>
      <c r="G11" s="165">
        <v>113436</v>
      </c>
      <c r="H11" s="190">
        <v>9743</v>
      </c>
      <c r="I11" s="165">
        <v>1777</v>
      </c>
      <c r="J11" s="190">
        <v>72965</v>
      </c>
      <c r="K11" s="165">
        <v>71706</v>
      </c>
      <c r="L11" s="190">
        <v>2013</v>
      </c>
      <c r="M11" s="165">
        <v>2058</v>
      </c>
      <c r="N11" s="190">
        <v>20176</v>
      </c>
      <c r="O11" s="165">
        <v>20144</v>
      </c>
      <c r="P11" s="190">
        <v>41953</v>
      </c>
      <c r="Q11" s="165">
        <v>44195</v>
      </c>
      <c r="R11" s="190">
        <v>32549</v>
      </c>
      <c r="S11" s="219">
        <v>32238</v>
      </c>
      <c r="T11" s="216"/>
      <c r="U11" s="216"/>
      <c r="V11" s="216"/>
      <c r="W11" s="216"/>
      <c r="X11" s="216"/>
      <c r="Y11" s="216"/>
      <c r="Z11" s="216"/>
      <c r="AA11" s="216"/>
      <c r="AB11" s="216"/>
      <c r="AC11" s="216"/>
    </row>
    <row r="12" spans="1:29" ht="15.95" customHeight="1">
      <c r="A12" s="367"/>
      <c r="B12" s="203"/>
      <c r="C12" s="226" t="s">
        <v>51</v>
      </c>
      <c r="D12" s="227"/>
      <c r="E12" s="228" t="s">
        <v>42</v>
      </c>
      <c r="F12" s="198">
        <v>191</v>
      </c>
      <c r="G12" s="164">
        <v>182</v>
      </c>
      <c r="H12" s="198">
        <v>0</v>
      </c>
      <c r="I12" s="164">
        <v>0</v>
      </c>
      <c r="J12" s="198">
        <v>0</v>
      </c>
      <c r="K12" s="164">
        <v>0</v>
      </c>
      <c r="L12" s="198">
        <v>0</v>
      </c>
      <c r="M12" s="164"/>
      <c r="N12" s="198">
        <v>28</v>
      </c>
      <c r="O12" s="164">
        <v>0</v>
      </c>
      <c r="P12" s="198">
        <v>0</v>
      </c>
      <c r="Q12" s="164">
        <v>0</v>
      </c>
      <c r="R12" s="198">
        <v>1474</v>
      </c>
      <c r="S12" s="271">
        <v>1428</v>
      </c>
      <c r="T12" s="216"/>
      <c r="U12" s="216"/>
      <c r="V12" s="216"/>
      <c r="W12" s="216"/>
      <c r="X12" s="216"/>
      <c r="Y12" s="216"/>
      <c r="Z12" s="216"/>
      <c r="AA12" s="216"/>
      <c r="AB12" s="216"/>
      <c r="AC12" s="216"/>
    </row>
    <row r="13" spans="1:29" ht="15.95" customHeight="1">
      <c r="A13" s="367"/>
      <c r="B13" s="148" t="s">
        <v>52</v>
      </c>
      <c r="C13" s="149"/>
      <c r="D13" s="149"/>
      <c r="E13" s="218" t="s">
        <v>291</v>
      </c>
      <c r="F13" s="193">
        <f t="shared" ref="F13:S14" si="10">F8-F11</f>
        <v>18755</v>
      </c>
      <c r="G13" s="230">
        <f t="shared" si="10"/>
        <v>16938</v>
      </c>
      <c r="H13" s="193">
        <f t="shared" si="10"/>
        <v>7230</v>
      </c>
      <c r="I13" s="230">
        <f t="shared" si="10"/>
        <v>-750</v>
      </c>
      <c r="J13" s="193">
        <f t="shared" si="10"/>
        <v>7262</v>
      </c>
      <c r="K13" s="230">
        <f t="shared" si="10"/>
        <v>10277</v>
      </c>
      <c r="L13" s="193">
        <f t="shared" si="10"/>
        <v>866</v>
      </c>
      <c r="M13" s="230">
        <f t="shared" si="10"/>
        <v>806</v>
      </c>
      <c r="N13" s="193">
        <f t="shared" si="10"/>
        <v>544</v>
      </c>
      <c r="O13" s="230">
        <f t="shared" si="10"/>
        <v>631</v>
      </c>
      <c r="P13" s="193">
        <f t="shared" si="10"/>
        <v>8791</v>
      </c>
      <c r="Q13" s="230">
        <f t="shared" si="10"/>
        <v>9633</v>
      </c>
      <c r="R13" s="193">
        <f t="shared" si="10"/>
        <v>443</v>
      </c>
      <c r="S13" s="230">
        <f t="shared" si="10"/>
        <v>-13</v>
      </c>
      <c r="T13" s="216"/>
      <c r="U13" s="216"/>
      <c r="V13" s="216"/>
      <c r="W13" s="216"/>
      <c r="X13" s="216"/>
      <c r="Y13" s="216"/>
      <c r="Z13" s="216"/>
      <c r="AA13" s="216"/>
      <c r="AB13" s="216"/>
      <c r="AC13" s="216"/>
    </row>
    <row r="14" spans="1:29" ht="15.95" customHeight="1">
      <c r="A14" s="367"/>
      <c r="B14" s="148" t="s">
        <v>53</v>
      </c>
      <c r="C14" s="149"/>
      <c r="D14" s="149"/>
      <c r="E14" s="218" t="s">
        <v>292</v>
      </c>
      <c r="F14" s="193">
        <f>F9-F12</f>
        <v>79</v>
      </c>
      <c r="G14" s="230">
        <f>G9-G12</f>
        <v>295</v>
      </c>
      <c r="H14" s="193">
        <f>H9-H12</f>
        <v>0</v>
      </c>
      <c r="I14" s="230">
        <f>I9-I12</f>
        <v>0</v>
      </c>
      <c r="J14" s="193">
        <f>J9-J12</f>
        <v>0</v>
      </c>
      <c r="K14" s="230">
        <f t="shared" si="10"/>
        <v>0</v>
      </c>
      <c r="L14" s="193">
        <f>L9-L12</f>
        <v>0</v>
      </c>
      <c r="M14" s="230">
        <f t="shared" si="10"/>
        <v>0</v>
      </c>
      <c r="N14" s="193">
        <f>N9-N12</f>
        <v>-28</v>
      </c>
      <c r="O14" s="230">
        <f t="shared" si="10"/>
        <v>0.3</v>
      </c>
      <c r="P14" s="193">
        <f>P9-P12</f>
        <v>152</v>
      </c>
      <c r="Q14" s="230">
        <f t="shared" si="10"/>
        <v>165</v>
      </c>
      <c r="R14" s="193">
        <f>R9-R12</f>
        <v>-1381</v>
      </c>
      <c r="S14" s="230">
        <f>S9-S12</f>
        <v>-1428</v>
      </c>
      <c r="T14" s="216"/>
      <c r="U14" s="216"/>
      <c r="V14" s="216"/>
      <c r="W14" s="216"/>
      <c r="X14" s="216"/>
      <c r="Y14" s="216"/>
      <c r="Z14" s="216"/>
      <c r="AA14" s="216"/>
      <c r="AB14" s="216"/>
      <c r="AC14" s="216"/>
    </row>
    <row r="15" spans="1:29" ht="15.95" customHeight="1">
      <c r="A15" s="367"/>
      <c r="B15" s="148" t="s">
        <v>54</v>
      </c>
      <c r="C15" s="149"/>
      <c r="D15" s="149"/>
      <c r="E15" s="218" t="s">
        <v>293</v>
      </c>
      <c r="F15" s="193">
        <f>F7-F10</f>
        <v>18834</v>
      </c>
      <c r="G15" s="230">
        <f>G7-G10</f>
        <v>17233</v>
      </c>
      <c r="H15" s="193">
        <f t="shared" ref="H15:S15" si="11">H7-H10</f>
        <v>7230</v>
      </c>
      <c r="I15" s="230">
        <f t="shared" si="11"/>
        <v>-750</v>
      </c>
      <c r="J15" s="193">
        <f t="shared" si="11"/>
        <v>7262</v>
      </c>
      <c r="K15" s="230">
        <f t="shared" si="11"/>
        <v>10277</v>
      </c>
      <c r="L15" s="193">
        <f t="shared" si="11"/>
        <v>866</v>
      </c>
      <c r="M15" s="230">
        <f t="shared" si="11"/>
        <v>806</v>
      </c>
      <c r="N15" s="193">
        <f t="shared" si="11"/>
        <v>517</v>
      </c>
      <c r="O15" s="230">
        <f t="shared" si="11"/>
        <v>631</v>
      </c>
      <c r="P15" s="193">
        <f t="shared" si="11"/>
        <v>8942</v>
      </c>
      <c r="Q15" s="230">
        <f t="shared" si="11"/>
        <v>9798</v>
      </c>
      <c r="R15" s="193">
        <f t="shared" si="11"/>
        <v>-939</v>
      </c>
      <c r="S15" s="230">
        <f t="shared" si="11"/>
        <v>-1441</v>
      </c>
      <c r="T15" s="216"/>
      <c r="U15" s="216"/>
      <c r="V15" s="216"/>
      <c r="W15" s="216"/>
      <c r="X15" s="216"/>
      <c r="Y15" s="216"/>
      <c r="Z15" s="216"/>
      <c r="AA15" s="216"/>
      <c r="AB15" s="216"/>
      <c r="AC15" s="216"/>
    </row>
    <row r="16" spans="1:29" ht="15.95" customHeight="1">
      <c r="A16" s="367"/>
      <c r="B16" s="148" t="s">
        <v>55</v>
      </c>
      <c r="C16" s="149"/>
      <c r="D16" s="149"/>
      <c r="E16" s="231"/>
      <c r="F16" s="201">
        <v>0</v>
      </c>
      <c r="G16" s="272">
        <v>0</v>
      </c>
      <c r="H16" s="201">
        <v>78576</v>
      </c>
      <c r="I16" s="272">
        <v>85825</v>
      </c>
      <c r="J16" s="201">
        <v>0</v>
      </c>
      <c r="K16" s="272">
        <v>0</v>
      </c>
      <c r="L16" s="201">
        <v>0</v>
      </c>
      <c r="M16" s="272">
        <v>0</v>
      </c>
      <c r="N16" s="194">
        <v>0</v>
      </c>
      <c r="O16" s="272">
        <v>0</v>
      </c>
      <c r="P16" s="201">
        <v>151716</v>
      </c>
      <c r="Q16" s="272">
        <v>160659</v>
      </c>
      <c r="R16" s="201">
        <v>42798</v>
      </c>
      <c r="S16" s="272">
        <v>41859</v>
      </c>
      <c r="T16" s="216"/>
      <c r="U16" s="216"/>
      <c r="V16" s="216"/>
      <c r="W16" s="216"/>
      <c r="X16" s="216"/>
      <c r="Y16" s="216"/>
      <c r="Z16" s="216"/>
      <c r="AA16" s="216"/>
      <c r="AB16" s="216"/>
      <c r="AC16" s="216"/>
    </row>
    <row r="17" spans="1:29" ht="15.95" customHeight="1">
      <c r="A17" s="368"/>
      <c r="B17" s="233" t="s">
        <v>56</v>
      </c>
      <c r="C17" s="205"/>
      <c r="D17" s="205"/>
      <c r="E17" s="234"/>
      <c r="F17" s="194">
        <v>0</v>
      </c>
      <c r="G17" s="235">
        <v>0</v>
      </c>
      <c r="H17" s="194">
        <v>0</v>
      </c>
      <c r="I17" s="235">
        <v>0</v>
      </c>
      <c r="J17" s="194">
        <v>0</v>
      </c>
      <c r="K17" s="235">
        <v>0</v>
      </c>
      <c r="L17" s="194">
        <v>0</v>
      </c>
      <c r="M17" s="235">
        <v>0</v>
      </c>
      <c r="N17" s="194">
        <v>0</v>
      </c>
      <c r="O17" s="235">
        <v>0</v>
      </c>
      <c r="P17" s="194">
        <v>0</v>
      </c>
      <c r="Q17" s="235">
        <v>0</v>
      </c>
      <c r="R17" s="194">
        <v>0</v>
      </c>
      <c r="S17" s="235">
        <v>0</v>
      </c>
      <c r="T17" s="216"/>
      <c r="U17" s="216"/>
      <c r="V17" s="216"/>
      <c r="W17" s="216"/>
      <c r="X17" s="216"/>
      <c r="Y17" s="216"/>
      <c r="Z17" s="216"/>
      <c r="AA17" s="216"/>
      <c r="AB17" s="216"/>
      <c r="AC17" s="216"/>
    </row>
    <row r="18" spans="1:29" ht="15.95" customHeight="1">
      <c r="A18" s="367" t="s">
        <v>85</v>
      </c>
      <c r="B18" s="221" t="s">
        <v>57</v>
      </c>
      <c r="C18" s="236"/>
      <c r="D18" s="236"/>
      <c r="E18" s="237"/>
      <c r="F18" s="195">
        <v>69630</v>
      </c>
      <c r="G18" s="238">
        <v>72991</v>
      </c>
      <c r="H18" s="195">
        <v>12022</v>
      </c>
      <c r="I18" s="238">
        <v>22981</v>
      </c>
      <c r="J18" s="195">
        <v>12508</v>
      </c>
      <c r="K18" s="238">
        <v>11116</v>
      </c>
      <c r="L18" s="195">
        <v>243</v>
      </c>
      <c r="M18" s="238">
        <v>116</v>
      </c>
      <c r="N18" s="195">
        <v>451</v>
      </c>
      <c r="O18" s="238">
        <v>377</v>
      </c>
      <c r="P18" s="195">
        <v>22284</v>
      </c>
      <c r="Q18" s="238">
        <v>22450</v>
      </c>
      <c r="R18" s="195">
        <v>8821</v>
      </c>
      <c r="S18" s="238">
        <v>11952</v>
      </c>
      <c r="T18" s="216"/>
      <c r="U18" s="216"/>
      <c r="V18" s="216"/>
      <c r="W18" s="216"/>
      <c r="X18" s="216"/>
      <c r="Y18" s="216"/>
      <c r="Z18" s="216"/>
      <c r="AA18" s="216"/>
      <c r="AB18" s="216"/>
      <c r="AC18" s="216"/>
    </row>
    <row r="19" spans="1:29" ht="15.95" customHeight="1">
      <c r="A19" s="367"/>
      <c r="B19" s="239"/>
      <c r="C19" s="217" t="s">
        <v>58</v>
      </c>
      <c r="D19" s="149"/>
      <c r="E19" s="218"/>
      <c r="F19" s="193">
        <v>55906</v>
      </c>
      <c r="G19" s="230">
        <v>57711</v>
      </c>
      <c r="H19" s="193">
        <v>1200</v>
      </c>
      <c r="I19" s="230">
        <v>13500</v>
      </c>
      <c r="J19" s="193">
        <v>10590</v>
      </c>
      <c r="K19" s="230">
        <v>8918</v>
      </c>
      <c r="L19" s="193">
        <v>56</v>
      </c>
      <c r="M19" s="230">
        <v>37</v>
      </c>
      <c r="N19" s="193">
        <v>300</v>
      </c>
      <c r="O19" s="230">
        <v>344</v>
      </c>
      <c r="P19" s="193">
        <v>16589</v>
      </c>
      <c r="Q19" s="230">
        <v>16529</v>
      </c>
      <c r="R19" s="193">
        <v>5583</v>
      </c>
      <c r="S19" s="230">
        <v>8760</v>
      </c>
      <c r="T19" s="216"/>
      <c r="U19" s="216"/>
      <c r="V19" s="216"/>
      <c r="W19" s="216"/>
      <c r="X19" s="216"/>
      <c r="Y19" s="216"/>
      <c r="Z19" s="216"/>
      <c r="AA19" s="216"/>
      <c r="AB19" s="216"/>
      <c r="AC19" s="216"/>
    </row>
    <row r="20" spans="1:29" ht="15.95" customHeight="1">
      <c r="A20" s="367"/>
      <c r="B20" s="240" t="s">
        <v>59</v>
      </c>
      <c r="C20" s="222"/>
      <c r="D20" s="222"/>
      <c r="E20" s="223" t="s">
        <v>294</v>
      </c>
      <c r="F20" s="196">
        <v>59763</v>
      </c>
      <c r="G20" s="241">
        <v>65459</v>
      </c>
      <c r="H20" s="196">
        <v>12022</v>
      </c>
      <c r="I20" s="241">
        <v>22981</v>
      </c>
      <c r="J20" s="196">
        <v>12508</v>
      </c>
      <c r="K20" s="241">
        <v>11116</v>
      </c>
      <c r="L20" s="196">
        <v>243</v>
      </c>
      <c r="M20" s="241">
        <v>116</v>
      </c>
      <c r="N20" s="196">
        <v>451</v>
      </c>
      <c r="O20" s="241">
        <v>377</v>
      </c>
      <c r="P20" s="196">
        <v>22284</v>
      </c>
      <c r="Q20" s="241">
        <v>22500</v>
      </c>
      <c r="R20" s="196">
        <v>8821</v>
      </c>
      <c r="S20" s="241">
        <v>11952</v>
      </c>
      <c r="T20" s="216"/>
      <c r="U20" s="216"/>
      <c r="V20" s="216"/>
      <c r="W20" s="216"/>
      <c r="X20" s="216"/>
      <c r="Y20" s="216"/>
      <c r="Z20" s="216"/>
      <c r="AA20" s="216"/>
      <c r="AB20" s="216"/>
      <c r="AC20" s="216"/>
    </row>
    <row r="21" spans="1:29" ht="15.95" customHeight="1">
      <c r="A21" s="367"/>
      <c r="B21" s="221" t="s">
        <v>60</v>
      </c>
      <c r="C21" s="236"/>
      <c r="D21" s="236"/>
      <c r="E21" s="237" t="s">
        <v>295</v>
      </c>
      <c r="F21" s="195">
        <v>129197</v>
      </c>
      <c r="G21" s="238">
        <v>131249</v>
      </c>
      <c r="H21" s="195">
        <v>10303</v>
      </c>
      <c r="I21" s="238">
        <v>26400</v>
      </c>
      <c r="J21" s="195">
        <v>40085</v>
      </c>
      <c r="K21" s="238">
        <v>40909</v>
      </c>
      <c r="L21" s="195">
        <v>1941</v>
      </c>
      <c r="M21" s="238">
        <v>1216</v>
      </c>
      <c r="N21" s="195">
        <v>2539</v>
      </c>
      <c r="O21" s="238">
        <v>2616</v>
      </c>
      <c r="P21" s="195">
        <v>43170</v>
      </c>
      <c r="Q21" s="238">
        <v>44441</v>
      </c>
      <c r="R21" s="195">
        <v>9913</v>
      </c>
      <c r="S21" s="238">
        <v>13277</v>
      </c>
      <c r="T21" s="216"/>
      <c r="U21" s="216"/>
      <c r="V21" s="216"/>
      <c r="W21" s="216"/>
      <c r="X21" s="216"/>
      <c r="Y21" s="216"/>
      <c r="Z21" s="216"/>
      <c r="AA21" s="216"/>
      <c r="AB21" s="216"/>
      <c r="AC21" s="216"/>
    </row>
    <row r="22" spans="1:29" ht="15.95" customHeight="1">
      <c r="A22" s="367"/>
      <c r="B22" s="225" t="s">
        <v>61</v>
      </c>
      <c r="C22" s="226" t="s">
        <v>62</v>
      </c>
      <c r="D22" s="227"/>
      <c r="E22" s="228"/>
      <c r="F22" s="192">
        <v>84870</v>
      </c>
      <c r="G22" s="229">
        <v>87543</v>
      </c>
      <c r="H22" s="192">
        <v>5308</v>
      </c>
      <c r="I22" s="229">
        <v>20000</v>
      </c>
      <c r="J22" s="192">
        <v>12813</v>
      </c>
      <c r="K22" s="229">
        <v>13498</v>
      </c>
      <c r="L22" s="192">
        <v>258</v>
      </c>
      <c r="M22" s="229">
        <v>267</v>
      </c>
      <c r="N22" s="192">
        <v>364</v>
      </c>
      <c r="O22" s="229">
        <v>451</v>
      </c>
      <c r="P22" s="192">
        <v>29568</v>
      </c>
      <c r="Q22" s="229">
        <v>30228</v>
      </c>
      <c r="R22" s="192">
        <v>4340</v>
      </c>
      <c r="S22" s="229">
        <v>4281</v>
      </c>
      <c r="T22" s="216"/>
      <c r="U22" s="216"/>
      <c r="V22" s="216"/>
      <c r="W22" s="216"/>
      <c r="X22" s="216"/>
      <c r="Y22" s="216"/>
      <c r="Z22" s="216"/>
      <c r="AA22" s="216"/>
      <c r="AB22" s="216"/>
      <c r="AC22" s="216"/>
    </row>
    <row r="23" spans="1:29" ht="15.95" customHeight="1">
      <c r="A23" s="367"/>
      <c r="B23" s="148" t="s">
        <v>296</v>
      </c>
      <c r="C23" s="149"/>
      <c r="D23" s="149"/>
      <c r="E23" s="218" t="s">
        <v>297</v>
      </c>
      <c r="F23" s="193">
        <f t="shared" ref="F23:S23" si="12">F20-F21</f>
        <v>-69434</v>
      </c>
      <c r="G23" s="230">
        <f>G20-G21</f>
        <v>-65790</v>
      </c>
      <c r="H23" s="193">
        <f t="shared" ref="H23" si="13">H20-H21</f>
        <v>1719</v>
      </c>
      <c r="I23" s="230">
        <f t="shared" si="12"/>
        <v>-3419</v>
      </c>
      <c r="J23" s="193">
        <f t="shared" si="12"/>
        <v>-27577</v>
      </c>
      <c r="K23" s="230">
        <f t="shared" si="12"/>
        <v>-29793</v>
      </c>
      <c r="L23" s="193">
        <f t="shared" si="12"/>
        <v>-1698</v>
      </c>
      <c r="M23" s="230">
        <f t="shared" si="12"/>
        <v>-1100</v>
      </c>
      <c r="N23" s="193">
        <f t="shared" si="12"/>
        <v>-2088</v>
      </c>
      <c r="O23" s="230">
        <f t="shared" si="12"/>
        <v>-2239</v>
      </c>
      <c r="P23" s="193">
        <f t="shared" si="12"/>
        <v>-20886</v>
      </c>
      <c r="Q23" s="230">
        <f t="shared" si="12"/>
        <v>-21941</v>
      </c>
      <c r="R23" s="193">
        <f t="shared" si="12"/>
        <v>-1092</v>
      </c>
      <c r="S23" s="230">
        <f t="shared" si="12"/>
        <v>-1325</v>
      </c>
      <c r="T23" s="216"/>
      <c r="U23" s="216"/>
      <c r="V23" s="216"/>
      <c r="W23" s="216"/>
      <c r="X23" s="216"/>
      <c r="Y23" s="216"/>
      <c r="Z23" s="216"/>
      <c r="AA23" s="216"/>
      <c r="AB23" s="216"/>
      <c r="AC23" s="216"/>
    </row>
    <row r="24" spans="1:29" ht="15.95" customHeight="1">
      <c r="A24" s="367"/>
      <c r="B24" s="242" t="s">
        <v>63</v>
      </c>
      <c r="C24" s="227"/>
      <c r="D24" s="227"/>
      <c r="E24" s="369" t="s">
        <v>298</v>
      </c>
      <c r="F24" s="371">
        <v>69434</v>
      </c>
      <c r="G24" s="373">
        <v>65790</v>
      </c>
      <c r="H24" s="371">
        <v>0</v>
      </c>
      <c r="I24" s="373">
        <v>3419</v>
      </c>
      <c r="J24" s="371">
        <v>27577</v>
      </c>
      <c r="K24" s="373">
        <v>29793</v>
      </c>
      <c r="L24" s="371">
        <v>1698</v>
      </c>
      <c r="M24" s="373">
        <v>1100</v>
      </c>
      <c r="N24" s="371">
        <v>2088</v>
      </c>
      <c r="O24" s="373">
        <v>2239</v>
      </c>
      <c r="P24" s="371">
        <v>20886</v>
      </c>
      <c r="Q24" s="373">
        <v>21941</v>
      </c>
      <c r="R24" s="371">
        <v>1092</v>
      </c>
      <c r="S24" s="373">
        <v>1325</v>
      </c>
      <c r="T24" s="216"/>
      <c r="U24" s="216"/>
      <c r="V24" s="216"/>
      <c r="W24" s="216"/>
      <c r="X24" s="216"/>
      <c r="Y24" s="216"/>
      <c r="Z24" s="216"/>
      <c r="AA24" s="216"/>
      <c r="AB24" s="216"/>
      <c r="AC24" s="216"/>
    </row>
    <row r="25" spans="1:29" ht="15.95" customHeight="1">
      <c r="A25" s="367"/>
      <c r="B25" s="240" t="s">
        <v>64</v>
      </c>
      <c r="C25" s="222"/>
      <c r="D25" s="222"/>
      <c r="E25" s="370"/>
      <c r="F25" s="372"/>
      <c r="G25" s="374"/>
      <c r="H25" s="372"/>
      <c r="I25" s="374"/>
      <c r="J25" s="372"/>
      <c r="K25" s="374"/>
      <c r="L25" s="372"/>
      <c r="M25" s="374"/>
      <c r="N25" s="372"/>
      <c r="O25" s="374"/>
      <c r="P25" s="372"/>
      <c r="Q25" s="374"/>
      <c r="R25" s="372"/>
      <c r="S25" s="374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</row>
    <row r="26" spans="1:29" ht="15.95" customHeight="1">
      <c r="A26" s="368"/>
      <c r="B26" s="233" t="s">
        <v>299</v>
      </c>
      <c r="C26" s="205"/>
      <c r="D26" s="205"/>
      <c r="E26" s="243" t="s">
        <v>300</v>
      </c>
      <c r="F26" s="244">
        <f t="shared" ref="F26:S26" si="14">F23+F24</f>
        <v>0</v>
      </c>
      <c r="G26" s="245">
        <f>G23+G24</f>
        <v>0</v>
      </c>
      <c r="H26" s="244">
        <f t="shared" ref="H26" si="15">H23+H24</f>
        <v>1719</v>
      </c>
      <c r="I26" s="245">
        <f t="shared" si="14"/>
        <v>0</v>
      </c>
      <c r="J26" s="244">
        <f t="shared" si="14"/>
        <v>0</v>
      </c>
      <c r="K26" s="245">
        <f t="shared" si="14"/>
        <v>0</v>
      </c>
      <c r="L26" s="244">
        <f t="shared" si="14"/>
        <v>0</v>
      </c>
      <c r="M26" s="245">
        <f t="shared" si="14"/>
        <v>0</v>
      </c>
      <c r="N26" s="244">
        <f t="shared" si="14"/>
        <v>0</v>
      </c>
      <c r="O26" s="245">
        <f t="shared" si="14"/>
        <v>0</v>
      </c>
      <c r="P26" s="244">
        <f t="shared" si="14"/>
        <v>0</v>
      </c>
      <c r="Q26" s="245">
        <f t="shared" si="14"/>
        <v>0</v>
      </c>
      <c r="R26" s="244">
        <f t="shared" si="14"/>
        <v>0</v>
      </c>
      <c r="S26" s="245">
        <f t="shared" si="14"/>
        <v>0</v>
      </c>
      <c r="T26" s="216"/>
      <c r="U26" s="216"/>
      <c r="V26" s="216"/>
      <c r="W26" s="216"/>
      <c r="X26" s="216"/>
      <c r="Y26" s="216"/>
      <c r="Z26" s="216"/>
      <c r="AA26" s="216"/>
      <c r="AB26" s="216"/>
      <c r="AC26" s="216"/>
    </row>
    <row r="27" spans="1:29" ht="15.95" customHeight="1">
      <c r="A27" s="246"/>
      <c r="F27" s="216"/>
      <c r="G27" s="216"/>
      <c r="H27" s="216"/>
      <c r="I27" s="216"/>
      <c r="J27" s="216"/>
      <c r="K27" s="216"/>
      <c r="L27" s="247"/>
      <c r="M27" s="216"/>
      <c r="N27" s="247"/>
      <c r="O27" s="216"/>
      <c r="P27" s="247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</row>
    <row r="28" spans="1:29" ht="15.95" customHeight="1">
      <c r="A28" s="205"/>
      <c r="F28" s="216"/>
      <c r="G28" s="216"/>
      <c r="H28" s="216"/>
      <c r="I28" s="216"/>
      <c r="J28" s="248"/>
      <c r="K28" s="248"/>
      <c r="L28" s="247"/>
      <c r="M28" s="216"/>
      <c r="N28" s="247"/>
      <c r="O28" s="216"/>
      <c r="P28" s="247"/>
      <c r="Q28" s="248" t="s">
        <v>301</v>
      </c>
      <c r="R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48"/>
    </row>
    <row r="29" spans="1:29" ht="15.95" customHeight="1">
      <c r="A29" s="381" t="s">
        <v>65</v>
      </c>
      <c r="B29" s="382"/>
      <c r="C29" s="382"/>
      <c r="D29" s="382"/>
      <c r="E29" s="383"/>
      <c r="F29" s="387" t="s">
        <v>283</v>
      </c>
      <c r="G29" s="396"/>
      <c r="H29" s="387" t="s">
        <v>284</v>
      </c>
      <c r="I29" s="396"/>
      <c r="J29" s="387" t="s">
        <v>285</v>
      </c>
      <c r="K29" s="396"/>
      <c r="L29" s="387" t="s">
        <v>286</v>
      </c>
      <c r="M29" s="396"/>
      <c r="N29" s="387" t="s">
        <v>287</v>
      </c>
      <c r="O29" s="396"/>
      <c r="P29" s="387" t="s">
        <v>288</v>
      </c>
      <c r="Q29" s="388"/>
      <c r="R29" s="273"/>
      <c r="S29" s="274"/>
      <c r="T29" s="250"/>
      <c r="U29" s="247"/>
      <c r="V29" s="250"/>
      <c r="W29" s="247"/>
      <c r="X29" s="250"/>
      <c r="Y29" s="247"/>
      <c r="Z29" s="250"/>
      <c r="AA29" s="247"/>
      <c r="AB29" s="250"/>
      <c r="AC29" s="247"/>
    </row>
    <row r="30" spans="1:29" ht="15.95" customHeight="1">
      <c r="A30" s="384"/>
      <c r="B30" s="385"/>
      <c r="C30" s="385"/>
      <c r="D30" s="385"/>
      <c r="E30" s="386"/>
      <c r="F30" s="275" t="str">
        <f t="shared" ref="F30:P30" si="16">$F$6</f>
        <v>30年度</v>
      </c>
      <c r="G30" s="276" t="str">
        <f t="shared" ref="G30:Q30" si="17">$G$6</f>
        <v>前年度（29年度）</v>
      </c>
      <c r="H30" s="275" t="str">
        <f t="shared" si="16"/>
        <v>30年度</v>
      </c>
      <c r="I30" s="276" t="str">
        <f t="shared" si="17"/>
        <v>前年度（29年度）</v>
      </c>
      <c r="J30" s="275" t="str">
        <f t="shared" si="16"/>
        <v>30年度</v>
      </c>
      <c r="K30" s="276" t="str">
        <f t="shared" si="17"/>
        <v>前年度（29年度）</v>
      </c>
      <c r="L30" s="275" t="str">
        <f t="shared" si="16"/>
        <v>30年度</v>
      </c>
      <c r="M30" s="276" t="str">
        <f t="shared" si="17"/>
        <v>前年度（29年度）</v>
      </c>
      <c r="N30" s="275" t="str">
        <f t="shared" si="16"/>
        <v>30年度</v>
      </c>
      <c r="O30" s="276" t="str">
        <f t="shared" si="17"/>
        <v>前年度（29年度）</v>
      </c>
      <c r="P30" s="275" t="str">
        <f t="shared" si="16"/>
        <v>30年度</v>
      </c>
      <c r="Q30" s="277" t="str">
        <f t="shared" si="17"/>
        <v>前年度（29年度）</v>
      </c>
      <c r="R30" s="273"/>
      <c r="S30" s="274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</row>
    <row r="31" spans="1:29" ht="15.95" customHeight="1">
      <c r="A31" s="366" t="s">
        <v>86</v>
      </c>
      <c r="B31" s="211" t="s">
        <v>46</v>
      </c>
      <c r="C31" s="212"/>
      <c r="D31" s="212"/>
      <c r="E31" s="252" t="s">
        <v>37</v>
      </c>
      <c r="F31" s="197">
        <v>112</v>
      </c>
      <c r="G31" s="278">
        <v>109</v>
      </c>
      <c r="H31" s="197">
        <v>2383</v>
      </c>
      <c r="I31" s="278">
        <v>2018</v>
      </c>
      <c r="J31" s="197">
        <v>2246</v>
      </c>
      <c r="K31" s="278">
        <v>2256</v>
      </c>
      <c r="L31" s="197">
        <v>453</v>
      </c>
      <c r="M31" s="278">
        <v>487</v>
      </c>
      <c r="N31" s="197">
        <v>1415</v>
      </c>
      <c r="O31" s="278">
        <v>1307</v>
      </c>
      <c r="P31" s="197">
        <v>2480</v>
      </c>
      <c r="Q31" s="278">
        <v>1599.8</v>
      </c>
      <c r="R31" s="273"/>
      <c r="S31" s="274"/>
      <c r="T31" s="163"/>
      <c r="U31" s="163"/>
      <c r="V31" s="163"/>
      <c r="W31" s="163"/>
      <c r="X31" s="254"/>
      <c r="Y31" s="254"/>
      <c r="Z31" s="163"/>
      <c r="AA31" s="163"/>
      <c r="AB31" s="254"/>
      <c r="AC31" s="254"/>
    </row>
    <row r="32" spans="1:29" ht="15.95" customHeight="1">
      <c r="A32" s="389"/>
      <c r="B32" s="203"/>
      <c r="C32" s="226" t="s">
        <v>66</v>
      </c>
      <c r="D32" s="227"/>
      <c r="E32" s="255"/>
      <c r="F32" s="198">
        <v>49</v>
      </c>
      <c r="G32" s="279">
        <v>38</v>
      </c>
      <c r="H32" s="198">
        <v>2139</v>
      </c>
      <c r="I32" s="279">
        <v>1943</v>
      </c>
      <c r="J32" s="198">
        <v>260</v>
      </c>
      <c r="K32" s="279">
        <v>277</v>
      </c>
      <c r="L32" s="198">
        <v>394</v>
      </c>
      <c r="M32" s="279">
        <v>405</v>
      </c>
      <c r="N32" s="198">
        <v>1313</v>
      </c>
      <c r="O32" s="279">
        <v>1294</v>
      </c>
      <c r="P32" s="198">
        <v>2</v>
      </c>
      <c r="Q32" s="279">
        <v>0</v>
      </c>
      <c r="R32" s="273"/>
      <c r="S32" s="274"/>
      <c r="T32" s="163"/>
      <c r="U32" s="163"/>
      <c r="V32" s="163"/>
      <c r="W32" s="163"/>
      <c r="X32" s="254"/>
      <c r="Y32" s="254"/>
      <c r="Z32" s="163"/>
      <c r="AA32" s="163"/>
      <c r="AB32" s="254"/>
      <c r="AC32" s="254"/>
    </row>
    <row r="33" spans="1:29" ht="15.95" customHeight="1">
      <c r="A33" s="389"/>
      <c r="B33" s="203"/>
      <c r="C33" s="256"/>
      <c r="D33" s="217" t="s">
        <v>67</v>
      </c>
      <c r="E33" s="257"/>
      <c r="F33" s="190">
        <v>27</v>
      </c>
      <c r="G33" s="150">
        <v>18</v>
      </c>
      <c r="H33" s="190">
        <v>1395</v>
      </c>
      <c r="I33" s="150">
        <v>1365</v>
      </c>
      <c r="J33" s="190">
        <v>197</v>
      </c>
      <c r="K33" s="150">
        <v>198</v>
      </c>
      <c r="L33" s="190">
        <v>389</v>
      </c>
      <c r="M33" s="150">
        <v>398</v>
      </c>
      <c r="N33" s="190">
        <v>1284</v>
      </c>
      <c r="O33" s="150">
        <v>1261</v>
      </c>
      <c r="P33" s="190">
        <v>2</v>
      </c>
      <c r="Q33" s="150">
        <v>0</v>
      </c>
      <c r="R33" s="273"/>
      <c r="S33" s="274"/>
      <c r="T33" s="163"/>
      <c r="U33" s="163"/>
      <c r="V33" s="163"/>
      <c r="W33" s="163"/>
      <c r="X33" s="254"/>
      <c r="Y33" s="254"/>
      <c r="Z33" s="163"/>
      <c r="AA33" s="163"/>
      <c r="AB33" s="254"/>
      <c r="AC33" s="254"/>
    </row>
    <row r="34" spans="1:29" ht="15.95" customHeight="1">
      <c r="A34" s="389"/>
      <c r="B34" s="220"/>
      <c r="C34" s="258" t="s">
        <v>68</v>
      </c>
      <c r="D34" s="222"/>
      <c r="E34" s="259"/>
      <c r="F34" s="191">
        <v>5</v>
      </c>
      <c r="G34" s="280">
        <v>5</v>
      </c>
      <c r="H34" s="191">
        <v>243</v>
      </c>
      <c r="I34" s="280">
        <v>75</v>
      </c>
      <c r="J34" s="191">
        <v>1986</v>
      </c>
      <c r="K34" s="281">
        <v>1979</v>
      </c>
      <c r="L34" s="191">
        <v>59</v>
      </c>
      <c r="M34" s="280">
        <v>82</v>
      </c>
      <c r="N34" s="191">
        <v>102</v>
      </c>
      <c r="O34" s="281">
        <v>13</v>
      </c>
      <c r="P34" s="191">
        <v>2478</v>
      </c>
      <c r="Q34" s="280">
        <v>1599.8</v>
      </c>
      <c r="R34" s="273"/>
      <c r="S34" s="274"/>
      <c r="T34" s="163"/>
      <c r="U34" s="163"/>
      <c r="V34" s="163"/>
      <c r="W34" s="163"/>
      <c r="X34" s="254"/>
      <c r="Y34" s="254"/>
      <c r="Z34" s="163"/>
      <c r="AA34" s="163"/>
      <c r="AB34" s="254"/>
      <c r="AC34" s="254"/>
    </row>
    <row r="35" spans="1:29" ht="15.95" customHeight="1">
      <c r="A35" s="389"/>
      <c r="B35" s="221" t="s">
        <v>49</v>
      </c>
      <c r="C35" s="236"/>
      <c r="D35" s="236"/>
      <c r="E35" s="252" t="s">
        <v>38</v>
      </c>
      <c r="F35" s="197">
        <v>35</v>
      </c>
      <c r="G35" s="282">
        <v>51</v>
      </c>
      <c r="H35" s="197">
        <v>2110</v>
      </c>
      <c r="I35" s="282">
        <v>2105</v>
      </c>
      <c r="J35" s="197">
        <v>2286</v>
      </c>
      <c r="K35" s="282">
        <v>2245</v>
      </c>
      <c r="L35" s="197">
        <v>475</v>
      </c>
      <c r="M35" s="282">
        <v>483</v>
      </c>
      <c r="N35" s="197">
        <v>1197</v>
      </c>
      <c r="O35" s="282">
        <v>1160</v>
      </c>
      <c r="P35" s="197">
        <v>1</v>
      </c>
      <c r="Q35" s="282">
        <v>8.1</v>
      </c>
      <c r="R35" s="273"/>
      <c r="S35" s="274"/>
      <c r="T35" s="163"/>
      <c r="U35" s="163"/>
      <c r="V35" s="163"/>
      <c r="W35" s="163"/>
      <c r="X35" s="163"/>
      <c r="Y35" s="163"/>
      <c r="Z35" s="163"/>
      <c r="AA35" s="163"/>
      <c r="AB35" s="254"/>
      <c r="AC35" s="254"/>
    </row>
    <row r="36" spans="1:29" ht="15.95" customHeight="1">
      <c r="A36" s="389"/>
      <c r="B36" s="203"/>
      <c r="C36" s="217" t="s">
        <v>69</v>
      </c>
      <c r="D36" s="149"/>
      <c r="E36" s="257"/>
      <c r="F36" s="190">
        <v>35</v>
      </c>
      <c r="G36" s="150">
        <v>51</v>
      </c>
      <c r="H36" s="190">
        <v>2079</v>
      </c>
      <c r="I36" s="150">
        <v>2048</v>
      </c>
      <c r="J36" s="190">
        <v>2196</v>
      </c>
      <c r="K36" s="150">
        <v>2144</v>
      </c>
      <c r="L36" s="190">
        <v>451</v>
      </c>
      <c r="M36" s="150">
        <v>443</v>
      </c>
      <c r="N36" s="190">
        <v>1113</v>
      </c>
      <c r="O36" s="150">
        <v>1047</v>
      </c>
      <c r="P36" s="190">
        <v>8.6999999999999994E-2</v>
      </c>
      <c r="Q36" s="150">
        <v>0</v>
      </c>
      <c r="R36" s="273"/>
      <c r="S36" s="274"/>
      <c r="T36" s="163"/>
      <c r="U36" s="163"/>
      <c r="V36" s="163"/>
      <c r="W36" s="163"/>
      <c r="X36" s="163"/>
      <c r="Y36" s="163"/>
      <c r="Z36" s="163"/>
      <c r="AA36" s="163"/>
      <c r="AB36" s="254"/>
      <c r="AC36" s="254"/>
    </row>
    <row r="37" spans="1:29" ht="15.95" customHeight="1">
      <c r="A37" s="389"/>
      <c r="B37" s="220"/>
      <c r="C37" s="217" t="s">
        <v>70</v>
      </c>
      <c r="D37" s="149"/>
      <c r="E37" s="257"/>
      <c r="F37" s="190">
        <v>0</v>
      </c>
      <c r="G37" s="150">
        <v>0</v>
      </c>
      <c r="H37" s="190">
        <v>31</v>
      </c>
      <c r="I37" s="150">
        <v>56</v>
      </c>
      <c r="J37" s="190">
        <v>90</v>
      </c>
      <c r="K37" s="150">
        <v>101</v>
      </c>
      <c r="L37" s="190">
        <v>23</v>
      </c>
      <c r="M37" s="150">
        <v>40</v>
      </c>
      <c r="N37" s="190">
        <v>84</v>
      </c>
      <c r="O37" s="150">
        <v>113</v>
      </c>
      <c r="P37" s="190">
        <v>0.11899999999999999</v>
      </c>
      <c r="Q37" s="150">
        <v>8.1</v>
      </c>
      <c r="R37" s="273"/>
      <c r="S37" s="274"/>
      <c r="T37" s="163"/>
      <c r="U37" s="163"/>
      <c r="V37" s="254"/>
      <c r="W37" s="254"/>
      <c r="X37" s="163"/>
      <c r="Y37" s="163"/>
      <c r="Z37" s="163"/>
      <c r="AA37" s="163"/>
      <c r="AB37" s="254"/>
      <c r="AC37" s="254"/>
    </row>
    <row r="38" spans="1:29" ht="15.95" customHeight="1">
      <c r="A38" s="390"/>
      <c r="B38" s="261" t="s">
        <v>71</v>
      </c>
      <c r="C38" s="262"/>
      <c r="D38" s="262"/>
      <c r="E38" s="263" t="s">
        <v>302</v>
      </c>
      <c r="F38" s="200">
        <f t="shared" ref="F38" si="18">F31-F35</f>
        <v>77</v>
      </c>
      <c r="G38" s="283">
        <f>G31-G35</f>
        <v>58</v>
      </c>
      <c r="H38" s="200">
        <f t="shared" ref="H38:Q38" si="19">H31-H35</f>
        <v>273</v>
      </c>
      <c r="I38" s="283">
        <f t="shared" si="19"/>
        <v>-87</v>
      </c>
      <c r="J38" s="200">
        <f t="shared" si="19"/>
        <v>-40</v>
      </c>
      <c r="K38" s="283">
        <f t="shared" si="19"/>
        <v>11</v>
      </c>
      <c r="L38" s="200">
        <f t="shared" si="19"/>
        <v>-22</v>
      </c>
      <c r="M38" s="283">
        <f>M31-M35</f>
        <v>4</v>
      </c>
      <c r="N38" s="200">
        <f t="shared" ref="N38" si="20">N31-N35</f>
        <v>218</v>
      </c>
      <c r="O38" s="283">
        <f>O31-O35</f>
        <v>147</v>
      </c>
      <c r="P38" s="200">
        <f t="shared" si="19"/>
        <v>2479</v>
      </c>
      <c r="Q38" s="283">
        <f t="shared" si="19"/>
        <v>1591.7</v>
      </c>
      <c r="R38" s="273"/>
      <c r="S38" s="274"/>
      <c r="T38" s="163"/>
      <c r="U38" s="163"/>
      <c r="V38" s="163"/>
      <c r="W38" s="163"/>
      <c r="X38" s="163"/>
      <c r="Y38" s="163"/>
      <c r="Z38" s="163"/>
      <c r="AA38" s="163"/>
      <c r="AB38" s="254"/>
      <c r="AC38" s="254"/>
    </row>
    <row r="39" spans="1:29" ht="15.95" customHeight="1">
      <c r="A39" s="366" t="s">
        <v>87</v>
      </c>
      <c r="B39" s="221" t="s">
        <v>72</v>
      </c>
      <c r="C39" s="236"/>
      <c r="D39" s="236"/>
      <c r="E39" s="252" t="s">
        <v>40</v>
      </c>
      <c r="F39" s="197">
        <v>0</v>
      </c>
      <c r="G39" s="282">
        <v>0</v>
      </c>
      <c r="H39" s="197">
        <v>968</v>
      </c>
      <c r="I39" s="282">
        <v>1469</v>
      </c>
      <c r="J39" s="197">
        <v>1427</v>
      </c>
      <c r="K39" s="282">
        <v>1471</v>
      </c>
      <c r="L39" s="197">
        <v>409</v>
      </c>
      <c r="M39" s="282">
        <v>792</v>
      </c>
      <c r="N39" s="197">
        <v>11914</v>
      </c>
      <c r="O39" s="282">
        <v>3994</v>
      </c>
      <c r="P39" s="197">
        <v>6327</v>
      </c>
      <c r="Q39" s="282">
        <v>6102.9</v>
      </c>
      <c r="R39" s="273"/>
      <c r="S39" s="274"/>
      <c r="T39" s="163"/>
      <c r="U39" s="163"/>
      <c r="V39" s="163"/>
      <c r="W39" s="163"/>
      <c r="X39" s="254"/>
      <c r="Y39" s="254"/>
      <c r="Z39" s="254"/>
      <c r="AA39" s="254"/>
      <c r="AB39" s="163"/>
      <c r="AC39" s="163"/>
    </row>
    <row r="40" spans="1:29" ht="15.95" customHeight="1">
      <c r="A40" s="391"/>
      <c r="B40" s="220"/>
      <c r="C40" s="217" t="s">
        <v>73</v>
      </c>
      <c r="D40" s="149"/>
      <c r="E40" s="257"/>
      <c r="F40" s="202">
        <v>0</v>
      </c>
      <c r="G40" s="281">
        <v>0</v>
      </c>
      <c r="H40" s="202">
        <v>236</v>
      </c>
      <c r="I40" s="281">
        <v>1188</v>
      </c>
      <c r="J40" s="202">
        <v>121</v>
      </c>
      <c r="K40" s="150">
        <v>39</v>
      </c>
      <c r="L40" s="202">
        <v>0</v>
      </c>
      <c r="M40" s="281">
        <v>286</v>
      </c>
      <c r="N40" s="202">
        <v>8914</v>
      </c>
      <c r="O40" s="150">
        <v>3992</v>
      </c>
      <c r="P40" s="202">
        <v>0</v>
      </c>
      <c r="Q40" s="150">
        <v>0</v>
      </c>
      <c r="R40" s="273"/>
      <c r="S40" s="274"/>
      <c r="T40" s="254"/>
      <c r="U40" s="254"/>
      <c r="V40" s="254"/>
      <c r="W40" s="254"/>
      <c r="X40" s="254"/>
      <c r="Y40" s="254"/>
      <c r="Z40" s="254"/>
      <c r="AA40" s="254"/>
      <c r="AB40" s="163"/>
      <c r="AC40" s="163"/>
    </row>
    <row r="41" spans="1:29" ht="15.95" customHeight="1">
      <c r="A41" s="391"/>
      <c r="B41" s="221" t="s">
        <v>60</v>
      </c>
      <c r="C41" s="236"/>
      <c r="D41" s="236"/>
      <c r="E41" s="252" t="s">
        <v>41</v>
      </c>
      <c r="F41" s="197">
        <v>0</v>
      </c>
      <c r="G41" s="282">
        <v>0</v>
      </c>
      <c r="H41" s="197">
        <v>1394</v>
      </c>
      <c r="I41" s="282">
        <v>1704</v>
      </c>
      <c r="J41" s="197">
        <v>1427</v>
      </c>
      <c r="K41" s="282">
        <v>1507</v>
      </c>
      <c r="L41" s="197">
        <v>358</v>
      </c>
      <c r="M41" s="282">
        <v>740</v>
      </c>
      <c r="N41" s="197">
        <v>11914</v>
      </c>
      <c r="O41" s="282">
        <v>3994</v>
      </c>
      <c r="P41" s="197">
        <v>6327</v>
      </c>
      <c r="Q41" s="282">
        <v>6102.9</v>
      </c>
      <c r="R41" s="273"/>
      <c r="S41" s="274"/>
      <c r="T41" s="163"/>
      <c r="U41" s="163"/>
      <c r="V41" s="163"/>
      <c r="W41" s="163"/>
      <c r="X41" s="254"/>
      <c r="Y41" s="254"/>
      <c r="Z41" s="163"/>
      <c r="AA41" s="163"/>
      <c r="AB41" s="163"/>
      <c r="AC41" s="163"/>
    </row>
    <row r="42" spans="1:29" ht="15.95" customHeight="1">
      <c r="A42" s="391"/>
      <c r="B42" s="220"/>
      <c r="C42" s="217" t="s">
        <v>74</v>
      </c>
      <c r="D42" s="149"/>
      <c r="E42" s="257"/>
      <c r="F42" s="190">
        <v>0</v>
      </c>
      <c r="G42" s="150">
        <v>0</v>
      </c>
      <c r="H42" s="190">
        <v>247</v>
      </c>
      <c r="I42" s="150">
        <v>305</v>
      </c>
      <c r="J42" s="190">
        <v>432</v>
      </c>
      <c r="K42" s="281">
        <v>425</v>
      </c>
      <c r="L42" s="190">
        <v>358</v>
      </c>
      <c r="M42" s="150">
        <v>740</v>
      </c>
      <c r="N42" s="190">
        <v>3000</v>
      </c>
      <c r="O42" s="281">
        <v>0</v>
      </c>
      <c r="P42" s="190">
        <v>6327</v>
      </c>
      <c r="Q42" s="150">
        <v>6100</v>
      </c>
      <c r="R42" s="273"/>
      <c r="S42" s="274"/>
      <c r="T42" s="163"/>
      <c r="U42" s="163"/>
      <c r="V42" s="254"/>
      <c r="W42" s="163"/>
      <c r="X42" s="254"/>
      <c r="Y42" s="254"/>
      <c r="Z42" s="163"/>
      <c r="AA42" s="163"/>
      <c r="AB42" s="254"/>
      <c r="AC42" s="254"/>
    </row>
    <row r="43" spans="1:29" ht="15.95" customHeight="1">
      <c r="A43" s="392"/>
      <c r="B43" s="233" t="s">
        <v>71</v>
      </c>
      <c r="C43" s="205"/>
      <c r="D43" s="205"/>
      <c r="E43" s="263" t="s">
        <v>303</v>
      </c>
      <c r="F43" s="284">
        <f t="shared" ref="F43" si="21">F39-F41</f>
        <v>0</v>
      </c>
      <c r="G43" s="285">
        <f>G39-G41</f>
        <v>0</v>
      </c>
      <c r="H43" s="284">
        <f t="shared" ref="H43:Q43" si="22">H39-H41</f>
        <v>-426</v>
      </c>
      <c r="I43" s="285">
        <f t="shared" si="22"/>
        <v>-235</v>
      </c>
      <c r="J43" s="284">
        <f t="shared" si="22"/>
        <v>0</v>
      </c>
      <c r="K43" s="285">
        <f t="shared" si="22"/>
        <v>-36</v>
      </c>
      <c r="L43" s="284">
        <f t="shared" si="22"/>
        <v>51</v>
      </c>
      <c r="M43" s="285">
        <f t="shared" si="22"/>
        <v>52</v>
      </c>
      <c r="N43" s="284">
        <f t="shared" si="22"/>
        <v>0</v>
      </c>
      <c r="O43" s="285">
        <f t="shared" si="22"/>
        <v>0</v>
      </c>
      <c r="P43" s="284">
        <f t="shared" si="22"/>
        <v>0</v>
      </c>
      <c r="Q43" s="285">
        <f t="shared" si="22"/>
        <v>0</v>
      </c>
      <c r="R43" s="273"/>
      <c r="S43" s="274"/>
      <c r="T43" s="254"/>
      <c r="U43" s="254"/>
      <c r="V43" s="163"/>
      <c r="W43" s="163"/>
      <c r="X43" s="254"/>
      <c r="Y43" s="254"/>
      <c r="Z43" s="163"/>
      <c r="AA43" s="163"/>
      <c r="AB43" s="163"/>
      <c r="AC43" s="163"/>
    </row>
    <row r="44" spans="1:29" ht="15.95" customHeight="1">
      <c r="A44" s="393" t="s">
        <v>79</v>
      </c>
      <c r="B44" s="264" t="s">
        <v>75</v>
      </c>
      <c r="C44" s="265"/>
      <c r="D44" s="265"/>
      <c r="E44" s="266" t="s">
        <v>304</v>
      </c>
      <c r="F44" s="286">
        <f t="shared" ref="F44" si="23">F38+F43</f>
        <v>77</v>
      </c>
      <c r="G44" s="287">
        <f>G38+G43</f>
        <v>58</v>
      </c>
      <c r="H44" s="286">
        <f t="shared" ref="H44:Q44" si="24">H38+H43</f>
        <v>-153</v>
      </c>
      <c r="I44" s="287">
        <f t="shared" si="24"/>
        <v>-322</v>
      </c>
      <c r="J44" s="286">
        <f t="shared" si="24"/>
        <v>-40</v>
      </c>
      <c r="K44" s="287">
        <f t="shared" si="24"/>
        <v>-25</v>
      </c>
      <c r="L44" s="286">
        <f t="shared" si="24"/>
        <v>29</v>
      </c>
      <c r="M44" s="287">
        <f t="shared" si="24"/>
        <v>56</v>
      </c>
      <c r="N44" s="286">
        <f t="shared" si="24"/>
        <v>218</v>
      </c>
      <c r="O44" s="287">
        <f t="shared" si="24"/>
        <v>147</v>
      </c>
      <c r="P44" s="286">
        <f t="shared" si="24"/>
        <v>2479</v>
      </c>
      <c r="Q44" s="287">
        <f t="shared" si="24"/>
        <v>1591.7</v>
      </c>
      <c r="R44" s="273"/>
      <c r="S44" s="274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</row>
    <row r="45" spans="1:29" ht="15.95" customHeight="1">
      <c r="A45" s="394"/>
      <c r="B45" s="148" t="s">
        <v>76</v>
      </c>
      <c r="C45" s="149"/>
      <c r="D45" s="149"/>
      <c r="E45" s="149"/>
      <c r="F45" s="202">
        <v>0</v>
      </c>
      <c r="G45" s="281">
        <v>0</v>
      </c>
      <c r="H45" s="202">
        <v>9</v>
      </c>
      <c r="I45" s="281">
        <v>14</v>
      </c>
      <c r="J45" s="202">
        <v>0</v>
      </c>
      <c r="K45" s="281">
        <v>0</v>
      </c>
      <c r="L45" s="202">
        <v>52</v>
      </c>
      <c r="M45" s="281">
        <v>52</v>
      </c>
      <c r="N45" s="202">
        <v>0</v>
      </c>
      <c r="O45" s="281">
        <v>0</v>
      </c>
      <c r="P45" s="202">
        <v>2479</v>
      </c>
      <c r="Q45" s="281">
        <v>1592</v>
      </c>
      <c r="R45" s="273"/>
      <c r="S45" s="27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</row>
    <row r="46" spans="1:29" ht="15.95" customHeight="1">
      <c r="A46" s="394"/>
      <c r="B46" s="148" t="s">
        <v>77</v>
      </c>
      <c r="C46" s="149"/>
      <c r="D46" s="149"/>
      <c r="E46" s="149"/>
      <c r="F46" s="190">
        <v>77</v>
      </c>
      <c r="G46" s="150">
        <v>58</v>
      </c>
      <c r="H46" s="190">
        <v>454</v>
      </c>
      <c r="I46" s="150">
        <v>618</v>
      </c>
      <c r="J46" s="190">
        <v>0</v>
      </c>
      <c r="K46" s="150">
        <v>0</v>
      </c>
      <c r="L46" s="190">
        <v>182</v>
      </c>
      <c r="M46" s="150">
        <v>0</v>
      </c>
      <c r="N46" s="190">
        <v>2439</v>
      </c>
      <c r="O46" s="150">
        <v>2359</v>
      </c>
      <c r="P46" s="190">
        <v>0</v>
      </c>
      <c r="Q46" s="150">
        <v>0</v>
      </c>
      <c r="R46" s="273"/>
      <c r="S46" s="274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</row>
    <row r="47" spans="1:29" ht="15.95" customHeight="1">
      <c r="A47" s="395"/>
      <c r="B47" s="233" t="s">
        <v>78</v>
      </c>
      <c r="C47" s="205"/>
      <c r="D47" s="205"/>
      <c r="E47" s="205"/>
      <c r="F47" s="200">
        <v>77</v>
      </c>
      <c r="G47" s="283">
        <v>58</v>
      </c>
      <c r="H47" s="200">
        <v>454</v>
      </c>
      <c r="I47" s="283">
        <v>618</v>
      </c>
      <c r="J47" s="200">
        <v>0</v>
      </c>
      <c r="K47" s="283">
        <v>0</v>
      </c>
      <c r="L47" s="200">
        <v>182</v>
      </c>
      <c r="M47" s="283">
        <v>0</v>
      </c>
      <c r="N47" s="200">
        <v>2439</v>
      </c>
      <c r="O47" s="283">
        <v>2358</v>
      </c>
      <c r="P47" s="200">
        <v>0</v>
      </c>
      <c r="Q47" s="283">
        <v>0</v>
      </c>
      <c r="R47" s="273"/>
      <c r="S47" s="274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</row>
    <row r="48" spans="1:29" ht="15.95" customHeight="1">
      <c r="A48" s="246" t="s">
        <v>305</v>
      </c>
      <c r="S48" s="203"/>
    </row>
    <row r="49" spans="1:19" ht="15.95" customHeight="1">
      <c r="A49" s="246"/>
      <c r="S49" s="203"/>
    </row>
  </sheetData>
  <mergeCells count="35">
    <mergeCell ref="A31:A38"/>
    <mergeCell ref="A39:A43"/>
    <mergeCell ref="A44:A47"/>
    <mergeCell ref="Q24:Q25"/>
    <mergeCell ref="R24:R25"/>
    <mergeCell ref="S24:S25"/>
    <mergeCell ref="A29:E30"/>
    <mergeCell ref="F29:G29"/>
    <mergeCell ref="H29:I29"/>
    <mergeCell ref="J29:K29"/>
    <mergeCell ref="L29:M29"/>
    <mergeCell ref="N29:O29"/>
    <mergeCell ref="P29:Q29"/>
    <mergeCell ref="K24:K25"/>
    <mergeCell ref="L24:L25"/>
    <mergeCell ref="M24:M25"/>
    <mergeCell ref="N24:N25"/>
    <mergeCell ref="O24:O25"/>
    <mergeCell ref="P24:P25"/>
    <mergeCell ref="P5:Q5"/>
    <mergeCell ref="R5:S5"/>
    <mergeCell ref="A7:A17"/>
    <mergeCell ref="A18:A26"/>
    <mergeCell ref="E24:E25"/>
    <mergeCell ref="F24:F25"/>
    <mergeCell ref="G24:G25"/>
    <mergeCell ref="H24:H25"/>
    <mergeCell ref="I24:I25"/>
    <mergeCell ref="J24:J25"/>
    <mergeCell ref="A5:E6"/>
    <mergeCell ref="F5:G5"/>
    <mergeCell ref="H5:I5"/>
    <mergeCell ref="J5:K5"/>
    <mergeCell ref="L5:M5"/>
    <mergeCell ref="N5:O5"/>
  </mergeCells>
  <phoneticPr fontId="17"/>
  <printOptions horizontalCentered="1"/>
  <pageMargins left="0.78740157480314965" right="0.35433070866141736" top="0.27559055118110237" bottom="0.23622047244094491" header="0.19685039370078741" footer="0.19685039370078741"/>
  <pageSetup paperSize="9" scale="59" firstPageNumber="3" fitToHeight="0" orientation="landscape" useFirstPageNumber="1" horizontalDpi="300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BreakPreview" zoomScale="70" zoomScaleNormal="100" zoomScaleSheetLayoutView="70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J36" sqref="J36:K36"/>
    </sheetView>
  </sheetViews>
  <sheetFormatPr defaultRowHeight="13.5"/>
  <cols>
    <col min="1" max="2" width="3.625" style="151" customWidth="1"/>
    <col min="3" max="3" width="21.375" style="151" customWidth="1"/>
    <col min="4" max="4" width="20" style="151" customWidth="1"/>
    <col min="5" max="20" width="12.625" style="151" customWidth="1"/>
    <col min="21" max="16384" width="9" style="151"/>
  </cols>
  <sheetData>
    <row r="1" spans="1:20" ht="33.950000000000003" customHeight="1">
      <c r="A1" s="296" t="s">
        <v>0</v>
      </c>
      <c r="B1" s="296"/>
      <c r="C1" s="297" t="s">
        <v>314</v>
      </c>
      <c r="D1" s="298"/>
    </row>
    <row r="3" spans="1:20" ht="15" customHeight="1">
      <c r="A3" s="204" t="s">
        <v>193</v>
      </c>
      <c r="B3" s="204"/>
      <c r="C3" s="204"/>
      <c r="D3" s="204"/>
      <c r="E3" s="204"/>
      <c r="F3" s="204"/>
      <c r="I3" s="204"/>
      <c r="J3" s="204"/>
      <c r="O3" s="204"/>
      <c r="P3" s="204"/>
    </row>
    <row r="4" spans="1:20" ht="15" customHeight="1">
      <c r="A4" s="204"/>
      <c r="B4" s="204"/>
      <c r="C4" s="204"/>
      <c r="D4" s="204"/>
      <c r="E4" s="204"/>
      <c r="F4" s="204"/>
      <c r="I4" s="204"/>
      <c r="J4" s="204"/>
      <c r="O4" s="204"/>
      <c r="P4" s="204"/>
    </row>
    <row r="5" spans="1:20" ht="15" customHeight="1">
      <c r="A5" s="299"/>
      <c r="B5" s="299" t="s">
        <v>267</v>
      </c>
      <c r="C5" s="299"/>
      <c r="D5" s="299"/>
      <c r="H5" s="206"/>
      <c r="L5" s="206"/>
      <c r="N5" s="206"/>
      <c r="R5" s="206"/>
      <c r="T5" s="206" t="s">
        <v>194</v>
      </c>
    </row>
    <row r="6" spans="1:20" ht="15" customHeight="1">
      <c r="A6" s="300"/>
      <c r="B6" s="301"/>
      <c r="C6" s="301"/>
      <c r="D6" s="301"/>
      <c r="E6" s="400" t="s">
        <v>306</v>
      </c>
      <c r="F6" s="401"/>
      <c r="G6" s="400" t="s">
        <v>307</v>
      </c>
      <c r="H6" s="401"/>
      <c r="I6" s="288" t="s">
        <v>308</v>
      </c>
      <c r="J6" s="289"/>
      <c r="K6" s="400" t="s">
        <v>309</v>
      </c>
      <c r="L6" s="401"/>
      <c r="M6" s="400" t="s">
        <v>310</v>
      </c>
      <c r="N6" s="401"/>
      <c r="O6" s="400" t="s">
        <v>311</v>
      </c>
      <c r="P6" s="401"/>
      <c r="Q6" s="400" t="s">
        <v>312</v>
      </c>
      <c r="R6" s="401"/>
      <c r="S6" s="400" t="s">
        <v>313</v>
      </c>
      <c r="T6" s="401"/>
    </row>
    <row r="7" spans="1:20" ht="15" customHeight="1">
      <c r="A7" s="302"/>
      <c r="B7" s="303"/>
      <c r="C7" s="303"/>
      <c r="D7" s="303"/>
      <c r="E7" s="304" t="s">
        <v>266</v>
      </c>
      <c r="F7" s="305" t="s">
        <v>1</v>
      </c>
      <c r="G7" s="304" t="s">
        <v>266</v>
      </c>
      <c r="H7" s="305" t="s">
        <v>1</v>
      </c>
      <c r="I7" s="304" t="s">
        <v>266</v>
      </c>
      <c r="J7" s="305" t="s">
        <v>1</v>
      </c>
      <c r="K7" s="304" t="s">
        <v>266</v>
      </c>
      <c r="L7" s="305" t="s">
        <v>1</v>
      </c>
      <c r="M7" s="304" t="s">
        <v>266</v>
      </c>
      <c r="N7" s="306" t="s">
        <v>1</v>
      </c>
      <c r="O7" s="304" t="s">
        <v>266</v>
      </c>
      <c r="P7" s="305" t="s">
        <v>1</v>
      </c>
      <c r="Q7" s="304" t="s">
        <v>266</v>
      </c>
      <c r="R7" s="305" t="s">
        <v>1</v>
      </c>
      <c r="S7" s="304" t="s">
        <v>266</v>
      </c>
      <c r="T7" s="306" t="s">
        <v>1</v>
      </c>
    </row>
    <row r="8" spans="1:20" ht="18" customHeight="1">
      <c r="A8" s="397" t="s">
        <v>195</v>
      </c>
      <c r="B8" s="307" t="s">
        <v>196</v>
      </c>
      <c r="C8" s="308"/>
      <c r="D8" s="308"/>
      <c r="E8" s="290">
        <v>1</v>
      </c>
      <c r="F8" s="309">
        <v>1</v>
      </c>
      <c r="G8" s="290">
        <v>53</v>
      </c>
      <c r="H8" s="309">
        <v>53</v>
      </c>
      <c r="I8" s="290">
        <v>133</v>
      </c>
      <c r="J8" s="309">
        <v>133</v>
      </c>
      <c r="K8" s="290">
        <v>43</v>
      </c>
      <c r="L8" s="309">
        <v>43</v>
      </c>
      <c r="M8" s="290">
        <v>15</v>
      </c>
      <c r="N8" s="309">
        <v>15</v>
      </c>
      <c r="O8" s="290">
        <v>1</v>
      </c>
      <c r="P8" s="309">
        <v>1</v>
      </c>
      <c r="Q8" s="290">
        <v>4</v>
      </c>
      <c r="R8" s="309">
        <v>4</v>
      </c>
      <c r="S8" s="290">
        <v>1</v>
      </c>
      <c r="T8" s="309">
        <v>1</v>
      </c>
    </row>
    <row r="9" spans="1:20" ht="18" customHeight="1">
      <c r="A9" s="398"/>
      <c r="B9" s="397" t="s">
        <v>197</v>
      </c>
      <c r="C9" s="310" t="s">
        <v>198</v>
      </c>
      <c r="D9" s="311"/>
      <c r="E9" s="291">
        <v>10</v>
      </c>
      <c r="F9" s="312">
        <v>10</v>
      </c>
      <c r="G9" s="326">
        <v>3000</v>
      </c>
      <c r="H9" s="327">
        <v>3000</v>
      </c>
      <c r="I9" s="326">
        <v>50719</v>
      </c>
      <c r="J9" s="327">
        <v>50719</v>
      </c>
      <c r="K9" s="326">
        <v>10100</v>
      </c>
      <c r="L9" s="327">
        <v>10100</v>
      </c>
      <c r="M9" s="291">
        <v>4000</v>
      </c>
      <c r="N9" s="312">
        <v>4000</v>
      </c>
      <c r="O9" s="291">
        <v>90</v>
      </c>
      <c r="P9" s="312">
        <v>90</v>
      </c>
      <c r="Q9" s="291">
        <v>28308</v>
      </c>
      <c r="R9" s="312">
        <v>28308</v>
      </c>
      <c r="S9" s="291">
        <v>100</v>
      </c>
      <c r="T9" s="312">
        <v>100</v>
      </c>
    </row>
    <row r="10" spans="1:20" ht="18" customHeight="1">
      <c r="A10" s="398"/>
      <c r="B10" s="398"/>
      <c r="C10" s="148" t="s">
        <v>199</v>
      </c>
      <c r="D10" s="149"/>
      <c r="E10" s="292">
        <v>10</v>
      </c>
      <c r="F10" s="313">
        <v>10</v>
      </c>
      <c r="G10" s="328">
        <v>1550</v>
      </c>
      <c r="H10" s="329">
        <v>1550</v>
      </c>
      <c r="I10" s="328">
        <v>32197</v>
      </c>
      <c r="J10" s="329">
        <v>32197</v>
      </c>
      <c r="K10" s="328">
        <v>6400</v>
      </c>
      <c r="L10" s="329">
        <v>6400</v>
      </c>
      <c r="M10" s="292">
        <v>2040</v>
      </c>
      <c r="N10" s="313">
        <v>2040</v>
      </c>
      <c r="O10" s="292">
        <v>90</v>
      </c>
      <c r="P10" s="313">
        <v>90</v>
      </c>
      <c r="Q10" s="292">
        <v>28292</v>
      </c>
      <c r="R10" s="313">
        <v>28292</v>
      </c>
      <c r="S10" s="292">
        <v>100</v>
      </c>
      <c r="T10" s="313">
        <v>100</v>
      </c>
    </row>
    <row r="11" spans="1:20" ht="18" customHeight="1">
      <c r="A11" s="398"/>
      <c r="B11" s="398"/>
      <c r="C11" s="148" t="s">
        <v>200</v>
      </c>
      <c r="D11" s="149"/>
      <c r="E11" s="292">
        <v>0</v>
      </c>
      <c r="F11" s="313">
        <v>0</v>
      </c>
      <c r="G11" s="328">
        <v>300</v>
      </c>
      <c r="H11" s="329">
        <v>300</v>
      </c>
      <c r="I11" s="328">
        <v>4500</v>
      </c>
      <c r="J11" s="329">
        <v>4500</v>
      </c>
      <c r="K11" s="328">
        <v>4</v>
      </c>
      <c r="L11" s="329">
        <v>4</v>
      </c>
      <c r="M11" s="292">
        <v>0</v>
      </c>
      <c r="N11" s="313">
        <v>0</v>
      </c>
      <c r="O11" s="292">
        <v>0</v>
      </c>
      <c r="P11" s="313">
        <v>0</v>
      </c>
      <c r="Q11" s="292">
        <v>0</v>
      </c>
      <c r="R11" s="313">
        <v>0</v>
      </c>
      <c r="S11" s="292">
        <v>0</v>
      </c>
      <c r="T11" s="313">
        <v>0</v>
      </c>
    </row>
    <row r="12" spans="1:20" ht="18" customHeight="1">
      <c r="A12" s="398"/>
      <c r="B12" s="398"/>
      <c r="C12" s="148" t="s">
        <v>201</v>
      </c>
      <c r="D12" s="149"/>
      <c r="E12" s="292">
        <v>0</v>
      </c>
      <c r="F12" s="313">
        <v>0</v>
      </c>
      <c r="G12" s="328">
        <v>1140</v>
      </c>
      <c r="H12" s="329">
        <v>1140</v>
      </c>
      <c r="I12" s="328">
        <v>14022</v>
      </c>
      <c r="J12" s="329">
        <v>14022</v>
      </c>
      <c r="K12" s="328">
        <v>3696</v>
      </c>
      <c r="L12" s="329">
        <v>3696</v>
      </c>
      <c r="M12" s="292">
        <v>1960</v>
      </c>
      <c r="N12" s="313">
        <v>1960</v>
      </c>
      <c r="O12" s="292">
        <v>0</v>
      </c>
      <c r="P12" s="313">
        <v>0</v>
      </c>
      <c r="Q12" s="292">
        <v>11</v>
      </c>
      <c r="R12" s="313">
        <v>11</v>
      </c>
      <c r="S12" s="292">
        <v>0</v>
      </c>
      <c r="T12" s="313">
        <v>0</v>
      </c>
    </row>
    <row r="13" spans="1:20" ht="18" customHeight="1">
      <c r="A13" s="398"/>
      <c r="B13" s="398"/>
      <c r="C13" s="148" t="s">
        <v>202</v>
      </c>
      <c r="D13" s="149"/>
      <c r="E13" s="292">
        <v>0</v>
      </c>
      <c r="F13" s="313">
        <v>0</v>
      </c>
      <c r="G13" s="328">
        <v>0</v>
      </c>
      <c r="H13" s="329">
        <v>0</v>
      </c>
      <c r="I13" s="328">
        <v>0</v>
      </c>
      <c r="J13" s="329">
        <v>0</v>
      </c>
      <c r="K13" s="328">
        <v>0</v>
      </c>
      <c r="L13" s="329">
        <v>0</v>
      </c>
      <c r="M13" s="292">
        <v>0</v>
      </c>
      <c r="N13" s="313">
        <v>0</v>
      </c>
      <c r="O13" s="292">
        <v>0</v>
      </c>
      <c r="P13" s="313">
        <v>0</v>
      </c>
      <c r="Q13" s="292">
        <v>0</v>
      </c>
      <c r="R13" s="313">
        <v>0</v>
      </c>
      <c r="S13" s="292">
        <v>0</v>
      </c>
      <c r="T13" s="313">
        <v>0</v>
      </c>
    </row>
    <row r="14" spans="1:20" ht="18" customHeight="1">
      <c r="A14" s="399"/>
      <c r="B14" s="399"/>
      <c r="C14" s="233" t="s">
        <v>79</v>
      </c>
      <c r="D14" s="205"/>
      <c r="E14" s="293">
        <v>0</v>
      </c>
      <c r="F14" s="314">
        <v>0</v>
      </c>
      <c r="G14" s="330">
        <v>10</v>
      </c>
      <c r="H14" s="331">
        <v>10</v>
      </c>
      <c r="I14" s="330">
        <v>0</v>
      </c>
      <c r="J14" s="331">
        <v>0</v>
      </c>
      <c r="K14" s="330">
        <v>0</v>
      </c>
      <c r="L14" s="331">
        <v>0</v>
      </c>
      <c r="M14" s="293">
        <v>0</v>
      </c>
      <c r="N14" s="314">
        <v>0</v>
      </c>
      <c r="O14" s="293">
        <v>0</v>
      </c>
      <c r="P14" s="314">
        <v>0</v>
      </c>
      <c r="Q14" s="293">
        <v>0</v>
      </c>
      <c r="R14" s="314">
        <v>0</v>
      </c>
      <c r="S14" s="293">
        <v>0</v>
      </c>
      <c r="T14" s="314">
        <v>0</v>
      </c>
    </row>
    <row r="15" spans="1:20" ht="18" customHeight="1">
      <c r="A15" s="404" t="s">
        <v>203</v>
      </c>
      <c r="B15" s="397" t="s">
        <v>204</v>
      </c>
      <c r="C15" s="310" t="s">
        <v>205</v>
      </c>
      <c r="D15" s="311"/>
      <c r="E15" s="286">
        <v>7581</v>
      </c>
      <c r="F15" s="315">
        <v>7543</v>
      </c>
      <c r="G15" s="332">
        <v>1052</v>
      </c>
      <c r="H15" s="333">
        <v>1257</v>
      </c>
      <c r="I15" s="332">
        <v>10131</v>
      </c>
      <c r="J15" s="333">
        <v>11284</v>
      </c>
      <c r="K15" s="332">
        <v>4346</v>
      </c>
      <c r="L15" s="333">
        <v>4030</v>
      </c>
      <c r="M15" s="286">
        <v>1506</v>
      </c>
      <c r="N15" s="315">
        <v>1633</v>
      </c>
      <c r="O15" s="286">
        <v>778</v>
      </c>
      <c r="P15" s="315">
        <v>605</v>
      </c>
      <c r="Q15" s="286">
        <v>7927</v>
      </c>
      <c r="R15" s="315">
        <v>8956</v>
      </c>
      <c r="S15" s="286">
        <v>348</v>
      </c>
      <c r="T15" s="315">
        <v>350</v>
      </c>
    </row>
    <row r="16" spans="1:20" ht="18" customHeight="1">
      <c r="A16" s="398"/>
      <c r="B16" s="398"/>
      <c r="C16" s="148" t="s">
        <v>206</v>
      </c>
      <c r="D16" s="149"/>
      <c r="E16" s="190">
        <v>21802</v>
      </c>
      <c r="F16" s="316">
        <v>22041</v>
      </c>
      <c r="G16" s="334">
        <v>2701</v>
      </c>
      <c r="H16" s="335">
        <v>2446</v>
      </c>
      <c r="I16" s="334">
        <v>201299</v>
      </c>
      <c r="J16" s="335">
        <v>204830</v>
      </c>
      <c r="K16" s="334">
        <v>14716</v>
      </c>
      <c r="L16" s="335">
        <v>14161</v>
      </c>
      <c r="M16" s="190">
        <v>8170</v>
      </c>
      <c r="N16" s="316">
        <v>7634</v>
      </c>
      <c r="O16" s="190">
        <v>1627</v>
      </c>
      <c r="P16" s="316">
        <v>1703</v>
      </c>
      <c r="Q16" s="190">
        <v>45871</v>
      </c>
      <c r="R16" s="316">
        <v>48469</v>
      </c>
      <c r="S16" s="190">
        <v>57</v>
      </c>
      <c r="T16" s="316">
        <v>25</v>
      </c>
    </row>
    <row r="17" spans="1:20" ht="18" customHeight="1">
      <c r="A17" s="398"/>
      <c r="B17" s="398"/>
      <c r="C17" s="148" t="s">
        <v>207</v>
      </c>
      <c r="D17" s="149"/>
      <c r="E17" s="190">
        <v>0</v>
      </c>
      <c r="F17" s="316">
        <v>0</v>
      </c>
      <c r="G17" s="334">
        <v>0</v>
      </c>
      <c r="H17" s="335">
        <v>0</v>
      </c>
      <c r="I17" s="334">
        <v>135</v>
      </c>
      <c r="J17" s="335">
        <v>110</v>
      </c>
      <c r="K17" s="334" t="s">
        <v>280</v>
      </c>
      <c r="L17" s="335" t="s">
        <v>281</v>
      </c>
      <c r="M17" s="190">
        <v>0</v>
      </c>
      <c r="N17" s="316">
        <v>0</v>
      </c>
      <c r="O17" s="190">
        <v>0</v>
      </c>
      <c r="P17" s="316">
        <v>0</v>
      </c>
      <c r="Q17" s="190">
        <v>0</v>
      </c>
      <c r="R17" s="316">
        <v>0</v>
      </c>
      <c r="S17" s="190">
        <v>0</v>
      </c>
      <c r="T17" s="316">
        <v>0</v>
      </c>
    </row>
    <row r="18" spans="1:20" ht="18" customHeight="1">
      <c r="A18" s="398"/>
      <c r="B18" s="399"/>
      <c r="C18" s="233" t="s">
        <v>208</v>
      </c>
      <c r="D18" s="205"/>
      <c r="E18" s="244">
        <v>29382</v>
      </c>
      <c r="F18" s="317">
        <v>29584</v>
      </c>
      <c r="G18" s="336">
        <v>3753</v>
      </c>
      <c r="H18" s="337">
        <v>3704</v>
      </c>
      <c r="I18" s="336">
        <v>211565</v>
      </c>
      <c r="J18" s="337">
        <v>216224</v>
      </c>
      <c r="K18" s="336">
        <v>19062</v>
      </c>
      <c r="L18" s="337">
        <v>18190</v>
      </c>
      <c r="M18" s="244">
        <v>9676</v>
      </c>
      <c r="N18" s="317">
        <v>9267</v>
      </c>
      <c r="O18" s="244">
        <v>2405</v>
      </c>
      <c r="P18" s="317">
        <v>2308</v>
      </c>
      <c r="Q18" s="244">
        <v>53798</v>
      </c>
      <c r="R18" s="317">
        <v>57425</v>
      </c>
      <c r="S18" s="244">
        <v>405</v>
      </c>
      <c r="T18" s="317">
        <v>375</v>
      </c>
    </row>
    <row r="19" spans="1:20" ht="18" customHeight="1">
      <c r="A19" s="398"/>
      <c r="B19" s="397" t="s">
        <v>209</v>
      </c>
      <c r="C19" s="310" t="s">
        <v>210</v>
      </c>
      <c r="D19" s="311"/>
      <c r="E19" s="267">
        <v>3907</v>
      </c>
      <c r="F19" s="268">
        <v>3332</v>
      </c>
      <c r="G19" s="338">
        <v>97</v>
      </c>
      <c r="H19" s="339">
        <v>97</v>
      </c>
      <c r="I19" s="338">
        <v>19452</v>
      </c>
      <c r="J19" s="339">
        <v>19150</v>
      </c>
      <c r="K19" s="338">
        <v>4250</v>
      </c>
      <c r="L19" s="339">
        <v>3092</v>
      </c>
      <c r="M19" s="267">
        <v>1561</v>
      </c>
      <c r="N19" s="268">
        <v>2467</v>
      </c>
      <c r="O19" s="267">
        <v>661</v>
      </c>
      <c r="P19" s="268">
        <v>584</v>
      </c>
      <c r="Q19" s="267">
        <v>5538</v>
      </c>
      <c r="R19" s="268">
        <v>7828</v>
      </c>
      <c r="S19" s="267">
        <v>114</v>
      </c>
      <c r="T19" s="268">
        <v>114</v>
      </c>
    </row>
    <row r="20" spans="1:20" ht="18" customHeight="1">
      <c r="A20" s="398"/>
      <c r="B20" s="398"/>
      <c r="C20" s="148" t="s">
        <v>211</v>
      </c>
      <c r="D20" s="149"/>
      <c r="E20" s="193">
        <v>10654</v>
      </c>
      <c r="F20" s="230">
        <v>11656</v>
      </c>
      <c r="G20" s="340">
        <v>140</v>
      </c>
      <c r="H20" s="341">
        <v>144</v>
      </c>
      <c r="I20" s="340">
        <v>152118</v>
      </c>
      <c r="J20" s="341">
        <v>157987</v>
      </c>
      <c r="K20" s="340">
        <v>10073</v>
      </c>
      <c r="L20" s="341">
        <v>10712</v>
      </c>
      <c r="M20" s="193">
        <v>2627</v>
      </c>
      <c r="N20" s="230">
        <v>1348</v>
      </c>
      <c r="O20" s="193">
        <v>592</v>
      </c>
      <c r="P20" s="230">
        <v>598</v>
      </c>
      <c r="Q20" s="193">
        <v>19272</v>
      </c>
      <c r="R20" s="230">
        <v>21496</v>
      </c>
      <c r="S20" s="193">
        <v>0</v>
      </c>
      <c r="T20" s="230">
        <v>0</v>
      </c>
    </row>
    <row r="21" spans="1:20" ht="18" customHeight="1">
      <c r="A21" s="398"/>
      <c r="B21" s="398"/>
      <c r="C21" s="148" t="s">
        <v>212</v>
      </c>
      <c r="D21" s="149"/>
      <c r="E21" s="193">
        <v>0</v>
      </c>
      <c r="F21" s="230">
        <v>0</v>
      </c>
      <c r="G21" s="340">
        <v>0</v>
      </c>
      <c r="H21" s="341">
        <v>0</v>
      </c>
      <c r="I21" s="340">
        <v>0</v>
      </c>
      <c r="J21" s="341">
        <v>0</v>
      </c>
      <c r="K21" s="340" t="s">
        <v>280</v>
      </c>
      <c r="L21" s="341" t="s">
        <v>281</v>
      </c>
      <c r="M21" s="193">
        <v>0</v>
      </c>
      <c r="N21" s="230">
        <v>0</v>
      </c>
      <c r="O21" s="193">
        <v>0</v>
      </c>
      <c r="P21" s="230">
        <v>0</v>
      </c>
      <c r="Q21" s="193" t="s">
        <v>280</v>
      </c>
      <c r="R21" s="230">
        <v>0</v>
      </c>
      <c r="S21" s="193">
        <v>0</v>
      </c>
      <c r="T21" s="230">
        <v>0</v>
      </c>
    </row>
    <row r="22" spans="1:20" ht="18" customHeight="1">
      <c r="A22" s="398"/>
      <c r="B22" s="399"/>
      <c r="C22" s="261" t="s">
        <v>213</v>
      </c>
      <c r="D22" s="262"/>
      <c r="E22" s="244">
        <v>14561</v>
      </c>
      <c r="F22" s="245">
        <v>14988</v>
      </c>
      <c r="G22" s="336">
        <v>236</v>
      </c>
      <c r="H22" s="342">
        <v>242</v>
      </c>
      <c r="I22" s="336">
        <v>171570</v>
      </c>
      <c r="J22" s="342">
        <v>177138</v>
      </c>
      <c r="K22" s="336">
        <v>14323</v>
      </c>
      <c r="L22" s="342">
        <v>13804</v>
      </c>
      <c r="M22" s="244">
        <v>4188</v>
      </c>
      <c r="N22" s="245">
        <v>3814</v>
      </c>
      <c r="O22" s="244">
        <v>1253</v>
      </c>
      <c r="P22" s="245">
        <v>1182</v>
      </c>
      <c r="Q22" s="244">
        <v>24809</v>
      </c>
      <c r="R22" s="245">
        <v>29324</v>
      </c>
      <c r="S22" s="244">
        <v>114</v>
      </c>
      <c r="T22" s="245">
        <v>114</v>
      </c>
    </row>
    <row r="23" spans="1:20" ht="18" customHeight="1">
      <c r="A23" s="398"/>
      <c r="B23" s="397" t="s">
        <v>214</v>
      </c>
      <c r="C23" s="310" t="s">
        <v>215</v>
      </c>
      <c r="D23" s="311"/>
      <c r="E23" s="267">
        <v>10</v>
      </c>
      <c r="F23" s="268">
        <v>10</v>
      </c>
      <c r="G23" s="338">
        <v>3000</v>
      </c>
      <c r="H23" s="339">
        <v>3000</v>
      </c>
      <c r="I23" s="338">
        <v>50719</v>
      </c>
      <c r="J23" s="339">
        <v>50719</v>
      </c>
      <c r="K23" s="338">
        <v>10100</v>
      </c>
      <c r="L23" s="339">
        <v>10100</v>
      </c>
      <c r="M23" s="267">
        <v>4000</v>
      </c>
      <c r="N23" s="268">
        <v>4000</v>
      </c>
      <c r="O23" s="267">
        <v>90</v>
      </c>
      <c r="P23" s="268">
        <v>90</v>
      </c>
      <c r="Q23" s="267">
        <v>15028</v>
      </c>
      <c r="R23" s="268">
        <v>15028</v>
      </c>
      <c r="S23" s="267">
        <v>100</v>
      </c>
      <c r="T23" s="268">
        <v>100</v>
      </c>
    </row>
    <row r="24" spans="1:20" ht="18" customHeight="1">
      <c r="A24" s="398"/>
      <c r="B24" s="398"/>
      <c r="C24" s="148" t="s">
        <v>216</v>
      </c>
      <c r="D24" s="149"/>
      <c r="E24" s="193">
        <v>14811</v>
      </c>
      <c r="F24" s="230">
        <v>14586</v>
      </c>
      <c r="G24" s="340">
        <v>515</v>
      </c>
      <c r="H24" s="341">
        <v>460</v>
      </c>
      <c r="I24" s="340">
        <v>-10724</v>
      </c>
      <c r="J24" s="341">
        <v>-11633</v>
      </c>
      <c r="K24" s="340">
        <v>-5361</v>
      </c>
      <c r="L24" s="341">
        <v>-5714</v>
      </c>
      <c r="M24" s="193">
        <v>1487</v>
      </c>
      <c r="N24" s="230">
        <v>1452</v>
      </c>
      <c r="O24" s="193">
        <v>1062</v>
      </c>
      <c r="P24" s="230">
        <v>1036</v>
      </c>
      <c r="Q24" s="193">
        <v>680</v>
      </c>
      <c r="R24" s="230">
        <v>-207</v>
      </c>
      <c r="S24" s="193">
        <v>191</v>
      </c>
      <c r="T24" s="230">
        <v>161</v>
      </c>
    </row>
    <row r="25" spans="1:20" ht="18" customHeight="1">
      <c r="A25" s="398"/>
      <c r="B25" s="398"/>
      <c r="C25" s="148" t="s">
        <v>217</v>
      </c>
      <c r="D25" s="149"/>
      <c r="E25" s="193">
        <v>0</v>
      </c>
      <c r="F25" s="230">
        <v>0</v>
      </c>
      <c r="G25" s="340">
        <v>0</v>
      </c>
      <c r="H25" s="341">
        <v>0</v>
      </c>
      <c r="I25" s="340">
        <v>0</v>
      </c>
      <c r="J25" s="341">
        <v>0</v>
      </c>
      <c r="K25" s="340" t="s">
        <v>280</v>
      </c>
      <c r="L25" s="341">
        <v>0</v>
      </c>
      <c r="M25" s="193"/>
      <c r="N25" s="230">
        <v>0</v>
      </c>
      <c r="O25" s="193">
        <v>9</v>
      </c>
      <c r="P25" s="230">
        <v>8</v>
      </c>
      <c r="Q25" s="193">
        <v>13280</v>
      </c>
      <c r="R25" s="230">
        <v>13280</v>
      </c>
      <c r="S25" s="193">
        <v>0</v>
      </c>
      <c r="T25" s="230">
        <v>0</v>
      </c>
    </row>
    <row r="26" spans="1:20" ht="18" customHeight="1">
      <c r="A26" s="398"/>
      <c r="B26" s="399"/>
      <c r="C26" s="318" t="s">
        <v>218</v>
      </c>
      <c r="D26" s="319"/>
      <c r="E26" s="294">
        <v>14821</v>
      </c>
      <c r="F26" s="245">
        <v>14596</v>
      </c>
      <c r="G26" s="343">
        <v>3517</v>
      </c>
      <c r="H26" s="342">
        <v>3462</v>
      </c>
      <c r="I26" s="343">
        <v>39995</v>
      </c>
      <c r="J26" s="342">
        <v>39086</v>
      </c>
      <c r="K26" s="343">
        <v>4739</v>
      </c>
      <c r="L26" s="342">
        <v>4386</v>
      </c>
      <c r="M26" s="294">
        <v>5487</v>
      </c>
      <c r="N26" s="245">
        <v>5452</v>
      </c>
      <c r="O26" s="294">
        <v>1152</v>
      </c>
      <c r="P26" s="245">
        <v>1126</v>
      </c>
      <c r="Q26" s="294">
        <v>28989</v>
      </c>
      <c r="R26" s="245">
        <v>28101</v>
      </c>
      <c r="S26" s="294">
        <v>291</v>
      </c>
      <c r="T26" s="245">
        <v>261</v>
      </c>
    </row>
    <row r="27" spans="1:20" ht="18" customHeight="1">
      <c r="A27" s="399"/>
      <c r="B27" s="233" t="s">
        <v>219</v>
      </c>
      <c r="C27" s="205"/>
      <c r="D27" s="205"/>
      <c r="E27" s="295">
        <v>29382</v>
      </c>
      <c r="F27" s="245">
        <v>29584</v>
      </c>
      <c r="G27" s="344">
        <v>3753</v>
      </c>
      <c r="H27" s="342">
        <v>3704</v>
      </c>
      <c r="I27" s="344">
        <v>211565</v>
      </c>
      <c r="J27" s="342">
        <v>216224</v>
      </c>
      <c r="K27" s="344">
        <v>19062</v>
      </c>
      <c r="L27" s="342">
        <v>18190</v>
      </c>
      <c r="M27" s="295">
        <v>9676</v>
      </c>
      <c r="N27" s="245">
        <v>9267</v>
      </c>
      <c r="O27" s="295">
        <v>2405</v>
      </c>
      <c r="P27" s="245">
        <v>2308</v>
      </c>
      <c r="Q27" s="295">
        <v>53798</v>
      </c>
      <c r="R27" s="245">
        <v>57425</v>
      </c>
      <c r="S27" s="295">
        <v>405</v>
      </c>
      <c r="T27" s="245">
        <v>375</v>
      </c>
    </row>
    <row r="28" spans="1:20" ht="18" customHeight="1">
      <c r="A28" s="397" t="s">
        <v>220</v>
      </c>
      <c r="B28" s="397" t="s">
        <v>221</v>
      </c>
      <c r="C28" s="310" t="s">
        <v>222</v>
      </c>
      <c r="D28" s="320" t="s">
        <v>37</v>
      </c>
      <c r="E28" s="267">
        <v>6065</v>
      </c>
      <c r="F28" s="268">
        <v>20921</v>
      </c>
      <c r="G28" s="338">
        <v>551</v>
      </c>
      <c r="H28" s="339">
        <v>540</v>
      </c>
      <c r="I28" s="338">
        <v>12368</v>
      </c>
      <c r="J28" s="339">
        <v>11988</v>
      </c>
      <c r="K28" s="338">
        <v>3976</v>
      </c>
      <c r="L28" s="339">
        <v>3964</v>
      </c>
      <c r="M28" s="267">
        <v>1747</v>
      </c>
      <c r="N28" s="268">
        <v>1633</v>
      </c>
      <c r="O28" s="267">
        <v>3376</v>
      </c>
      <c r="P28" s="268">
        <v>3347</v>
      </c>
      <c r="Q28" s="267">
        <v>10292</v>
      </c>
      <c r="R28" s="268">
        <v>10370</v>
      </c>
      <c r="S28" s="267">
        <v>626</v>
      </c>
      <c r="T28" s="268">
        <v>597</v>
      </c>
    </row>
    <row r="29" spans="1:20" ht="18" customHeight="1">
      <c r="A29" s="398"/>
      <c r="B29" s="398"/>
      <c r="C29" s="148" t="s">
        <v>223</v>
      </c>
      <c r="D29" s="321" t="s">
        <v>38</v>
      </c>
      <c r="E29" s="193">
        <v>5500</v>
      </c>
      <c r="F29" s="230">
        <v>19996</v>
      </c>
      <c r="G29" s="340">
        <v>357</v>
      </c>
      <c r="H29" s="341">
        <v>348</v>
      </c>
      <c r="I29" s="340">
        <v>9923</v>
      </c>
      <c r="J29" s="341">
        <v>9775</v>
      </c>
      <c r="K29" s="340">
        <v>3346</v>
      </c>
      <c r="L29" s="341">
        <v>3194</v>
      </c>
      <c r="M29" s="193">
        <v>377</v>
      </c>
      <c r="N29" s="230">
        <v>293</v>
      </c>
      <c r="O29" s="193">
        <v>3227</v>
      </c>
      <c r="P29" s="230">
        <v>3158</v>
      </c>
      <c r="Q29" s="193">
        <v>8704</v>
      </c>
      <c r="R29" s="230">
        <v>9892</v>
      </c>
      <c r="S29" s="193">
        <v>358</v>
      </c>
      <c r="T29" s="230">
        <v>286</v>
      </c>
    </row>
    <row r="30" spans="1:20" ht="18" customHeight="1">
      <c r="A30" s="398"/>
      <c r="B30" s="398"/>
      <c r="C30" s="148" t="s">
        <v>224</v>
      </c>
      <c r="D30" s="321" t="s">
        <v>225</v>
      </c>
      <c r="E30" s="193">
        <v>231</v>
      </c>
      <c r="F30" s="230">
        <v>211</v>
      </c>
      <c r="G30" s="340">
        <v>113</v>
      </c>
      <c r="H30" s="341">
        <v>105</v>
      </c>
      <c r="I30" s="340">
        <v>314</v>
      </c>
      <c r="J30" s="341">
        <v>272</v>
      </c>
      <c r="K30" s="340">
        <v>193</v>
      </c>
      <c r="L30" s="341">
        <v>201</v>
      </c>
      <c r="M30" s="193">
        <v>1160</v>
      </c>
      <c r="N30" s="230">
        <v>1055</v>
      </c>
      <c r="O30" s="193">
        <v>95</v>
      </c>
      <c r="P30" s="230">
        <v>91</v>
      </c>
      <c r="Q30" s="193">
        <v>563</v>
      </c>
      <c r="R30" s="230">
        <v>617</v>
      </c>
      <c r="S30" s="193">
        <v>245</v>
      </c>
      <c r="T30" s="230">
        <v>227</v>
      </c>
    </row>
    <row r="31" spans="1:20" ht="18" customHeight="1">
      <c r="A31" s="398"/>
      <c r="B31" s="398"/>
      <c r="C31" s="261" t="s">
        <v>226</v>
      </c>
      <c r="D31" s="322" t="s">
        <v>227</v>
      </c>
      <c r="E31" s="244">
        <f t="shared" ref="E31:I31" si="0">E28-E29-E30</f>
        <v>334</v>
      </c>
      <c r="F31" s="317">
        <f t="shared" si="0"/>
        <v>714</v>
      </c>
      <c r="G31" s="336">
        <f t="shared" si="0"/>
        <v>81</v>
      </c>
      <c r="H31" s="337">
        <f t="shared" si="0"/>
        <v>87</v>
      </c>
      <c r="I31" s="336">
        <f t="shared" si="0"/>
        <v>2131</v>
      </c>
      <c r="J31" s="337">
        <f>J28-J29-J30</f>
        <v>1941</v>
      </c>
      <c r="K31" s="336">
        <f t="shared" ref="K31:L31" si="1">K28-K29-K30</f>
        <v>437</v>
      </c>
      <c r="L31" s="337">
        <f t="shared" si="1"/>
        <v>569</v>
      </c>
      <c r="M31" s="244">
        <f t="shared" ref="M31:P31" si="2">M28-M29-M30</f>
        <v>210</v>
      </c>
      <c r="N31" s="317">
        <f t="shared" si="2"/>
        <v>285</v>
      </c>
      <c r="O31" s="244">
        <f t="shared" si="2"/>
        <v>54</v>
      </c>
      <c r="P31" s="317">
        <f t="shared" si="2"/>
        <v>98</v>
      </c>
      <c r="Q31" s="244">
        <v>1026</v>
      </c>
      <c r="R31" s="317">
        <f>R28-R29-R30-1</f>
        <v>-140</v>
      </c>
      <c r="S31" s="244">
        <f t="shared" ref="S31:T31" si="3">S28-S29-S30</f>
        <v>23</v>
      </c>
      <c r="T31" s="317">
        <f t="shared" si="3"/>
        <v>84</v>
      </c>
    </row>
    <row r="32" spans="1:20" ht="18" customHeight="1">
      <c r="A32" s="398"/>
      <c r="B32" s="398"/>
      <c r="C32" s="310" t="s">
        <v>228</v>
      </c>
      <c r="D32" s="320" t="s">
        <v>229</v>
      </c>
      <c r="E32" s="267">
        <v>5</v>
      </c>
      <c r="F32" s="268">
        <v>28</v>
      </c>
      <c r="G32" s="338">
        <v>2</v>
      </c>
      <c r="H32" s="339">
        <v>3</v>
      </c>
      <c r="I32" s="338">
        <v>7</v>
      </c>
      <c r="J32" s="339">
        <v>4</v>
      </c>
      <c r="K32" s="338">
        <v>36</v>
      </c>
      <c r="L32" s="339">
        <v>25</v>
      </c>
      <c r="M32" s="267">
        <v>18</v>
      </c>
      <c r="N32" s="268">
        <v>25</v>
      </c>
      <c r="O32" s="267">
        <v>7</v>
      </c>
      <c r="P32" s="268">
        <v>5</v>
      </c>
      <c r="Q32" s="267">
        <v>48</v>
      </c>
      <c r="R32" s="268">
        <v>35</v>
      </c>
      <c r="S32" s="267">
        <v>17</v>
      </c>
      <c r="T32" s="268">
        <v>0.03</v>
      </c>
    </row>
    <row r="33" spans="1:20" ht="18" customHeight="1">
      <c r="A33" s="398"/>
      <c r="B33" s="398"/>
      <c r="C33" s="148" t="s">
        <v>230</v>
      </c>
      <c r="D33" s="321" t="s">
        <v>231</v>
      </c>
      <c r="E33" s="193">
        <v>126</v>
      </c>
      <c r="F33" s="230">
        <v>138</v>
      </c>
      <c r="G33" s="340">
        <v>0.4</v>
      </c>
      <c r="H33" s="341">
        <v>0.2</v>
      </c>
      <c r="I33" s="340">
        <v>1227</v>
      </c>
      <c r="J33" s="341">
        <v>1355</v>
      </c>
      <c r="K33" s="340">
        <v>61</v>
      </c>
      <c r="L33" s="341">
        <v>83</v>
      </c>
      <c r="M33" s="193">
        <v>63</v>
      </c>
      <c r="N33" s="230">
        <v>51</v>
      </c>
      <c r="O33" s="193">
        <v>1</v>
      </c>
      <c r="P33" s="230">
        <v>2</v>
      </c>
      <c r="Q33" s="193">
        <v>93</v>
      </c>
      <c r="R33" s="230">
        <v>104</v>
      </c>
      <c r="S33" s="193">
        <v>7.0000000000000007E-2</v>
      </c>
      <c r="T33" s="230">
        <v>0.09</v>
      </c>
    </row>
    <row r="34" spans="1:20" ht="18" customHeight="1">
      <c r="A34" s="398"/>
      <c r="B34" s="399"/>
      <c r="C34" s="261" t="s">
        <v>232</v>
      </c>
      <c r="D34" s="322" t="s">
        <v>233</v>
      </c>
      <c r="E34" s="244">
        <f t="shared" ref="E34:L34" si="4">E31+E32-E33</f>
        <v>213</v>
      </c>
      <c r="F34" s="245">
        <f t="shared" si="4"/>
        <v>604</v>
      </c>
      <c r="G34" s="336">
        <f t="shared" si="4"/>
        <v>82.6</v>
      </c>
      <c r="H34" s="342">
        <f t="shared" si="4"/>
        <v>89.8</v>
      </c>
      <c r="I34" s="336">
        <f t="shared" si="4"/>
        <v>911</v>
      </c>
      <c r="J34" s="342">
        <f t="shared" si="4"/>
        <v>590</v>
      </c>
      <c r="K34" s="336">
        <f t="shared" si="4"/>
        <v>412</v>
      </c>
      <c r="L34" s="342">
        <f t="shared" si="4"/>
        <v>511</v>
      </c>
      <c r="M34" s="244">
        <f t="shared" ref="M34:P34" si="5">M31+M32-M33</f>
        <v>165</v>
      </c>
      <c r="N34" s="245">
        <f t="shared" si="5"/>
        <v>259</v>
      </c>
      <c r="O34" s="244">
        <f t="shared" si="5"/>
        <v>60</v>
      </c>
      <c r="P34" s="245">
        <f t="shared" si="5"/>
        <v>101</v>
      </c>
      <c r="Q34" s="244">
        <f t="shared" ref="Q34" si="6">Q31+Q32-Q33</f>
        <v>981</v>
      </c>
      <c r="R34" s="245">
        <f>R31+R32-R33+1</f>
        <v>-208</v>
      </c>
      <c r="S34" s="244">
        <f t="shared" ref="S34:T34" si="7">S31+S32-S33</f>
        <v>39.93</v>
      </c>
      <c r="T34" s="245">
        <f t="shared" si="7"/>
        <v>83.94</v>
      </c>
    </row>
    <row r="35" spans="1:20" ht="18" customHeight="1">
      <c r="A35" s="398"/>
      <c r="B35" s="397" t="s">
        <v>234</v>
      </c>
      <c r="C35" s="310" t="s">
        <v>235</v>
      </c>
      <c r="D35" s="320" t="s">
        <v>236</v>
      </c>
      <c r="E35" s="267">
        <v>12</v>
      </c>
      <c r="F35" s="268">
        <v>0</v>
      </c>
      <c r="G35" s="338">
        <v>0</v>
      </c>
      <c r="H35" s="339">
        <v>0</v>
      </c>
      <c r="I35" s="338">
        <v>264</v>
      </c>
      <c r="J35" s="339">
        <v>219</v>
      </c>
      <c r="K35" s="338">
        <v>680</v>
      </c>
      <c r="L35" s="339">
        <v>0</v>
      </c>
      <c r="M35" s="267">
        <v>10</v>
      </c>
      <c r="N35" s="268">
        <v>5</v>
      </c>
      <c r="O35" s="267">
        <v>1</v>
      </c>
      <c r="P35" s="268">
        <v>3</v>
      </c>
      <c r="Q35" s="267">
        <v>300</v>
      </c>
      <c r="R35" s="268">
        <v>71</v>
      </c>
      <c r="S35" s="267">
        <v>0</v>
      </c>
      <c r="T35" s="268">
        <v>4</v>
      </c>
    </row>
    <row r="36" spans="1:20" ht="18" customHeight="1">
      <c r="A36" s="398"/>
      <c r="B36" s="398"/>
      <c r="C36" s="148" t="s">
        <v>237</v>
      </c>
      <c r="D36" s="321" t="s">
        <v>238</v>
      </c>
      <c r="E36" s="193">
        <v>0</v>
      </c>
      <c r="F36" s="230">
        <v>187</v>
      </c>
      <c r="G36" s="340">
        <v>0.2</v>
      </c>
      <c r="H36" s="341">
        <v>1</v>
      </c>
      <c r="I36" s="340">
        <v>192</v>
      </c>
      <c r="J36" s="341">
        <v>215</v>
      </c>
      <c r="K36" s="340">
        <v>589</v>
      </c>
      <c r="L36" s="341">
        <v>0</v>
      </c>
      <c r="M36" s="193">
        <v>65</v>
      </c>
      <c r="N36" s="230">
        <v>85</v>
      </c>
      <c r="O36" s="193">
        <v>6</v>
      </c>
      <c r="P36" s="230">
        <v>8</v>
      </c>
      <c r="Q36" s="193">
        <v>434</v>
      </c>
      <c r="R36" s="230">
        <v>1295</v>
      </c>
      <c r="S36" s="193">
        <v>0</v>
      </c>
      <c r="T36" s="230">
        <v>0</v>
      </c>
    </row>
    <row r="37" spans="1:20" ht="18" customHeight="1">
      <c r="A37" s="398"/>
      <c r="B37" s="398"/>
      <c r="C37" s="148" t="s">
        <v>239</v>
      </c>
      <c r="D37" s="321" t="s">
        <v>240</v>
      </c>
      <c r="E37" s="193">
        <f t="shared" ref="E37:F37" si="8">E34+E35-E36</f>
        <v>225</v>
      </c>
      <c r="F37" s="230">
        <f t="shared" si="8"/>
        <v>417</v>
      </c>
      <c r="G37" s="340">
        <f>G34+G35-G36</f>
        <v>82.399999999999991</v>
      </c>
      <c r="H37" s="341">
        <f t="shared" ref="H37:L37" si="9">H34+H35-H36</f>
        <v>88.8</v>
      </c>
      <c r="I37" s="340">
        <f t="shared" si="9"/>
        <v>983</v>
      </c>
      <c r="J37" s="341">
        <f t="shared" si="9"/>
        <v>594</v>
      </c>
      <c r="K37" s="340">
        <f t="shared" si="9"/>
        <v>503</v>
      </c>
      <c r="L37" s="341">
        <f t="shared" si="9"/>
        <v>511</v>
      </c>
      <c r="M37" s="193">
        <f t="shared" ref="M37:P37" si="10">M34+M35-M36</f>
        <v>110</v>
      </c>
      <c r="N37" s="230">
        <f t="shared" si="10"/>
        <v>179</v>
      </c>
      <c r="O37" s="193">
        <f t="shared" si="10"/>
        <v>55</v>
      </c>
      <c r="P37" s="230">
        <f t="shared" si="10"/>
        <v>96</v>
      </c>
      <c r="Q37" s="193">
        <f t="shared" ref="Q37" si="11">Q34+Q35-Q36</f>
        <v>847</v>
      </c>
      <c r="R37" s="230">
        <f>R34+R35-R36-1</f>
        <v>-1433</v>
      </c>
      <c r="S37" s="193">
        <f t="shared" ref="S37:T37" si="12">S34+S35-S36</f>
        <v>39.93</v>
      </c>
      <c r="T37" s="230">
        <f t="shared" si="12"/>
        <v>87.94</v>
      </c>
    </row>
    <row r="38" spans="1:20" ht="18" customHeight="1">
      <c r="A38" s="398"/>
      <c r="B38" s="398"/>
      <c r="C38" s="148" t="s">
        <v>241</v>
      </c>
      <c r="D38" s="321" t="s">
        <v>242</v>
      </c>
      <c r="E38" s="193">
        <v>104</v>
      </c>
      <c r="F38" s="230">
        <v>0</v>
      </c>
      <c r="G38" s="340">
        <v>0</v>
      </c>
      <c r="H38" s="341">
        <v>0</v>
      </c>
      <c r="I38" s="340">
        <v>0</v>
      </c>
      <c r="J38" s="341">
        <v>0</v>
      </c>
      <c r="K38" s="340">
        <v>0</v>
      </c>
      <c r="L38" s="341">
        <v>0</v>
      </c>
      <c r="M38" s="193">
        <v>0</v>
      </c>
      <c r="N38" s="230">
        <v>0</v>
      </c>
      <c r="O38" s="193">
        <v>0</v>
      </c>
      <c r="P38" s="230">
        <v>0</v>
      </c>
      <c r="Q38" s="193">
        <v>0</v>
      </c>
      <c r="R38" s="230">
        <v>0</v>
      </c>
      <c r="S38" s="193">
        <v>0</v>
      </c>
      <c r="T38" s="230">
        <v>0</v>
      </c>
    </row>
    <row r="39" spans="1:20" ht="18" customHeight="1">
      <c r="A39" s="398"/>
      <c r="B39" s="398"/>
      <c r="C39" s="148" t="s">
        <v>243</v>
      </c>
      <c r="D39" s="321" t="s">
        <v>244</v>
      </c>
      <c r="E39" s="193">
        <v>0</v>
      </c>
      <c r="F39" s="230">
        <v>0</v>
      </c>
      <c r="G39" s="340">
        <v>0</v>
      </c>
      <c r="H39" s="341">
        <v>0</v>
      </c>
      <c r="I39" s="340">
        <v>0</v>
      </c>
      <c r="J39" s="341">
        <v>0</v>
      </c>
      <c r="K39" s="340">
        <v>0</v>
      </c>
      <c r="L39" s="341">
        <v>0</v>
      </c>
      <c r="M39" s="193">
        <v>0</v>
      </c>
      <c r="N39" s="230">
        <v>0</v>
      </c>
      <c r="O39" s="193">
        <v>0</v>
      </c>
      <c r="P39" s="230">
        <v>0</v>
      </c>
      <c r="Q39" s="193">
        <v>0</v>
      </c>
      <c r="R39" s="230">
        <v>0</v>
      </c>
      <c r="S39" s="193">
        <v>0</v>
      </c>
      <c r="T39" s="230">
        <v>0</v>
      </c>
    </row>
    <row r="40" spans="1:20" ht="18" customHeight="1">
      <c r="A40" s="398"/>
      <c r="B40" s="398"/>
      <c r="C40" s="148" t="s">
        <v>245</v>
      </c>
      <c r="D40" s="321" t="s">
        <v>246</v>
      </c>
      <c r="E40" s="193">
        <v>0</v>
      </c>
      <c r="F40" s="230">
        <v>0</v>
      </c>
      <c r="G40" s="340">
        <v>28</v>
      </c>
      <c r="H40" s="341">
        <v>29</v>
      </c>
      <c r="I40" s="340">
        <v>74</v>
      </c>
      <c r="J40" s="341">
        <v>79</v>
      </c>
      <c r="K40" s="340">
        <v>150</v>
      </c>
      <c r="L40" s="341">
        <v>234</v>
      </c>
      <c r="M40" s="193">
        <v>36</v>
      </c>
      <c r="N40" s="230">
        <v>57</v>
      </c>
      <c r="O40" s="193">
        <v>21</v>
      </c>
      <c r="P40" s="230">
        <v>37</v>
      </c>
      <c r="Q40" s="193">
        <v>-40</v>
      </c>
      <c r="R40" s="230">
        <v>-15</v>
      </c>
      <c r="S40" s="193">
        <v>12</v>
      </c>
      <c r="T40" s="230">
        <v>30</v>
      </c>
    </row>
    <row r="41" spans="1:20" ht="18" customHeight="1">
      <c r="A41" s="398"/>
      <c r="B41" s="398"/>
      <c r="C41" s="323" t="s">
        <v>247</v>
      </c>
      <c r="D41" s="321" t="s">
        <v>248</v>
      </c>
      <c r="E41" s="193">
        <f t="shared" ref="E41:L41" si="13">E34+E35-E36-E40</f>
        <v>225</v>
      </c>
      <c r="F41" s="230">
        <f t="shared" si="13"/>
        <v>417</v>
      </c>
      <c r="G41" s="340">
        <f t="shared" si="13"/>
        <v>54.399999999999991</v>
      </c>
      <c r="H41" s="341">
        <f t="shared" si="13"/>
        <v>59.8</v>
      </c>
      <c r="I41" s="340">
        <f t="shared" si="13"/>
        <v>909</v>
      </c>
      <c r="J41" s="341">
        <f t="shared" si="13"/>
        <v>515</v>
      </c>
      <c r="K41" s="340">
        <f t="shared" si="13"/>
        <v>353</v>
      </c>
      <c r="L41" s="341">
        <f t="shared" si="13"/>
        <v>277</v>
      </c>
      <c r="M41" s="193">
        <f t="shared" ref="M41:P41" si="14">M34+M35-M36-M40</f>
        <v>74</v>
      </c>
      <c r="N41" s="230">
        <f t="shared" si="14"/>
        <v>122</v>
      </c>
      <c r="O41" s="193">
        <f t="shared" si="14"/>
        <v>34</v>
      </c>
      <c r="P41" s="230">
        <f t="shared" si="14"/>
        <v>59</v>
      </c>
      <c r="Q41" s="193">
        <f t="shared" ref="Q41" si="15">Q34+Q35-Q36-Q40</f>
        <v>887</v>
      </c>
      <c r="R41" s="230">
        <f>R34+R35-R36-R40-1</f>
        <v>-1418</v>
      </c>
      <c r="S41" s="193">
        <f t="shared" ref="S41:T41" si="16">S34+S35-S36-S40</f>
        <v>27.93</v>
      </c>
      <c r="T41" s="230">
        <f t="shared" si="16"/>
        <v>57.94</v>
      </c>
    </row>
    <row r="42" spans="1:20" ht="18" customHeight="1">
      <c r="A42" s="398"/>
      <c r="B42" s="398"/>
      <c r="C42" s="402" t="s">
        <v>249</v>
      </c>
      <c r="D42" s="403"/>
      <c r="E42" s="190">
        <f t="shared" ref="E42:J42" si="17">E37+E38-E39-E40</f>
        <v>329</v>
      </c>
      <c r="F42" s="165">
        <f t="shared" si="17"/>
        <v>417</v>
      </c>
      <c r="G42" s="190">
        <f t="shared" si="17"/>
        <v>54.399999999999991</v>
      </c>
      <c r="H42" s="165">
        <f t="shared" si="17"/>
        <v>59.8</v>
      </c>
      <c r="I42" s="190">
        <f t="shared" si="17"/>
        <v>909</v>
      </c>
      <c r="J42" s="165">
        <f t="shared" si="17"/>
        <v>515</v>
      </c>
      <c r="K42" s="190">
        <f>K37-K40</f>
        <v>353</v>
      </c>
      <c r="L42" s="165">
        <f t="shared" ref="L42" si="18">L37+L38-L39-L40</f>
        <v>277</v>
      </c>
      <c r="M42" s="190">
        <f t="shared" ref="M42:P42" si="19">M37+M38-M39-M40</f>
        <v>74</v>
      </c>
      <c r="N42" s="165">
        <f t="shared" si="19"/>
        <v>122</v>
      </c>
      <c r="O42" s="190">
        <f t="shared" si="19"/>
        <v>34</v>
      </c>
      <c r="P42" s="165">
        <f t="shared" si="19"/>
        <v>59</v>
      </c>
      <c r="Q42" s="190">
        <f t="shared" ref="Q42:T42" si="20">Q37+Q38-Q39-Q40</f>
        <v>887</v>
      </c>
      <c r="R42" s="165">
        <f t="shared" si="20"/>
        <v>-1418</v>
      </c>
      <c r="S42" s="190">
        <f t="shared" si="20"/>
        <v>27.93</v>
      </c>
      <c r="T42" s="165">
        <f t="shared" si="20"/>
        <v>57.94</v>
      </c>
    </row>
    <row r="43" spans="1:20" ht="18" customHeight="1">
      <c r="A43" s="398"/>
      <c r="B43" s="398"/>
      <c r="C43" s="148" t="s">
        <v>250</v>
      </c>
      <c r="D43" s="321" t="s">
        <v>251</v>
      </c>
      <c r="E43" s="193">
        <v>0</v>
      </c>
      <c r="F43" s="230">
        <v>0</v>
      </c>
      <c r="G43" s="193">
        <v>0</v>
      </c>
      <c r="H43" s="230">
        <v>0</v>
      </c>
      <c r="I43" s="193">
        <v>0</v>
      </c>
      <c r="J43" s="230">
        <v>0</v>
      </c>
      <c r="K43" s="193">
        <v>-5714</v>
      </c>
      <c r="L43" s="230">
        <v>-5991</v>
      </c>
      <c r="M43" s="193">
        <v>0</v>
      </c>
      <c r="N43" s="230">
        <v>1371</v>
      </c>
      <c r="O43" s="193">
        <v>0</v>
      </c>
      <c r="P43" s="230">
        <v>0</v>
      </c>
      <c r="Q43" s="193">
        <v>0</v>
      </c>
      <c r="R43" s="230">
        <v>0</v>
      </c>
      <c r="S43" s="193">
        <v>0</v>
      </c>
      <c r="T43" s="230">
        <v>0</v>
      </c>
    </row>
    <row r="44" spans="1:20" ht="18" customHeight="1">
      <c r="A44" s="399"/>
      <c r="B44" s="399"/>
      <c r="C44" s="261" t="s">
        <v>252</v>
      </c>
      <c r="D44" s="263" t="s">
        <v>253</v>
      </c>
      <c r="E44" s="244">
        <f t="shared" ref="E44:L44" si="21">E41+E43</f>
        <v>225</v>
      </c>
      <c r="F44" s="245">
        <f t="shared" si="21"/>
        <v>417</v>
      </c>
      <c r="G44" s="244">
        <f t="shared" si="21"/>
        <v>54.399999999999991</v>
      </c>
      <c r="H44" s="245">
        <f t="shared" si="21"/>
        <v>59.8</v>
      </c>
      <c r="I44" s="244">
        <f t="shared" si="21"/>
        <v>909</v>
      </c>
      <c r="J44" s="245">
        <f t="shared" si="21"/>
        <v>515</v>
      </c>
      <c r="K44" s="244">
        <f t="shared" si="21"/>
        <v>-5361</v>
      </c>
      <c r="L44" s="245">
        <f t="shared" si="21"/>
        <v>-5714</v>
      </c>
      <c r="M44" s="244">
        <f t="shared" ref="M44:P44" si="22">M41+M43</f>
        <v>74</v>
      </c>
      <c r="N44" s="245">
        <f t="shared" si="22"/>
        <v>1493</v>
      </c>
      <c r="O44" s="244">
        <f t="shared" si="22"/>
        <v>34</v>
      </c>
      <c r="P44" s="245">
        <f t="shared" si="22"/>
        <v>59</v>
      </c>
      <c r="Q44" s="244">
        <f t="shared" ref="Q44:T44" si="23">Q41+Q43</f>
        <v>887</v>
      </c>
      <c r="R44" s="245">
        <f t="shared" si="23"/>
        <v>-1418</v>
      </c>
      <c r="S44" s="244">
        <f t="shared" si="23"/>
        <v>27.93</v>
      </c>
      <c r="T44" s="245">
        <f t="shared" si="23"/>
        <v>57.94</v>
      </c>
    </row>
    <row r="45" spans="1:20" ht="14.1" customHeight="1">
      <c r="A45" s="324" t="s">
        <v>254</v>
      </c>
    </row>
    <row r="46" spans="1:20" ht="14.1" customHeight="1">
      <c r="A46" s="324" t="s">
        <v>255</v>
      </c>
    </row>
    <row r="47" spans="1:20">
      <c r="A47" s="325"/>
    </row>
  </sheetData>
  <mergeCells count="17">
    <mergeCell ref="A8:A14"/>
    <mergeCell ref="A15:A27"/>
    <mergeCell ref="B15:B18"/>
    <mergeCell ref="B19:B22"/>
    <mergeCell ref="B23:B26"/>
    <mergeCell ref="A28:A44"/>
    <mergeCell ref="B28:B34"/>
    <mergeCell ref="B35:B44"/>
    <mergeCell ref="B9:B14"/>
    <mergeCell ref="O6:P6"/>
    <mergeCell ref="Q6:R6"/>
    <mergeCell ref="S6:T6"/>
    <mergeCell ref="C42:D42"/>
    <mergeCell ref="E6:F6"/>
    <mergeCell ref="G6:H6"/>
    <mergeCell ref="K6:L6"/>
    <mergeCell ref="M6:N6"/>
  </mergeCells>
  <phoneticPr fontId="14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5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  <vt:lpstr>'2.公営企業会計予算'!Print_Titles</vt:lpstr>
      <vt:lpstr>'4.公営企業会計決算'!Print_Titles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2020-09-24T03:55:43Z</dcterms:modified>
</cp:coreProperties>
</file>