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資金課\02 資金係\★照会・回答\01_総務省・地方債協会\04 地方債協会\R2\200714_【9.30〆】都道府県及び指定都市の財政状況について（照会）\"/>
    </mc:Choice>
  </mc:AlternateContent>
  <bookViews>
    <workbookView xWindow="-120" yWindow="-120" windowWidth="29040" windowHeight="15840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62913"/>
</workbook>
</file>

<file path=xl/calcChain.xml><?xml version="1.0" encoding="utf-8"?>
<calcChain xmlns="http://schemas.openxmlformats.org/spreadsheetml/2006/main">
  <c r="H24" i="8" l="1"/>
  <c r="I24" i="8" s="1"/>
  <c r="I22" i="8" s="1"/>
  <c r="F24" i="8"/>
  <c r="H22" i="8"/>
  <c r="G22" i="8"/>
  <c r="F22" i="8"/>
  <c r="E22" i="8"/>
  <c r="G21" i="8"/>
  <c r="I20" i="8"/>
  <c r="H20" i="8"/>
  <c r="G20" i="8"/>
  <c r="F20" i="8"/>
  <c r="E20" i="8"/>
  <c r="I19" i="8"/>
  <c r="I21" i="8" s="1"/>
  <c r="H19" i="8"/>
  <c r="H23" i="8" s="1"/>
  <c r="G19" i="8"/>
  <c r="G23" i="8" s="1"/>
  <c r="F19" i="8"/>
  <c r="F21" i="8" s="1"/>
  <c r="E19" i="8"/>
  <c r="E21" i="8" s="1"/>
  <c r="H22" i="7"/>
  <c r="F40" i="7"/>
  <c r="F37" i="7"/>
  <c r="F36" i="7"/>
  <c r="F21" i="7"/>
  <c r="F22" i="7" s="1"/>
  <c r="H40" i="2"/>
  <c r="H22" i="2"/>
  <c r="F40" i="2"/>
  <c r="F22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G9" i="2"/>
  <c r="G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G24" i="2"/>
  <c r="G40" i="2"/>
  <c r="I40" i="2"/>
  <c r="I23" i="8" l="1"/>
  <c r="H21" i="8"/>
  <c r="F23" i="8"/>
  <c r="E23" i="8"/>
  <c r="G39" i="2"/>
  <c r="G37" i="2"/>
  <c r="G35" i="2"/>
  <c r="G33" i="2"/>
  <c r="G31" i="2"/>
  <c r="G29" i="2"/>
  <c r="G27" i="2"/>
  <c r="G25" i="2"/>
  <c r="G23" i="2"/>
  <c r="G20" i="2"/>
  <c r="G18" i="2"/>
  <c r="G16" i="2"/>
  <c r="G14" i="2"/>
  <c r="G12" i="2"/>
  <c r="G10" i="2"/>
  <c r="I22" i="2"/>
  <c r="G38" i="2"/>
  <c r="G36" i="2"/>
  <c r="G34" i="2"/>
  <c r="G32" i="2"/>
  <c r="G30" i="2"/>
  <c r="G28" i="2"/>
  <c r="G26" i="2"/>
  <c r="G21" i="2"/>
  <c r="G19" i="2"/>
  <c r="G17" i="2"/>
  <c r="G15" i="2"/>
  <c r="G13" i="2"/>
  <c r="G11" i="2"/>
  <c r="G34" i="10" l="1"/>
  <c r="G41" i="10" s="1"/>
  <c r="G44" i="10" s="1"/>
  <c r="H31" i="10"/>
  <c r="H34" i="10" s="1"/>
  <c r="H41" i="10" l="1"/>
  <c r="H44" i="10" s="1"/>
  <c r="H37" i="10"/>
  <c r="H42" i="10" s="1"/>
  <c r="G37" i="10"/>
  <c r="G42" i="10" s="1"/>
  <c r="E34" i="10" l="1"/>
  <c r="E41" i="10" s="1"/>
  <c r="E44" i="10" s="1"/>
  <c r="E31" i="10"/>
  <c r="E37" i="10" l="1"/>
  <c r="E42" i="10" s="1"/>
  <c r="I21" i="9" l="1"/>
  <c r="I24" i="9" s="1"/>
  <c r="I27" i="9" s="1"/>
  <c r="H21" i="9"/>
  <c r="H24" i="9" s="1"/>
  <c r="H27" i="9" s="1"/>
  <c r="G21" i="9"/>
  <c r="G24" i="9" s="1"/>
  <c r="G27" i="9" s="1"/>
  <c r="F21" i="9"/>
  <c r="F24" i="9" s="1"/>
  <c r="F27" i="9" s="1"/>
  <c r="I16" i="9"/>
  <c r="G16" i="9"/>
  <c r="I15" i="9"/>
  <c r="H15" i="9"/>
  <c r="G15" i="9"/>
  <c r="F15" i="9"/>
  <c r="I14" i="9"/>
  <c r="H14" i="9"/>
  <c r="G14" i="9"/>
  <c r="F14" i="9"/>
  <c r="H11" i="9"/>
  <c r="F11" i="9"/>
  <c r="H8" i="9"/>
  <c r="H16" i="9" s="1"/>
  <c r="H17" i="9" s="1"/>
  <c r="F8" i="9"/>
  <c r="F16" i="9" s="1"/>
  <c r="I21" i="6"/>
  <c r="I24" i="6" s="1"/>
  <c r="I27" i="6" s="1"/>
  <c r="H21" i="6"/>
  <c r="H24" i="6" s="1"/>
  <c r="H27" i="6" s="1"/>
  <c r="G21" i="6"/>
  <c r="G24" i="6" s="1"/>
  <c r="G27" i="6" s="1"/>
  <c r="F21" i="6"/>
  <c r="F24" i="6" s="1"/>
  <c r="F27" i="6" s="1"/>
  <c r="I15" i="6"/>
  <c r="H15" i="6"/>
  <c r="G15" i="6"/>
  <c r="F15" i="6"/>
  <c r="I14" i="6"/>
  <c r="H14" i="6"/>
  <c r="G14" i="6"/>
  <c r="F14" i="6"/>
  <c r="I11" i="6"/>
  <c r="H11" i="6"/>
  <c r="G11" i="6"/>
  <c r="F11" i="6"/>
  <c r="I8" i="6"/>
  <c r="I16" i="6" s="1"/>
  <c r="H8" i="6"/>
  <c r="H16" i="6" s="1"/>
  <c r="G8" i="6"/>
  <c r="G16" i="6" s="1"/>
  <c r="F8" i="6"/>
  <c r="F16" i="6" s="1"/>
  <c r="H40" i="7" l="1"/>
  <c r="I40" i="7"/>
  <c r="AC14" i="7" s="1"/>
  <c r="G9" i="7"/>
  <c r="AD5" i="7" s="1"/>
  <c r="G21" i="7"/>
  <c r="AK5" i="7" s="1"/>
  <c r="AJ5" i="2"/>
  <c r="N31" i="10"/>
  <c r="N34" i="10" s="1"/>
  <c r="M31" i="10"/>
  <c r="M34" i="10" s="1"/>
  <c r="L31" i="10"/>
  <c r="L34" i="10"/>
  <c r="L41" i="10" s="1"/>
  <c r="L44" i="10" s="1"/>
  <c r="K31" i="10"/>
  <c r="K34" i="10"/>
  <c r="K41" i="10" s="1"/>
  <c r="K44" i="10" s="1"/>
  <c r="J31" i="10"/>
  <c r="J34" i="10" s="1"/>
  <c r="I31" i="10"/>
  <c r="I34" i="10" s="1"/>
  <c r="O44" i="9"/>
  <c r="O45" i="9" s="1"/>
  <c r="N44" i="9"/>
  <c r="M44" i="9"/>
  <c r="L44" i="9"/>
  <c r="K44" i="9"/>
  <c r="K45" i="9" s="1"/>
  <c r="J44" i="9"/>
  <c r="I44" i="9"/>
  <c r="H44" i="9"/>
  <c r="G44" i="9"/>
  <c r="G45" i="9" s="1"/>
  <c r="F44" i="9"/>
  <c r="O39" i="9"/>
  <c r="N39" i="9"/>
  <c r="N45" i="9" s="1"/>
  <c r="M39" i="9"/>
  <c r="M45" i="9" s="1"/>
  <c r="L39" i="9"/>
  <c r="K39" i="9"/>
  <c r="J39" i="9"/>
  <c r="J45" i="9" s="1"/>
  <c r="I39" i="9"/>
  <c r="I45" i="9"/>
  <c r="H39" i="9"/>
  <c r="H45" i="9" s="1"/>
  <c r="G39" i="9"/>
  <c r="F39" i="9"/>
  <c r="F45" i="9" s="1"/>
  <c r="O24" i="9"/>
  <c r="O27" i="9"/>
  <c r="N24" i="9"/>
  <c r="N27" i="9" s="1"/>
  <c r="M24" i="9"/>
  <c r="M27" i="9"/>
  <c r="L24" i="9"/>
  <c r="L27" i="9" s="1"/>
  <c r="K24" i="9"/>
  <c r="K27" i="9" s="1"/>
  <c r="J24" i="9"/>
  <c r="J27" i="9" s="1"/>
  <c r="O16" i="9"/>
  <c r="N16" i="9"/>
  <c r="M16" i="9"/>
  <c r="L16" i="9"/>
  <c r="K16" i="9"/>
  <c r="J16" i="9"/>
  <c r="O15" i="9"/>
  <c r="N15" i="9"/>
  <c r="M15" i="9"/>
  <c r="L15" i="9"/>
  <c r="K15" i="9"/>
  <c r="J15" i="9"/>
  <c r="O14" i="9"/>
  <c r="N14" i="9"/>
  <c r="M14" i="9"/>
  <c r="L14" i="9"/>
  <c r="K14" i="9"/>
  <c r="J14" i="9"/>
  <c r="AS2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G40" i="7"/>
  <c r="I39" i="7"/>
  <c r="G39" i="7"/>
  <c r="I38" i="7"/>
  <c r="G38" i="7"/>
  <c r="I37" i="7"/>
  <c r="G37" i="7"/>
  <c r="I36" i="7"/>
  <c r="G36" i="7"/>
  <c r="I35" i="7"/>
  <c r="AK14" i="7" s="1"/>
  <c r="G35" i="7"/>
  <c r="AK13" i="7" s="1"/>
  <c r="I34" i="7"/>
  <c r="G34" i="7"/>
  <c r="AJ13" i="7" s="1"/>
  <c r="I33" i="7"/>
  <c r="G33" i="7"/>
  <c r="I32" i="7"/>
  <c r="AI14" i="7" s="1"/>
  <c r="G32" i="7"/>
  <c r="AI13" i="7" s="1"/>
  <c r="I31" i="7"/>
  <c r="G31" i="7"/>
  <c r="I30" i="7"/>
  <c r="G30" i="7"/>
  <c r="I29" i="7"/>
  <c r="G29" i="7"/>
  <c r="I28" i="7"/>
  <c r="AH14" i="7" s="1"/>
  <c r="G28" i="7"/>
  <c r="AH13" i="7" s="1"/>
  <c r="I27" i="7"/>
  <c r="AG14" i="7" s="1"/>
  <c r="G27" i="7"/>
  <c r="AG13" i="7" s="1"/>
  <c r="I26" i="7"/>
  <c r="AF14" i="7" s="1"/>
  <c r="G26" i="7"/>
  <c r="AF13" i="7" s="1"/>
  <c r="I25" i="7"/>
  <c r="G25" i="7"/>
  <c r="I24" i="7"/>
  <c r="AE14" i="7" s="1"/>
  <c r="G24" i="7"/>
  <c r="AE13" i="7"/>
  <c r="I23" i="7"/>
  <c r="AD14" i="7" s="1"/>
  <c r="G23" i="7"/>
  <c r="AD13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J14" i="7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C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N45" i="6"/>
  <c r="M39" i="6"/>
  <c r="L39" i="6"/>
  <c r="L45" i="6"/>
  <c r="K39" i="6"/>
  <c r="K45" i="6" s="1"/>
  <c r="J39" i="6"/>
  <c r="I39" i="6"/>
  <c r="I45" i="6" s="1"/>
  <c r="H39" i="6"/>
  <c r="H45" i="6"/>
  <c r="G39" i="6"/>
  <c r="F39" i="6"/>
  <c r="F45" i="6" s="1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O16" i="6"/>
  <c r="N16" i="6"/>
  <c r="M16" i="6"/>
  <c r="L16" i="6"/>
  <c r="K16" i="6"/>
  <c r="J16" i="6"/>
  <c r="O15" i="6"/>
  <c r="N15" i="6"/>
  <c r="M15" i="6"/>
  <c r="L15" i="6"/>
  <c r="K15" i="6"/>
  <c r="J15" i="6"/>
  <c r="O14" i="6"/>
  <c r="N14" i="6"/>
  <c r="M14" i="6"/>
  <c r="L14" i="6"/>
  <c r="K14" i="6"/>
  <c r="J14" i="6"/>
  <c r="AK14" i="2"/>
  <c r="AJ14" i="2"/>
  <c r="AI14" i="2"/>
  <c r="AH14" i="2"/>
  <c r="AG14" i="2"/>
  <c r="AF14" i="2"/>
  <c r="AE14" i="2"/>
  <c r="AD14" i="2"/>
  <c r="AK12" i="2"/>
  <c r="AJ12" i="2"/>
  <c r="AI12" i="2"/>
  <c r="AH12" i="2"/>
  <c r="AG12" i="2"/>
  <c r="AF12" i="2"/>
  <c r="AE12" i="2"/>
  <c r="AD12" i="2"/>
  <c r="AK6" i="2"/>
  <c r="AK4" i="2"/>
  <c r="AJ6" i="2"/>
  <c r="AJ4" i="2"/>
  <c r="AI6" i="2"/>
  <c r="AI4" i="2"/>
  <c r="AH6" i="2"/>
  <c r="AH4" i="2"/>
  <c r="AG6" i="2"/>
  <c r="AG4" i="2"/>
  <c r="AF6" i="2"/>
  <c r="AF4" i="2"/>
  <c r="AE6" i="2"/>
  <c r="AE4" i="2"/>
  <c r="AD6" i="2"/>
  <c r="AD4" i="2"/>
  <c r="AA12" i="2"/>
  <c r="AA4" i="2"/>
  <c r="G10" i="7"/>
  <c r="AE5" i="7"/>
  <c r="AJ13" i="2"/>
  <c r="AF5" i="2"/>
  <c r="AF13" i="2"/>
  <c r="G17" i="7"/>
  <c r="AI5" i="7" s="1"/>
  <c r="G20" i="7"/>
  <c r="AJ5" i="7"/>
  <c r="G12" i="7"/>
  <c r="G19" i="7"/>
  <c r="K37" i="10"/>
  <c r="K42" i="10" s="1"/>
  <c r="AK5" i="2"/>
  <c r="G14" i="7"/>
  <c r="AG5" i="7" s="1"/>
  <c r="AC4" i="2"/>
  <c r="I37" i="10" l="1"/>
  <c r="I42" i="10" s="1"/>
  <c r="I41" i="10"/>
  <c r="I44" i="10" s="1"/>
  <c r="L37" i="10"/>
  <c r="L42" i="10" s="1"/>
  <c r="AD5" i="2"/>
  <c r="AC6" i="2"/>
  <c r="AE5" i="2"/>
  <c r="L45" i="9"/>
  <c r="AG5" i="2"/>
  <c r="G45" i="6"/>
  <c r="J45" i="6"/>
  <c r="M45" i="6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AC14" i="2"/>
  <c r="AI5" i="2"/>
  <c r="AE13" i="2"/>
  <c r="AC12" i="2"/>
  <c r="AK13" i="2"/>
  <c r="G11" i="7"/>
  <c r="AH13" i="2"/>
  <c r="G16" i="7"/>
  <c r="G18" i="7"/>
  <c r="I22" i="7"/>
  <c r="AC6" i="7" s="1"/>
  <c r="AC4" i="7"/>
  <c r="AH5" i="2"/>
  <c r="AI13" i="2"/>
  <c r="AG13" i="2"/>
  <c r="G13" i="7"/>
  <c r="AF5" i="7" s="1"/>
  <c r="G15" i="7"/>
  <c r="AH5" i="7" s="1"/>
  <c r="G22" i="7"/>
  <c r="AD13" i="2"/>
</calcChain>
</file>

<file path=xl/sharedStrings.xml><?xml version="1.0" encoding="utf-8"?>
<sst xmlns="http://schemas.openxmlformats.org/spreadsheetml/2006/main" count="521" uniqueCount="298">
  <si>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</si>
  <si>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</si>
  <si>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</si>
  <si>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</si>
  <si>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</si>
  <si>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</si>
  <si>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</si>
  <si>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</si>
  <si>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</si>
  <si>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</si>
  <si>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</si>
  <si>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</si>
  <si>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</si>
  <si>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</si>
  <si>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</si>
  <si>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</si>
  <si>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</si>
  <si>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</si>
  <si>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</si>
  <si>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</si>
  <si>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</si>
  <si>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</si>
  <si>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</si>
  <si>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</si>
  <si>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</si>
  <si>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</si>
  <si>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</si>
  <si>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</si>
  <si>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</si>
  <si>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</si>
  <si>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</si>
  <si>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</si>
  <si>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</si>
  <si>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</si>
  <si>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</si>
  <si>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</si>
  <si>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</si>
  <si>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</si>
  <si>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</si>
  <si>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</si>
  <si>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</si>
  <si>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</si>
  <si>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</si>
  <si>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</si>
  <si>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</si>
  <si>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</si>
  <si>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</si>
  <si>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</si>
  <si>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</si>
  <si>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</si>
  <si>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</si>
  <si>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</si>
  <si>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</si>
  <si>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</si>
  <si>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</si>
  <si>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</si>
  <si>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</si>
  <si>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</si>
  <si>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</si>
  <si>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</si>
  <si>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</si>
  <si>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</si>
  <si>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</si>
  <si>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</si>
  <si>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</si>
  <si>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</si>
  <si>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</si>
  <si>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</si>
  <si>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</si>
  <si>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</si>
  <si>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</si>
  <si>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</si>
  <si>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</si>
  <si>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</si>
  <si>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</si>
  <si>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</si>
  <si>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</si>
  <si>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</si>
  <si>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</si>
  <si>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</si>
  <si>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</si>
  <si>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</si>
  <si>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</si>
  <si>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</si>
  <si>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</si>
  <si>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</si>
  <si>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</si>
  <si>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</si>
  <si>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</si>
  <si>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</si>
  <si>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</si>
  <si>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</si>
  <si>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</si>
  <si>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</si>
  <si>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</si>
  <si>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</si>
  <si>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</si>
  <si>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</si>
  <si>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</si>
  <si>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</si>
  <si>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</si>
  <si>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</si>
  <si>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</si>
  <si>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</si>
  <si>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</si>
  <si>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</si>
  <si>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</si>
  <si>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</si>
  <si>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</si>
  <si>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</si>
  <si>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</si>
  <si>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</si>
  <si>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</si>
  <si>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</si>
  <si>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</si>
  <si>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</si>
  <si>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</si>
  <si>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</si>
  <si>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</si>
  <si>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</si>
  <si>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</si>
  <si>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</si>
  <si>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</si>
  <si>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</si>
  <si>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</si>
  <si>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</si>
  <si>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</si>
  <si>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</si>
  <si>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</si>
  <si>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</si>
  <si>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</si>
  <si>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</si>
  <si>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</si>
  <si>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</si>
  <si>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</si>
  <si>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</si>
  <si>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</si>
  <si>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</si>
  <si>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</si>
  <si>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</si>
  <si>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</si>
  <si>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</si>
  <si>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</si>
  <si>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</si>
  <si>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</si>
  <si>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</si>
  <si>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</si>
  <si>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</si>
  <si>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</si>
  <si>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</si>
  <si>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</si>
  <si>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</si>
  <si>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</si>
  <si>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</si>
  <si>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</si>
  <si>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</si>
  <si>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</si>
  <si>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</si>
  <si>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</si>
  <si>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</si>
  <si>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</si>
  <si>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</si>
  <si>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</si>
  <si>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</si>
  <si>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</si>
  <si>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</si>
  <si>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</si>
  <si>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</si>
  <si>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</si>
  <si>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</si>
  <si>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</si>
  <si>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</si>
  <si>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</si>
  <si>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</si>
  <si>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</si>
  <si>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</si>
  <si>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</si>
  <si>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</si>
  <si>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</si>
  <si>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</si>
  <si>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</si>
  <si>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</si>
  <si>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</si>
  <si>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</si>
  <si>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</si>
  <si>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</si>
  <si>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</si>
  <si>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</si>
  <si>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</si>
  <si>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</si>
  <si>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</si>
  <si>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</si>
  <si>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</si>
  <si>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</si>
  <si>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</si>
  <si>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</si>
  <si>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</si>
  <si>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</si>
  <si>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</si>
  <si>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</si>
  <si>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</si>
  <si>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</si>
  <si>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</si>
  <si>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</si>
  <si>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</si>
  <si>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</si>
  <si>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</si>
  <si>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</si>
  <si>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</si>
  <si>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</si>
  <si>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</si>
  <si>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</si>
  <si>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</si>
  <si>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</si>
  <si>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</si>
  <si>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</si>
  <si>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</si>
  <si>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</si>
  <si>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</si>
  <si>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</si>
  <si>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</si>
  <si>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</si>
  <si>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</si>
  <si>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</si>
  <si>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</si>
  <si>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</si>
  <si>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</si>
  <si>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</si>
  <si>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</si>
  <si>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</si>
  <si>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</si>
  <si>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</si>
  <si>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</si>
  <si>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</si>
  <si>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</si>
  <si>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</si>
  <si>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</si>
  <si>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</si>
  <si>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</si>
  <si>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</si>
  <si>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</si>
  <si>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</si>
  <si>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</si>
  <si>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</si>
  <si>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</si>
  <si>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</si>
  <si>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</si>
  <si>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</si>
  <si>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</si>
  <si>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</si>
  <si>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</si>
  <si>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</si>
  <si>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</si>
  <si>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</si>
  <si>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</si>
  <si>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</si>
  <si>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</si>
  <si>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</si>
  <si>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</si>
  <si>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</si>
  <si>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</si>
  <si>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</si>
  <si>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</si>
  <si>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</si>
  <si>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</si>
  <si>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</si>
  <si>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</si>
  <si>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</si>
  <si>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</si>
  <si>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</si>
  <si>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</si>
  <si>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</si>
  <si>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26年度</t>
    <rPh sb="2" eb="4">
      <t>ネンド</t>
    </rPh>
    <phoneticPr fontId="7"/>
  </si>
  <si>
    <t>27年度</t>
    <rPh sb="2" eb="4">
      <t>ネンド</t>
    </rPh>
    <phoneticPr fontId="7"/>
  </si>
  <si>
    <t>28年度</t>
    <rPh sb="2" eb="4">
      <t>ネンド</t>
    </rPh>
    <phoneticPr fontId="7"/>
  </si>
  <si>
    <t>29年度</t>
    <rPh sb="2" eb="4">
      <t>ネンド</t>
    </rPh>
    <phoneticPr fontId="7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</si>
  <si>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</si>
  <si>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令和２年度</t>
    <rPh sb="0" eb="1">
      <t>レイ</t>
    </rPh>
    <rPh sb="1" eb="2">
      <t>ワ</t>
    </rPh>
    <phoneticPr fontId="7"/>
  </si>
  <si>
    <t>(令和２年度予算ﾍﾞｰｽ）</t>
    <rPh sb="1" eb="2">
      <t>レイ</t>
    </rPh>
    <rPh sb="2" eb="3">
      <t>ワ</t>
    </rPh>
    <rPh sb="6" eb="8">
      <t>ヨサン</t>
    </rPh>
    <phoneticPr fontId="7"/>
  </si>
  <si>
    <t>（1）平成30年度普通会計決算の状況</t>
    <phoneticPr fontId="7"/>
  </si>
  <si>
    <t>平成30年度</t>
    <phoneticPr fontId="15"/>
  </si>
  <si>
    <t>30年度</t>
    <rPh sb="2" eb="4">
      <t>ネンド</t>
    </rPh>
    <phoneticPr fontId="7"/>
  </si>
  <si>
    <t>（注1）平成25年度～26年度は平成22年国勢調査、平成27年度～平成30年度は平成27年度国勢調査を基に計上している。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</si>
  <si>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(平成30年度決算ﾍﾞｰｽ）</t>
    <phoneticPr fontId="15"/>
  </si>
  <si>
    <t>30年度</t>
    <phoneticPr fontId="15"/>
  </si>
  <si>
    <t>(平成30年度決算額）</t>
    <phoneticPr fontId="15"/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</si>
  <si>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</si>
  <si>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下水道事業会計</t>
    <rPh sb="0" eb="3">
      <t>ゲスイドウ</t>
    </rPh>
    <rPh sb="3" eb="5">
      <t>ジギョウ</t>
    </rPh>
    <rPh sb="5" eb="7">
      <t>カイケイ</t>
    </rPh>
    <phoneticPr fontId="6"/>
  </si>
  <si>
    <t>水道事業会計</t>
    <rPh sb="0" eb="2">
      <t>スイドウ</t>
    </rPh>
    <rPh sb="2" eb="4">
      <t>ジギョウ</t>
    </rPh>
    <rPh sb="4" eb="6">
      <t>カイケイ</t>
    </rPh>
    <phoneticPr fontId="14"/>
  </si>
  <si>
    <t>下水道事業会計</t>
    <rPh sb="0" eb="3">
      <t>ゲスイドウ</t>
    </rPh>
    <rPh sb="3" eb="5">
      <t>ジギョウ</t>
    </rPh>
    <rPh sb="5" eb="7">
      <t>カイケイ</t>
    </rPh>
    <phoneticPr fontId="14"/>
  </si>
  <si>
    <t>(株)さかい新事業創造センター</t>
    <phoneticPr fontId="15"/>
  </si>
  <si>
    <t xml:space="preserve"> － </t>
  </si>
  <si>
    <t>堺市住宅供給公社</t>
    <rPh sb="0" eb="2">
      <t>サカイシ</t>
    </rPh>
    <rPh sb="2" eb="4">
      <t>ジュウタク</t>
    </rPh>
    <rPh sb="4" eb="6">
      <t>キョウキュウ</t>
    </rPh>
    <rPh sb="6" eb="8">
      <t>コウシャ</t>
    </rPh>
    <phoneticPr fontId="14"/>
  </si>
  <si>
    <t>堺市</t>
    <rPh sb="0" eb="2">
      <t>サカイシ</t>
    </rPh>
    <phoneticPr fontId="15"/>
  </si>
  <si>
    <t>-</t>
  </si>
  <si>
    <t>-</t>
    <phoneticPr fontId="7"/>
  </si>
  <si>
    <t>-</t>
    <phoneticPr fontId="7"/>
  </si>
  <si>
    <t>堺市</t>
    <rPh sb="0" eb="2">
      <t>サカイシ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</si>
</sst>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7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9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80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2" fillId="0" borderId="47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179" fontId="0" fillId="0" borderId="48" xfId="1" applyNumberFormat="1" applyFont="1" applyFill="1" applyBorder="1" applyAlignment="1">
      <alignment vertical="center"/>
    </xf>
    <xf numFmtId="179" fontId="0" fillId="0" borderId="50" xfId="1" applyNumberFormat="1" applyFont="1" applyFill="1" applyBorder="1" applyAlignment="1">
      <alignment vertical="center"/>
    </xf>
    <xf numFmtId="179" fontId="0" fillId="0" borderId="50" xfId="0" quotePrefix="1" applyNumberFormat="1" applyFont="1" applyFill="1" applyBorder="1" applyAlignment="1">
      <alignment horizontal="right" vertical="center"/>
    </xf>
    <xf numFmtId="179" fontId="0" fillId="0" borderId="10" xfId="1" applyNumberFormat="1" applyFont="1" applyFill="1" applyBorder="1" applyAlignment="1">
      <alignment vertical="center"/>
    </xf>
    <xf numFmtId="179" fontId="0" fillId="0" borderId="52" xfId="1" quotePrefix="1" applyNumberFormat="1" applyFont="1" applyBorder="1" applyAlignment="1">
      <alignment horizontal="right" vertical="center"/>
    </xf>
    <xf numFmtId="179" fontId="2" fillId="0" borderId="5" xfId="1" applyNumberFormat="1" applyFill="1" applyBorder="1" applyAlignment="1">
      <alignment vertical="center"/>
    </xf>
    <xf numFmtId="179" fontId="2" fillId="0" borderId="54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8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2" fillId="0" borderId="48" xfId="1" applyNumberFormat="1" applyFill="1" applyBorder="1" applyAlignment="1">
      <alignment vertical="center"/>
    </xf>
    <xf numFmtId="179" fontId="0" fillId="0" borderId="27" xfId="1" applyNumberFormat="1" applyFont="1" applyFill="1" applyBorder="1" applyAlignment="1">
      <alignment vertical="center"/>
    </xf>
    <xf numFmtId="179" fontId="0" fillId="0" borderId="67" xfId="0" quotePrefix="1" applyNumberFormat="1" applyBorder="1" applyAlignment="1">
      <alignment horizontal="right" vertical="center"/>
    </xf>
    <xf numFmtId="179" fontId="0" fillId="0" borderId="67" xfId="0" quotePrefix="1" applyNumberFormat="1" applyFont="1" applyFill="1" applyBorder="1" applyAlignment="1">
      <alignment horizontal="right" vertical="center"/>
    </xf>
    <xf numFmtId="179" fontId="0" fillId="0" borderId="5" xfId="1" applyNumberFormat="1" applyFont="1" applyFill="1" applyBorder="1" applyAlignment="1">
      <alignment vertical="center"/>
    </xf>
    <xf numFmtId="179" fontId="0" fillId="0" borderId="54" xfId="1" applyNumberFormat="1" applyFont="1" applyFill="1" applyBorder="1" applyAlignment="1">
      <alignment vertical="center"/>
    </xf>
    <xf numFmtId="179" fontId="0" fillId="0" borderId="51" xfId="1" applyNumberFormat="1" applyFont="1" applyFill="1" applyBorder="1" applyAlignment="1">
      <alignment vertical="center"/>
    </xf>
    <xf numFmtId="179" fontId="0" fillId="0" borderId="51" xfId="1" applyNumberFormat="1" applyFon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3" xfId="1" applyNumberFormat="1" applyFont="1" applyBorder="1" applyAlignment="1">
      <alignment vertical="center"/>
    </xf>
    <xf numFmtId="179" fontId="2" fillId="0" borderId="74" xfId="1" applyNumberFormat="1" applyBorder="1" applyAlignment="1">
      <alignment horizontal="center" vertical="center"/>
    </xf>
    <xf numFmtId="179" fontId="0" fillId="0" borderId="68" xfId="1" applyNumberFormat="1" applyFont="1" applyBorder="1" applyAlignment="1">
      <alignment horizontal="right" vertical="center"/>
    </xf>
    <xf numFmtId="179" fontId="0" fillId="0" borderId="32" xfId="1" applyNumberFormat="1" applyFont="1" applyBorder="1" applyAlignment="1">
      <alignment horizontal="right" vertical="center"/>
    </xf>
    <xf numFmtId="179" fontId="0" fillId="0" borderId="0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4" xfId="1" applyNumberFormat="1" applyBorder="1" applyAlignment="1">
      <alignment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79" fontId="2" fillId="0" borderId="71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27" xfId="1" applyNumberFormat="1" applyFill="1" applyBorder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view="pageBreakPreview" zoomScaleNormal="100" zoomScaleSheetLayoutView="100" workbookViewId="0">
      <pane xSplit="5" ySplit="8" topLeftCell="F30" activePane="bottomRight" state="frozen"/>
      <selection activeCell="F17" sqref="F17"/>
      <selection pane="topRight" activeCell="F17" sqref="F17"/>
      <selection pane="bottomLeft" activeCell="F17" sqref="F17"/>
      <selection pane="bottomRight" activeCell="E1" sqref="E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271" t="s">
        <v>0</v>
      </c>
      <c r="B1" s="271"/>
      <c r="C1" s="271"/>
      <c r="D1" s="271"/>
      <c r="E1" s="76" t="s">
        <v>297</v>
      </c>
      <c r="F1" s="2"/>
      <c r="AA1" s="264" t="s">
        <v>105</v>
      </c>
      <c r="AB1" s="264"/>
    </row>
    <row r="2" spans="1:38">
      <c r="AA2" s="258" t="s">
        <v>106</v>
      </c>
      <c r="AB2" s="258"/>
      <c r="AC2" s="261" t="s">
        <v>107</v>
      </c>
      <c r="AD2" s="259" t="s">
        <v>108</v>
      </c>
      <c r="AE2" s="265"/>
      <c r="AF2" s="266"/>
      <c r="AG2" s="258" t="s">
        <v>109</v>
      </c>
      <c r="AH2" s="258" t="s">
        <v>110</v>
      </c>
      <c r="AI2" s="258" t="s">
        <v>111</v>
      </c>
      <c r="AJ2" s="258" t="s">
        <v>112</v>
      </c>
      <c r="AK2" s="258" t="s">
        <v>113</v>
      </c>
    </row>
    <row r="3" spans="1:38" ht="14.25">
      <c r="A3" s="22" t="s">
        <v>104</v>
      </c>
      <c r="AA3" s="258"/>
      <c r="AB3" s="258"/>
      <c r="AC3" s="263"/>
      <c r="AD3" s="158"/>
      <c r="AE3" s="157" t="s">
        <v>126</v>
      </c>
      <c r="AF3" s="157" t="s">
        <v>127</v>
      </c>
      <c r="AG3" s="258"/>
      <c r="AH3" s="258"/>
      <c r="AI3" s="258"/>
      <c r="AJ3" s="258"/>
      <c r="AK3" s="258"/>
    </row>
    <row r="4" spans="1:38">
      <c r="AA4" s="261" t="str">
        <f>E1</f>
        <v>堺市</v>
      </c>
      <c r="AB4" s="159" t="s">
        <v>114</v>
      </c>
      <c r="AC4" s="160">
        <f>F22</f>
        <v>431670</v>
      </c>
      <c r="AD4" s="160">
        <f>F9</f>
        <v>150713</v>
      </c>
      <c r="AE4" s="160">
        <f>F10</f>
        <v>69216</v>
      </c>
      <c r="AF4" s="160">
        <f>F13</f>
        <v>58587</v>
      </c>
      <c r="AG4" s="160">
        <f>F14</f>
        <v>2167</v>
      </c>
      <c r="AH4" s="160">
        <f>F15</f>
        <v>31768</v>
      </c>
      <c r="AI4" s="160">
        <f>F17</f>
        <v>103147</v>
      </c>
      <c r="AJ4" s="160">
        <f>F20</f>
        <v>53367</v>
      </c>
      <c r="AK4" s="160">
        <f>F21</f>
        <v>54111</v>
      </c>
      <c r="AL4" s="161"/>
    </row>
    <row r="5" spans="1:38">
      <c r="A5" s="21" t="s">
        <v>276</v>
      </c>
      <c r="AA5" s="262"/>
      <c r="AB5" s="159" t="s">
        <v>115</v>
      </c>
      <c r="AC5" s="162"/>
      <c r="AD5" s="162">
        <f>G9</f>
        <v>34.913938888502791</v>
      </c>
      <c r="AE5" s="162">
        <f>G10</f>
        <v>16.034470776287442</v>
      </c>
      <c r="AF5" s="162">
        <f>G13</f>
        <v>13.572173187851833</v>
      </c>
      <c r="AG5" s="162">
        <f>G14</f>
        <v>0.50200384553015032</v>
      </c>
      <c r="AH5" s="162">
        <f>G15</f>
        <v>7.3593254106145896</v>
      </c>
      <c r="AI5" s="162">
        <f>G17</f>
        <v>23.894873398661016</v>
      </c>
      <c r="AJ5" s="162">
        <f>G20</f>
        <v>12.362916116477866</v>
      </c>
      <c r="AK5" s="162">
        <f>G21</f>
        <v>12.535269997915075</v>
      </c>
    </row>
    <row r="6" spans="1:38" ht="14.25">
      <c r="A6" s="3"/>
      <c r="G6" s="275" t="s">
        <v>128</v>
      </c>
      <c r="H6" s="276"/>
      <c r="I6" s="276"/>
      <c r="AA6" s="263"/>
      <c r="AB6" s="159" t="s">
        <v>116</v>
      </c>
      <c r="AC6" s="162">
        <f>I22</f>
        <v>-0.85486182566514302</v>
      </c>
      <c r="AD6" s="162">
        <f>I9</f>
        <v>-0.31747501537769951</v>
      </c>
      <c r="AE6" s="162">
        <f>I10</f>
        <v>-3.7436724703788227</v>
      </c>
      <c r="AF6" s="162">
        <f>I13</f>
        <v>2.3121387283236983</v>
      </c>
      <c r="AG6" s="162">
        <f>I14</f>
        <v>5.5528494885533464</v>
      </c>
      <c r="AH6" s="162">
        <f>I15</f>
        <v>14.302162414996577</v>
      </c>
      <c r="AI6" s="162">
        <f>I17</f>
        <v>2.240130046487665</v>
      </c>
      <c r="AJ6" s="162">
        <f>I20</f>
        <v>-14.508842752787388</v>
      </c>
      <c r="AK6" s="162">
        <f>I21</f>
        <v>4.1136744078656307</v>
      </c>
    </row>
    <row r="7" spans="1:38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272" t="s">
        <v>80</v>
      </c>
      <c r="B9" s="272" t="s">
        <v>81</v>
      </c>
      <c r="C9" s="47" t="s">
        <v>3</v>
      </c>
      <c r="D9" s="48"/>
      <c r="E9" s="49"/>
      <c r="F9" s="344">
        <v>150713</v>
      </c>
      <c r="G9" s="77">
        <f t="shared" ref="G9:G22" si="0">F9/$F$22*100</f>
        <v>34.913938888502791</v>
      </c>
      <c r="H9" s="345">
        <v>151193</v>
      </c>
      <c r="I9" s="78">
        <f t="shared" ref="I9:I21" si="1">(F9/H9-1)*100</f>
        <v>-0.31747501537769951</v>
      </c>
      <c r="AA9" s="268" t="s">
        <v>105</v>
      </c>
      <c r="AB9" s="269"/>
      <c r="AC9" s="270" t="s">
        <v>117</v>
      </c>
    </row>
    <row r="10" spans="1:38" ht="18" customHeight="1">
      <c r="A10" s="273"/>
      <c r="B10" s="273"/>
      <c r="C10" s="8"/>
      <c r="D10" s="50" t="s">
        <v>22</v>
      </c>
      <c r="E10" s="30"/>
      <c r="F10" s="346">
        <v>69216</v>
      </c>
      <c r="G10" s="79">
        <f t="shared" si="0"/>
        <v>16.034470776287442</v>
      </c>
      <c r="H10" s="347">
        <v>71908</v>
      </c>
      <c r="I10" s="80">
        <f t="shared" si="1"/>
        <v>-3.7436724703788227</v>
      </c>
      <c r="AA10" s="258" t="s">
        <v>106</v>
      </c>
      <c r="AB10" s="258"/>
      <c r="AC10" s="270"/>
      <c r="AD10" s="259" t="s">
        <v>118</v>
      </c>
      <c r="AE10" s="265"/>
      <c r="AF10" s="266"/>
      <c r="AG10" s="259" t="s">
        <v>119</v>
      </c>
      <c r="AH10" s="267"/>
      <c r="AI10" s="260"/>
      <c r="AJ10" s="259" t="s">
        <v>120</v>
      </c>
      <c r="AK10" s="260"/>
    </row>
    <row r="11" spans="1:38" ht="18" customHeight="1">
      <c r="A11" s="273"/>
      <c r="B11" s="273"/>
      <c r="C11" s="34"/>
      <c r="D11" s="35"/>
      <c r="E11" s="33" t="s">
        <v>23</v>
      </c>
      <c r="F11" s="348">
        <v>58299</v>
      </c>
      <c r="G11" s="81">
        <f t="shared" si="0"/>
        <v>13.50545555632775</v>
      </c>
      <c r="H11" s="349">
        <v>58377</v>
      </c>
      <c r="I11" s="82">
        <f t="shared" si="1"/>
        <v>-0.13361426589239001</v>
      </c>
      <c r="AA11" s="258"/>
      <c r="AB11" s="258"/>
      <c r="AC11" s="268"/>
      <c r="AD11" s="158"/>
      <c r="AE11" s="157" t="s">
        <v>121</v>
      </c>
      <c r="AF11" s="157" t="s">
        <v>122</v>
      </c>
      <c r="AG11" s="158"/>
      <c r="AH11" s="157" t="s">
        <v>123</v>
      </c>
      <c r="AI11" s="157" t="s">
        <v>124</v>
      </c>
      <c r="AJ11" s="158"/>
      <c r="AK11" s="163" t="s">
        <v>125</v>
      </c>
    </row>
    <row r="12" spans="1:38" ht="18" customHeight="1">
      <c r="A12" s="273"/>
      <c r="B12" s="273"/>
      <c r="C12" s="34"/>
      <c r="D12" s="36"/>
      <c r="E12" s="33" t="s">
        <v>24</v>
      </c>
      <c r="F12" s="348">
        <v>6749</v>
      </c>
      <c r="G12" s="81">
        <f>F12/$F$22*100</f>
        <v>1.5634628304028539</v>
      </c>
      <c r="H12" s="349">
        <v>9442</v>
      </c>
      <c r="I12" s="82">
        <f t="shared" si="1"/>
        <v>-28.521499682270701</v>
      </c>
      <c r="AA12" s="261" t="str">
        <f>E1</f>
        <v>堺市</v>
      </c>
      <c r="AB12" s="159" t="s">
        <v>114</v>
      </c>
      <c r="AC12" s="160">
        <f>F40</f>
        <v>431670</v>
      </c>
      <c r="AD12" s="160">
        <f>F23</f>
        <v>262327</v>
      </c>
      <c r="AE12" s="160">
        <f>F24</f>
        <v>88899</v>
      </c>
      <c r="AF12" s="160">
        <f>F26</f>
        <v>39403</v>
      </c>
      <c r="AG12" s="160">
        <f>F27</f>
        <v>113919</v>
      </c>
      <c r="AH12" s="160">
        <f>F28</f>
        <v>48608</v>
      </c>
      <c r="AI12" s="160">
        <f>F32</f>
        <v>892</v>
      </c>
      <c r="AJ12" s="160">
        <f>F34</f>
        <v>55424</v>
      </c>
      <c r="AK12" s="160">
        <f>F35</f>
        <v>55403</v>
      </c>
      <c r="AL12" s="164"/>
    </row>
    <row r="13" spans="1:38" ht="18" customHeight="1">
      <c r="A13" s="273"/>
      <c r="B13" s="273"/>
      <c r="C13" s="11"/>
      <c r="D13" s="31" t="s">
        <v>25</v>
      </c>
      <c r="E13" s="32"/>
      <c r="F13" s="350">
        <v>58587</v>
      </c>
      <c r="G13" s="83">
        <f t="shared" si="0"/>
        <v>13.572173187851833</v>
      </c>
      <c r="H13" s="351">
        <v>57263</v>
      </c>
      <c r="I13" s="84">
        <f t="shared" si="1"/>
        <v>2.3121387283236983</v>
      </c>
      <c r="AA13" s="262"/>
      <c r="AB13" s="159" t="s">
        <v>115</v>
      </c>
      <c r="AC13" s="162"/>
      <c r="AD13" s="162">
        <f>G23</f>
        <v>60.770264322283232</v>
      </c>
      <c r="AE13" s="162">
        <f>G24</f>
        <v>20.594203905761347</v>
      </c>
      <c r="AF13" s="162">
        <f>G26</f>
        <v>9.1280376213311083</v>
      </c>
      <c r="AG13" s="162">
        <f>G27</f>
        <v>26.390298144415876</v>
      </c>
      <c r="AH13" s="162">
        <f>G28</f>
        <v>11.260453587230987</v>
      </c>
      <c r="AI13" s="162">
        <f>G32</f>
        <v>0.20663933097041723</v>
      </c>
      <c r="AJ13" s="162">
        <f>G34</f>
        <v>12.839437533300902</v>
      </c>
      <c r="AK13" s="162">
        <f>G35</f>
        <v>12.83457270600227</v>
      </c>
    </row>
    <row r="14" spans="1:38" ht="18" customHeight="1">
      <c r="A14" s="273"/>
      <c r="B14" s="273"/>
      <c r="C14" s="52" t="s">
        <v>4</v>
      </c>
      <c r="D14" s="53"/>
      <c r="E14" s="54"/>
      <c r="F14" s="348">
        <v>2167</v>
      </c>
      <c r="G14" s="81">
        <f t="shared" si="0"/>
        <v>0.50200384553015032</v>
      </c>
      <c r="H14" s="349">
        <v>2053</v>
      </c>
      <c r="I14" s="82">
        <f t="shared" si="1"/>
        <v>5.5528494885533464</v>
      </c>
      <c r="AA14" s="263"/>
      <c r="AB14" s="159" t="s">
        <v>116</v>
      </c>
      <c r="AC14" s="162">
        <f>I40</f>
        <v>-0.85486182566514302</v>
      </c>
      <c r="AD14" s="162">
        <f>I23</f>
        <v>3.4004729996058414</v>
      </c>
      <c r="AE14" s="162">
        <f>I24</f>
        <v>3.0080066741596578</v>
      </c>
      <c r="AF14" s="162">
        <f>I26</f>
        <v>7.2073787887032781</v>
      </c>
      <c r="AG14" s="162">
        <f>I27</f>
        <v>-3.0138175874134809</v>
      </c>
      <c r="AH14" s="162">
        <f>I28</f>
        <v>-1.4915693904020699</v>
      </c>
      <c r="AI14" s="162">
        <f>I32</f>
        <v>-58.220140515222482</v>
      </c>
      <c r="AJ14" s="162">
        <f>I34</f>
        <v>-13.7141344791618</v>
      </c>
      <c r="AK14" s="162">
        <f>I35</f>
        <v>-13.44633650992032</v>
      </c>
    </row>
    <row r="15" spans="1:38" ht="18" customHeight="1">
      <c r="A15" s="273"/>
      <c r="B15" s="273"/>
      <c r="C15" s="52" t="s">
        <v>5</v>
      </c>
      <c r="D15" s="53"/>
      <c r="E15" s="54"/>
      <c r="F15" s="348">
        <v>31768</v>
      </c>
      <c r="G15" s="81">
        <f t="shared" si="0"/>
        <v>7.3593254106145896</v>
      </c>
      <c r="H15" s="349">
        <v>27793</v>
      </c>
      <c r="I15" s="82">
        <f t="shared" si="1"/>
        <v>14.302162414996577</v>
      </c>
    </row>
    <row r="16" spans="1:38" ht="18" customHeight="1">
      <c r="A16" s="273"/>
      <c r="B16" s="273"/>
      <c r="C16" s="52" t="s">
        <v>26</v>
      </c>
      <c r="D16" s="53"/>
      <c r="E16" s="54"/>
      <c r="F16" s="348">
        <v>5764</v>
      </c>
      <c r="G16" s="81">
        <f t="shared" si="0"/>
        <v>1.3352792642527858</v>
      </c>
      <c r="H16" s="349">
        <v>5927</v>
      </c>
      <c r="I16" s="82">
        <f t="shared" si="1"/>
        <v>-2.7501265395647012</v>
      </c>
    </row>
    <row r="17" spans="1:9" ht="18" customHeight="1">
      <c r="A17" s="273"/>
      <c r="B17" s="273"/>
      <c r="C17" s="52" t="s">
        <v>6</v>
      </c>
      <c r="D17" s="53"/>
      <c r="E17" s="54"/>
      <c r="F17" s="348">
        <v>103147</v>
      </c>
      <c r="G17" s="81">
        <f t="shared" si="0"/>
        <v>23.894873398661016</v>
      </c>
      <c r="H17" s="349">
        <v>100887</v>
      </c>
      <c r="I17" s="82">
        <f t="shared" si="1"/>
        <v>2.240130046487665</v>
      </c>
    </row>
    <row r="18" spans="1:9" ht="18" customHeight="1">
      <c r="A18" s="273"/>
      <c r="B18" s="273"/>
      <c r="C18" s="52" t="s">
        <v>27</v>
      </c>
      <c r="D18" s="53"/>
      <c r="E18" s="54"/>
      <c r="F18" s="348">
        <v>25498</v>
      </c>
      <c r="G18" s="81">
        <f t="shared" si="0"/>
        <v>5.9068269743090793</v>
      </c>
      <c r="H18" s="349">
        <v>26164</v>
      </c>
      <c r="I18" s="82">
        <f t="shared" si="1"/>
        <v>-2.5454823421495187</v>
      </c>
    </row>
    <row r="19" spans="1:9" ht="18" customHeight="1">
      <c r="A19" s="273"/>
      <c r="B19" s="273"/>
      <c r="C19" s="52" t="s">
        <v>28</v>
      </c>
      <c r="D19" s="53"/>
      <c r="E19" s="54"/>
      <c r="F19" s="348">
        <v>5135</v>
      </c>
      <c r="G19" s="81">
        <f t="shared" si="0"/>
        <v>1.1895661037366507</v>
      </c>
      <c r="H19" s="349">
        <v>6977</v>
      </c>
      <c r="I19" s="82">
        <f t="shared" si="1"/>
        <v>-26.40103196216139</v>
      </c>
    </row>
    <row r="20" spans="1:9" ht="18" customHeight="1">
      <c r="A20" s="273"/>
      <c r="B20" s="273"/>
      <c r="C20" s="52" t="s">
        <v>7</v>
      </c>
      <c r="D20" s="53"/>
      <c r="E20" s="54"/>
      <c r="F20" s="348">
        <v>53367</v>
      </c>
      <c r="G20" s="81">
        <f t="shared" si="0"/>
        <v>12.362916116477866</v>
      </c>
      <c r="H20" s="349">
        <v>62424</v>
      </c>
      <c r="I20" s="82">
        <f t="shared" si="1"/>
        <v>-14.508842752787388</v>
      </c>
    </row>
    <row r="21" spans="1:9" ht="18" customHeight="1">
      <c r="A21" s="273"/>
      <c r="B21" s="273"/>
      <c r="C21" s="57" t="s">
        <v>8</v>
      </c>
      <c r="D21" s="58"/>
      <c r="E21" s="56"/>
      <c r="F21" s="352">
        <v>54111</v>
      </c>
      <c r="G21" s="85">
        <f t="shared" si="0"/>
        <v>12.535269997915075</v>
      </c>
      <c r="H21" s="353">
        <v>51973</v>
      </c>
      <c r="I21" s="86">
        <f t="shared" si="1"/>
        <v>4.1136744078656307</v>
      </c>
    </row>
    <row r="22" spans="1:9" ht="18" customHeight="1">
      <c r="A22" s="273"/>
      <c r="B22" s="274"/>
      <c r="C22" s="59" t="s">
        <v>9</v>
      </c>
      <c r="D22" s="37"/>
      <c r="E22" s="60"/>
      <c r="F22" s="354">
        <f>SUM(F9,F14:F21)</f>
        <v>431670</v>
      </c>
      <c r="G22" s="88">
        <f t="shared" si="0"/>
        <v>100</v>
      </c>
      <c r="H22" s="354">
        <f>SUM(H9,H14:H21)+1</f>
        <v>435392</v>
      </c>
      <c r="I22" s="244">
        <f t="shared" ref="I22:I40" si="2">(F22/H22-1)*100</f>
        <v>-0.85486182566514302</v>
      </c>
    </row>
    <row r="23" spans="1:9" ht="18" customHeight="1">
      <c r="A23" s="273"/>
      <c r="B23" s="272" t="s">
        <v>82</v>
      </c>
      <c r="C23" s="4" t="s">
        <v>10</v>
      </c>
      <c r="D23" s="5"/>
      <c r="E23" s="23"/>
      <c r="F23" s="344">
        <v>262327</v>
      </c>
      <c r="G23" s="77">
        <f t="shared" ref="G23:G37" si="3">F23/$F$40*100</f>
        <v>60.770264322283232</v>
      </c>
      <c r="H23" s="345">
        <v>253700</v>
      </c>
      <c r="I23" s="89">
        <f t="shared" si="2"/>
        <v>3.4004729996058414</v>
      </c>
    </row>
    <row r="24" spans="1:9" ht="18" customHeight="1">
      <c r="A24" s="273"/>
      <c r="B24" s="273"/>
      <c r="C24" s="8"/>
      <c r="D24" s="10" t="s">
        <v>11</v>
      </c>
      <c r="E24" s="38"/>
      <c r="F24" s="348">
        <v>88899</v>
      </c>
      <c r="G24" s="81">
        <f t="shared" si="3"/>
        <v>20.594203905761347</v>
      </c>
      <c r="H24" s="349">
        <v>86303</v>
      </c>
      <c r="I24" s="82">
        <f t="shared" si="2"/>
        <v>3.0080066741596578</v>
      </c>
    </row>
    <row r="25" spans="1:9" ht="18" customHeight="1">
      <c r="A25" s="273"/>
      <c r="B25" s="273"/>
      <c r="C25" s="8"/>
      <c r="D25" s="10" t="s">
        <v>29</v>
      </c>
      <c r="E25" s="38"/>
      <c r="F25" s="348">
        <v>134025</v>
      </c>
      <c r="G25" s="81">
        <f t="shared" si="3"/>
        <v>31.048022795190771</v>
      </c>
      <c r="H25" s="349">
        <v>130643</v>
      </c>
      <c r="I25" s="82">
        <f t="shared" si="2"/>
        <v>2.5887341839976097</v>
      </c>
    </row>
    <row r="26" spans="1:9" ht="18" customHeight="1">
      <c r="A26" s="273"/>
      <c r="B26" s="273"/>
      <c r="C26" s="11"/>
      <c r="D26" s="10" t="s">
        <v>12</v>
      </c>
      <c r="E26" s="38"/>
      <c r="F26" s="348">
        <v>39403</v>
      </c>
      <c r="G26" s="81">
        <f t="shared" si="3"/>
        <v>9.1280376213311083</v>
      </c>
      <c r="H26" s="349">
        <v>36754</v>
      </c>
      <c r="I26" s="82">
        <f t="shared" si="2"/>
        <v>7.2073787887032781</v>
      </c>
    </row>
    <row r="27" spans="1:9" ht="18" customHeight="1">
      <c r="A27" s="273"/>
      <c r="B27" s="273"/>
      <c r="C27" s="8" t="s">
        <v>13</v>
      </c>
      <c r="D27" s="14"/>
      <c r="E27" s="25"/>
      <c r="F27" s="344">
        <v>113919</v>
      </c>
      <c r="G27" s="77">
        <f t="shared" si="3"/>
        <v>26.390298144415876</v>
      </c>
      <c r="H27" s="345">
        <v>117459</v>
      </c>
      <c r="I27" s="89">
        <f t="shared" si="2"/>
        <v>-3.0138175874134809</v>
      </c>
    </row>
    <row r="28" spans="1:9" ht="18" customHeight="1">
      <c r="A28" s="273"/>
      <c r="B28" s="273"/>
      <c r="C28" s="8"/>
      <c r="D28" s="10" t="s">
        <v>14</v>
      </c>
      <c r="E28" s="38"/>
      <c r="F28" s="348">
        <v>48608</v>
      </c>
      <c r="G28" s="81">
        <f t="shared" si="3"/>
        <v>11.260453587230987</v>
      </c>
      <c r="H28" s="349">
        <v>49344</v>
      </c>
      <c r="I28" s="82">
        <f t="shared" si="2"/>
        <v>-1.4915693904020699</v>
      </c>
    </row>
    <row r="29" spans="1:9" ht="18" customHeight="1">
      <c r="A29" s="273"/>
      <c r="B29" s="273"/>
      <c r="C29" s="8"/>
      <c r="D29" s="10" t="s">
        <v>30</v>
      </c>
      <c r="E29" s="38"/>
      <c r="F29" s="348">
        <v>1855</v>
      </c>
      <c r="G29" s="81">
        <f t="shared" si="3"/>
        <v>0.42972641137906276</v>
      </c>
      <c r="H29" s="349">
        <v>1752</v>
      </c>
      <c r="I29" s="82">
        <f t="shared" si="2"/>
        <v>5.8789954337899575</v>
      </c>
    </row>
    <row r="30" spans="1:9" ht="18" customHeight="1">
      <c r="A30" s="273"/>
      <c r="B30" s="273"/>
      <c r="C30" s="8"/>
      <c r="D30" s="10" t="s">
        <v>31</v>
      </c>
      <c r="E30" s="38"/>
      <c r="F30" s="348">
        <v>23387</v>
      </c>
      <c r="G30" s="81">
        <f t="shared" si="3"/>
        <v>5.4177960015752769</v>
      </c>
      <c r="H30" s="349">
        <v>25456</v>
      </c>
      <c r="I30" s="82">
        <f t="shared" si="2"/>
        <v>-8.1277498428661161</v>
      </c>
    </row>
    <row r="31" spans="1:9" ht="18" customHeight="1">
      <c r="A31" s="273"/>
      <c r="B31" s="273"/>
      <c r="C31" s="8"/>
      <c r="D31" s="10" t="s">
        <v>32</v>
      </c>
      <c r="E31" s="38"/>
      <c r="F31" s="348">
        <v>34533</v>
      </c>
      <c r="G31" s="81">
        <f t="shared" si="3"/>
        <v>7.9998610049343251</v>
      </c>
      <c r="H31" s="349">
        <v>33650</v>
      </c>
      <c r="I31" s="82">
        <f t="shared" si="2"/>
        <v>2.6240713224368495</v>
      </c>
    </row>
    <row r="32" spans="1:9" ht="18" customHeight="1">
      <c r="A32" s="273"/>
      <c r="B32" s="273"/>
      <c r="C32" s="8"/>
      <c r="D32" s="10" t="s">
        <v>15</v>
      </c>
      <c r="E32" s="38"/>
      <c r="F32" s="348">
        <v>892</v>
      </c>
      <c r="G32" s="81">
        <f t="shared" si="3"/>
        <v>0.20663933097041723</v>
      </c>
      <c r="H32" s="349">
        <v>2135</v>
      </c>
      <c r="I32" s="82">
        <f t="shared" si="2"/>
        <v>-58.220140515222482</v>
      </c>
    </row>
    <row r="33" spans="1:9" ht="18" customHeight="1">
      <c r="A33" s="273"/>
      <c r="B33" s="273"/>
      <c r="C33" s="11"/>
      <c r="D33" s="10" t="s">
        <v>33</v>
      </c>
      <c r="E33" s="38"/>
      <c r="F33" s="348">
        <v>4343</v>
      </c>
      <c r="G33" s="81">
        <f t="shared" si="3"/>
        <v>1.0060926170454283</v>
      </c>
      <c r="H33" s="349">
        <v>4821</v>
      </c>
      <c r="I33" s="82">
        <f t="shared" si="2"/>
        <v>-9.9149554034432708</v>
      </c>
    </row>
    <row r="34" spans="1:9" ht="18" customHeight="1">
      <c r="A34" s="273"/>
      <c r="B34" s="273"/>
      <c r="C34" s="8" t="s">
        <v>16</v>
      </c>
      <c r="D34" s="14"/>
      <c r="E34" s="25"/>
      <c r="F34" s="344">
        <v>55424</v>
      </c>
      <c r="G34" s="77">
        <f t="shared" si="3"/>
        <v>12.839437533300902</v>
      </c>
      <c r="H34" s="345">
        <v>64233</v>
      </c>
      <c r="I34" s="89">
        <f t="shared" si="2"/>
        <v>-13.7141344791618</v>
      </c>
    </row>
    <row r="35" spans="1:9" ht="18" customHeight="1">
      <c r="A35" s="273"/>
      <c r="B35" s="273"/>
      <c r="C35" s="8"/>
      <c r="D35" s="39" t="s">
        <v>17</v>
      </c>
      <c r="E35" s="40"/>
      <c r="F35" s="346">
        <v>55403</v>
      </c>
      <c r="G35" s="79">
        <f t="shared" si="3"/>
        <v>12.83457270600227</v>
      </c>
      <c r="H35" s="347">
        <v>64010</v>
      </c>
      <c r="I35" s="80">
        <f t="shared" si="2"/>
        <v>-13.44633650992032</v>
      </c>
    </row>
    <row r="36" spans="1:9" ht="18" customHeight="1">
      <c r="A36" s="273"/>
      <c r="B36" s="273"/>
      <c r="C36" s="8"/>
      <c r="D36" s="41"/>
      <c r="E36" s="147" t="s">
        <v>103</v>
      </c>
      <c r="F36" s="348">
        <v>24936</v>
      </c>
      <c r="G36" s="81">
        <f t="shared" si="3"/>
        <v>5.7766349294600037</v>
      </c>
      <c r="H36" s="349">
        <v>30975</v>
      </c>
      <c r="I36" s="82">
        <f>(F36/H36-1)*100</f>
        <v>-19.496368038740918</v>
      </c>
    </row>
    <row r="37" spans="1:9" ht="18" customHeight="1">
      <c r="A37" s="273"/>
      <c r="B37" s="273"/>
      <c r="C37" s="8"/>
      <c r="D37" s="12"/>
      <c r="E37" s="33" t="s">
        <v>34</v>
      </c>
      <c r="F37" s="348">
        <v>30467</v>
      </c>
      <c r="G37" s="81">
        <f t="shared" si="3"/>
        <v>7.0579377765422651</v>
      </c>
      <c r="H37" s="349">
        <v>33035</v>
      </c>
      <c r="I37" s="82">
        <f t="shared" si="2"/>
        <v>-7.7735734826698932</v>
      </c>
    </row>
    <row r="38" spans="1:9" ht="18" customHeight="1">
      <c r="A38" s="273"/>
      <c r="B38" s="273"/>
      <c r="C38" s="8"/>
      <c r="D38" s="61" t="s">
        <v>35</v>
      </c>
      <c r="E38" s="54"/>
      <c r="F38" s="348">
        <v>21</v>
      </c>
      <c r="G38" s="79">
        <f>F38/$F$40*100</f>
        <v>4.8648272986308982E-3</v>
      </c>
      <c r="H38" s="349">
        <v>223</v>
      </c>
      <c r="I38" s="82">
        <f t="shared" si="2"/>
        <v>-90.582959641255599</v>
      </c>
    </row>
    <row r="39" spans="1:9" ht="18" customHeight="1">
      <c r="A39" s="273"/>
      <c r="B39" s="273"/>
      <c r="C39" s="6"/>
      <c r="D39" s="55" t="s">
        <v>36</v>
      </c>
      <c r="E39" s="56"/>
      <c r="F39" s="356">
        <v>0</v>
      </c>
      <c r="G39" s="85">
        <f>F39/$F$40*100</f>
        <v>0</v>
      </c>
      <c r="H39" s="356">
        <v>0</v>
      </c>
      <c r="I39" s="86" t="e">
        <f t="shared" si="2"/>
        <v>#DIV/0!</v>
      </c>
    </row>
    <row r="40" spans="1:9" ht="18" customHeight="1">
      <c r="A40" s="274"/>
      <c r="B40" s="274"/>
      <c r="C40" s="6" t="s">
        <v>18</v>
      </c>
      <c r="D40" s="7"/>
      <c r="E40" s="24"/>
      <c r="F40" s="354">
        <f>SUM(F23,F27,F34)</f>
        <v>431670</v>
      </c>
      <c r="G40" s="245">
        <f>F40/$F$40*100</f>
        <v>100</v>
      </c>
      <c r="H40" s="354">
        <f>SUM(H23,H27,H34)</f>
        <v>435392</v>
      </c>
      <c r="I40" s="244">
        <f t="shared" si="2"/>
        <v>-0.85486182566514302</v>
      </c>
    </row>
    <row r="41" spans="1:9" ht="18" customHeight="1">
      <c r="A41" s="145" t="s">
        <v>19</v>
      </c>
      <c r="B41" s="145"/>
    </row>
    <row r="42" spans="1:9" ht="18" customHeight="1">
      <c r="A42" s="146" t="s">
        <v>20</v>
      </c>
      <c r="B42" s="145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97" t="s">
        <v>297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278</v>
      </c>
      <c r="B5" s="37"/>
      <c r="C5" s="37"/>
      <c r="D5" s="37"/>
      <c r="K5" s="46"/>
      <c r="O5" s="46" t="s">
        <v>44</v>
      </c>
    </row>
    <row r="6" spans="1:25" ht="15.95" customHeight="1">
      <c r="A6" s="277" t="s">
        <v>45</v>
      </c>
      <c r="B6" s="278"/>
      <c r="C6" s="278"/>
      <c r="D6" s="278"/>
      <c r="E6" s="279"/>
      <c r="F6" s="305" t="s">
        <v>286</v>
      </c>
      <c r="G6" s="306"/>
      <c r="H6" s="305" t="s">
        <v>287</v>
      </c>
      <c r="I6" s="306"/>
      <c r="J6" s="305"/>
      <c r="K6" s="306"/>
      <c r="L6" s="305"/>
      <c r="M6" s="306"/>
      <c r="N6" s="305"/>
      <c r="O6" s="306"/>
    </row>
    <row r="7" spans="1:25" ht="15.95" customHeight="1">
      <c r="A7" s="280"/>
      <c r="B7" s="281"/>
      <c r="C7" s="281"/>
      <c r="D7" s="281"/>
      <c r="E7" s="282"/>
      <c r="F7" s="165" t="s">
        <v>277</v>
      </c>
      <c r="G7" s="51" t="s">
        <v>1</v>
      </c>
      <c r="H7" s="165" t="s">
        <v>277</v>
      </c>
      <c r="I7" s="51" t="s">
        <v>1</v>
      </c>
      <c r="J7" s="165" t="s">
        <v>277</v>
      </c>
      <c r="K7" s="51" t="s">
        <v>1</v>
      </c>
      <c r="L7" s="165" t="s">
        <v>277</v>
      </c>
      <c r="M7" s="51" t="s">
        <v>1</v>
      </c>
      <c r="N7" s="165" t="s">
        <v>277</v>
      </c>
      <c r="O7" s="255" t="s">
        <v>1</v>
      </c>
    </row>
    <row r="8" spans="1:25" ht="15.95" customHeight="1">
      <c r="A8" s="283" t="s">
        <v>84</v>
      </c>
      <c r="B8" s="47" t="s">
        <v>46</v>
      </c>
      <c r="C8" s="48"/>
      <c r="D8" s="48"/>
      <c r="E8" s="90" t="s">
        <v>37</v>
      </c>
      <c r="F8" s="314">
        <f>F9+F10</f>
        <v>17729</v>
      </c>
      <c r="G8" s="314">
        <f>G9+G10</f>
        <v>17921</v>
      </c>
      <c r="H8" s="314">
        <f>H9+H10</f>
        <v>29837</v>
      </c>
      <c r="I8" s="314">
        <f>I9+I10</f>
        <v>30183</v>
      </c>
      <c r="J8" s="103"/>
      <c r="K8" s="105"/>
      <c r="L8" s="103"/>
      <c r="M8" s="104"/>
      <c r="N8" s="103"/>
      <c r="O8" s="10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284"/>
      <c r="B9" s="14"/>
      <c r="C9" s="61" t="s">
        <v>47</v>
      </c>
      <c r="D9" s="53"/>
      <c r="E9" s="91" t="s">
        <v>38</v>
      </c>
      <c r="F9" s="315">
        <v>17723</v>
      </c>
      <c r="G9" s="315">
        <v>17918</v>
      </c>
      <c r="H9" s="315">
        <v>29820</v>
      </c>
      <c r="I9" s="315">
        <v>30166</v>
      </c>
      <c r="J9" s="106"/>
      <c r="K9" s="109"/>
      <c r="L9" s="106"/>
      <c r="M9" s="108"/>
      <c r="N9" s="106"/>
      <c r="O9" s="10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284"/>
      <c r="B10" s="11"/>
      <c r="C10" s="61" t="s">
        <v>48</v>
      </c>
      <c r="D10" s="53"/>
      <c r="E10" s="91" t="s">
        <v>39</v>
      </c>
      <c r="F10" s="315">
        <v>6</v>
      </c>
      <c r="G10" s="315">
        <v>3</v>
      </c>
      <c r="H10" s="316">
        <v>17</v>
      </c>
      <c r="I10" s="316">
        <v>17</v>
      </c>
      <c r="J10" s="110"/>
      <c r="K10" s="111"/>
      <c r="L10" s="106"/>
      <c r="M10" s="108"/>
      <c r="N10" s="106"/>
      <c r="O10" s="10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284"/>
      <c r="B11" s="66" t="s">
        <v>49</v>
      </c>
      <c r="C11" s="67"/>
      <c r="D11" s="67"/>
      <c r="E11" s="93" t="s">
        <v>40</v>
      </c>
      <c r="F11" s="317">
        <f>F12+F13</f>
        <v>16078</v>
      </c>
      <c r="G11" s="317">
        <f>G12+G13</f>
        <v>16439</v>
      </c>
      <c r="H11" s="317">
        <f>H12+H13</f>
        <v>27972</v>
      </c>
      <c r="I11" s="317">
        <f>I12+I13</f>
        <v>27808</v>
      </c>
      <c r="J11" s="112"/>
      <c r="K11" s="115"/>
      <c r="L11" s="112"/>
      <c r="M11" s="114"/>
      <c r="N11" s="112"/>
      <c r="O11" s="11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284"/>
      <c r="B12" s="8"/>
      <c r="C12" s="61" t="s">
        <v>50</v>
      </c>
      <c r="D12" s="53"/>
      <c r="E12" s="91" t="s">
        <v>41</v>
      </c>
      <c r="F12" s="317">
        <v>16056</v>
      </c>
      <c r="G12" s="317">
        <v>16429</v>
      </c>
      <c r="H12" s="317">
        <v>27836</v>
      </c>
      <c r="I12" s="317">
        <v>27753</v>
      </c>
      <c r="J12" s="112"/>
      <c r="K12" s="109"/>
      <c r="L12" s="106"/>
      <c r="M12" s="108"/>
      <c r="N12" s="106"/>
      <c r="O12" s="10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284"/>
      <c r="B13" s="14"/>
      <c r="C13" s="50" t="s">
        <v>51</v>
      </c>
      <c r="D13" s="68"/>
      <c r="E13" s="94" t="s">
        <v>42</v>
      </c>
      <c r="F13" s="316">
        <v>22</v>
      </c>
      <c r="G13" s="316">
        <v>10</v>
      </c>
      <c r="H13" s="316">
        <v>136</v>
      </c>
      <c r="I13" s="316">
        <v>55</v>
      </c>
      <c r="J13" s="110"/>
      <c r="K13" s="111"/>
      <c r="L13" s="116"/>
      <c r="M13" s="118"/>
      <c r="N13" s="116"/>
      <c r="O13" s="11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284"/>
      <c r="B14" s="52" t="s">
        <v>52</v>
      </c>
      <c r="C14" s="53"/>
      <c r="D14" s="53"/>
      <c r="E14" s="91" t="s">
        <v>88</v>
      </c>
      <c r="F14" s="149">
        <f t="shared" ref="F14:I15" si="0">F9-F12</f>
        <v>1667</v>
      </c>
      <c r="G14" s="149">
        <f t="shared" si="0"/>
        <v>1489</v>
      </c>
      <c r="H14" s="149">
        <f t="shared" si="0"/>
        <v>1984</v>
      </c>
      <c r="I14" s="149">
        <f t="shared" si="0"/>
        <v>2413</v>
      </c>
      <c r="J14" s="149">
        <f t="shared" ref="F14:O14" si="1">J9-J12</f>
        <v>0</v>
      </c>
      <c r="K14" s="139">
        <f t="shared" si="1"/>
        <v>0</v>
      </c>
      <c r="L14" s="149">
        <f t="shared" si="1"/>
        <v>0</v>
      </c>
      <c r="M14" s="139">
        <f t="shared" si="1"/>
        <v>0</v>
      </c>
      <c r="N14" s="149">
        <f t="shared" si="1"/>
        <v>0</v>
      </c>
      <c r="O14" s="139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284"/>
      <c r="B15" s="52" t="s">
        <v>53</v>
      </c>
      <c r="C15" s="53"/>
      <c r="D15" s="53"/>
      <c r="E15" s="91" t="s">
        <v>89</v>
      </c>
      <c r="F15" s="149">
        <f t="shared" si="0"/>
        <v>-16</v>
      </c>
      <c r="G15" s="149">
        <f t="shared" si="0"/>
        <v>-7</v>
      </c>
      <c r="H15" s="149">
        <f t="shared" si="0"/>
        <v>-119</v>
      </c>
      <c r="I15" s="149">
        <f t="shared" si="0"/>
        <v>-38</v>
      </c>
      <c r="J15" s="149">
        <f t="shared" ref="F15:O15" si="2">J10-J13</f>
        <v>0</v>
      </c>
      <c r="K15" s="139">
        <f t="shared" si="2"/>
        <v>0</v>
      </c>
      <c r="L15" s="149">
        <f t="shared" si="2"/>
        <v>0</v>
      </c>
      <c r="M15" s="139">
        <f t="shared" si="2"/>
        <v>0</v>
      </c>
      <c r="N15" s="149">
        <f t="shared" si="2"/>
        <v>0</v>
      </c>
      <c r="O15" s="139">
        <f t="shared" si="2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284"/>
      <c r="B16" s="52" t="s">
        <v>54</v>
      </c>
      <c r="C16" s="53"/>
      <c r="D16" s="53"/>
      <c r="E16" s="91" t="s">
        <v>90</v>
      </c>
      <c r="F16" s="257">
        <f t="shared" ref="F16:I16" si="3">F8-F11</f>
        <v>1651</v>
      </c>
      <c r="G16" s="257">
        <f t="shared" si="3"/>
        <v>1482</v>
      </c>
      <c r="H16" s="257">
        <f t="shared" si="3"/>
        <v>1865</v>
      </c>
      <c r="I16" s="257">
        <f t="shared" si="3"/>
        <v>2375</v>
      </c>
      <c r="J16" s="148">
        <f t="shared" ref="F16:O16" si="4">J8-J11</f>
        <v>0</v>
      </c>
      <c r="K16" s="128">
        <f t="shared" si="4"/>
        <v>0</v>
      </c>
      <c r="L16" s="148">
        <f t="shared" si="4"/>
        <v>0</v>
      </c>
      <c r="M16" s="128">
        <f t="shared" si="4"/>
        <v>0</v>
      </c>
      <c r="N16" s="148">
        <f t="shared" si="4"/>
        <v>0</v>
      </c>
      <c r="O16" s="128">
        <f t="shared" si="4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284"/>
      <c r="B17" s="52" t="s">
        <v>55</v>
      </c>
      <c r="C17" s="53"/>
      <c r="D17" s="53"/>
      <c r="E17" s="43"/>
      <c r="F17" s="149">
        <v>0</v>
      </c>
      <c r="G17" s="149">
        <v>0</v>
      </c>
      <c r="H17" s="315">
        <v>0</v>
      </c>
      <c r="I17" s="315">
        <v>0</v>
      </c>
      <c r="J17" s="106"/>
      <c r="K17" s="109"/>
      <c r="L17" s="106"/>
      <c r="M17" s="108"/>
      <c r="N17" s="110"/>
      <c r="O17" s="120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285"/>
      <c r="B18" s="59" t="s">
        <v>56</v>
      </c>
      <c r="C18" s="37"/>
      <c r="D18" s="37"/>
      <c r="E18" s="15"/>
      <c r="F18" s="150">
        <v>0</v>
      </c>
      <c r="G18" s="150">
        <v>0</v>
      </c>
      <c r="H18" s="318">
        <v>0</v>
      </c>
      <c r="I18" s="318">
        <v>0</v>
      </c>
      <c r="J18" s="121"/>
      <c r="K18" s="122"/>
      <c r="L18" s="121"/>
      <c r="M18" s="122"/>
      <c r="N18" s="121"/>
      <c r="O18" s="123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284" t="s">
        <v>85</v>
      </c>
      <c r="B19" s="66" t="s">
        <v>57</v>
      </c>
      <c r="C19" s="69"/>
      <c r="D19" s="69"/>
      <c r="E19" s="95"/>
      <c r="F19" s="319">
        <v>3326</v>
      </c>
      <c r="G19" s="319">
        <v>3600</v>
      </c>
      <c r="H19" s="320">
        <v>18931</v>
      </c>
      <c r="I19" s="320">
        <v>19263</v>
      </c>
      <c r="J19" s="124"/>
      <c r="K19" s="127"/>
      <c r="L19" s="124"/>
      <c r="M19" s="126"/>
      <c r="N19" s="124"/>
      <c r="O19" s="12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284"/>
      <c r="B20" s="13"/>
      <c r="C20" s="61" t="s">
        <v>58</v>
      </c>
      <c r="D20" s="53"/>
      <c r="E20" s="91"/>
      <c r="F20" s="234">
        <v>2383</v>
      </c>
      <c r="G20" s="234">
        <v>2850</v>
      </c>
      <c r="H20" s="321">
        <v>14635</v>
      </c>
      <c r="I20" s="321">
        <v>15122</v>
      </c>
      <c r="J20" s="106"/>
      <c r="K20" s="111"/>
      <c r="L20" s="106"/>
      <c r="M20" s="108"/>
      <c r="N20" s="106"/>
      <c r="O20" s="10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284"/>
      <c r="B21" s="26" t="s">
        <v>59</v>
      </c>
      <c r="C21" s="67"/>
      <c r="D21" s="67"/>
      <c r="E21" s="93" t="s">
        <v>91</v>
      </c>
      <c r="F21" s="322">
        <f>F19</f>
        <v>3326</v>
      </c>
      <c r="G21" s="322">
        <f>G19</f>
        <v>3600</v>
      </c>
      <c r="H21" s="323">
        <f>H19</f>
        <v>18931</v>
      </c>
      <c r="I21" s="323">
        <f>I19</f>
        <v>19263</v>
      </c>
      <c r="J21" s="112"/>
      <c r="K21" s="115"/>
      <c r="L21" s="112"/>
      <c r="M21" s="114"/>
      <c r="N21" s="112"/>
      <c r="O21" s="11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284"/>
      <c r="B22" s="66" t="s">
        <v>60</v>
      </c>
      <c r="C22" s="69"/>
      <c r="D22" s="69"/>
      <c r="E22" s="95" t="s">
        <v>92</v>
      </c>
      <c r="F22" s="319">
        <v>9494</v>
      </c>
      <c r="G22" s="319">
        <v>9360</v>
      </c>
      <c r="H22" s="320">
        <v>30370</v>
      </c>
      <c r="I22" s="320">
        <v>30560</v>
      </c>
      <c r="J22" s="124"/>
      <c r="K22" s="127"/>
      <c r="L22" s="124"/>
      <c r="M22" s="126"/>
      <c r="N22" s="124"/>
      <c r="O22" s="12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284"/>
      <c r="B23" s="8" t="s">
        <v>61</v>
      </c>
      <c r="C23" s="50" t="s">
        <v>62</v>
      </c>
      <c r="D23" s="68"/>
      <c r="E23" s="94"/>
      <c r="F23" s="324">
        <v>1446</v>
      </c>
      <c r="G23" s="324">
        <v>1380</v>
      </c>
      <c r="H23" s="325">
        <v>16835</v>
      </c>
      <c r="I23" s="325">
        <v>16223</v>
      </c>
      <c r="J23" s="116"/>
      <c r="K23" s="119"/>
      <c r="L23" s="116"/>
      <c r="M23" s="118"/>
      <c r="N23" s="116"/>
      <c r="O23" s="11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284"/>
      <c r="B24" s="52" t="s">
        <v>93</v>
      </c>
      <c r="C24" s="53"/>
      <c r="D24" s="53"/>
      <c r="E24" s="91" t="s">
        <v>94</v>
      </c>
      <c r="F24" s="234">
        <f t="shared" ref="F24:I24" si="5">F21-F22</f>
        <v>-6168</v>
      </c>
      <c r="G24" s="234">
        <f t="shared" si="5"/>
        <v>-5760</v>
      </c>
      <c r="H24" s="234">
        <f t="shared" si="5"/>
        <v>-11439</v>
      </c>
      <c r="I24" s="234">
        <f t="shared" si="5"/>
        <v>-11297</v>
      </c>
      <c r="J24" s="149">
        <f t="shared" ref="F24:O24" si="6">J21-J22</f>
        <v>0</v>
      </c>
      <c r="K24" s="139">
        <f t="shared" si="6"/>
        <v>0</v>
      </c>
      <c r="L24" s="149">
        <f t="shared" si="6"/>
        <v>0</v>
      </c>
      <c r="M24" s="139">
        <f t="shared" si="6"/>
        <v>0</v>
      </c>
      <c r="N24" s="149">
        <f t="shared" si="6"/>
        <v>0</v>
      </c>
      <c r="O24" s="139">
        <f t="shared" si="6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284"/>
      <c r="B25" s="102" t="s">
        <v>63</v>
      </c>
      <c r="C25" s="68"/>
      <c r="D25" s="68"/>
      <c r="E25" s="286" t="s">
        <v>95</v>
      </c>
      <c r="F25" s="326">
        <v>6168</v>
      </c>
      <c r="G25" s="326">
        <v>5760</v>
      </c>
      <c r="H25" s="327">
        <v>11439</v>
      </c>
      <c r="I25" s="327">
        <v>11297</v>
      </c>
      <c r="J25" s="292"/>
      <c r="K25" s="288"/>
      <c r="L25" s="292"/>
      <c r="M25" s="288"/>
      <c r="N25" s="292"/>
      <c r="O25" s="28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284"/>
      <c r="B26" s="26" t="s">
        <v>64</v>
      </c>
      <c r="C26" s="67"/>
      <c r="D26" s="67"/>
      <c r="E26" s="287"/>
      <c r="F26" s="328"/>
      <c r="G26" s="328"/>
      <c r="H26" s="329"/>
      <c r="I26" s="329"/>
      <c r="J26" s="293"/>
      <c r="K26" s="289"/>
      <c r="L26" s="293"/>
      <c r="M26" s="289"/>
      <c r="N26" s="293"/>
      <c r="O26" s="28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285"/>
      <c r="B27" s="59" t="s">
        <v>96</v>
      </c>
      <c r="C27" s="37"/>
      <c r="D27" s="37"/>
      <c r="E27" s="96" t="s">
        <v>97</v>
      </c>
      <c r="F27" s="152">
        <f t="shared" ref="F27:I27" si="7">F24+F25</f>
        <v>0</v>
      </c>
      <c r="G27" s="152">
        <f t="shared" si="7"/>
        <v>0</v>
      </c>
      <c r="H27" s="152">
        <f t="shared" si="7"/>
        <v>0</v>
      </c>
      <c r="I27" s="152">
        <f t="shared" si="7"/>
        <v>0</v>
      </c>
      <c r="J27" s="152">
        <f t="shared" ref="F27:O27" si="8">J24+J25</f>
        <v>0</v>
      </c>
      <c r="K27" s="140">
        <f t="shared" si="8"/>
        <v>0</v>
      </c>
      <c r="L27" s="152">
        <f t="shared" si="8"/>
        <v>0</v>
      </c>
      <c r="M27" s="140">
        <f t="shared" si="8"/>
        <v>0</v>
      </c>
      <c r="N27" s="152">
        <f t="shared" si="8"/>
        <v>0</v>
      </c>
      <c r="O27" s="140">
        <f t="shared" si="8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299" t="s">
        <v>65</v>
      </c>
      <c r="B30" s="300"/>
      <c r="C30" s="300"/>
      <c r="D30" s="300"/>
      <c r="E30" s="301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137"/>
      <c r="Q30" s="72"/>
      <c r="R30" s="137"/>
      <c r="S30" s="72"/>
      <c r="T30" s="137"/>
      <c r="U30" s="72"/>
      <c r="V30" s="137"/>
      <c r="W30" s="72"/>
      <c r="X30" s="137"/>
      <c r="Y30" s="72"/>
    </row>
    <row r="31" spans="1:25" ht="15.95" customHeight="1">
      <c r="A31" s="302"/>
      <c r="B31" s="303"/>
      <c r="C31" s="303"/>
      <c r="D31" s="303"/>
      <c r="E31" s="304"/>
      <c r="F31" s="165" t="s">
        <v>277</v>
      </c>
      <c r="G31" s="74" t="s">
        <v>1</v>
      </c>
      <c r="H31" s="165" t="s">
        <v>277</v>
      </c>
      <c r="I31" s="74" t="s">
        <v>1</v>
      </c>
      <c r="J31" s="165" t="s">
        <v>277</v>
      </c>
      <c r="K31" s="75" t="s">
        <v>1</v>
      </c>
      <c r="L31" s="165" t="s">
        <v>277</v>
      </c>
      <c r="M31" s="74" t="s">
        <v>1</v>
      </c>
      <c r="N31" s="165" t="s">
        <v>277</v>
      </c>
      <c r="O31" s="142" t="s">
        <v>1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5.95" customHeight="1">
      <c r="A32" s="283" t="s">
        <v>86</v>
      </c>
      <c r="B32" s="47" t="s">
        <v>46</v>
      </c>
      <c r="C32" s="48"/>
      <c r="D32" s="48"/>
      <c r="E32" s="16" t="s">
        <v>37</v>
      </c>
      <c r="F32" s="124"/>
      <c r="G32" s="125"/>
      <c r="H32" s="103"/>
      <c r="I32" s="104"/>
      <c r="J32" s="103"/>
      <c r="K32" s="105"/>
      <c r="L32" s="124"/>
      <c r="M32" s="125"/>
      <c r="N32" s="103"/>
      <c r="O32" s="143"/>
      <c r="P32" s="125"/>
      <c r="Q32" s="125"/>
      <c r="R32" s="125"/>
      <c r="S32" s="125"/>
      <c r="T32" s="136"/>
      <c r="U32" s="136"/>
      <c r="V32" s="125"/>
      <c r="W32" s="125"/>
      <c r="X32" s="136"/>
      <c r="Y32" s="136"/>
    </row>
    <row r="33" spans="1:25" ht="15.95" customHeight="1">
      <c r="A33" s="290"/>
      <c r="B33" s="14"/>
      <c r="C33" s="50" t="s">
        <v>66</v>
      </c>
      <c r="D33" s="68"/>
      <c r="E33" s="98"/>
      <c r="F33" s="116"/>
      <c r="G33" s="117"/>
      <c r="H33" s="116"/>
      <c r="I33" s="118"/>
      <c r="J33" s="116"/>
      <c r="K33" s="119"/>
      <c r="L33" s="116"/>
      <c r="M33" s="117"/>
      <c r="N33" s="116"/>
      <c r="O33" s="128"/>
      <c r="P33" s="125"/>
      <c r="Q33" s="125"/>
      <c r="R33" s="125"/>
      <c r="S33" s="125"/>
      <c r="T33" s="136"/>
      <c r="U33" s="136"/>
      <c r="V33" s="125"/>
      <c r="W33" s="125"/>
      <c r="X33" s="136"/>
      <c r="Y33" s="136"/>
    </row>
    <row r="34" spans="1:25" ht="15.95" customHeight="1">
      <c r="A34" s="290"/>
      <c r="B34" s="14"/>
      <c r="C34" s="12"/>
      <c r="D34" s="61" t="s">
        <v>67</v>
      </c>
      <c r="E34" s="92"/>
      <c r="F34" s="106"/>
      <c r="G34" s="107"/>
      <c r="H34" s="106"/>
      <c r="I34" s="108"/>
      <c r="J34" s="106"/>
      <c r="K34" s="109"/>
      <c r="L34" s="106"/>
      <c r="M34" s="107"/>
      <c r="N34" s="106"/>
      <c r="O34" s="139"/>
      <c r="P34" s="125"/>
      <c r="Q34" s="125"/>
      <c r="R34" s="125"/>
      <c r="S34" s="125"/>
      <c r="T34" s="136"/>
      <c r="U34" s="136"/>
      <c r="V34" s="125"/>
      <c r="W34" s="125"/>
      <c r="X34" s="136"/>
      <c r="Y34" s="136"/>
    </row>
    <row r="35" spans="1:25" ht="15.95" customHeight="1">
      <c r="A35" s="290"/>
      <c r="B35" s="11"/>
      <c r="C35" s="31" t="s">
        <v>68</v>
      </c>
      <c r="D35" s="67"/>
      <c r="E35" s="99"/>
      <c r="F35" s="112"/>
      <c r="G35" s="113"/>
      <c r="H35" s="112"/>
      <c r="I35" s="114"/>
      <c r="J35" s="133"/>
      <c r="K35" s="134"/>
      <c r="L35" s="112"/>
      <c r="M35" s="113"/>
      <c r="N35" s="112"/>
      <c r="O35" s="138"/>
      <c r="P35" s="125"/>
      <c r="Q35" s="125"/>
      <c r="R35" s="125"/>
      <c r="S35" s="125"/>
      <c r="T35" s="136"/>
      <c r="U35" s="136"/>
      <c r="V35" s="125"/>
      <c r="W35" s="125"/>
      <c r="X35" s="136"/>
      <c r="Y35" s="136"/>
    </row>
    <row r="36" spans="1:25" ht="15.95" customHeight="1">
      <c r="A36" s="290"/>
      <c r="B36" s="66" t="s">
        <v>49</v>
      </c>
      <c r="C36" s="69"/>
      <c r="D36" s="69"/>
      <c r="E36" s="16" t="s">
        <v>38</v>
      </c>
      <c r="F36" s="151"/>
      <c r="G36" s="128"/>
      <c r="H36" s="124"/>
      <c r="I36" s="126"/>
      <c r="J36" s="124"/>
      <c r="K36" s="127"/>
      <c r="L36" s="124"/>
      <c r="M36" s="125"/>
      <c r="N36" s="124"/>
      <c r="O36" s="144"/>
      <c r="P36" s="125"/>
      <c r="Q36" s="125"/>
      <c r="R36" s="125"/>
      <c r="S36" s="125"/>
      <c r="T36" s="125"/>
      <c r="U36" s="125"/>
      <c r="V36" s="125"/>
      <c r="W36" s="125"/>
      <c r="X36" s="136"/>
      <c r="Y36" s="136"/>
    </row>
    <row r="37" spans="1:25" ht="15.95" customHeight="1">
      <c r="A37" s="290"/>
      <c r="B37" s="14"/>
      <c r="C37" s="61" t="s">
        <v>69</v>
      </c>
      <c r="D37" s="53"/>
      <c r="E37" s="92"/>
      <c r="F37" s="149"/>
      <c r="G37" s="139"/>
      <c r="H37" s="106"/>
      <c r="I37" s="108"/>
      <c r="J37" s="106"/>
      <c r="K37" s="109"/>
      <c r="L37" s="106"/>
      <c r="M37" s="107"/>
      <c r="N37" s="106"/>
      <c r="O37" s="139"/>
      <c r="P37" s="125"/>
      <c r="Q37" s="125"/>
      <c r="R37" s="125"/>
      <c r="S37" s="125"/>
      <c r="T37" s="125"/>
      <c r="U37" s="125"/>
      <c r="V37" s="125"/>
      <c r="W37" s="125"/>
      <c r="X37" s="136"/>
      <c r="Y37" s="136"/>
    </row>
    <row r="38" spans="1:25" ht="15.95" customHeight="1">
      <c r="A38" s="290"/>
      <c r="B38" s="11"/>
      <c r="C38" s="61" t="s">
        <v>70</v>
      </c>
      <c r="D38" s="53"/>
      <c r="E38" s="92"/>
      <c r="F38" s="149"/>
      <c r="G38" s="139"/>
      <c r="H38" s="106"/>
      <c r="I38" s="108"/>
      <c r="J38" s="106"/>
      <c r="K38" s="134"/>
      <c r="L38" s="106"/>
      <c r="M38" s="107"/>
      <c r="N38" s="106"/>
      <c r="O38" s="139"/>
      <c r="P38" s="125"/>
      <c r="Q38" s="125"/>
      <c r="R38" s="136"/>
      <c r="S38" s="136"/>
      <c r="T38" s="125"/>
      <c r="U38" s="125"/>
      <c r="V38" s="125"/>
      <c r="W38" s="125"/>
      <c r="X38" s="136"/>
      <c r="Y38" s="136"/>
    </row>
    <row r="39" spans="1:25" ht="15.95" customHeight="1">
      <c r="A39" s="291"/>
      <c r="B39" s="6" t="s">
        <v>71</v>
      </c>
      <c r="C39" s="7"/>
      <c r="D39" s="7"/>
      <c r="E39" s="100" t="s">
        <v>98</v>
      </c>
      <c r="F39" s="152">
        <f t="shared" ref="F39:O39" si="9">F32-F36</f>
        <v>0</v>
      </c>
      <c r="G39" s="140">
        <f t="shared" si="9"/>
        <v>0</v>
      </c>
      <c r="H39" s="152">
        <f t="shared" si="9"/>
        <v>0</v>
      </c>
      <c r="I39" s="140">
        <f t="shared" si="9"/>
        <v>0</v>
      </c>
      <c r="J39" s="152">
        <f t="shared" si="9"/>
        <v>0</v>
      </c>
      <c r="K39" s="140">
        <f t="shared" si="9"/>
        <v>0</v>
      </c>
      <c r="L39" s="152">
        <f t="shared" si="9"/>
        <v>0</v>
      </c>
      <c r="M39" s="140">
        <f t="shared" si="9"/>
        <v>0</v>
      </c>
      <c r="N39" s="152">
        <f t="shared" si="9"/>
        <v>0</v>
      </c>
      <c r="O39" s="140">
        <f t="shared" si="9"/>
        <v>0</v>
      </c>
      <c r="P39" s="125"/>
      <c r="Q39" s="125"/>
      <c r="R39" s="125"/>
      <c r="S39" s="125"/>
      <c r="T39" s="125"/>
      <c r="U39" s="125"/>
      <c r="V39" s="125"/>
      <c r="W39" s="125"/>
      <c r="X39" s="136"/>
      <c r="Y39" s="136"/>
    </row>
    <row r="40" spans="1:25" ht="15.95" customHeight="1">
      <c r="A40" s="283" t="s">
        <v>87</v>
      </c>
      <c r="B40" s="66" t="s">
        <v>72</v>
      </c>
      <c r="C40" s="69"/>
      <c r="D40" s="69"/>
      <c r="E40" s="16" t="s">
        <v>40</v>
      </c>
      <c r="F40" s="151"/>
      <c r="G40" s="144"/>
      <c r="H40" s="124"/>
      <c r="I40" s="126"/>
      <c r="J40" s="124"/>
      <c r="K40" s="127"/>
      <c r="L40" s="124"/>
      <c r="M40" s="125"/>
      <c r="N40" s="124"/>
      <c r="O40" s="144"/>
      <c r="P40" s="125"/>
      <c r="Q40" s="125"/>
      <c r="R40" s="125"/>
      <c r="S40" s="125"/>
      <c r="T40" s="136"/>
      <c r="U40" s="136"/>
      <c r="V40" s="136"/>
      <c r="W40" s="136"/>
      <c r="X40" s="125"/>
      <c r="Y40" s="125"/>
    </row>
    <row r="41" spans="1:25" ht="15.95" customHeight="1">
      <c r="A41" s="294"/>
      <c r="B41" s="11"/>
      <c r="C41" s="61" t="s">
        <v>73</v>
      </c>
      <c r="D41" s="53"/>
      <c r="E41" s="92"/>
      <c r="F41" s="154"/>
      <c r="G41" s="156"/>
      <c r="H41" s="133"/>
      <c r="I41" s="134"/>
      <c r="J41" s="106"/>
      <c r="K41" s="109"/>
      <c r="L41" s="106"/>
      <c r="M41" s="107"/>
      <c r="N41" s="106"/>
      <c r="O41" s="139"/>
      <c r="P41" s="136"/>
      <c r="Q41" s="136"/>
      <c r="R41" s="136"/>
      <c r="S41" s="136"/>
      <c r="T41" s="136"/>
      <c r="U41" s="136"/>
      <c r="V41" s="136"/>
      <c r="W41" s="136"/>
      <c r="X41" s="125"/>
      <c r="Y41" s="125"/>
    </row>
    <row r="42" spans="1:25" ht="15.95" customHeight="1">
      <c r="A42" s="294"/>
      <c r="B42" s="66" t="s">
        <v>60</v>
      </c>
      <c r="C42" s="69"/>
      <c r="D42" s="69"/>
      <c r="E42" s="16" t="s">
        <v>41</v>
      </c>
      <c r="F42" s="151"/>
      <c r="G42" s="144"/>
      <c r="H42" s="124"/>
      <c r="I42" s="126"/>
      <c r="J42" s="124"/>
      <c r="K42" s="127"/>
      <c r="L42" s="124"/>
      <c r="M42" s="125"/>
      <c r="N42" s="124"/>
      <c r="O42" s="144"/>
      <c r="P42" s="125"/>
      <c r="Q42" s="125"/>
      <c r="R42" s="125"/>
      <c r="S42" s="125"/>
      <c r="T42" s="136"/>
      <c r="U42" s="136"/>
      <c r="V42" s="125"/>
      <c r="W42" s="125"/>
      <c r="X42" s="125"/>
      <c r="Y42" s="125"/>
    </row>
    <row r="43" spans="1:25" ht="15.95" customHeight="1">
      <c r="A43" s="294"/>
      <c r="B43" s="11"/>
      <c r="C43" s="61" t="s">
        <v>74</v>
      </c>
      <c r="D43" s="53"/>
      <c r="E43" s="92"/>
      <c r="F43" s="149"/>
      <c r="G43" s="139"/>
      <c r="H43" s="106"/>
      <c r="I43" s="108"/>
      <c r="J43" s="133"/>
      <c r="K43" s="134"/>
      <c r="L43" s="106"/>
      <c r="M43" s="107"/>
      <c r="N43" s="106"/>
      <c r="O43" s="139"/>
      <c r="P43" s="125"/>
      <c r="Q43" s="125"/>
      <c r="R43" s="136"/>
      <c r="S43" s="125"/>
      <c r="T43" s="136"/>
      <c r="U43" s="136"/>
      <c r="V43" s="125"/>
      <c r="W43" s="125"/>
      <c r="X43" s="136"/>
      <c r="Y43" s="136"/>
    </row>
    <row r="44" spans="1:25" ht="15.95" customHeight="1">
      <c r="A44" s="295"/>
      <c r="B44" s="59" t="s">
        <v>71</v>
      </c>
      <c r="C44" s="37"/>
      <c r="D44" s="37"/>
      <c r="E44" s="100" t="s">
        <v>99</v>
      </c>
      <c r="F44" s="150">
        <f t="shared" ref="F44:O44" si="10">F40-F42</f>
        <v>0</v>
      </c>
      <c r="G44" s="153">
        <f t="shared" si="10"/>
        <v>0</v>
      </c>
      <c r="H44" s="150">
        <f t="shared" si="10"/>
        <v>0</v>
      </c>
      <c r="I44" s="153">
        <f t="shared" si="10"/>
        <v>0</v>
      </c>
      <c r="J44" s="150">
        <f t="shared" si="10"/>
        <v>0</v>
      </c>
      <c r="K44" s="153">
        <f t="shared" si="10"/>
        <v>0</v>
      </c>
      <c r="L44" s="150">
        <f t="shared" si="10"/>
        <v>0</v>
      </c>
      <c r="M44" s="153">
        <f t="shared" si="10"/>
        <v>0</v>
      </c>
      <c r="N44" s="150">
        <f t="shared" si="10"/>
        <v>0</v>
      </c>
      <c r="O44" s="153">
        <f t="shared" si="10"/>
        <v>0</v>
      </c>
      <c r="P44" s="136"/>
      <c r="Q44" s="136"/>
      <c r="R44" s="125"/>
      <c r="S44" s="125"/>
      <c r="T44" s="136"/>
      <c r="U44" s="136"/>
      <c r="V44" s="125"/>
      <c r="W44" s="125"/>
      <c r="X44" s="125"/>
      <c r="Y44" s="125"/>
    </row>
    <row r="45" spans="1:25" ht="15.95" customHeight="1">
      <c r="A45" s="296" t="s">
        <v>79</v>
      </c>
      <c r="B45" s="20" t="s">
        <v>75</v>
      </c>
      <c r="C45" s="9"/>
      <c r="D45" s="9"/>
      <c r="E45" s="101" t="s">
        <v>100</v>
      </c>
      <c r="F45" s="155">
        <f t="shared" ref="F45:O45" si="11">F39+F44</f>
        <v>0</v>
      </c>
      <c r="G45" s="141">
        <f t="shared" si="11"/>
        <v>0</v>
      </c>
      <c r="H45" s="155">
        <f t="shared" si="11"/>
        <v>0</v>
      </c>
      <c r="I45" s="141">
        <f t="shared" si="11"/>
        <v>0</v>
      </c>
      <c r="J45" s="155">
        <f t="shared" si="11"/>
        <v>0</v>
      </c>
      <c r="K45" s="141">
        <f t="shared" si="11"/>
        <v>0</v>
      </c>
      <c r="L45" s="155">
        <f t="shared" si="11"/>
        <v>0</v>
      </c>
      <c r="M45" s="141">
        <f t="shared" si="11"/>
        <v>0</v>
      </c>
      <c r="N45" s="155">
        <f t="shared" si="11"/>
        <v>0</v>
      </c>
      <c r="O45" s="141">
        <f t="shared" si="11"/>
        <v>0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1:25" ht="15.95" customHeight="1">
      <c r="A46" s="297"/>
      <c r="B46" s="52" t="s">
        <v>76</v>
      </c>
      <c r="C46" s="53"/>
      <c r="D46" s="53"/>
      <c r="E46" s="53"/>
      <c r="F46" s="154"/>
      <c r="G46" s="156"/>
      <c r="H46" s="133"/>
      <c r="I46" s="134"/>
      <c r="J46" s="133"/>
      <c r="K46" s="134"/>
      <c r="L46" s="106"/>
      <c r="M46" s="107"/>
      <c r="N46" s="133"/>
      <c r="O46" s="120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95" customHeight="1">
      <c r="A47" s="297"/>
      <c r="B47" s="52" t="s">
        <v>77</v>
      </c>
      <c r="C47" s="53"/>
      <c r="D47" s="53"/>
      <c r="E47" s="53"/>
      <c r="F47" s="149"/>
      <c r="G47" s="139"/>
      <c r="H47" s="106"/>
      <c r="I47" s="108"/>
      <c r="J47" s="106"/>
      <c r="K47" s="109"/>
      <c r="L47" s="106"/>
      <c r="M47" s="107"/>
      <c r="N47" s="106"/>
      <c r="O47" s="139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25" ht="15.95" customHeight="1">
      <c r="A48" s="298"/>
      <c r="B48" s="59" t="s">
        <v>78</v>
      </c>
      <c r="C48" s="37"/>
      <c r="D48" s="37"/>
      <c r="E48" s="37"/>
      <c r="F48" s="129"/>
      <c r="G48" s="130"/>
      <c r="H48" s="129"/>
      <c r="I48" s="131"/>
      <c r="J48" s="129"/>
      <c r="K48" s="132"/>
      <c r="L48" s="129"/>
      <c r="M48" s="130"/>
      <c r="N48" s="129"/>
      <c r="O48" s="140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F25:F26"/>
    <mergeCell ref="A32:A39"/>
    <mergeCell ref="G25:G26"/>
    <mergeCell ref="H25:H26"/>
    <mergeCell ref="A40:A44"/>
    <mergeCell ref="A45:A48"/>
    <mergeCell ref="A30:E31"/>
    <mergeCell ref="A6:E7"/>
    <mergeCell ref="A8:A18"/>
    <mergeCell ref="A19:A27"/>
    <mergeCell ref="E25:E26"/>
    <mergeCell ref="I25:I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F33" activePane="bottomRight" state="frozen"/>
      <selection activeCell="G46" sqref="G46"/>
      <selection pane="topRight" activeCell="G46" sqref="G46"/>
      <selection pane="bottomLeft" activeCell="G46" sqref="G46"/>
      <selection pane="bottomRight" activeCell="E1" sqref="E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271" t="s">
        <v>0</v>
      </c>
      <c r="B1" s="271"/>
      <c r="C1" s="271"/>
      <c r="D1" s="271"/>
      <c r="E1" s="76" t="s">
        <v>293</v>
      </c>
      <c r="F1" s="2"/>
      <c r="AA1" s="264" t="s">
        <v>129</v>
      </c>
      <c r="AB1" s="264"/>
    </row>
    <row r="2" spans="1:38">
      <c r="AA2" s="258" t="s">
        <v>106</v>
      </c>
      <c r="AB2" s="258"/>
      <c r="AC2" s="261" t="s">
        <v>107</v>
      </c>
      <c r="AD2" s="259" t="s">
        <v>108</v>
      </c>
      <c r="AE2" s="265"/>
      <c r="AF2" s="266"/>
      <c r="AG2" s="258" t="s">
        <v>109</v>
      </c>
      <c r="AH2" s="258" t="s">
        <v>110</v>
      </c>
      <c r="AI2" s="258" t="s">
        <v>111</v>
      </c>
      <c r="AJ2" s="258" t="s">
        <v>112</v>
      </c>
      <c r="AK2" s="258" t="s">
        <v>113</v>
      </c>
    </row>
    <row r="3" spans="1:38" ht="14.25">
      <c r="A3" s="22" t="s">
        <v>130</v>
      </c>
      <c r="AA3" s="258"/>
      <c r="AB3" s="258"/>
      <c r="AC3" s="263"/>
      <c r="AD3" s="158"/>
      <c r="AE3" s="157" t="s">
        <v>126</v>
      </c>
      <c r="AF3" s="157" t="s">
        <v>127</v>
      </c>
      <c r="AG3" s="258"/>
      <c r="AH3" s="258"/>
      <c r="AI3" s="258"/>
      <c r="AJ3" s="258"/>
      <c r="AK3" s="258"/>
    </row>
    <row r="4" spans="1:38">
      <c r="AA4" s="159" t="str">
        <f>E1</f>
        <v>堺市</v>
      </c>
      <c r="AB4" s="159" t="s">
        <v>131</v>
      </c>
      <c r="AC4" s="160">
        <f>SUM(F22)</f>
        <v>402971</v>
      </c>
      <c r="AD4" s="160">
        <f>F9</f>
        <v>147721</v>
      </c>
      <c r="AE4" s="160">
        <f>F10</f>
        <v>68976</v>
      </c>
      <c r="AF4" s="160">
        <f>F13</f>
        <v>56654</v>
      </c>
      <c r="AG4" s="160">
        <f>F14</f>
        <v>2118</v>
      </c>
      <c r="AH4" s="160">
        <f>F15</f>
        <v>29349</v>
      </c>
      <c r="AI4" s="160">
        <f>F17</f>
        <v>94629</v>
      </c>
      <c r="AJ4" s="160">
        <f>F20</f>
        <v>51100</v>
      </c>
      <c r="AK4" s="160">
        <f>F21</f>
        <v>49041</v>
      </c>
      <c r="AL4" s="161"/>
    </row>
    <row r="5" spans="1:38" ht="14.25">
      <c r="A5" s="21" t="s">
        <v>279</v>
      </c>
      <c r="E5" s="3"/>
      <c r="AA5" s="159" t="str">
        <f>E1</f>
        <v>堺市</v>
      </c>
      <c r="AB5" s="159" t="s">
        <v>115</v>
      </c>
      <c r="AC5" s="162"/>
      <c r="AD5" s="162">
        <f>G9</f>
        <v>36.657972906238911</v>
      </c>
      <c r="AE5" s="162">
        <f>G10</f>
        <v>17.116864489007895</v>
      </c>
      <c r="AF5" s="162">
        <f>G13</f>
        <v>14.059076211439534</v>
      </c>
      <c r="AG5" s="162">
        <f>G14</f>
        <v>0.52559613470944555</v>
      </c>
      <c r="AH5" s="162">
        <f>G15</f>
        <v>7.283154370910065</v>
      </c>
      <c r="AI5" s="162">
        <f>G17</f>
        <v>23.482831270736604</v>
      </c>
      <c r="AJ5" s="162">
        <f>G20</f>
        <v>12.680813259514952</v>
      </c>
      <c r="AK5" s="162">
        <f>G21</f>
        <v>12.169858376905534</v>
      </c>
    </row>
    <row r="6" spans="1:38" ht="14.25">
      <c r="A6" s="3"/>
      <c r="G6" s="275" t="s">
        <v>132</v>
      </c>
      <c r="H6" s="276"/>
      <c r="I6" s="276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AA6" s="159" t="str">
        <f>E1</f>
        <v>堺市</v>
      </c>
      <c r="AB6" s="159" t="s">
        <v>116</v>
      </c>
      <c r="AC6" s="162">
        <f>SUM(I22)</f>
        <v>0.28445006321111688</v>
      </c>
      <c r="AD6" s="162">
        <f>I9</f>
        <v>9.9482713706225958</v>
      </c>
      <c r="AE6" s="162">
        <f>I10</f>
        <v>23.398393473710577</v>
      </c>
      <c r="AF6" s="162">
        <f>I13</f>
        <v>0.28144083547216869</v>
      </c>
      <c r="AG6" s="162">
        <f>I14</f>
        <v>0.52206929283340475</v>
      </c>
      <c r="AH6" s="162">
        <f>I15</f>
        <v>-2.0393858477970594</v>
      </c>
      <c r="AI6" s="162">
        <f>I17</f>
        <v>-2.0677450402061481</v>
      </c>
      <c r="AJ6" s="162">
        <f>I20</f>
        <v>1.2944278153309341</v>
      </c>
      <c r="AK6" s="162">
        <f>I21</f>
        <v>-16.720158948494579</v>
      </c>
    </row>
    <row r="7" spans="1:38" ht="27" customHeight="1">
      <c r="A7" s="19"/>
      <c r="B7" s="5"/>
      <c r="C7" s="5"/>
      <c r="D7" s="5"/>
      <c r="E7" s="23"/>
      <c r="F7" s="62" t="s">
        <v>280</v>
      </c>
      <c r="G7" s="63"/>
      <c r="H7" s="246" t="s">
        <v>1</v>
      </c>
      <c r="I7" s="168" t="s">
        <v>21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47"/>
      <c r="I8" s="18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38" ht="18" customHeight="1">
      <c r="A9" s="272" t="s">
        <v>80</v>
      </c>
      <c r="B9" s="272" t="s">
        <v>81</v>
      </c>
      <c r="C9" s="47" t="s">
        <v>3</v>
      </c>
      <c r="D9" s="48"/>
      <c r="E9" s="49"/>
      <c r="F9" s="344">
        <v>147721</v>
      </c>
      <c r="G9" s="77">
        <f t="shared" ref="G9:G22" si="0">F9/$F$22*100</f>
        <v>36.657972906238911</v>
      </c>
      <c r="H9" s="389">
        <v>134355</v>
      </c>
      <c r="I9" s="248">
        <f t="shared" ref="I9:I40" si="1">(F9/H9-1)*100</f>
        <v>9.9482713706225958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AA9" s="268" t="s">
        <v>129</v>
      </c>
      <c r="AB9" s="269"/>
      <c r="AC9" s="270" t="s">
        <v>117</v>
      </c>
    </row>
    <row r="10" spans="1:38" ht="18" customHeight="1">
      <c r="A10" s="273"/>
      <c r="B10" s="273"/>
      <c r="C10" s="8"/>
      <c r="D10" s="50" t="s">
        <v>22</v>
      </c>
      <c r="E10" s="30"/>
      <c r="F10" s="346">
        <v>68976</v>
      </c>
      <c r="G10" s="79">
        <f t="shared" si="0"/>
        <v>17.116864489007895</v>
      </c>
      <c r="H10" s="390">
        <v>55897</v>
      </c>
      <c r="I10" s="249">
        <f t="shared" si="1"/>
        <v>23.398393473710577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AA10" s="258" t="s">
        <v>106</v>
      </c>
      <c r="AB10" s="258"/>
      <c r="AC10" s="270"/>
      <c r="AD10" s="259" t="s">
        <v>118</v>
      </c>
      <c r="AE10" s="265"/>
      <c r="AF10" s="266"/>
      <c r="AG10" s="259" t="s">
        <v>119</v>
      </c>
      <c r="AH10" s="267"/>
      <c r="AI10" s="260"/>
      <c r="AJ10" s="259" t="s">
        <v>120</v>
      </c>
      <c r="AK10" s="260"/>
    </row>
    <row r="11" spans="1:38" ht="18" customHeight="1">
      <c r="A11" s="273"/>
      <c r="B11" s="273"/>
      <c r="C11" s="34"/>
      <c r="D11" s="35"/>
      <c r="E11" s="33" t="s">
        <v>23</v>
      </c>
      <c r="F11" s="348">
        <v>56349</v>
      </c>
      <c r="G11" s="81">
        <f t="shared" si="0"/>
        <v>13.983388382786851</v>
      </c>
      <c r="H11" s="391">
        <v>43326</v>
      </c>
      <c r="I11" s="250">
        <f t="shared" si="1"/>
        <v>30.058163689239727</v>
      </c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AA11" s="258"/>
      <c r="AB11" s="258"/>
      <c r="AC11" s="268"/>
      <c r="AD11" s="158"/>
      <c r="AE11" s="157" t="s">
        <v>121</v>
      </c>
      <c r="AF11" s="157" t="s">
        <v>122</v>
      </c>
      <c r="AG11" s="158"/>
      <c r="AH11" s="157" t="s">
        <v>123</v>
      </c>
      <c r="AI11" s="157" t="s">
        <v>124</v>
      </c>
      <c r="AJ11" s="158"/>
      <c r="AK11" s="163" t="s">
        <v>125</v>
      </c>
    </row>
    <row r="12" spans="1:38" ht="18" customHeight="1">
      <c r="A12" s="273"/>
      <c r="B12" s="273"/>
      <c r="C12" s="34"/>
      <c r="D12" s="36"/>
      <c r="E12" s="33" t="s">
        <v>24</v>
      </c>
      <c r="F12" s="348">
        <v>8963</v>
      </c>
      <c r="G12" s="81">
        <f t="shared" si="0"/>
        <v>2.2242295351278378</v>
      </c>
      <c r="H12" s="391">
        <v>8912</v>
      </c>
      <c r="I12" s="250">
        <f t="shared" si="1"/>
        <v>0.57226211849192854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AA12" s="159" t="str">
        <f>E1</f>
        <v>堺市</v>
      </c>
      <c r="AB12" s="159" t="s">
        <v>131</v>
      </c>
      <c r="AC12" s="160">
        <f>F40</f>
        <v>399064</v>
      </c>
      <c r="AD12" s="160">
        <f>F23</f>
        <v>242571</v>
      </c>
      <c r="AE12" s="160">
        <f>F24</f>
        <v>84050</v>
      </c>
      <c r="AF12" s="160">
        <f>F26</f>
        <v>34213</v>
      </c>
      <c r="AG12" s="160">
        <f>F27</f>
        <v>108796</v>
      </c>
      <c r="AH12" s="160">
        <f>F28</f>
        <v>41899</v>
      </c>
      <c r="AI12" s="160">
        <f>F32</f>
        <v>4162</v>
      </c>
      <c r="AJ12" s="160">
        <f>F34</f>
        <v>47697</v>
      </c>
      <c r="AK12" s="160">
        <f>F35</f>
        <v>46479</v>
      </c>
      <c r="AL12" s="164"/>
    </row>
    <row r="13" spans="1:38" ht="18" customHeight="1">
      <c r="A13" s="273"/>
      <c r="B13" s="273"/>
      <c r="C13" s="11"/>
      <c r="D13" s="31" t="s">
        <v>25</v>
      </c>
      <c r="E13" s="32"/>
      <c r="F13" s="350">
        <v>56654</v>
      </c>
      <c r="G13" s="83">
        <f t="shared" si="0"/>
        <v>14.059076211439534</v>
      </c>
      <c r="H13" s="392">
        <v>56495</v>
      </c>
      <c r="I13" s="251">
        <f t="shared" si="1"/>
        <v>0.28144083547216869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AA13" s="159" t="str">
        <f>E1</f>
        <v>堺市</v>
      </c>
      <c r="AB13" s="159" t="s">
        <v>115</v>
      </c>
      <c r="AC13" s="162"/>
      <c r="AD13" s="162">
        <f>G23</f>
        <v>60.784986869274107</v>
      </c>
      <c r="AE13" s="162">
        <f>G24</f>
        <v>21.061784575907623</v>
      </c>
      <c r="AF13" s="162">
        <f>G26</f>
        <v>8.5733115490247176</v>
      </c>
      <c r="AG13" s="162">
        <f>G27</f>
        <v>27.262794940159974</v>
      </c>
      <c r="AH13" s="162">
        <f>G28</f>
        <v>10.499318405067859</v>
      </c>
      <c r="AI13" s="162">
        <f>G32</f>
        <v>1.0429404807248961</v>
      </c>
      <c r="AJ13" s="162">
        <f>G34</f>
        <v>11.952218190565924</v>
      </c>
      <c r="AK13" s="162">
        <f>G35</f>
        <v>11.647003989335044</v>
      </c>
    </row>
    <row r="14" spans="1:38" ht="18" customHeight="1">
      <c r="A14" s="273"/>
      <c r="B14" s="273"/>
      <c r="C14" s="52" t="s">
        <v>4</v>
      </c>
      <c r="D14" s="53"/>
      <c r="E14" s="54"/>
      <c r="F14" s="348">
        <v>2118</v>
      </c>
      <c r="G14" s="81">
        <f t="shared" si="0"/>
        <v>0.52559613470944555</v>
      </c>
      <c r="H14" s="391">
        <v>2107</v>
      </c>
      <c r="I14" s="250">
        <f t="shared" si="1"/>
        <v>0.52206929283340475</v>
      </c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AA14" s="159" t="str">
        <f>E1</f>
        <v>堺市</v>
      </c>
      <c r="AB14" s="159" t="s">
        <v>116</v>
      </c>
      <c r="AC14" s="162">
        <f>I40</f>
        <v>0.42049054714099476</v>
      </c>
      <c r="AD14" s="162">
        <f>I23</f>
        <v>-8.27937323908845E-2</v>
      </c>
      <c r="AE14" s="162">
        <f>I24</f>
        <v>-3.4491371210410016E-2</v>
      </c>
      <c r="AF14" s="162">
        <f>I26</f>
        <v>1.7540269535465391E-2</v>
      </c>
      <c r="AG14" s="162">
        <f>I27</f>
        <v>1.1190423079782796</v>
      </c>
      <c r="AH14" s="162">
        <f>I28</f>
        <v>-4.8917237935261255</v>
      </c>
      <c r="AI14" s="162">
        <f>I32</f>
        <v>25.892316999395049</v>
      </c>
      <c r="AJ14" s="162">
        <f>I34</f>
        <v>1.4204001786132014</v>
      </c>
      <c r="AK14" s="162">
        <f>I35</f>
        <v>-0.94623105939517504</v>
      </c>
    </row>
    <row r="15" spans="1:38" ht="18" customHeight="1">
      <c r="A15" s="273"/>
      <c r="B15" s="273"/>
      <c r="C15" s="52" t="s">
        <v>5</v>
      </c>
      <c r="D15" s="53"/>
      <c r="E15" s="54"/>
      <c r="F15" s="348">
        <v>29349</v>
      </c>
      <c r="G15" s="81">
        <f t="shared" si="0"/>
        <v>7.283154370910065</v>
      </c>
      <c r="H15" s="391">
        <v>29960</v>
      </c>
      <c r="I15" s="250">
        <f t="shared" si="1"/>
        <v>-2.0393858477970594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</row>
    <row r="16" spans="1:38" ht="18" customHeight="1">
      <c r="A16" s="273"/>
      <c r="B16" s="273"/>
      <c r="C16" s="52" t="s">
        <v>26</v>
      </c>
      <c r="D16" s="53"/>
      <c r="E16" s="54"/>
      <c r="F16" s="348">
        <v>5961</v>
      </c>
      <c r="G16" s="81">
        <f t="shared" si="0"/>
        <v>1.4792627757332413</v>
      </c>
      <c r="H16" s="391">
        <v>5779</v>
      </c>
      <c r="I16" s="250">
        <f t="shared" si="1"/>
        <v>3.1493337947741784</v>
      </c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 ht="18" customHeight="1">
      <c r="A17" s="273"/>
      <c r="B17" s="273"/>
      <c r="C17" s="52" t="s">
        <v>6</v>
      </c>
      <c r="D17" s="53"/>
      <c r="E17" s="54"/>
      <c r="F17" s="348">
        <v>94629</v>
      </c>
      <c r="G17" s="81">
        <f t="shared" si="0"/>
        <v>23.482831270736604</v>
      </c>
      <c r="H17" s="391">
        <v>96627</v>
      </c>
      <c r="I17" s="250">
        <f t="shared" si="1"/>
        <v>-2.0677450402061481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25" ht="18" customHeight="1">
      <c r="A18" s="273"/>
      <c r="B18" s="273"/>
      <c r="C18" s="52" t="s">
        <v>27</v>
      </c>
      <c r="D18" s="53"/>
      <c r="E18" s="54"/>
      <c r="F18" s="348">
        <v>21631</v>
      </c>
      <c r="G18" s="81">
        <f t="shared" si="0"/>
        <v>5.3678800707743237</v>
      </c>
      <c r="H18" s="391">
        <v>22123</v>
      </c>
      <c r="I18" s="250">
        <f t="shared" si="1"/>
        <v>-2.2239298467658042</v>
      </c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</row>
    <row r="19" spans="1:25" ht="18" customHeight="1">
      <c r="A19" s="273"/>
      <c r="B19" s="273"/>
      <c r="C19" s="52" t="s">
        <v>28</v>
      </c>
      <c r="D19" s="53"/>
      <c r="E19" s="54"/>
      <c r="F19" s="348">
        <v>1421</v>
      </c>
      <c r="G19" s="81">
        <f t="shared" si="0"/>
        <v>0.35263083447692267</v>
      </c>
      <c r="H19" s="391">
        <v>1543</v>
      </c>
      <c r="I19" s="250">
        <f t="shared" si="1"/>
        <v>-7.906675307841871</v>
      </c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</row>
    <row r="20" spans="1:25" ht="18" customHeight="1">
      <c r="A20" s="273"/>
      <c r="B20" s="273"/>
      <c r="C20" s="52" t="s">
        <v>7</v>
      </c>
      <c r="D20" s="53"/>
      <c r="E20" s="54"/>
      <c r="F20" s="348">
        <v>51100</v>
      </c>
      <c r="G20" s="81">
        <f t="shared" si="0"/>
        <v>12.680813259514952</v>
      </c>
      <c r="H20" s="391">
        <v>50447</v>
      </c>
      <c r="I20" s="250">
        <f t="shared" si="1"/>
        <v>1.2944278153309341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</row>
    <row r="21" spans="1:25" ht="18" customHeight="1">
      <c r="A21" s="273"/>
      <c r="B21" s="273"/>
      <c r="C21" s="57" t="s">
        <v>8</v>
      </c>
      <c r="D21" s="58"/>
      <c r="E21" s="56"/>
      <c r="F21" s="352">
        <f>402971-SUM(F14:F20,F9)</f>
        <v>49041</v>
      </c>
      <c r="G21" s="85">
        <f t="shared" si="0"/>
        <v>12.169858376905534</v>
      </c>
      <c r="H21" s="393">
        <v>58887</v>
      </c>
      <c r="I21" s="252">
        <f t="shared" si="1"/>
        <v>-16.720158948494579</v>
      </c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</row>
    <row r="22" spans="1:25" ht="18" customHeight="1">
      <c r="A22" s="273"/>
      <c r="B22" s="274"/>
      <c r="C22" s="59" t="s">
        <v>9</v>
      </c>
      <c r="D22" s="37"/>
      <c r="E22" s="60"/>
      <c r="F22" s="354">
        <f>SUM(F9,F14:F21)</f>
        <v>402971</v>
      </c>
      <c r="G22" s="88">
        <f t="shared" si="0"/>
        <v>100</v>
      </c>
      <c r="H22" s="354">
        <f>SUM(H9,H14:H21)</f>
        <v>401828</v>
      </c>
      <c r="I22" s="253">
        <f t="shared" si="1"/>
        <v>0.28445006321111688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</row>
    <row r="23" spans="1:25" ht="18" customHeight="1">
      <c r="A23" s="273"/>
      <c r="B23" s="272" t="s">
        <v>82</v>
      </c>
      <c r="C23" s="4" t="s">
        <v>10</v>
      </c>
      <c r="D23" s="5"/>
      <c r="E23" s="23"/>
      <c r="F23" s="344">
        <v>242571</v>
      </c>
      <c r="G23" s="77">
        <f t="shared" ref="G23:G40" si="2">F23/$F$40*100</f>
        <v>60.784986869274107</v>
      </c>
      <c r="H23" s="389">
        <v>242772</v>
      </c>
      <c r="I23" s="254">
        <f t="shared" si="1"/>
        <v>-8.27937323908845E-2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8" customHeight="1">
      <c r="A24" s="273"/>
      <c r="B24" s="273"/>
      <c r="C24" s="8"/>
      <c r="D24" s="10" t="s">
        <v>11</v>
      </c>
      <c r="E24" s="38"/>
      <c r="F24" s="348">
        <v>84050</v>
      </c>
      <c r="G24" s="81">
        <f t="shared" si="2"/>
        <v>21.061784575907623</v>
      </c>
      <c r="H24" s="391">
        <v>84079</v>
      </c>
      <c r="I24" s="250">
        <f t="shared" si="1"/>
        <v>-3.4491371210410016E-2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8" customHeight="1">
      <c r="A25" s="273"/>
      <c r="B25" s="273"/>
      <c r="C25" s="8"/>
      <c r="D25" s="10" t="s">
        <v>29</v>
      </c>
      <c r="E25" s="38"/>
      <c r="F25" s="348">
        <v>124309</v>
      </c>
      <c r="G25" s="81">
        <f t="shared" si="2"/>
        <v>31.150141330713872</v>
      </c>
      <c r="H25" s="391">
        <v>124487</v>
      </c>
      <c r="I25" s="250">
        <f t="shared" si="1"/>
        <v>-0.14298681790065881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ht="18" customHeight="1">
      <c r="A26" s="273"/>
      <c r="B26" s="273"/>
      <c r="C26" s="11"/>
      <c r="D26" s="10" t="s">
        <v>12</v>
      </c>
      <c r="E26" s="38"/>
      <c r="F26" s="348">
        <v>34213</v>
      </c>
      <c r="G26" s="81">
        <f t="shared" si="2"/>
        <v>8.5733115490247176</v>
      </c>
      <c r="H26" s="391">
        <v>34207</v>
      </c>
      <c r="I26" s="250">
        <f t="shared" si="1"/>
        <v>1.7540269535465391E-2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ht="18" customHeight="1">
      <c r="A27" s="273"/>
      <c r="B27" s="273"/>
      <c r="C27" s="8" t="s">
        <v>13</v>
      </c>
      <c r="D27" s="14"/>
      <c r="E27" s="25"/>
      <c r="F27" s="344">
        <v>108796</v>
      </c>
      <c r="G27" s="77">
        <f t="shared" si="2"/>
        <v>27.262794940159974</v>
      </c>
      <c r="H27" s="389">
        <v>107592</v>
      </c>
      <c r="I27" s="254">
        <f t="shared" si="1"/>
        <v>1.1190423079782796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ht="18" customHeight="1">
      <c r="A28" s="273"/>
      <c r="B28" s="273"/>
      <c r="C28" s="8"/>
      <c r="D28" s="10" t="s">
        <v>14</v>
      </c>
      <c r="E28" s="38"/>
      <c r="F28" s="348">
        <v>41899</v>
      </c>
      <c r="G28" s="81">
        <f t="shared" si="2"/>
        <v>10.499318405067859</v>
      </c>
      <c r="H28" s="391">
        <v>44054</v>
      </c>
      <c r="I28" s="250">
        <f t="shared" si="1"/>
        <v>-4.8917237935261255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ht="18" customHeight="1">
      <c r="A29" s="273"/>
      <c r="B29" s="273"/>
      <c r="C29" s="8"/>
      <c r="D29" s="10" t="s">
        <v>30</v>
      </c>
      <c r="E29" s="38"/>
      <c r="F29" s="348">
        <v>5943</v>
      </c>
      <c r="G29" s="81">
        <f t="shared" si="2"/>
        <v>1.4892348094541228</v>
      </c>
      <c r="H29" s="391">
        <v>1874</v>
      </c>
      <c r="I29" s="250">
        <f t="shared" si="1"/>
        <v>217.1291355389541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ht="18" customHeight="1">
      <c r="A30" s="273"/>
      <c r="B30" s="273"/>
      <c r="C30" s="8"/>
      <c r="D30" s="10" t="s">
        <v>31</v>
      </c>
      <c r="E30" s="38"/>
      <c r="F30" s="348">
        <v>23736</v>
      </c>
      <c r="G30" s="81">
        <f t="shared" si="2"/>
        <v>5.947918128420504</v>
      </c>
      <c r="H30" s="391">
        <v>25289</v>
      </c>
      <c r="I30" s="250">
        <f t="shared" si="1"/>
        <v>-6.1410099252639512</v>
      </c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ht="18" customHeight="1">
      <c r="A31" s="273"/>
      <c r="B31" s="273"/>
      <c r="C31" s="8"/>
      <c r="D31" s="10" t="s">
        <v>32</v>
      </c>
      <c r="E31" s="38"/>
      <c r="F31" s="348">
        <v>31107</v>
      </c>
      <c r="G31" s="81">
        <f t="shared" si="2"/>
        <v>7.794990277248762</v>
      </c>
      <c r="H31" s="391">
        <v>30667</v>
      </c>
      <c r="I31" s="250">
        <f t="shared" si="1"/>
        <v>1.4347670134020385</v>
      </c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25" ht="18" customHeight="1">
      <c r="A32" s="273"/>
      <c r="B32" s="273"/>
      <c r="C32" s="8"/>
      <c r="D32" s="10" t="s">
        <v>15</v>
      </c>
      <c r="E32" s="38"/>
      <c r="F32" s="348">
        <v>4162</v>
      </c>
      <c r="G32" s="81">
        <f t="shared" si="2"/>
        <v>1.0429404807248961</v>
      </c>
      <c r="H32" s="391">
        <v>3306</v>
      </c>
      <c r="I32" s="250">
        <f t="shared" si="1"/>
        <v>25.892316999395049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</row>
    <row r="33" spans="1:25" ht="18" customHeight="1">
      <c r="A33" s="273"/>
      <c r="B33" s="273"/>
      <c r="C33" s="11"/>
      <c r="D33" s="10" t="s">
        <v>33</v>
      </c>
      <c r="E33" s="38"/>
      <c r="F33" s="348">
        <v>1950</v>
      </c>
      <c r="G33" s="81">
        <f t="shared" si="2"/>
        <v>0.48864342561594132</v>
      </c>
      <c r="H33" s="391">
        <v>2403</v>
      </c>
      <c r="I33" s="250">
        <f t="shared" si="1"/>
        <v>-18.851435705368292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</row>
    <row r="34" spans="1:25" ht="18" customHeight="1">
      <c r="A34" s="273"/>
      <c r="B34" s="273"/>
      <c r="C34" s="8" t="s">
        <v>16</v>
      </c>
      <c r="D34" s="14"/>
      <c r="E34" s="25"/>
      <c r="F34" s="344">
        <v>47697</v>
      </c>
      <c r="G34" s="77">
        <f t="shared" si="2"/>
        <v>11.952218190565924</v>
      </c>
      <c r="H34" s="389">
        <v>47029</v>
      </c>
      <c r="I34" s="254">
        <f t="shared" si="1"/>
        <v>1.4204001786132014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</row>
    <row r="35" spans="1:25" ht="18" customHeight="1">
      <c r="A35" s="273"/>
      <c r="B35" s="273"/>
      <c r="C35" s="8"/>
      <c r="D35" s="39" t="s">
        <v>17</v>
      </c>
      <c r="E35" s="40"/>
      <c r="F35" s="346">
        <v>46479</v>
      </c>
      <c r="G35" s="79">
        <f t="shared" si="2"/>
        <v>11.647003989335044</v>
      </c>
      <c r="H35" s="390">
        <v>46923</v>
      </c>
      <c r="I35" s="249">
        <f t="shared" si="1"/>
        <v>-0.94623105939517504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</row>
    <row r="36" spans="1:25" ht="18" customHeight="1">
      <c r="A36" s="273"/>
      <c r="B36" s="273"/>
      <c r="C36" s="8"/>
      <c r="D36" s="41"/>
      <c r="E36" s="147" t="s">
        <v>103</v>
      </c>
      <c r="F36" s="348">
        <f>24955+84</f>
        <v>25039</v>
      </c>
      <c r="G36" s="81">
        <f t="shared" si="2"/>
        <v>6.2744321712807967</v>
      </c>
      <c r="H36" s="391">
        <v>25478</v>
      </c>
      <c r="I36" s="250">
        <f t="shared" si="1"/>
        <v>-1.7230551848653741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</row>
    <row r="37" spans="1:25" ht="18" customHeight="1">
      <c r="A37" s="273"/>
      <c r="B37" s="273"/>
      <c r="C37" s="8"/>
      <c r="D37" s="12"/>
      <c r="E37" s="33" t="s">
        <v>34</v>
      </c>
      <c r="F37" s="348">
        <f>21524-84</f>
        <v>21440</v>
      </c>
      <c r="G37" s="81">
        <f t="shared" si="2"/>
        <v>5.3725718180542472</v>
      </c>
      <c r="H37" s="391">
        <v>21446</v>
      </c>
      <c r="I37" s="250">
        <f t="shared" si="1"/>
        <v>-2.7977245173926857E-2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</row>
    <row r="38" spans="1:25" ht="18" customHeight="1">
      <c r="A38" s="273"/>
      <c r="B38" s="273"/>
      <c r="C38" s="8"/>
      <c r="D38" s="61" t="s">
        <v>35</v>
      </c>
      <c r="E38" s="54"/>
      <c r="F38" s="348">
        <v>1217</v>
      </c>
      <c r="G38" s="81">
        <f t="shared" si="2"/>
        <v>0.30496361485876949</v>
      </c>
      <c r="H38" s="391">
        <v>106</v>
      </c>
      <c r="I38" s="250">
        <f t="shared" si="1"/>
        <v>1048.1132075471698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</row>
    <row r="39" spans="1:25" ht="18" customHeight="1">
      <c r="A39" s="273"/>
      <c r="B39" s="273"/>
      <c r="C39" s="6"/>
      <c r="D39" s="55" t="s">
        <v>36</v>
      </c>
      <c r="E39" s="56"/>
      <c r="F39" s="343" t="s">
        <v>295</v>
      </c>
      <c r="G39" s="85" t="e">
        <f t="shared" si="2"/>
        <v>#VALUE!</v>
      </c>
      <c r="H39" s="393">
        <v>0</v>
      </c>
      <c r="I39" s="252" t="e">
        <f t="shared" si="1"/>
        <v>#VALUE!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</row>
    <row r="40" spans="1:25" ht="18" customHeight="1">
      <c r="A40" s="274"/>
      <c r="B40" s="274"/>
      <c r="C40" s="6" t="s">
        <v>18</v>
      </c>
      <c r="D40" s="7"/>
      <c r="E40" s="24"/>
      <c r="F40" s="354">
        <f>SUM(F23,F27,F34)</f>
        <v>399064</v>
      </c>
      <c r="G40" s="88">
        <f t="shared" si="2"/>
        <v>100</v>
      </c>
      <c r="H40" s="87">
        <f>SUM(H23,H27,H34)</f>
        <v>397393</v>
      </c>
      <c r="I40" s="253">
        <f t="shared" si="1"/>
        <v>0.42049054714099476</v>
      </c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</row>
    <row r="41" spans="1:25" ht="18" customHeight="1">
      <c r="A41" s="145" t="s">
        <v>19</v>
      </c>
    </row>
    <row r="42" spans="1:25" ht="18" customHeight="1">
      <c r="A42" s="146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2" t="s">
        <v>0</v>
      </c>
      <c r="B1" s="172"/>
      <c r="C1" s="76" t="s">
        <v>293</v>
      </c>
      <c r="D1" s="173"/>
      <c r="E1" s="173"/>
      <c r="AA1" s="1" t="str">
        <f>C1</f>
        <v>堺市</v>
      </c>
      <c r="AB1" s="1" t="s">
        <v>134</v>
      </c>
      <c r="AC1" s="1" t="s">
        <v>135</v>
      </c>
      <c r="AD1" s="174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75">
        <f>I7</f>
        <v>402971</v>
      </c>
      <c r="AC2" s="175">
        <f>I9</f>
        <v>399064</v>
      </c>
      <c r="AD2" s="175">
        <f>I10</f>
        <v>3907</v>
      </c>
      <c r="AE2" s="175">
        <f>I11</f>
        <v>2157</v>
      </c>
      <c r="AF2" s="175">
        <f>I12</f>
        <v>1750</v>
      </c>
      <c r="AG2" s="175">
        <f>I13</f>
        <v>-792</v>
      </c>
      <c r="AH2" s="1" t="str">
        <f>I14</f>
        <v>-</v>
      </c>
      <c r="AI2" s="175">
        <f>I15</f>
        <v>-790</v>
      </c>
      <c r="AJ2" s="175">
        <f>I25</f>
        <v>219566</v>
      </c>
      <c r="AK2" s="176">
        <f>I26</f>
        <v>0.83399999999999996</v>
      </c>
      <c r="AL2" s="177">
        <f>I27</f>
        <v>0.8</v>
      </c>
      <c r="AM2" s="177">
        <f>I28</f>
        <v>99.5</v>
      </c>
      <c r="AN2" s="177">
        <f>I29</f>
        <v>44.3</v>
      </c>
      <c r="AO2" s="177">
        <f>I33</f>
        <v>20.3</v>
      </c>
      <c r="AP2" s="175">
        <f>I16</f>
        <v>39787</v>
      </c>
      <c r="AQ2" s="175">
        <f>I17</f>
        <v>93652</v>
      </c>
      <c r="AR2" s="175">
        <f>I18</f>
        <v>449620</v>
      </c>
      <c r="AS2" s="178">
        <f>I21</f>
        <v>2.0994987740396645</v>
      </c>
    </row>
    <row r="3" spans="1:45">
      <c r="AA3" s="1" t="s">
        <v>152</v>
      </c>
      <c r="AB3" s="175">
        <f>H7</f>
        <v>401828</v>
      </c>
      <c r="AC3" s="175">
        <f>H9</f>
        <v>397393</v>
      </c>
      <c r="AD3" s="175">
        <f>H10</f>
        <v>4434</v>
      </c>
      <c r="AE3" s="175">
        <f>H11</f>
        <v>1892</v>
      </c>
      <c r="AF3" s="175">
        <f>H12</f>
        <v>2542</v>
      </c>
      <c r="AG3" s="175">
        <f>H13</f>
        <v>149</v>
      </c>
      <c r="AH3" s="1">
        <f>H14</f>
        <v>0</v>
      </c>
      <c r="AI3" s="175">
        <f>H15</f>
        <v>151</v>
      </c>
      <c r="AJ3" s="175">
        <f>H25</f>
        <v>218626</v>
      </c>
      <c r="AK3" s="176">
        <f>H26</f>
        <v>0.84299999999999997</v>
      </c>
      <c r="AL3" s="177">
        <f>H27</f>
        <v>1.2</v>
      </c>
      <c r="AM3" s="177">
        <f>H28</f>
        <v>97.7</v>
      </c>
      <c r="AN3" s="177">
        <f>H29</f>
        <v>40.1</v>
      </c>
      <c r="AO3" s="177">
        <f>H33</f>
        <v>22.9</v>
      </c>
      <c r="AP3" s="175">
        <f>H16</f>
        <v>43169</v>
      </c>
      <c r="AQ3" s="175">
        <f>H17</f>
        <v>104801</v>
      </c>
      <c r="AR3" s="175">
        <f>H18</f>
        <v>428454</v>
      </c>
      <c r="AS3" s="178">
        <f>H21</f>
        <v>2.5621794570178329</v>
      </c>
    </row>
    <row r="4" spans="1:45">
      <c r="A4" s="21" t="s">
        <v>153</v>
      </c>
      <c r="AP4" s="175"/>
      <c r="AQ4" s="175"/>
      <c r="AR4" s="175"/>
    </row>
    <row r="5" spans="1:45">
      <c r="I5" s="179" t="s">
        <v>154</v>
      </c>
    </row>
    <row r="6" spans="1:45" s="166" customFormat="1" ht="29.25" customHeight="1">
      <c r="A6" s="180" t="s">
        <v>155</v>
      </c>
      <c r="B6" s="181"/>
      <c r="C6" s="181"/>
      <c r="D6" s="182"/>
      <c r="E6" s="157" t="s">
        <v>272</v>
      </c>
      <c r="F6" s="157" t="s">
        <v>273</v>
      </c>
      <c r="G6" s="157" t="s">
        <v>274</v>
      </c>
      <c r="H6" s="157" t="s">
        <v>275</v>
      </c>
      <c r="I6" s="157" t="s">
        <v>281</v>
      </c>
    </row>
    <row r="7" spans="1:45" ht="27" customHeight="1">
      <c r="A7" s="272" t="s">
        <v>156</v>
      </c>
      <c r="B7" s="47" t="s">
        <v>157</v>
      </c>
      <c r="C7" s="48"/>
      <c r="D7" s="90" t="s">
        <v>158</v>
      </c>
      <c r="E7" s="183">
        <v>353079</v>
      </c>
      <c r="F7" s="184">
        <v>362839</v>
      </c>
      <c r="G7" s="184">
        <v>353276</v>
      </c>
      <c r="H7" s="184">
        <v>401828</v>
      </c>
      <c r="I7" s="184">
        <v>402971</v>
      </c>
    </row>
    <row r="8" spans="1:45" ht="27" customHeight="1">
      <c r="A8" s="273"/>
      <c r="B8" s="26"/>
      <c r="C8" s="61" t="s">
        <v>159</v>
      </c>
      <c r="D8" s="91" t="s">
        <v>38</v>
      </c>
      <c r="E8" s="360">
        <v>177114</v>
      </c>
      <c r="F8" s="360">
        <v>181323</v>
      </c>
      <c r="G8" s="360">
        <v>177522</v>
      </c>
      <c r="H8" s="360">
        <v>191277</v>
      </c>
      <c r="I8" s="361">
        <v>239812</v>
      </c>
    </row>
    <row r="9" spans="1:45" ht="27" customHeight="1">
      <c r="A9" s="273"/>
      <c r="B9" s="52" t="s">
        <v>160</v>
      </c>
      <c r="C9" s="53"/>
      <c r="D9" s="92"/>
      <c r="E9" s="362">
        <v>350241</v>
      </c>
      <c r="F9" s="362">
        <v>359595</v>
      </c>
      <c r="G9" s="362">
        <v>349889</v>
      </c>
      <c r="H9" s="362">
        <v>397393</v>
      </c>
      <c r="I9" s="363">
        <v>399064</v>
      </c>
    </row>
    <row r="10" spans="1:45" ht="27" customHeight="1">
      <c r="A10" s="273"/>
      <c r="B10" s="52" t="s">
        <v>161</v>
      </c>
      <c r="C10" s="53"/>
      <c r="D10" s="92"/>
      <c r="E10" s="362">
        <v>2837</v>
      </c>
      <c r="F10" s="362">
        <v>3244</v>
      </c>
      <c r="G10" s="362">
        <v>3387</v>
      </c>
      <c r="H10" s="362">
        <v>4434</v>
      </c>
      <c r="I10" s="363">
        <v>3907</v>
      </c>
    </row>
    <row r="11" spans="1:45" ht="27" customHeight="1">
      <c r="A11" s="273"/>
      <c r="B11" s="52" t="s">
        <v>162</v>
      </c>
      <c r="C11" s="53"/>
      <c r="D11" s="92"/>
      <c r="E11" s="362">
        <v>1097</v>
      </c>
      <c r="F11" s="362">
        <v>1132</v>
      </c>
      <c r="G11" s="362">
        <v>993</v>
      </c>
      <c r="H11" s="362">
        <v>1892</v>
      </c>
      <c r="I11" s="363">
        <v>2157</v>
      </c>
    </row>
    <row r="12" spans="1:45" ht="27" customHeight="1">
      <c r="A12" s="273"/>
      <c r="B12" s="52" t="s">
        <v>163</v>
      </c>
      <c r="C12" s="53"/>
      <c r="D12" s="92"/>
      <c r="E12" s="362">
        <v>1740</v>
      </c>
      <c r="F12" s="362">
        <v>2112</v>
      </c>
      <c r="G12" s="362">
        <v>2394</v>
      </c>
      <c r="H12" s="362">
        <v>2542</v>
      </c>
      <c r="I12" s="363">
        <v>1750</v>
      </c>
    </row>
    <row r="13" spans="1:45" ht="27" customHeight="1">
      <c r="A13" s="273"/>
      <c r="B13" s="52" t="s">
        <v>164</v>
      </c>
      <c r="C13" s="53"/>
      <c r="D13" s="98"/>
      <c r="E13" s="364">
        <v>148</v>
      </c>
      <c r="F13" s="364">
        <v>371</v>
      </c>
      <c r="G13" s="364">
        <v>282</v>
      </c>
      <c r="H13" s="364">
        <v>149</v>
      </c>
      <c r="I13" s="365">
        <v>-792</v>
      </c>
    </row>
    <row r="14" spans="1:45" ht="27" customHeight="1">
      <c r="A14" s="273"/>
      <c r="B14" s="102" t="s">
        <v>165</v>
      </c>
      <c r="C14" s="68"/>
      <c r="D14" s="98"/>
      <c r="E14" s="364">
        <v>0</v>
      </c>
      <c r="F14" s="364">
        <v>1332</v>
      </c>
      <c r="G14" s="364">
        <v>2</v>
      </c>
      <c r="H14" s="364">
        <v>0</v>
      </c>
      <c r="I14" s="342" t="s">
        <v>296</v>
      </c>
    </row>
    <row r="15" spans="1:45" ht="27" customHeight="1">
      <c r="A15" s="273"/>
      <c r="B15" s="57" t="s">
        <v>166</v>
      </c>
      <c r="C15" s="58"/>
      <c r="D15" s="185"/>
      <c r="E15" s="366">
        <v>152</v>
      </c>
      <c r="F15" s="366">
        <v>1707</v>
      </c>
      <c r="G15" s="366">
        <v>287</v>
      </c>
      <c r="H15" s="366">
        <v>151</v>
      </c>
      <c r="I15" s="367">
        <v>-790</v>
      </c>
    </row>
    <row r="16" spans="1:45" ht="27" customHeight="1">
      <c r="A16" s="273"/>
      <c r="B16" s="186" t="s">
        <v>167</v>
      </c>
      <c r="C16" s="187"/>
      <c r="D16" s="188" t="s">
        <v>39</v>
      </c>
      <c r="E16" s="368">
        <v>39354</v>
      </c>
      <c r="F16" s="368">
        <v>46507</v>
      </c>
      <c r="G16" s="368">
        <v>45134</v>
      </c>
      <c r="H16" s="368">
        <v>43169</v>
      </c>
      <c r="I16" s="369">
        <v>39787</v>
      </c>
    </row>
    <row r="17" spans="1:9" ht="27" customHeight="1">
      <c r="A17" s="273"/>
      <c r="B17" s="52" t="s">
        <v>168</v>
      </c>
      <c r="C17" s="53"/>
      <c r="D17" s="91" t="s">
        <v>40</v>
      </c>
      <c r="E17" s="362">
        <v>80663</v>
      </c>
      <c r="F17" s="362">
        <v>72055</v>
      </c>
      <c r="G17" s="362">
        <v>85465</v>
      </c>
      <c r="H17" s="362">
        <v>104801</v>
      </c>
      <c r="I17" s="363">
        <v>93652</v>
      </c>
    </row>
    <row r="18" spans="1:9" ht="27" customHeight="1">
      <c r="A18" s="273"/>
      <c r="B18" s="52" t="s">
        <v>169</v>
      </c>
      <c r="C18" s="53"/>
      <c r="D18" s="91" t="s">
        <v>41</v>
      </c>
      <c r="E18" s="362">
        <v>385678</v>
      </c>
      <c r="F18" s="362">
        <v>395079</v>
      </c>
      <c r="G18" s="362">
        <v>407737</v>
      </c>
      <c r="H18" s="362">
        <v>428454</v>
      </c>
      <c r="I18" s="363">
        <v>449620</v>
      </c>
    </row>
    <row r="19" spans="1:9" ht="27" customHeight="1">
      <c r="A19" s="273"/>
      <c r="B19" s="52" t="s">
        <v>170</v>
      </c>
      <c r="C19" s="53"/>
      <c r="D19" s="91" t="s">
        <v>171</v>
      </c>
      <c r="E19" s="362">
        <f>E17+E18-E16</f>
        <v>426987</v>
      </c>
      <c r="F19" s="362">
        <f>F17+F18-F16</f>
        <v>420627</v>
      </c>
      <c r="G19" s="362">
        <f>G17+G18-G16</f>
        <v>448068</v>
      </c>
      <c r="H19" s="362">
        <f>H17+H18-H16</f>
        <v>490086</v>
      </c>
      <c r="I19" s="362">
        <f>I17+I18-I16</f>
        <v>503485</v>
      </c>
    </row>
    <row r="20" spans="1:9" ht="27" customHeight="1">
      <c r="A20" s="273"/>
      <c r="B20" s="52" t="s">
        <v>172</v>
      </c>
      <c r="C20" s="53"/>
      <c r="D20" s="92" t="s">
        <v>173</v>
      </c>
      <c r="E20" s="370">
        <f>E18/E8</f>
        <v>2.1775692491841414</v>
      </c>
      <c r="F20" s="370">
        <f>F18/F8</f>
        <v>2.1788686487649112</v>
      </c>
      <c r="G20" s="370">
        <f>G18/G8</f>
        <v>2.2968251822309349</v>
      </c>
      <c r="H20" s="370">
        <f>H18/H8</f>
        <v>2.2399661224297747</v>
      </c>
      <c r="I20" s="370">
        <f>I18/I8</f>
        <v>1.8748853268393575</v>
      </c>
    </row>
    <row r="21" spans="1:9" ht="27" customHeight="1">
      <c r="A21" s="273"/>
      <c r="B21" s="52" t="s">
        <v>174</v>
      </c>
      <c r="C21" s="53"/>
      <c r="D21" s="92" t="s">
        <v>175</v>
      </c>
      <c r="E21" s="370">
        <f>E19/E8</f>
        <v>2.4108032114909044</v>
      </c>
      <c r="F21" s="370">
        <f>F19/F8</f>
        <v>2.3197663837461326</v>
      </c>
      <c r="G21" s="370">
        <f>G19/G8</f>
        <v>2.5240139250346436</v>
      </c>
      <c r="H21" s="370">
        <f>H19/H8</f>
        <v>2.5621794570178329</v>
      </c>
      <c r="I21" s="370">
        <f>I19/I8</f>
        <v>2.0994987740396645</v>
      </c>
    </row>
    <row r="22" spans="1:9" ht="27" customHeight="1">
      <c r="A22" s="273"/>
      <c r="B22" s="52" t="s">
        <v>176</v>
      </c>
      <c r="C22" s="53"/>
      <c r="D22" s="92" t="s">
        <v>177</v>
      </c>
      <c r="E22" s="362">
        <f>E18/E24*1000000</f>
        <v>458068.37805802136</v>
      </c>
      <c r="F22" s="362">
        <f>F18/F24*1000000</f>
        <v>469233.91205820662</v>
      </c>
      <c r="G22" s="362">
        <f>G18/G24*1000000</f>
        <v>485800.2406738869</v>
      </c>
      <c r="H22" s="362">
        <f>H18/H24*1000000</f>
        <v>510483.61153804912</v>
      </c>
      <c r="I22" s="362">
        <f>I18/I24*1000000</f>
        <v>535701.94564582803</v>
      </c>
    </row>
    <row r="23" spans="1:9" ht="27" customHeight="1">
      <c r="A23" s="273"/>
      <c r="B23" s="52" t="s">
        <v>178</v>
      </c>
      <c r="C23" s="53"/>
      <c r="D23" s="92" t="s">
        <v>179</v>
      </c>
      <c r="E23" s="362">
        <f>E19/E24*1000000</f>
        <v>507130.9292774293</v>
      </c>
      <c r="F23" s="362">
        <f>F19/F24*1000000</f>
        <v>499577.18007615511</v>
      </c>
      <c r="G23" s="362">
        <f>G19/G24*1000000</f>
        <v>533852.80766343779</v>
      </c>
      <c r="H23" s="362">
        <f>H19/H24*1000000</f>
        <v>583915.35904492973</v>
      </c>
      <c r="I23" s="362">
        <f>I19/I24*1000000</f>
        <v>599879.66305655835</v>
      </c>
    </row>
    <row r="24" spans="1:9" ht="27" customHeight="1">
      <c r="A24" s="273"/>
      <c r="B24" s="189" t="s">
        <v>180</v>
      </c>
      <c r="C24" s="190"/>
      <c r="D24" s="191" t="s">
        <v>181</v>
      </c>
      <c r="E24" s="366">
        <v>841966</v>
      </c>
      <c r="F24" s="366">
        <f>E24</f>
        <v>841966</v>
      </c>
      <c r="G24" s="366">
        <v>839310</v>
      </c>
      <c r="H24" s="366">
        <f>G24</f>
        <v>839310</v>
      </c>
      <c r="I24" s="367">
        <f>H24</f>
        <v>839310</v>
      </c>
    </row>
    <row r="25" spans="1:9" ht="27" customHeight="1">
      <c r="A25" s="273"/>
      <c r="B25" s="11" t="s">
        <v>182</v>
      </c>
      <c r="C25" s="192"/>
      <c r="D25" s="193"/>
      <c r="E25" s="360">
        <v>189378</v>
      </c>
      <c r="F25" s="360">
        <v>187481</v>
      </c>
      <c r="G25" s="360">
        <v>187911</v>
      </c>
      <c r="H25" s="360">
        <v>218626</v>
      </c>
      <c r="I25" s="371">
        <v>219566</v>
      </c>
    </row>
    <row r="26" spans="1:9" ht="27" customHeight="1">
      <c r="A26" s="273"/>
      <c r="B26" s="194" t="s">
        <v>183</v>
      </c>
      <c r="C26" s="195"/>
      <c r="D26" s="196"/>
      <c r="E26" s="372">
        <v>0.83899999999999997</v>
      </c>
      <c r="F26" s="372">
        <v>0.84399999999999997</v>
      </c>
      <c r="G26" s="372">
        <v>0.85</v>
      </c>
      <c r="H26" s="372">
        <v>0.84299999999999997</v>
      </c>
      <c r="I26" s="373">
        <v>0.83399999999999996</v>
      </c>
    </row>
    <row r="27" spans="1:9" ht="27" customHeight="1">
      <c r="A27" s="273"/>
      <c r="B27" s="194" t="s">
        <v>184</v>
      </c>
      <c r="C27" s="195"/>
      <c r="D27" s="196"/>
      <c r="E27" s="374">
        <v>0.9</v>
      </c>
      <c r="F27" s="374">
        <v>1.1000000000000001</v>
      </c>
      <c r="G27" s="374">
        <v>1.3</v>
      </c>
      <c r="H27" s="374">
        <v>1.2</v>
      </c>
      <c r="I27" s="375">
        <v>0.8</v>
      </c>
    </row>
    <row r="28" spans="1:9" ht="27" customHeight="1">
      <c r="A28" s="273"/>
      <c r="B28" s="194" t="s">
        <v>185</v>
      </c>
      <c r="C28" s="195"/>
      <c r="D28" s="196"/>
      <c r="E28" s="374">
        <v>95.3</v>
      </c>
      <c r="F28" s="374">
        <v>96.9</v>
      </c>
      <c r="G28" s="374">
        <v>97.4</v>
      </c>
      <c r="H28" s="374">
        <v>97.7</v>
      </c>
      <c r="I28" s="375">
        <v>99.5</v>
      </c>
    </row>
    <row r="29" spans="1:9" ht="27" customHeight="1">
      <c r="A29" s="273"/>
      <c r="B29" s="197" t="s">
        <v>186</v>
      </c>
      <c r="C29" s="198"/>
      <c r="D29" s="199"/>
      <c r="E29" s="376">
        <v>45.9</v>
      </c>
      <c r="F29" s="376">
        <v>46.2</v>
      </c>
      <c r="G29" s="376">
        <v>45.1</v>
      </c>
      <c r="H29" s="376">
        <v>40.1</v>
      </c>
      <c r="I29" s="377">
        <v>44.3</v>
      </c>
    </row>
    <row r="30" spans="1:9" ht="27" customHeight="1">
      <c r="A30" s="273"/>
      <c r="B30" s="272" t="s">
        <v>187</v>
      </c>
      <c r="C30" s="20" t="s">
        <v>188</v>
      </c>
      <c r="D30" s="200"/>
      <c r="E30" s="378" t="s">
        <v>294</v>
      </c>
      <c r="F30" s="378" t="s">
        <v>294</v>
      </c>
      <c r="G30" s="378" t="s">
        <v>294</v>
      </c>
      <c r="H30" s="378" t="s">
        <v>294</v>
      </c>
      <c r="I30" s="379" t="s">
        <v>294</v>
      </c>
    </row>
    <row r="31" spans="1:9" ht="27" customHeight="1">
      <c r="A31" s="273"/>
      <c r="B31" s="273"/>
      <c r="C31" s="194" t="s">
        <v>189</v>
      </c>
      <c r="D31" s="196"/>
      <c r="E31" s="374" t="s">
        <v>294</v>
      </c>
      <c r="F31" s="374" t="s">
        <v>294</v>
      </c>
      <c r="G31" s="374" t="s">
        <v>294</v>
      </c>
      <c r="H31" s="374" t="s">
        <v>294</v>
      </c>
      <c r="I31" s="375" t="s">
        <v>294</v>
      </c>
    </row>
    <row r="32" spans="1:9" ht="27" customHeight="1">
      <c r="A32" s="273"/>
      <c r="B32" s="273"/>
      <c r="C32" s="194" t="s">
        <v>190</v>
      </c>
      <c r="D32" s="196"/>
      <c r="E32" s="374">
        <v>5.4</v>
      </c>
      <c r="F32" s="374">
        <v>5.5</v>
      </c>
      <c r="G32" s="374">
        <v>5.7</v>
      </c>
      <c r="H32" s="374">
        <v>5.6</v>
      </c>
      <c r="I32" s="375">
        <v>5.3</v>
      </c>
    </row>
    <row r="33" spans="1:9" ht="27" customHeight="1">
      <c r="A33" s="274"/>
      <c r="B33" s="274"/>
      <c r="C33" s="197" t="s">
        <v>191</v>
      </c>
      <c r="D33" s="199"/>
      <c r="E33" s="376">
        <v>21.9</v>
      </c>
      <c r="F33" s="376">
        <v>15.6</v>
      </c>
      <c r="G33" s="376">
        <v>17.5</v>
      </c>
      <c r="H33" s="376">
        <v>22.9</v>
      </c>
      <c r="I33" s="380">
        <v>20.3</v>
      </c>
    </row>
    <row r="34" spans="1:9" ht="27" customHeight="1">
      <c r="A34" s="1" t="s">
        <v>282</v>
      </c>
      <c r="B34" s="14"/>
      <c r="C34" s="14"/>
      <c r="D34" s="14"/>
      <c r="E34" s="201"/>
      <c r="F34" s="201"/>
      <c r="G34" s="201"/>
      <c r="H34" s="201"/>
      <c r="I34" s="202"/>
    </row>
    <row r="35" spans="1:9" ht="27" customHeight="1">
      <c r="A35" s="27" t="s">
        <v>192</v>
      </c>
    </row>
    <row r="36" spans="1:9">
      <c r="A36" s="203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2" sqref="D2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97" t="s">
        <v>293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277" t="s">
        <v>45</v>
      </c>
      <c r="B6" s="278"/>
      <c r="C6" s="278"/>
      <c r="D6" s="278"/>
      <c r="E6" s="279"/>
      <c r="F6" s="305" t="s">
        <v>288</v>
      </c>
      <c r="G6" s="306"/>
      <c r="H6" s="305" t="s">
        <v>289</v>
      </c>
      <c r="I6" s="306"/>
      <c r="J6" s="305"/>
      <c r="K6" s="306"/>
      <c r="L6" s="305"/>
      <c r="M6" s="306"/>
      <c r="N6" s="305"/>
      <c r="O6" s="306"/>
    </row>
    <row r="7" spans="1:25" ht="15.95" customHeight="1">
      <c r="A7" s="280"/>
      <c r="B7" s="281"/>
      <c r="C7" s="281"/>
      <c r="D7" s="281"/>
      <c r="E7" s="282"/>
      <c r="F7" s="165" t="s">
        <v>284</v>
      </c>
      <c r="G7" s="51" t="s">
        <v>1</v>
      </c>
      <c r="H7" s="165" t="s">
        <v>284</v>
      </c>
      <c r="I7" s="51" t="s">
        <v>1</v>
      </c>
      <c r="J7" s="165" t="s">
        <v>284</v>
      </c>
      <c r="K7" s="51" t="s">
        <v>1</v>
      </c>
      <c r="L7" s="165" t="s">
        <v>284</v>
      </c>
      <c r="M7" s="51" t="s">
        <v>1</v>
      </c>
      <c r="N7" s="165" t="s">
        <v>284</v>
      </c>
      <c r="O7" s="255" t="s">
        <v>1</v>
      </c>
    </row>
    <row r="8" spans="1:25" ht="15.95" customHeight="1">
      <c r="A8" s="283" t="s">
        <v>84</v>
      </c>
      <c r="B8" s="47" t="s">
        <v>46</v>
      </c>
      <c r="C8" s="48"/>
      <c r="D8" s="48"/>
      <c r="E8" s="90" t="s">
        <v>37</v>
      </c>
      <c r="F8" s="330">
        <f>F9+F10</f>
        <v>16579</v>
      </c>
      <c r="G8" s="330">
        <v>16585</v>
      </c>
      <c r="H8" s="314">
        <f>H9+H10</f>
        <v>29014</v>
      </c>
      <c r="I8" s="314">
        <v>29328</v>
      </c>
      <c r="J8" s="103"/>
      <c r="K8" s="105"/>
      <c r="L8" s="103"/>
      <c r="M8" s="104"/>
      <c r="N8" s="103"/>
      <c r="O8" s="10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284"/>
      <c r="B9" s="14"/>
      <c r="C9" s="61" t="s">
        <v>47</v>
      </c>
      <c r="D9" s="53"/>
      <c r="E9" s="91" t="s">
        <v>38</v>
      </c>
      <c r="F9" s="321">
        <v>16578</v>
      </c>
      <c r="G9" s="321">
        <v>16456</v>
      </c>
      <c r="H9" s="315">
        <v>28872</v>
      </c>
      <c r="I9" s="315">
        <v>29294</v>
      </c>
      <c r="J9" s="106"/>
      <c r="K9" s="109"/>
      <c r="L9" s="106"/>
      <c r="M9" s="108"/>
      <c r="N9" s="106"/>
      <c r="O9" s="10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284"/>
      <c r="B10" s="11"/>
      <c r="C10" s="61" t="s">
        <v>48</v>
      </c>
      <c r="D10" s="53"/>
      <c r="E10" s="91" t="s">
        <v>39</v>
      </c>
      <c r="F10" s="321">
        <v>1</v>
      </c>
      <c r="G10" s="321">
        <v>129</v>
      </c>
      <c r="H10" s="315">
        <v>142</v>
      </c>
      <c r="I10" s="315">
        <v>34</v>
      </c>
      <c r="J10" s="110"/>
      <c r="K10" s="111"/>
      <c r="L10" s="106"/>
      <c r="M10" s="108"/>
      <c r="N10" s="106"/>
      <c r="O10" s="10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284"/>
      <c r="B11" s="66" t="s">
        <v>49</v>
      </c>
      <c r="C11" s="67"/>
      <c r="D11" s="67"/>
      <c r="E11" s="93" t="s">
        <v>40</v>
      </c>
      <c r="F11" s="323">
        <f>F12+F13</f>
        <v>15038</v>
      </c>
      <c r="G11" s="323">
        <v>15356</v>
      </c>
      <c r="H11" s="317">
        <f>H12+H13</f>
        <v>27103</v>
      </c>
      <c r="I11" s="317">
        <v>28078</v>
      </c>
      <c r="J11" s="112"/>
      <c r="K11" s="115"/>
      <c r="L11" s="112"/>
      <c r="M11" s="114"/>
      <c r="N11" s="112"/>
      <c r="O11" s="11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284"/>
      <c r="B12" s="8"/>
      <c r="C12" s="61" t="s">
        <v>50</v>
      </c>
      <c r="D12" s="53"/>
      <c r="E12" s="91" t="s">
        <v>41</v>
      </c>
      <c r="F12" s="321">
        <v>15033</v>
      </c>
      <c r="G12" s="321">
        <v>15050</v>
      </c>
      <c r="H12" s="317">
        <v>27070</v>
      </c>
      <c r="I12" s="317">
        <v>27563</v>
      </c>
      <c r="J12" s="112"/>
      <c r="K12" s="109"/>
      <c r="L12" s="106"/>
      <c r="M12" s="108"/>
      <c r="N12" s="106"/>
      <c r="O12" s="10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284"/>
      <c r="B13" s="14"/>
      <c r="C13" s="50" t="s">
        <v>51</v>
      </c>
      <c r="D13" s="68"/>
      <c r="E13" s="94" t="s">
        <v>42</v>
      </c>
      <c r="F13" s="325">
        <v>5</v>
      </c>
      <c r="G13" s="325">
        <v>306</v>
      </c>
      <c r="H13" s="316">
        <v>33</v>
      </c>
      <c r="I13" s="316">
        <v>515</v>
      </c>
      <c r="J13" s="110"/>
      <c r="K13" s="111"/>
      <c r="L13" s="116"/>
      <c r="M13" s="118"/>
      <c r="N13" s="116"/>
      <c r="O13" s="11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284"/>
      <c r="B14" s="52" t="s">
        <v>52</v>
      </c>
      <c r="C14" s="53"/>
      <c r="D14" s="53"/>
      <c r="E14" s="91" t="s">
        <v>194</v>
      </c>
      <c r="F14" s="149">
        <f>F9-F12</f>
        <v>1545</v>
      </c>
      <c r="G14" s="149">
        <f>G9-G12</f>
        <v>1406</v>
      </c>
      <c r="H14" s="331">
        <f>H9-H12</f>
        <v>1802</v>
      </c>
      <c r="I14" s="331">
        <f>I9-I12</f>
        <v>1731</v>
      </c>
      <c r="J14" s="149">
        <f t="shared" ref="F14:O15" si="0">J9-J12</f>
        <v>0</v>
      </c>
      <c r="K14" s="139">
        <f t="shared" si="0"/>
        <v>0</v>
      </c>
      <c r="L14" s="149">
        <f t="shared" si="0"/>
        <v>0</v>
      </c>
      <c r="M14" s="139">
        <f t="shared" si="0"/>
        <v>0</v>
      </c>
      <c r="N14" s="149">
        <f t="shared" si="0"/>
        <v>0</v>
      </c>
      <c r="O14" s="139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284"/>
      <c r="B15" s="52" t="s">
        <v>53</v>
      </c>
      <c r="C15" s="53"/>
      <c r="D15" s="53"/>
      <c r="E15" s="91" t="s">
        <v>195</v>
      </c>
      <c r="F15" s="149">
        <f t="shared" ref="F15:I15" si="1">F10-F13</f>
        <v>-4</v>
      </c>
      <c r="G15" s="149">
        <f t="shared" si="1"/>
        <v>-177</v>
      </c>
      <c r="H15" s="331">
        <f t="shared" si="1"/>
        <v>109</v>
      </c>
      <c r="I15" s="331">
        <f t="shared" si="1"/>
        <v>-481</v>
      </c>
      <c r="J15" s="149">
        <f t="shared" si="0"/>
        <v>0</v>
      </c>
      <c r="K15" s="139">
        <f t="shared" si="0"/>
        <v>0</v>
      </c>
      <c r="L15" s="149">
        <f t="shared" si="0"/>
        <v>0</v>
      </c>
      <c r="M15" s="139">
        <f t="shared" si="0"/>
        <v>0</v>
      </c>
      <c r="N15" s="149">
        <f t="shared" si="0"/>
        <v>0</v>
      </c>
      <c r="O15" s="139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284"/>
      <c r="B16" s="52" t="s">
        <v>54</v>
      </c>
      <c r="C16" s="53"/>
      <c r="D16" s="53"/>
      <c r="E16" s="91" t="s">
        <v>196</v>
      </c>
      <c r="F16" s="149">
        <f t="shared" ref="F16:G16" si="2">F8-F11</f>
        <v>1541</v>
      </c>
      <c r="G16" s="149">
        <f t="shared" si="2"/>
        <v>1229</v>
      </c>
      <c r="H16" s="331">
        <f>H8-H11</f>
        <v>1911</v>
      </c>
      <c r="I16" s="331">
        <f>I8-I11</f>
        <v>1250</v>
      </c>
      <c r="J16" s="149">
        <f t="shared" ref="F16:O16" si="3">J8-J11</f>
        <v>0</v>
      </c>
      <c r="K16" s="139">
        <f t="shared" si="3"/>
        <v>0</v>
      </c>
      <c r="L16" s="149">
        <f t="shared" si="3"/>
        <v>0</v>
      </c>
      <c r="M16" s="139">
        <f t="shared" si="3"/>
        <v>0</v>
      </c>
      <c r="N16" s="149">
        <f t="shared" si="3"/>
        <v>0</v>
      </c>
      <c r="O16" s="139">
        <f t="shared" si="3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284"/>
      <c r="B17" s="52" t="s">
        <v>55</v>
      </c>
      <c r="C17" s="53"/>
      <c r="D17" s="53"/>
      <c r="E17" s="43"/>
      <c r="F17" s="332">
        <v>0</v>
      </c>
      <c r="G17" s="111">
        <v>0</v>
      </c>
      <c r="H17" s="333">
        <f>I17-H16</f>
        <v>113</v>
      </c>
      <c r="I17" s="111">
        <v>2024</v>
      </c>
      <c r="J17" s="106"/>
      <c r="K17" s="109"/>
      <c r="L17" s="106"/>
      <c r="M17" s="108"/>
      <c r="N17" s="110"/>
      <c r="O17" s="120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285"/>
      <c r="B18" s="59" t="s">
        <v>56</v>
      </c>
      <c r="C18" s="37"/>
      <c r="D18" s="37"/>
      <c r="E18" s="15"/>
      <c r="F18" s="150">
        <v>0</v>
      </c>
      <c r="G18" s="150">
        <v>0</v>
      </c>
      <c r="H18" s="318">
        <v>0</v>
      </c>
      <c r="I18" s="318">
        <v>0</v>
      </c>
      <c r="J18" s="121"/>
      <c r="K18" s="122"/>
      <c r="L18" s="121"/>
      <c r="M18" s="122"/>
      <c r="N18" s="121"/>
      <c r="O18" s="123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284" t="s">
        <v>85</v>
      </c>
      <c r="B19" s="66" t="s">
        <v>57</v>
      </c>
      <c r="C19" s="69"/>
      <c r="D19" s="69"/>
      <c r="E19" s="95"/>
      <c r="F19" s="334">
        <v>4156</v>
      </c>
      <c r="G19" s="334">
        <v>3002</v>
      </c>
      <c r="H19" s="335">
        <v>14764</v>
      </c>
      <c r="I19" s="335">
        <v>16982</v>
      </c>
      <c r="J19" s="124"/>
      <c r="K19" s="127"/>
      <c r="L19" s="124"/>
      <c r="M19" s="126"/>
      <c r="N19" s="124"/>
      <c r="O19" s="12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284"/>
      <c r="B20" s="13"/>
      <c r="C20" s="61" t="s">
        <v>58</v>
      </c>
      <c r="D20" s="53"/>
      <c r="E20" s="91"/>
      <c r="F20" s="234">
        <v>3660</v>
      </c>
      <c r="G20" s="234">
        <v>2400</v>
      </c>
      <c r="H20" s="315">
        <v>10571</v>
      </c>
      <c r="I20" s="315">
        <v>11850</v>
      </c>
      <c r="J20" s="106"/>
      <c r="K20" s="111"/>
      <c r="L20" s="106"/>
      <c r="M20" s="108"/>
      <c r="N20" s="106"/>
      <c r="O20" s="10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284"/>
      <c r="B21" s="26" t="s">
        <v>59</v>
      </c>
      <c r="C21" s="67"/>
      <c r="D21" s="67"/>
      <c r="E21" s="93" t="s">
        <v>197</v>
      </c>
      <c r="F21" s="317">
        <f>F19</f>
        <v>4156</v>
      </c>
      <c r="G21" s="322">
        <f>G19</f>
        <v>3002</v>
      </c>
      <c r="H21" s="317">
        <f>H19</f>
        <v>14764</v>
      </c>
      <c r="I21" s="317">
        <f>I19</f>
        <v>16982</v>
      </c>
      <c r="J21" s="112"/>
      <c r="K21" s="115"/>
      <c r="L21" s="112"/>
      <c r="M21" s="114"/>
      <c r="N21" s="112"/>
      <c r="O21" s="11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284"/>
      <c r="B22" s="66" t="s">
        <v>60</v>
      </c>
      <c r="C22" s="69"/>
      <c r="D22" s="69"/>
      <c r="E22" s="95" t="s">
        <v>198</v>
      </c>
      <c r="F22" s="319">
        <v>8627</v>
      </c>
      <c r="G22" s="319">
        <v>7988</v>
      </c>
      <c r="H22" s="335">
        <v>25588</v>
      </c>
      <c r="I22" s="335">
        <v>27558</v>
      </c>
      <c r="J22" s="124"/>
      <c r="K22" s="127"/>
      <c r="L22" s="124"/>
      <c r="M22" s="126"/>
      <c r="N22" s="124"/>
      <c r="O22" s="12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284"/>
      <c r="B23" s="8" t="s">
        <v>61</v>
      </c>
      <c r="C23" s="50" t="s">
        <v>62</v>
      </c>
      <c r="D23" s="68"/>
      <c r="E23" s="94"/>
      <c r="F23" s="324">
        <v>1442</v>
      </c>
      <c r="G23" s="324">
        <v>1401</v>
      </c>
      <c r="H23" s="336">
        <v>16402</v>
      </c>
      <c r="I23" s="336">
        <v>15785</v>
      </c>
      <c r="J23" s="116"/>
      <c r="K23" s="119"/>
      <c r="L23" s="116"/>
      <c r="M23" s="118"/>
      <c r="N23" s="116"/>
      <c r="O23" s="11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284"/>
      <c r="B24" s="52" t="s">
        <v>199</v>
      </c>
      <c r="C24" s="53"/>
      <c r="D24" s="53"/>
      <c r="E24" s="91" t="s">
        <v>200</v>
      </c>
      <c r="F24" s="234">
        <f>F21-F22</f>
        <v>-4471</v>
      </c>
      <c r="G24" s="234">
        <f>G21-G22</f>
        <v>-4986</v>
      </c>
      <c r="H24" s="331">
        <f>H21-H22</f>
        <v>-10824</v>
      </c>
      <c r="I24" s="331">
        <f>I21-I22</f>
        <v>-10576</v>
      </c>
      <c r="J24" s="149">
        <f t="shared" ref="G24:O24" si="4">J21-J22</f>
        <v>0</v>
      </c>
      <c r="K24" s="139">
        <f t="shared" si="4"/>
        <v>0</v>
      </c>
      <c r="L24" s="149">
        <f t="shared" si="4"/>
        <v>0</v>
      </c>
      <c r="M24" s="139">
        <f t="shared" si="4"/>
        <v>0</v>
      </c>
      <c r="N24" s="149">
        <f t="shared" si="4"/>
        <v>0</v>
      </c>
      <c r="O24" s="139">
        <f t="shared" si="4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284"/>
      <c r="B25" s="102" t="s">
        <v>63</v>
      </c>
      <c r="C25" s="68"/>
      <c r="D25" s="68"/>
      <c r="E25" s="286" t="s">
        <v>201</v>
      </c>
      <c r="F25" s="327">
        <v>4471</v>
      </c>
      <c r="G25" s="327">
        <v>4986</v>
      </c>
      <c r="H25" s="337">
        <v>10824</v>
      </c>
      <c r="I25" s="337">
        <v>10576</v>
      </c>
      <c r="J25" s="292"/>
      <c r="K25" s="288"/>
      <c r="L25" s="292"/>
      <c r="M25" s="288"/>
      <c r="N25" s="292"/>
      <c r="O25" s="28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284"/>
      <c r="B26" s="26" t="s">
        <v>64</v>
      </c>
      <c r="C26" s="67"/>
      <c r="D26" s="67"/>
      <c r="E26" s="287"/>
      <c r="F26" s="338"/>
      <c r="G26" s="338"/>
      <c r="H26" s="339"/>
      <c r="I26" s="339"/>
      <c r="J26" s="293"/>
      <c r="K26" s="289"/>
      <c r="L26" s="293"/>
      <c r="M26" s="289"/>
      <c r="N26" s="293"/>
      <c r="O26" s="28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285"/>
      <c r="B27" s="59" t="s">
        <v>202</v>
      </c>
      <c r="C27" s="37"/>
      <c r="D27" s="37"/>
      <c r="E27" s="96" t="s">
        <v>203</v>
      </c>
      <c r="F27" s="152">
        <f t="shared" ref="F27:I27" si="5">F24+F25</f>
        <v>0</v>
      </c>
      <c r="G27" s="152">
        <f t="shared" si="5"/>
        <v>0</v>
      </c>
      <c r="H27" s="340">
        <f t="shared" si="5"/>
        <v>0</v>
      </c>
      <c r="I27" s="340">
        <f t="shared" si="5"/>
        <v>0</v>
      </c>
      <c r="J27" s="152">
        <f t="shared" ref="F27:O27" si="6">J24+J25</f>
        <v>0</v>
      </c>
      <c r="K27" s="140">
        <f t="shared" si="6"/>
        <v>0</v>
      </c>
      <c r="L27" s="152">
        <f t="shared" si="6"/>
        <v>0</v>
      </c>
      <c r="M27" s="140">
        <f t="shared" si="6"/>
        <v>0</v>
      </c>
      <c r="N27" s="152">
        <f t="shared" si="6"/>
        <v>0</v>
      </c>
      <c r="O27" s="140">
        <f t="shared" si="6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299" t="s">
        <v>65</v>
      </c>
      <c r="B30" s="300"/>
      <c r="C30" s="300"/>
      <c r="D30" s="300"/>
      <c r="E30" s="301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137"/>
      <c r="Q30" s="72"/>
      <c r="R30" s="137"/>
      <c r="S30" s="72"/>
      <c r="T30" s="137"/>
      <c r="U30" s="72"/>
      <c r="V30" s="137"/>
      <c r="W30" s="72"/>
      <c r="X30" s="137"/>
      <c r="Y30" s="72"/>
    </row>
    <row r="31" spans="1:25" ht="15.95" customHeight="1">
      <c r="A31" s="302"/>
      <c r="B31" s="303"/>
      <c r="C31" s="303"/>
      <c r="D31" s="303"/>
      <c r="E31" s="304"/>
      <c r="F31" s="165" t="s">
        <v>284</v>
      </c>
      <c r="G31" s="51" t="s">
        <v>1</v>
      </c>
      <c r="H31" s="165" t="s">
        <v>284</v>
      </c>
      <c r="I31" s="51" t="s">
        <v>1</v>
      </c>
      <c r="J31" s="165" t="s">
        <v>284</v>
      </c>
      <c r="K31" s="51" t="s">
        <v>1</v>
      </c>
      <c r="L31" s="165" t="s">
        <v>284</v>
      </c>
      <c r="M31" s="51" t="s">
        <v>1</v>
      </c>
      <c r="N31" s="165" t="s">
        <v>284</v>
      </c>
      <c r="O31" s="204" t="s">
        <v>1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5.95" customHeight="1">
      <c r="A32" s="283" t="s">
        <v>86</v>
      </c>
      <c r="B32" s="47" t="s">
        <v>46</v>
      </c>
      <c r="C32" s="48"/>
      <c r="D32" s="48"/>
      <c r="E32" s="16" t="s">
        <v>37</v>
      </c>
      <c r="F32" s="124"/>
      <c r="G32" s="125"/>
      <c r="H32" s="103"/>
      <c r="I32" s="104"/>
      <c r="J32" s="103"/>
      <c r="K32" s="105"/>
      <c r="L32" s="124"/>
      <c r="M32" s="125"/>
      <c r="N32" s="103"/>
      <c r="O32" s="143"/>
      <c r="P32" s="125"/>
      <c r="Q32" s="125"/>
      <c r="R32" s="125"/>
      <c r="S32" s="125"/>
      <c r="T32" s="136"/>
      <c r="U32" s="136"/>
      <c r="V32" s="125"/>
      <c r="W32" s="125"/>
      <c r="X32" s="136"/>
      <c r="Y32" s="136"/>
    </row>
    <row r="33" spans="1:25" ht="15.95" customHeight="1">
      <c r="A33" s="290"/>
      <c r="B33" s="14"/>
      <c r="C33" s="50" t="s">
        <v>66</v>
      </c>
      <c r="D33" s="68"/>
      <c r="E33" s="98"/>
      <c r="F33" s="116"/>
      <c r="G33" s="117"/>
      <c r="H33" s="116"/>
      <c r="I33" s="118"/>
      <c r="J33" s="116"/>
      <c r="K33" s="119"/>
      <c r="L33" s="116"/>
      <c r="M33" s="117"/>
      <c r="N33" s="116"/>
      <c r="O33" s="128"/>
      <c r="P33" s="125"/>
      <c r="Q33" s="125"/>
      <c r="R33" s="125"/>
      <c r="S33" s="125"/>
      <c r="T33" s="136"/>
      <c r="U33" s="136"/>
      <c r="V33" s="125"/>
      <c r="W33" s="125"/>
      <c r="X33" s="136"/>
      <c r="Y33" s="136"/>
    </row>
    <row r="34" spans="1:25" ht="15.95" customHeight="1">
      <c r="A34" s="290"/>
      <c r="B34" s="14"/>
      <c r="C34" s="12"/>
      <c r="D34" s="61" t="s">
        <v>67</v>
      </c>
      <c r="E34" s="92"/>
      <c r="F34" s="106"/>
      <c r="G34" s="107"/>
      <c r="H34" s="106"/>
      <c r="I34" s="108"/>
      <c r="J34" s="106"/>
      <c r="K34" s="109"/>
      <c r="L34" s="106"/>
      <c r="M34" s="107"/>
      <c r="N34" s="106"/>
      <c r="O34" s="139"/>
      <c r="P34" s="125"/>
      <c r="Q34" s="125"/>
      <c r="R34" s="125"/>
      <c r="S34" s="125"/>
      <c r="T34" s="136"/>
      <c r="U34" s="136"/>
      <c r="V34" s="125"/>
      <c r="W34" s="125"/>
      <c r="X34" s="136"/>
      <c r="Y34" s="136"/>
    </row>
    <row r="35" spans="1:25" ht="15.95" customHeight="1">
      <c r="A35" s="290"/>
      <c r="B35" s="11"/>
      <c r="C35" s="31" t="s">
        <v>68</v>
      </c>
      <c r="D35" s="67"/>
      <c r="E35" s="99"/>
      <c r="F35" s="112"/>
      <c r="G35" s="113"/>
      <c r="H35" s="112"/>
      <c r="I35" s="114"/>
      <c r="J35" s="133"/>
      <c r="K35" s="134"/>
      <c r="L35" s="112"/>
      <c r="M35" s="113"/>
      <c r="N35" s="112"/>
      <c r="O35" s="138"/>
      <c r="P35" s="125"/>
      <c r="Q35" s="125"/>
      <c r="R35" s="125"/>
      <c r="S35" s="125"/>
      <c r="T35" s="136"/>
      <c r="U35" s="136"/>
      <c r="V35" s="125"/>
      <c r="W35" s="125"/>
      <c r="X35" s="136"/>
      <c r="Y35" s="136"/>
    </row>
    <row r="36" spans="1:25" ht="15.95" customHeight="1">
      <c r="A36" s="290"/>
      <c r="B36" s="66" t="s">
        <v>49</v>
      </c>
      <c r="C36" s="69"/>
      <c r="D36" s="69"/>
      <c r="E36" s="16" t="s">
        <v>38</v>
      </c>
      <c r="F36" s="124"/>
      <c r="G36" s="125"/>
      <c r="H36" s="124"/>
      <c r="I36" s="126"/>
      <c r="J36" s="124"/>
      <c r="K36" s="127"/>
      <c r="L36" s="124"/>
      <c r="M36" s="125"/>
      <c r="N36" s="124"/>
      <c r="O36" s="144"/>
      <c r="P36" s="125"/>
      <c r="Q36" s="125"/>
      <c r="R36" s="125"/>
      <c r="S36" s="125"/>
      <c r="T36" s="125"/>
      <c r="U36" s="125"/>
      <c r="V36" s="125"/>
      <c r="W36" s="125"/>
      <c r="X36" s="136"/>
      <c r="Y36" s="136"/>
    </row>
    <row r="37" spans="1:25" ht="15.95" customHeight="1">
      <c r="A37" s="290"/>
      <c r="B37" s="14"/>
      <c r="C37" s="61" t="s">
        <v>69</v>
      </c>
      <c r="D37" s="53"/>
      <c r="E37" s="92"/>
      <c r="F37" s="106"/>
      <c r="G37" s="107"/>
      <c r="H37" s="106"/>
      <c r="I37" s="108"/>
      <c r="J37" s="106"/>
      <c r="K37" s="109"/>
      <c r="L37" s="106"/>
      <c r="M37" s="107"/>
      <c r="N37" s="106"/>
      <c r="O37" s="139"/>
      <c r="P37" s="125"/>
      <c r="Q37" s="125"/>
      <c r="R37" s="125"/>
      <c r="S37" s="125"/>
      <c r="T37" s="125"/>
      <c r="U37" s="125"/>
      <c r="V37" s="125"/>
      <c r="W37" s="125"/>
      <c r="X37" s="136"/>
      <c r="Y37" s="136"/>
    </row>
    <row r="38" spans="1:25" ht="15.95" customHeight="1">
      <c r="A38" s="290"/>
      <c r="B38" s="11"/>
      <c r="C38" s="61" t="s">
        <v>70</v>
      </c>
      <c r="D38" s="53"/>
      <c r="E38" s="92"/>
      <c r="F38" s="149"/>
      <c r="G38" s="139"/>
      <c r="H38" s="106"/>
      <c r="I38" s="108"/>
      <c r="J38" s="106"/>
      <c r="K38" s="134"/>
      <c r="L38" s="106"/>
      <c r="M38" s="107"/>
      <c r="N38" s="106"/>
      <c r="O38" s="139"/>
      <c r="P38" s="125"/>
      <c r="Q38" s="125"/>
      <c r="R38" s="136"/>
      <c r="S38" s="136"/>
      <c r="T38" s="125"/>
      <c r="U38" s="125"/>
      <c r="V38" s="125"/>
      <c r="W38" s="125"/>
      <c r="X38" s="136"/>
      <c r="Y38" s="136"/>
    </row>
    <row r="39" spans="1:25" ht="15.95" customHeight="1">
      <c r="A39" s="291"/>
      <c r="B39" s="6" t="s">
        <v>71</v>
      </c>
      <c r="C39" s="7"/>
      <c r="D39" s="7"/>
      <c r="E39" s="100" t="s">
        <v>205</v>
      </c>
      <c r="F39" s="152">
        <f t="shared" ref="F39:O39" si="7">F32-F36</f>
        <v>0</v>
      </c>
      <c r="G39" s="140">
        <f t="shared" si="7"/>
        <v>0</v>
      </c>
      <c r="H39" s="152">
        <f t="shared" si="7"/>
        <v>0</v>
      </c>
      <c r="I39" s="140">
        <f t="shared" si="7"/>
        <v>0</v>
      </c>
      <c r="J39" s="152">
        <f t="shared" si="7"/>
        <v>0</v>
      </c>
      <c r="K39" s="140">
        <f t="shared" si="7"/>
        <v>0</v>
      </c>
      <c r="L39" s="152">
        <f t="shared" si="7"/>
        <v>0</v>
      </c>
      <c r="M39" s="140">
        <f t="shared" si="7"/>
        <v>0</v>
      </c>
      <c r="N39" s="152">
        <f t="shared" si="7"/>
        <v>0</v>
      </c>
      <c r="O39" s="140">
        <f t="shared" si="7"/>
        <v>0</v>
      </c>
      <c r="P39" s="125"/>
      <c r="Q39" s="125"/>
      <c r="R39" s="125"/>
      <c r="S39" s="125"/>
      <c r="T39" s="125"/>
      <c r="U39" s="125"/>
      <c r="V39" s="125"/>
      <c r="W39" s="125"/>
      <c r="X39" s="136"/>
      <c r="Y39" s="136"/>
    </row>
    <row r="40" spans="1:25" ht="15.95" customHeight="1">
      <c r="A40" s="283" t="s">
        <v>87</v>
      </c>
      <c r="B40" s="66" t="s">
        <v>72</v>
      </c>
      <c r="C40" s="69"/>
      <c r="D40" s="69"/>
      <c r="E40" s="16" t="s">
        <v>40</v>
      </c>
      <c r="F40" s="151"/>
      <c r="G40" s="144"/>
      <c r="H40" s="124"/>
      <c r="I40" s="126"/>
      <c r="J40" s="124"/>
      <c r="K40" s="127"/>
      <c r="L40" s="124"/>
      <c r="M40" s="125"/>
      <c r="N40" s="124"/>
      <c r="O40" s="144"/>
      <c r="P40" s="125"/>
      <c r="Q40" s="125"/>
      <c r="R40" s="125"/>
      <c r="S40" s="125"/>
      <c r="T40" s="136"/>
      <c r="U40" s="136"/>
      <c r="V40" s="136"/>
      <c r="W40" s="136"/>
      <c r="X40" s="125"/>
      <c r="Y40" s="125"/>
    </row>
    <row r="41" spans="1:25" ht="15.95" customHeight="1">
      <c r="A41" s="294"/>
      <c r="B41" s="11"/>
      <c r="C41" s="61" t="s">
        <v>73</v>
      </c>
      <c r="D41" s="53"/>
      <c r="E41" s="92"/>
      <c r="F41" s="154"/>
      <c r="G41" s="156"/>
      <c r="H41" s="133"/>
      <c r="I41" s="134"/>
      <c r="J41" s="106"/>
      <c r="K41" s="109"/>
      <c r="L41" s="106"/>
      <c r="M41" s="107"/>
      <c r="N41" s="106"/>
      <c r="O41" s="139"/>
      <c r="P41" s="136"/>
      <c r="Q41" s="136"/>
      <c r="R41" s="136"/>
      <c r="S41" s="136"/>
      <c r="T41" s="136"/>
      <c r="U41" s="136"/>
      <c r="V41" s="136"/>
      <c r="W41" s="136"/>
      <c r="X41" s="125"/>
      <c r="Y41" s="125"/>
    </row>
    <row r="42" spans="1:25" ht="15.95" customHeight="1">
      <c r="A42" s="294"/>
      <c r="B42" s="66" t="s">
        <v>60</v>
      </c>
      <c r="C42" s="69"/>
      <c r="D42" s="69"/>
      <c r="E42" s="16" t="s">
        <v>41</v>
      </c>
      <c r="F42" s="151"/>
      <c r="G42" s="144"/>
      <c r="H42" s="124"/>
      <c r="I42" s="126"/>
      <c r="J42" s="124"/>
      <c r="K42" s="127"/>
      <c r="L42" s="124"/>
      <c r="M42" s="125"/>
      <c r="N42" s="124"/>
      <c r="O42" s="144"/>
      <c r="P42" s="125"/>
      <c r="Q42" s="125"/>
      <c r="R42" s="125"/>
      <c r="S42" s="125"/>
      <c r="T42" s="136"/>
      <c r="U42" s="136"/>
      <c r="V42" s="125"/>
      <c r="W42" s="125"/>
      <c r="X42" s="125"/>
      <c r="Y42" s="125"/>
    </row>
    <row r="43" spans="1:25" ht="15.95" customHeight="1">
      <c r="A43" s="294"/>
      <c r="B43" s="11"/>
      <c r="C43" s="61" t="s">
        <v>74</v>
      </c>
      <c r="D43" s="53"/>
      <c r="E43" s="92"/>
      <c r="F43" s="149"/>
      <c r="G43" s="139"/>
      <c r="H43" s="106"/>
      <c r="I43" s="108"/>
      <c r="J43" s="133"/>
      <c r="K43" s="134"/>
      <c r="L43" s="106"/>
      <c r="M43" s="107"/>
      <c r="N43" s="106"/>
      <c r="O43" s="139"/>
      <c r="P43" s="125"/>
      <c r="Q43" s="125"/>
      <c r="R43" s="136"/>
      <c r="S43" s="125"/>
      <c r="T43" s="136"/>
      <c r="U43" s="136"/>
      <c r="V43" s="125"/>
      <c r="W43" s="125"/>
      <c r="X43" s="136"/>
      <c r="Y43" s="136"/>
    </row>
    <row r="44" spans="1:25" ht="15.95" customHeight="1">
      <c r="A44" s="295"/>
      <c r="B44" s="59" t="s">
        <v>71</v>
      </c>
      <c r="C44" s="37"/>
      <c r="D44" s="37"/>
      <c r="E44" s="100" t="s">
        <v>206</v>
      </c>
      <c r="F44" s="150">
        <f t="shared" ref="F44:O44" si="8">F40-F42</f>
        <v>0</v>
      </c>
      <c r="G44" s="153">
        <f t="shared" si="8"/>
        <v>0</v>
      </c>
      <c r="H44" s="150">
        <f t="shared" si="8"/>
        <v>0</v>
      </c>
      <c r="I44" s="153">
        <f t="shared" si="8"/>
        <v>0</v>
      </c>
      <c r="J44" s="150">
        <f t="shared" si="8"/>
        <v>0</v>
      </c>
      <c r="K44" s="153">
        <f t="shared" si="8"/>
        <v>0</v>
      </c>
      <c r="L44" s="150">
        <f t="shared" si="8"/>
        <v>0</v>
      </c>
      <c r="M44" s="153">
        <f t="shared" si="8"/>
        <v>0</v>
      </c>
      <c r="N44" s="150">
        <f t="shared" si="8"/>
        <v>0</v>
      </c>
      <c r="O44" s="153">
        <f t="shared" si="8"/>
        <v>0</v>
      </c>
      <c r="P44" s="136"/>
      <c r="Q44" s="136"/>
      <c r="R44" s="125"/>
      <c r="S44" s="125"/>
      <c r="T44" s="136"/>
      <c r="U44" s="136"/>
      <c r="V44" s="125"/>
      <c r="W44" s="125"/>
      <c r="X44" s="125"/>
      <c r="Y44" s="125"/>
    </row>
    <row r="45" spans="1:25" ht="15.95" customHeight="1">
      <c r="A45" s="296" t="s">
        <v>79</v>
      </c>
      <c r="B45" s="20" t="s">
        <v>75</v>
      </c>
      <c r="C45" s="9"/>
      <c r="D45" s="9"/>
      <c r="E45" s="101" t="s">
        <v>207</v>
      </c>
      <c r="F45" s="155">
        <f t="shared" ref="F45:O45" si="9">F39+F44</f>
        <v>0</v>
      </c>
      <c r="G45" s="141">
        <f t="shared" si="9"/>
        <v>0</v>
      </c>
      <c r="H45" s="155">
        <f t="shared" si="9"/>
        <v>0</v>
      </c>
      <c r="I45" s="141">
        <f t="shared" si="9"/>
        <v>0</v>
      </c>
      <c r="J45" s="155">
        <f t="shared" si="9"/>
        <v>0</v>
      </c>
      <c r="K45" s="141">
        <f t="shared" si="9"/>
        <v>0</v>
      </c>
      <c r="L45" s="155">
        <f t="shared" si="9"/>
        <v>0</v>
      </c>
      <c r="M45" s="141">
        <f t="shared" si="9"/>
        <v>0</v>
      </c>
      <c r="N45" s="155">
        <f t="shared" si="9"/>
        <v>0</v>
      </c>
      <c r="O45" s="141">
        <f t="shared" si="9"/>
        <v>0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1:25" ht="15.95" customHeight="1">
      <c r="A46" s="297"/>
      <c r="B46" s="52" t="s">
        <v>76</v>
      </c>
      <c r="C46" s="53"/>
      <c r="D46" s="53"/>
      <c r="E46" s="53"/>
      <c r="F46" s="154"/>
      <c r="G46" s="156"/>
      <c r="H46" s="133"/>
      <c r="I46" s="134"/>
      <c r="J46" s="133"/>
      <c r="K46" s="134"/>
      <c r="L46" s="106"/>
      <c r="M46" s="107"/>
      <c r="N46" s="133"/>
      <c r="O46" s="120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95" customHeight="1">
      <c r="A47" s="297"/>
      <c r="B47" s="52" t="s">
        <v>77</v>
      </c>
      <c r="C47" s="53"/>
      <c r="D47" s="53"/>
      <c r="E47" s="53"/>
      <c r="F47" s="106"/>
      <c r="G47" s="107"/>
      <c r="H47" s="106"/>
      <c r="I47" s="108"/>
      <c r="J47" s="106"/>
      <c r="K47" s="109"/>
      <c r="L47" s="106"/>
      <c r="M47" s="107"/>
      <c r="N47" s="106"/>
      <c r="O47" s="139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25" ht="15.95" customHeight="1">
      <c r="A48" s="298"/>
      <c r="B48" s="59" t="s">
        <v>78</v>
      </c>
      <c r="C48" s="37"/>
      <c r="D48" s="37"/>
      <c r="E48" s="37"/>
      <c r="F48" s="129"/>
      <c r="G48" s="130"/>
      <c r="H48" s="129"/>
      <c r="I48" s="131"/>
      <c r="J48" s="129"/>
      <c r="K48" s="132"/>
      <c r="L48" s="129"/>
      <c r="M48" s="130"/>
      <c r="N48" s="129"/>
      <c r="O48" s="140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C2" sqref="C2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2" t="s">
        <v>0</v>
      </c>
      <c r="B1" s="172"/>
      <c r="C1" s="205" t="s">
        <v>293</v>
      </c>
      <c r="D1" s="206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07"/>
      <c r="B5" s="207" t="s">
        <v>285</v>
      </c>
      <c r="C5" s="207"/>
      <c r="D5" s="207"/>
      <c r="H5" s="46"/>
      <c r="L5" s="46"/>
      <c r="N5" s="46" t="s">
        <v>210</v>
      </c>
    </row>
    <row r="6" spans="1:14" ht="15" customHeight="1">
      <c r="A6" s="208"/>
      <c r="B6" s="209"/>
      <c r="C6" s="209"/>
      <c r="D6" s="209"/>
      <c r="E6" s="309" t="s">
        <v>290</v>
      </c>
      <c r="F6" s="310"/>
      <c r="G6" s="309" t="s">
        <v>292</v>
      </c>
      <c r="H6" s="310"/>
      <c r="I6" s="210"/>
      <c r="J6" s="211"/>
      <c r="K6" s="309"/>
      <c r="L6" s="310"/>
      <c r="M6" s="309"/>
      <c r="N6" s="310"/>
    </row>
    <row r="7" spans="1:14" ht="15" customHeight="1">
      <c r="A7" s="212"/>
      <c r="B7" s="213"/>
      <c r="C7" s="213"/>
      <c r="D7" s="213"/>
      <c r="E7" s="214" t="s">
        <v>284</v>
      </c>
      <c r="F7" s="35" t="s">
        <v>1</v>
      </c>
      <c r="G7" s="214" t="s">
        <v>284</v>
      </c>
      <c r="H7" s="35" t="s">
        <v>1</v>
      </c>
      <c r="I7" s="214" t="s">
        <v>284</v>
      </c>
      <c r="J7" s="35" t="s">
        <v>1</v>
      </c>
      <c r="K7" s="214" t="s">
        <v>284</v>
      </c>
      <c r="L7" s="35" t="s">
        <v>1</v>
      </c>
      <c r="M7" s="214" t="s">
        <v>284</v>
      </c>
      <c r="N7" s="256" t="s">
        <v>1</v>
      </c>
    </row>
    <row r="8" spans="1:14" ht="18" customHeight="1">
      <c r="A8" s="311" t="s">
        <v>211</v>
      </c>
      <c r="B8" s="215" t="s">
        <v>212</v>
      </c>
      <c r="C8" s="216"/>
      <c r="D8" s="216"/>
      <c r="E8" s="218">
        <v>3</v>
      </c>
      <c r="F8" s="218">
        <v>3</v>
      </c>
      <c r="G8" s="381">
        <v>1</v>
      </c>
      <c r="H8" s="381">
        <v>1</v>
      </c>
      <c r="I8" s="217"/>
      <c r="J8" s="218"/>
      <c r="K8" s="217"/>
      <c r="L8" s="219"/>
      <c r="M8" s="217"/>
      <c r="N8" s="219"/>
    </row>
    <row r="9" spans="1:14" ht="18" customHeight="1">
      <c r="A9" s="273"/>
      <c r="B9" s="311" t="s">
        <v>213</v>
      </c>
      <c r="C9" s="186" t="s">
        <v>214</v>
      </c>
      <c r="D9" s="187"/>
      <c r="E9" s="341">
        <v>1704</v>
      </c>
      <c r="F9" s="221">
        <v>1704</v>
      </c>
      <c r="G9" s="382">
        <v>10</v>
      </c>
      <c r="H9" s="382">
        <v>10</v>
      </c>
      <c r="I9" s="220"/>
      <c r="J9" s="221"/>
      <c r="K9" s="220"/>
      <c r="L9" s="222"/>
      <c r="M9" s="220"/>
      <c r="N9" s="222"/>
    </row>
    <row r="10" spans="1:14" ht="18" customHeight="1">
      <c r="A10" s="273"/>
      <c r="B10" s="273"/>
      <c r="C10" s="52" t="s">
        <v>215</v>
      </c>
      <c r="D10" s="53"/>
      <c r="E10" s="223">
        <v>854</v>
      </c>
      <c r="F10" s="224">
        <v>854</v>
      </c>
      <c r="G10" s="383">
        <v>10</v>
      </c>
      <c r="H10" s="383">
        <v>10</v>
      </c>
      <c r="I10" s="223"/>
      <c r="J10" s="224"/>
      <c r="K10" s="223"/>
      <c r="L10" s="225"/>
      <c r="M10" s="223"/>
      <c r="N10" s="225"/>
    </row>
    <row r="11" spans="1:14" ht="18" customHeight="1">
      <c r="A11" s="273"/>
      <c r="B11" s="273"/>
      <c r="C11" s="52" t="s">
        <v>216</v>
      </c>
      <c r="D11" s="53"/>
      <c r="E11" s="223">
        <v>830</v>
      </c>
      <c r="F11" s="224">
        <v>830</v>
      </c>
      <c r="G11" s="383">
        <v>0</v>
      </c>
      <c r="H11" s="383">
        <v>0</v>
      </c>
      <c r="I11" s="223"/>
      <c r="J11" s="224"/>
      <c r="K11" s="223"/>
      <c r="L11" s="225"/>
      <c r="M11" s="223"/>
      <c r="N11" s="225"/>
    </row>
    <row r="12" spans="1:14" ht="18" customHeight="1">
      <c r="A12" s="273"/>
      <c r="B12" s="273"/>
      <c r="C12" s="52" t="s">
        <v>217</v>
      </c>
      <c r="D12" s="53"/>
      <c r="E12" s="223" t="s">
        <v>291</v>
      </c>
      <c r="F12" s="224" t="s">
        <v>291</v>
      </c>
      <c r="G12" s="383">
        <v>0</v>
      </c>
      <c r="H12" s="383">
        <v>0</v>
      </c>
      <c r="I12" s="223"/>
      <c r="J12" s="224"/>
      <c r="K12" s="223"/>
      <c r="L12" s="225"/>
      <c r="M12" s="223"/>
      <c r="N12" s="225"/>
    </row>
    <row r="13" spans="1:14" ht="18" customHeight="1">
      <c r="A13" s="273"/>
      <c r="B13" s="273"/>
      <c r="C13" s="52" t="s">
        <v>218</v>
      </c>
      <c r="D13" s="53"/>
      <c r="E13" s="223" t="s">
        <v>291</v>
      </c>
      <c r="F13" s="224" t="s">
        <v>291</v>
      </c>
      <c r="G13" s="383">
        <v>0</v>
      </c>
      <c r="H13" s="383">
        <v>0</v>
      </c>
      <c r="I13" s="223"/>
      <c r="J13" s="224"/>
      <c r="K13" s="223"/>
      <c r="L13" s="225"/>
      <c r="M13" s="223"/>
      <c r="N13" s="225"/>
    </row>
    <row r="14" spans="1:14" ht="18" customHeight="1">
      <c r="A14" s="274"/>
      <c r="B14" s="274"/>
      <c r="C14" s="59" t="s">
        <v>79</v>
      </c>
      <c r="D14" s="37"/>
      <c r="E14" s="226">
        <v>20</v>
      </c>
      <c r="F14" s="227">
        <v>20</v>
      </c>
      <c r="G14" s="384">
        <v>0</v>
      </c>
      <c r="H14" s="384">
        <v>0</v>
      </c>
      <c r="I14" s="226"/>
      <c r="J14" s="227"/>
      <c r="K14" s="226"/>
      <c r="L14" s="228"/>
      <c r="M14" s="226"/>
      <c r="N14" s="228"/>
    </row>
    <row r="15" spans="1:14" ht="18" customHeight="1">
      <c r="A15" s="272" t="s">
        <v>219</v>
      </c>
      <c r="B15" s="311" t="s">
        <v>220</v>
      </c>
      <c r="C15" s="186" t="s">
        <v>221</v>
      </c>
      <c r="D15" s="187"/>
      <c r="E15" s="229">
        <v>489</v>
      </c>
      <c r="F15" s="230">
        <v>456</v>
      </c>
      <c r="G15" s="385">
        <v>531</v>
      </c>
      <c r="H15" s="385">
        <v>724</v>
      </c>
      <c r="I15" s="229"/>
      <c r="J15" s="230"/>
      <c r="K15" s="229"/>
      <c r="L15" s="141"/>
      <c r="M15" s="229"/>
      <c r="N15" s="141"/>
    </row>
    <row r="16" spans="1:14" ht="18" customHeight="1">
      <c r="A16" s="273"/>
      <c r="B16" s="273"/>
      <c r="C16" s="52" t="s">
        <v>222</v>
      </c>
      <c r="D16" s="53"/>
      <c r="E16" s="106">
        <v>1328</v>
      </c>
      <c r="F16" s="108">
        <v>1353</v>
      </c>
      <c r="G16" s="355">
        <v>124</v>
      </c>
      <c r="H16" s="355">
        <v>136</v>
      </c>
      <c r="I16" s="106"/>
      <c r="J16" s="108"/>
      <c r="K16" s="106"/>
      <c r="L16" s="139"/>
      <c r="M16" s="106"/>
      <c r="N16" s="139"/>
    </row>
    <row r="17" spans="1:15" ht="18" customHeight="1">
      <c r="A17" s="273"/>
      <c r="B17" s="273"/>
      <c r="C17" s="52" t="s">
        <v>223</v>
      </c>
      <c r="D17" s="53"/>
      <c r="E17" s="223" t="s">
        <v>291</v>
      </c>
      <c r="F17" s="108" t="s">
        <v>291</v>
      </c>
      <c r="G17" s="355">
        <v>0</v>
      </c>
      <c r="H17" s="355">
        <v>0</v>
      </c>
      <c r="I17" s="106"/>
      <c r="J17" s="108"/>
      <c r="K17" s="106"/>
      <c r="L17" s="139"/>
      <c r="M17" s="106"/>
      <c r="N17" s="139"/>
    </row>
    <row r="18" spans="1:15" ht="18" customHeight="1">
      <c r="A18" s="273"/>
      <c r="B18" s="274"/>
      <c r="C18" s="59" t="s">
        <v>224</v>
      </c>
      <c r="D18" s="37"/>
      <c r="E18" s="129">
        <v>1817</v>
      </c>
      <c r="F18" s="231">
        <v>1809</v>
      </c>
      <c r="G18" s="358">
        <v>654</v>
      </c>
      <c r="H18" s="358">
        <v>860</v>
      </c>
      <c r="I18" s="152"/>
      <c r="J18" s="231"/>
      <c r="K18" s="152"/>
      <c r="L18" s="231"/>
      <c r="M18" s="152"/>
      <c r="N18" s="231"/>
    </row>
    <row r="19" spans="1:15" ht="18" customHeight="1">
      <c r="A19" s="273"/>
      <c r="B19" s="311" t="s">
        <v>225</v>
      </c>
      <c r="C19" s="186" t="s">
        <v>226</v>
      </c>
      <c r="D19" s="187"/>
      <c r="E19" s="229">
        <v>26</v>
      </c>
      <c r="F19" s="141">
        <v>28</v>
      </c>
      <c r="G19" s="359">
        <v>92</v>
      </c>
      <c r="H19" s="359">
        <v>190</v>
      </c>
      <c r="I19" s="155"/>
      <c r="J19" s="141"/>
      <c r="K19" s="155"/>
      <c r="L19" s="141"/>
      <c r="M19" s="155"/>
      <c r="N19" s="141"/>
    </row>
    <row r="20" spans="1:15" ht="18" customHeight="1">
      <c r="A20" s="273"/>
      <c r="B20" s="273"/>
      <c r="C20" s="52" t="s">
        <v>227</v>
      </c>
      <c r="D20" s="53"/>
      <c r="E20" s="149">
        <v>16</v>
      </c>
      <c r="F20" s="139">
        <v>14</v>
      </c>
      <c r="G20" s="357">
        <v>104</v>
      </c>
      <c r="H20" s="357">
        <v>243</v>
      </c>
      <c r="I20" s="149"/>
      <c r="J20" s="139"/>
      <c r="K20" s="149"/>
      <c r="L20" s="139"/>
      <c r="M20" s="149"/>
      <c r="N20" s="139"/>
    </row>
    <row r="21" spans="1:15" s="236" customFormat="1" ht="18" customHeight="1">
      <c r="A21" s="273"/>
      <c r="B21" s="273"/>
      <c r="C21" s="232" t="s">
        <v>228</v>
      </c>
      <c r="D21" s="233"/>
      <c r="E21" s="223" t="s">
        <v>291</v>
      </c>
      <c r="F21" s="235" t="s">
        <v>291</v>
      </c>
      <c r="G21" s="386">
        <v>0</v>
      </c>
      <c r="H21" s="386">
        <v>0</v>
      </c>
      <c r="I21" s="234"/>
      <c r="J21" s="235"/>
      <c r="K21" s="234"/>
      <c r="L21" s="235"/>
      <c r="M21" s="234"/>
      <c r="N21" s="235"/>
    </row>
    <row r="22" spans="1:15" ht="18" customHeight="1">
      <c r="A22" s="273"/>
      <c r="B22" s="274"/>
      <c r="C22" s="6" t="s">
        <v>229</v>
      </c>
      <c r="D22" s="7"/>
      <c r="E22" s="152">
        <v>42</v>
      </c>
      <c r="F22" s="140">
        <v>42</v>
      </c>
      <c r="G22" s="358">
        <v>195</v>
      </c>
      <c r="H22" s="358">
        <v>433</v>
      </c>
      <c r="I22" s="152"/>
      <c r="J22" s="140"/>
      <c r="K22" s="152"/>
      <c r="L22" s="140"/>
      <c r="M22" s="152"/>
      <c r="N22" s="140"/>
    </row>
    <row r="23" spans="1:15" ht="18" customHeight="1">
      <c r="A23" s="273"/>
      <c r="B23" s="311" t="s">
        <v>230</v>
      </c>
      <c r="C23" s="186" t="s">
        <v>231</v>
      </c>
      <c r="D23" s="187"/>
      <c r="E23" s="155">
        <v>1704</v>
      </c>
      <c r="F23" s="141">
        <v>1704</v>
      </c>
      <c r="G23" s="359">
        <v>10</v>
      </c>
      <c r="H23" s="359">
        <v>10</v>
      </c>
      <c r="I23" s="155"/>
      <c r="J23" s="141"/>
      <c r="K23" s="155"/>
      <c r="L23" s="141"/>
      <c r="M23" s="155"/>
      <c r="N23" s="141"/>
    </row>
    <row r="24" spans="1:15" ht="18" customHeight="1">
      <c r="A24" s="273"/>
      <c r="B24" s="273"/>
      <c r="C24" s="52" t="s">
        <v>232</v>
      </c>
      <c r="D24" s="53"/>
      <c r="E24" s="149">
        <v>71</v>
      </c>
      <c r="F24" s="139">
        <v>63</v>
      </c>
      <c r="G24" s="357">
        <v>449</v>
      </c>
      <c r="H24" s="357">
        <v>417</v>
      </c>
      <c r="I24" s="149"/>
      <c r="J24" s="139"/>
      <c r="K24" s="149"/>
      <c r="L24" s="139"/>
      <c r="M24" s="149"/>
      <c r="N24" s="139"/>
    </row>
    <row r="25" spans="1:15" ht="18" customHeight="1">
      <c r="A25" s="273"/>
      <c r="B25" s="273"/>
      <c r="C25" s="52" t="s">
        <v>233</v>
      </c>
      <c r="D25" s="53"/>
      <c r="E25" s="223" t="s">
        <v>291</v>
      </c>
      <c r="F25" s="139" t="s">
        <v>291</v>
      </c>
      <c r="G25" s="357">
        <v>0</v>
      </c>
      <c r="H25" s="357">
        <v>0</v>
      </c>
      <c r="I25" s="149"/>
      <c r="J25" s="139"/>
      <c r="K25" s="149"/>
      <c r="L25" s="139"/>
      <c r="M25" s="149"/>
      <c r="N25" s="139"/>
    </row>
    <row r="26" spans="1:15" ht="18" customHeight="1">
      <c r="A26" s="273"/>
      <c r="B26" s="274"/>
      <c r="C26" s="57" t="s">
        <v>234</v>
      </c>
      <c r="D26" s="58"/>
      <c r="E26" s="237">
        <v>1775</v>
      </c>
      <c r="F26" s="140">
        <v>1767</v>
      </c>
      <c r="G26" s="387">
        <v>459</v>
      </c>
      <c r="H26" s="387">
        <v>427</v>
      </c>
      <c r="I26" s="131"/>
      <c r="J26" s="140"/>
      <c r="K26" s="237"/>
      <c r="L26" s="140"/>
      <c r="M26" s="237"/>
      <c r="N26" s="140"/>
    </row>
    <row r="27" spans="1:15" ht="18" customHeight="1">
      <c r="A27" s="274"/>
      <c r="B27" s="59" t="s">
        <v>235</v>
      </c>
      <c r="C27" s="37"/>
      <c r="D27" s="37"/>
      <c r="E27" s="238">
        <v>1817</v>
      </c>
      <c r="F27" s="140">
        <v>1809</v>
      </c>
      <c r="G27" s="388">
        <v>654</v>
      </c>
      <c r="H27" s="388">
        <v>860</v>
      </c>
      <c r="I27" s="238"/>
      <c r="J27" s="140"/>
      <c r="K27" s="152"/>
      <c r="L27" s="140"/>
      <c r="M27" s="152"/>
      <c r="N27" s="140"/>
    </row>
    <row r="28" spans="1:15" ht="18" customHeight="1">
      <c r="A28" s="311" t="s">
        <v>236</v>
      </c>
      <c r="B28" s="311" t="s">
        <v>237</v>
      </c>
      <c r="C28" s="186" t="s">
        <v>238</v>
      </c>
      <c r="D28" s="239" t="s">
        <v>37</v>
      </c>
      <c r="E28" s="155">
        <v>159</v>
      </c>
      <c r="F28" s="141">
        <v>155</v>
      </c>
      <c r="G28" s="359">
        <v>239</v>
      </c>
      <c r="H28" s="359">
        <v>341</v>
      </c>
      <c r="I28" s="155"/>
      <c r="J28" s="141"/>
      <c r="K28" s="155"/>
      <c r="L28" s="141"/>
      <c r="M28" s="155"/>
      <c r="N28" s="141"/>
    </row>
    <row r="29" spans="1:15" ht="18" customHeight="1">
      <c r="A29" s="273"/>
      <c r="B29" s="273"/>
      <c r="C29" s="52" t="s">
        <v>239</v>
      </c>
      <c r="D29" s="240" t="s">
        <v>38</v>
      </c>
      <c r="E29" s="149">
        <v>126</v>
      </c>
      <c r="F29" s="139">
        <v>123</v>
      </c>
      <c r="G29" s="357">
        <v>265</v>
      </c>
      <c r="H29" s="357">
        <v>363</v>
      </c>
      <c r="I29" s="149"/>
      <c r="J29" s="139"/>
      <c r="K29" s="149"/>
      <c r="L29" s="139"/>
      <c r="M29" s="149"/>
      <c r="N29" s="139"/>
    </row>
    <row r="30" spans="1:15" ht="18" customHeight="1">
      <c r="A30" s="273"/>
      <c r="B30" s="273"/>
      <c r="C30" s="52" t="s">
        <v>240</v>
      </c>
      <c r="D30" s="240" t="s">
        <v>241</v>
      </c>
      <c r="E30" s="149">
        <v>23</v>
      </c>
      <c r="F30" s="139">
        <v>22</v>
      </c>
      <c r="G30" s="357">
        <v>59</v>
      </c>
      <c r="H30" s="357">
        <v>69</v>
      </c>
      <c r="I30" s="149"/>
      <c r="J30" s="139"/>
      <c r="K30" s="149"/>
      <c r="L30" s="139"/>
      <c r="M30" s="149"/>
      <c r="N30" s="139"/>
    </row>
    <row r="31" spans="1:15" ht="18" customHeight="1">
      <c r="A31" s="273"/>
      <c r="B31" s="273"/>
      <c r="C31" s="6" t="s">
        <v>242</v>
      </c>
      <c r="D31" s="241" t="s">
        <v>243</v>
      </c>
      <c r="E31" s="152">
        <f t="shared" ref="E31:F31" si="0">E28-E29-E30</f>
        <v>10</v>
      </c>
      <c r="F31" s="231">
        <v>10</v>
      </c>
      <c r="G31" s="358">
        <v>-86</v>
      </c>
      <c r="H31" s="358">
        <f t="shared" ref="H31" si="1">H28-H29-H30</f>
        <v>-91</v>
      </c>
      <c r="I31" s="152">
        <f t="shared" ref="E31:N31" si="2">I28-I29-I30</f>
        <v>0</v>
      </c>
      <c r="J31" s="242">
        <f t="shared" si="2"/>
        <v>0</v>
      </c>
      <c r="K31" s="152">
        <f t="shared" si="2"/>
        <v>0</v>
      </c>
      <c r="L31" s="242">
        <f t="shared" si="2"/>
        <v>0</v>
      </c>
      <c r="M31" s="152">
        <f t="shared" si="2"/>
        <v>0</v>
      </c>
      <c r="N31" s="231">
        <f t="shared" si="2"/>
        <v>0</v>
      </c>
      <c r="O31" s="8"/>
    </row>
    <row r="32" spans="1:15" ht="18" customHeight="1">
      <c r="A32" s="273"/>
      <c r="B32" s="273"/>
      <c r="C32" s="186" t="s">
        <v>244</v>
      </c>
      <c r="D32" s="239" t="s">
        <v>245</v>
      </c>
      <c r="E32" s="155">
        <v>3</v>
      </c>
      <c r="F32" s="141">
        <v>2</v>
      </c>
      <c r="G32" s="359">
        <v>37</v>
      </c>
      <c r="H32" s="359">
        <v>51</v>
      </c>
      <c r="I32" s="155"/>
      <c r="J32" s="141"/>
      <c r="K32" s="155"/>
      <c r="L32" s="141"/>
      <c r="M32" s="155"/>
      <c r="N32" s="141"/>
    </row>
    <row r="33" spans="1:14" ht="18" customHeight="1">
      <c r="A33" s="273"/>
      <c r="B33" s="273"/>
      <c r="C33" s="52" t="s">
        <v>246</v>
      </c>
      <c r="D33" s="240" t="s">
        <v>247</v>
      </c>
      <c r="E33" s="223"/>
      <c r="F33" s="139" t="s">
        <v>291</v>
      </c>
      <c r="G33" s="357">
        <v>3</v>
      </c>
      <c r="H33" s="357">
        <v>3</v>
      </c>
      <c r="I33" s="149"/>
      <c r="J33" s="139"/>
      <c r="K33" s="149"/>
      <c r="L33" s="139"/>
      <c r="M33" s="149"/>
      <c r="N33" s="139"/>
    </row>
    <row r="34" spans="1:14" ht="18" customHeight="1">
      <c r="A34" s="273"/>
      <c r="B34" s="274"/>
      <c r="C34" s="6" t="s">
        <v>248</v>
      </c>
      <c r="D34" s="241" t="s">
        <v>249</v>
      </c>
      <c r="E34" s="152">
        <f t="shared" ref="E34:F34" si="3">E31+E32-E33</f>
        <v>13</v>
      </c>
      <c r="F34" s="140">
        <v>12</v>
      </c>
      <c r="G34" s="358">
        <f t="shared" ref="G34:H34" si="4">G31+G32-G33</f>
        <v>-52</v>
      </c>
      <c r="H34" s="358">
        <f t="shared" si="4"/>
        <v>-43</v>
      </c>
      <c r="I34" s="152">
        <f t="shared" ref="E34:N34" si="5">I31+I32-I33</f>
        <v>0</v>
      </c>
      <c r="J34" s="140">
        <f t="shared" si="5"/>
        <v>0</v>
      </c>
      <c r="K34" s="152">
        <f t="shared" si="5"/>
        <v>0</v>
      </c>
      <c r="L34" s="140">
        <f t="shared" si="5"/>
        <v>0</v>
      </c>
      <c r="M34" s="152">
        <f t="shared" si="5"/>
        <v>0</v>
      </c>
      <c r="N34" s="140">
        <f t="shared" si="5"/>
        <v>0</v>
      </c>
    </row>
    <row r="35" spans="1:14" ht="18" customHeight="1">
      <c r="A35" s="273"/>
      <c r="B35" s="311" t="s">
        <v>250</v>
      </c>
      <c r="C35" s="186" t="s">
        <v>251</v>
      </c>
      <c r="D35" s="239" t="s">
        <v>252</v>
      </c>
      <c r="E35" s="155"/>
      <c r="F35" s="141" t="s">
        <v>291</v>
      </c>
      <c r="G35" s="359">
        <v>84</v>
      </c>
      <c r="H35" s="359">
        <v>53</v>
      </c>
      <c r="I35" s="155"/>
      <c r="J35" s="141"/>
      <c r="K35" s="155"/>
      <c r="L35" s="141"/>
      <c r="M35" s="155"/>
      <c r="N35" s="141"/>
    </row>
    <row r="36" spans="1:14" ht="18" customHeight="1">
      <c r="A36" s="273"/>
      <c r="B36" s="273"/>
      <c r="C36" s="52" t="s">
        <v>253</v>
      </c>
      <c r="D36" s="240" t="s">
        <v>254</v>
      </c>
      <c r="E36" s="149"/>
      <c r="F36" s="139" t="s">
        <v>291</v>
      </c>
      <c r="G36" s="357">
        <v>1</v>
      </c>
      <c r="H36" s="357">
        <v>41</v>
      </c>
      <c r="I36" s="149"/>
      <c r="J36" s="139"/>
      <c r="K36" s="149"/>
      <c r="L36" s="139"/>
      <c r="M36" s="149"/>
      <c r="N36" s="139"/>
    </row>
    <row r="37" spans="1:14" ht="18" customHeight="1">
      <c r="A37" s="273"/>
      <c r="B37" s="273"/>
      <c r="C37" s="52" t="s">
        <v>255</v>
      </c>
      <c r="D37" s="240" t="s">
        <v>256</v>
      </c>
      <c r="E37" s="149">
        <f t="shared" ref="E37:F37" si="6">E34+E35-E36</f>
        <v>13</v>
      </c>
      <c r="F37" s="139">
        <v>12</v>
      </c>
      <c r="G37" s="357">
        <f>G34+G35-G36</f>
        <v>31</v>
      </c>
      <c r="H37" s="357">
        <f t="shared" ref="H37" si="7">H34+H35-H36</f>
        <v>-31</v>
      </c>
      <c r="I37" s="149">
        <f t="shared" ref="E37:N37" si="8">I34+I35-I36</f>
        <v>0</v>
      </c>
      <c r="J37" s="139">
        <f t="shared" si="8"/>
        <v>0</v>
      </c>
      <c r="K37" s="149">
        <f t="shared" si="8"/>
        <v>0</v>
      </c>
      <c r="L37" s="139">
        <f t="shared" si="8"/>
        <v>0</v>
      </c>
      <c r="M37" s="149">
        <f t="shared" si="8"/>
        <v>0</v>
      </c>
      <c r="N37" s="139">
        <f t="shared" si="8"/>
        <v>0</v>
      </c>
    </row>
    <row r="38" spans="1:14" ht="18" customHeight="1">
      <c r="A38" s="273"/>
      <c r="B38" s="273"/>
      <c r="C38" s="52" t="s">
        <v>257</v>
      </c>
      <c r="D38" s="240" t="s">
        <v>258</v>
      </c>
      <c r="E38" s="149"/>
      <c r="F38" s="139" t="s">
        <v>291</v>
      </c>
      <c r="G38" s="357"/>
      <c r="H38" s="357">
        <v>0</v>
      </c>
      <c r="I38" s="149"/>
      <c r="J38" s="139"/>
      <c r="K38" s="149"/>
      <c r="L38" s="139"/>
      <c r="M38" s="149"/>
      <c r="N38" s="139"/>
    </row>
    <row r="39" spans="1:14" ht="18" customHeight="1">
      <c r="A39" s="273"/>
      <c r="B39" s="273"/>
      <c r="C39" s="52" t="s">
        <v>259</v>
      </c>
      <c r="D39" s="240" t="s">
        <v>260</v>
      </c>
      <c r="E39" s="149"/>
      <c r="F39" s="139" t="s">
        <v>291</v>
      </c>
      <c r="G39" s="357"/>
      <c r="H39" s="357">
        <v>0</v>
      </c>
      <c r="I39" s="149"/>
      <c r="J39" s="139"/>
      <c r="K39" s="149"/>
      <c r="L39" s="139"/>
      <c r="M39" s="149"/>
      <c r="N39" s="139"/>
    </row>
    <row r="40" spans="1:14" ht="18" customHeight="1">
      <c r="A40" s="273"/>
      <c r="B40" s="273"/>
      <c r="C40" s="52" t="s">
        <v>261</v>
      </c>
      <c r="D40" s="240" t="s">
        <v>262</v>
      </c>
      <c r="E40" s="149">
        <v>5</v>
      </c>
      <c r="F40" s="139">
        <v>5</v>
      </c>
      <c r="G40" s="357"/>
      <c r="H40" s="357">
        <v>0</v>
      </c>
      <c r="I40" s="149"/>
      <c r="J40" s="139"/>
      <c r="K40" s="149"/>
      <c r="L40" s="139"/>
      <c r="M40" s="149"/>
      <c r="N40" s="139"/>
    </row>
    <row r="41" spans="1:14" ht="18" customHeight="1">
      <c r="A41" s="273"/>
      <c r="B41" s="273"/>
      <c r="C41" s="194" t="s">
        <v>263</v>
      </c>
      <c r="D41" s="240" t="s">
        <v>264</v>
      </c>
      <c r="E41" s="149">
        <f t="shared" ref="E41:F41" si="9">E34+E35-E36-E40</f>
        <v>8</v>
      </c>
      <c r="F41" s="139">
        <v>7</v>
      </c>
      <c r="G41" s="357">
        <f t="shared" ref="G41:H41" si="10">G34+G35-G36-G40</f>
        <v>31</v>
      </c>
      <c r="H41" s="357">
        <f t="shared" si="10"/>
        <v>-31</v>
      </c>
      <c r="I41" s="149">
        <f t="shared" ref="E41:N41" si="11">I34+I35-I36-I40</f>
        <v>0</v>
      </c>
      <c r="J41" s="139">
        <f t="shared" si="11"/>
        <v>0</v>
      </c>
      <c r="K41" s="149">
        <f t="shared" si="11"/>
        <v>0</v>
      </c>
      <c r="L41" s="139">
        <f t="shared" si="11"/>
        <v>0</v>
      </c>
      <c r="M41" s="149">
        <f t="shared" si="11"/>
        <v>0</v>
      </c>
      <c r="N41" s="139">
        <f t="shared" si="11"/>
        <v>0</v>
      </c>
    </row>
    <row r="42" spans="1:14" ht="18" customHeight="1">
      <c r="A42" s="273"/>
      <c r="B42" s="273"/>
      <c r="C42" s="312" t="s">
        <v>265</v>
      </c>
      <c r="D42" s="313"/>
      <c r="E42" s="106">
        <f t="shared" ref="E42:F42" si="12">E37+E38-E39-E40</f>
        <v>8</v>
      </c>
      <c r="F42" s="107">
        <v>7</v>
      </c>
      <c r="G42" s="355">
        <f t="shared" ref="G42:H42" si="13">G37+G38-G39-G40</f>
        <v>31</v>
      </c>
      <c r="H42" s="355">
        <f t="shared" si="13"/>
        <v>-31</v>
      </c>
      <c r="I42" s="106">
        <f t="shared" ref="E42:N42" si="14">I37+I38-I39-I40</f>
        <v>0</v>
      </c>
      <c r="J42" s="107">
        <f t="shared" si="14"/>
        <v>0</v>
      </c>
      <c r="K42" s="106">
        <f t="shared" si="14"/>
        <v>0</v>
      </c>
      <c r="L42" s="107">
        <f t="shared" si="14"/>
        <v>0</v>
      </c>
      <c r="M42" s="106">
        <f t="shared" si="14"/>
        <v>0</v>
      </c>
      <c r="N42" s="139">
        <f t="shared" si="14"/>
        <v>0</v>
      </c>
    </row>
    <row r="43" spans="1:14" ht="18" customHeight="1">
      <c r="A43" s="273"/>
      <c r="B43" s="273"/>
      <c r="C43" s="52" t="s">
        <v>266</v>
      </c>
      <c r="D43" s="240" t="s">
        <v>267</v>
      </c>
      <c r="E43" s="149"/>
      <c r="F43" s="139" t="s">
        <v>291</v>
      </c>
      <c r="G43" s="357"/>
      <c r="H43" s="357"/>
      <c r="I43" s="149"/>
      <c r="J43" s="139"/>
      <c r="K43" s="149"/>
      <c r="L43" s="139"/>
      <c r="M43" s="149"/>
      <c r="N43" s="139"/>
    </row>
    <row r="44" spans="1:14" ht="18" customHeight="1">
      <c r="A44" s="274"/>
      <c r="B44" s="274"/>
      <c r="C44" s="6" t="s">
        <v>268</v>
      </c>
      <c r="D44" s="100" t="s">
        <v>269</v>
      </c>
      <c r="E44" s="152">
        <f t="shared" ref="E44:F44" si="15">E41+E43</f>
        <v>8</v>
      </c>
      <c r="F44" s="140">
        <v>7</v>
      </c>
      <c r="G44" s="358">
        <f t="shared" ref="G44:H44" si="16">G41+G43</f>
        <v>31</v>
      </c>
      <c r="H44" s="358">
        <f t="shared" si="16"/>
        <v>-31</v>
      </c>
      <c r="I44" s="152">
        <f t="shared" ref="E44:N44" si="17">I41+I43</f>
        <v>0</v>
      </c>
      <c r="J44" s="140">
        <f t="shared" si="17"/>
        <v>0</v>
      </c>
      <c r="K44" s="152">
        <f t="shared" si="17"/>
        <v>0</v>
      </c>
      <c r="L44" s="140">
        <f t="shared" si="17"/>
        <v>0</v>
      </c>
      <c r="M44" s="152">
        <f t="shared" si="17"/>
        <v>0</v>
      </c>
      <c r="N44" s="140">
        <f t="shared" si="17"/>
        <v>0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43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2019-06-28T06:30:31Z</cp:lastPrinted>
  <dcterms:created xsi:type="dcterms:W3CDTF">1999-07-06T05:17:05Z</dcterms:created>
  <dcterms:modified xsi:type="dcterms:W3CDTF">2020-09-01T02:06:19Z</dcterms:modified>
</cp:coreProperties>
</file>