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CHT025080\work\300_サブメニュー\301_決算統計\02_決算／予算分析担当\01_決算作業（令和元-）\04_R4年度決算\03_その他（総務省以外照会等）\02_地方債協会照会\03_協会へ回答\"/>
    </mc:Choice>
  </mc:AlternateContent>
  <bookViews>
    <workbookView xWindow="-120" yWindow="-120" windowWidth="20610" windowHeight="717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9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9" l="1"/>
  <c r="K37" i="9" s="1"/>
  <c r="K42" i="9" s="1"/>
  <c r="G34" i="9"/>
  <c r="G41" i="9" s="1"/>
  <c r="G44" i="9" s="1"/>
  <c r="N31" i="9"/>
  <c r="N34" i="9" s="1"/>
  <c r="M31" i="9"/>
  <c r="M34" i="9" s="1"/>
  <c r="L31" i="9"/>
  <c r="L34" i="9" s="1"/>
  <c r="K31" i="9"/>
  <c r="J31" i="9"/>
  <c r="J34" i="9" s="1"/>
  <c r="I31" i="9"/>
  <c r="I34" i="9" s="1"/>
  <c r="H31" i="9"/>
  <c r="H34" i="9" s="1"/>
  <c r="G31" i="9"/>
  <c r="F31" i="9"/>
  <c r="F34" i="9" s="1"/>
  <c r="E31" i="9"/>
  <c r="E34" i="9" s="1"/>
  <c r="E37" i="9" l="1"/>
  <c r="E42" i="9" s="1"/>
  <c r="E41" i="9"/>
  <c r="E44" i="9" s="1"/>
  <c r="I41" i="9"/>
  <c r="I44" i="9" s="1"/>
  <c r="I37" i="9"/>
  <c r="I42" i="9" s="1"/>
  <c r="M41" i="9"/>
  <c r="M44" i="9" s="1"/>
  <c r="M37" i="9"/>
  <c r="M42" i="9" s="1"/>
  <c r="F41" i="9"/>
  <c r="F44" i="9" s="1"/>
  <c r="F37" i="9"/>
  <c r="F42" i="9" s="1"/>
  <c r="J41" i="9"/>
  <c r="J44" i="9" s="1"/>
  <c r="J37" i="9"/>
  <c r="J42" i="9" s="1"/>
  <c r="N41" i="9"/>
  <c r="N44" i="9" s="1"/>
  <c r="N37" i="9"/>
  <c r="N42" i="9" s="1"/>
  <c r="H37" i="9"/>
  <c r="H42" i="9" s="1"/>
  <c r="H41" i="9"/>
  <c r="H44" i="9" s="1"/>
  <c r="L37" i="9"/>
  <c r="L42" i="9" s="1"/>
  <c r="L41" i="9"/>
  <c r="L44" i="9" s="1"/>
  <c r="K41" i="9"/>
  <c r="K44" i="9" s="1"/>
  <c r="G37" i="9"/>
  <c r="G42" i="9" s="1"/>
  <c r="I9" i="2"/>
  <c r="F45" i="2"/>
  <c r="G45" i="2" s="1"/>
  <c r="F27" i="2"/>
  <c r="G27" i="2" s="1"/>
  <c r="F22" i="6"/>
  <c r="E22" i="6"/>
  <c r="E19" i="6"/>
  <c r="E23" i="6" s="1"/>
  <c r="H45" i="5"/>
  <c r="F45" i="5"/>
  <c r="G44" i="5" s="1"/>
  <c r="H27" i="5"/>
  <c r="F27" i="5"/>
  <c r="G19" i="5" s="1"/>
  <c r="F44" i="4"/>
  <c r="F39" i="4"/>
  <c r="F45" i="4" s="1"/>
  <c r="H27" i="2"/>
  <c r="H45" i="2"/>
  <c r="O44" i="7"/>
  <c r="N44" i="7"/>
  <c r="M44" i="7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/>
  <c r="I24" i="7"/>
  <c r="I27" i="7" s="1"/>
  <c r="H24" i="7"/>
  <c r="H27" i="7" s="1"/>
  <c r="G24" i="7"/>
  <c r="G27" i="7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O14" i="7"/>
  <c r="N14" i="7"/>
  <c r="M14" i="7"/>
  <c r="L14" i="7"/>
  <c r="K14" i="7"/>
  <c r="J14" i="7"/>
  <c r="I14" i="7"/>
  <c r="H14" i="7"/>
  <c r="G14" i="7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L39" i="4"/>
  <c r="L45" i="4" s="1"/>
  <c r="L44" i="4"/>
  <c r="K39" i="4"/>
  <c r="K44" i="4"/>
  <c r="J39" i="4"/>
  <c r="J44" i="4"/>
  <c r="I39" i="4"/>
  <c r="I44" i="4"/>
  <c r="I45" i="4" s="1"/>
  <c r="H39" i="4"/>
  <c r="H44" i="4"/>
  <c r="G39" i="4"/>
  <c r="G44" i="4"/>
  <c r="G45" i="4" s="1"/>
  <c r="O24" i="4"/>
  <c r="O27" i="4" s="1"/>
  <c r="N24" i="4"/>
  <c r="N27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42" i="5" l="1"/>
  <c r="G40" i="5"/>
  <c r="G28" i="5"/>
  <c r="G41" i="5"/>
  <c r="G30" i="5"/>
  <c r="G33" i="5"/>
  <c r="G39" i="5"/>
  <c r="G35" i="5"/>
  <c r="G38" i="5"/>
  <c r="G34" i="5"/>
  <c r="G37" i="5"/>
  <c r="G29" i="2"/>
  <c r="G41" i="2"/>
  <c r="G14" i="2"/>
  <c r="M45" i="7"/>
  <c r="E21" i="6"/>
  <c r="M45" i="4"/>
  <c r="K45" i="4"/>
  <c r="I45" i="5"/>
  <c r="G45" i="5"/>
  <c r="G29" i="5"/>
  <c r="G28" i="2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<sst xmlns="http://schemas.openxmlformats.org/spreadsheetml/2006/main" count="446" uniqueCount="272">
  <si>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</si>
  <si>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</si>
  <si>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</si>
  <si>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</si>
  <si>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</si>
  <si>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</si>
  <si>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</si>
  <si>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</si>
  <si>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</si>
  <si>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</si>
  <si>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</si>
  <si>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</si>
  <si>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</si>
  <si>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</si>
  <si>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</si>
  <si>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</si>
  <si>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</si>
  <si>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</si>
  <si>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</si>
  <si>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</si>
  <si>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</si>
  <si>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</si>
  <si>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</si>
  <si>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</si>
  <si>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</si>
  <si>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</si>
  <si>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</si>
  <si>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</si>
  <si>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</si>
  <si>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</si>
  <si>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</si>
  <si>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</si>
  <si>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</si>
  <si>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</si>
  <si>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</si>
  <si>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</si>
  <si>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</si>
  <si>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</si>
  <si>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</si>
  <si>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</si>
  <si>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</si>
  <si>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</si>
  <si>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</si>
  <si>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</si>
  <si>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</si>
  <si>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</si>
  <si>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</si>
  <si>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</si>
  <si>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</si>
  <si>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</si>
  <si>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</si>
  <si>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</si>
  <si>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</si>
  <si>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</si>
  <si>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</si>
  <si>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</si>
  <si>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</si>
  <si>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</si>
  <si>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</si>
  <si>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</si>
  <si>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</si>
  <si>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</si>
  <si>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</si>
  <si>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</si>
  <si>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</si>
  <si>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</si>
  <si>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</si>
  <si>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</si>
  <si>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</si>
  <si>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</si>
  <si>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</si>
  <si>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</si>
  <si>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</si>
  <si>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</si>
  <si>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</si>
  <si>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</si>
  <si>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</si>
  <si>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</si>
  <si>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</si>
  <si>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</si>
  <si>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</si>
  <si>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</si>
  <si>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</si>
  <si>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</si>
  <si>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</si>
  <si>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</si>
  <si>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</si>
  <si>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</si>
  <si>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</si>
  <si>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</si>
  <si>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</si>
  <si>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</si>
  <si>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</si>
  <si>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</si>
  <si>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</si>
  <si>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</si>
  <si>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</si>
  <si>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</si>
  <si>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</si>
  <si>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</si>
  <si>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</si>
  <si>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</si>
  <si>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</si>
  <si>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</si>
  <si>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</si>
  <si>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</si>
  <si>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</si>
  <si>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</si>
  <si>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</si>
  <si>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</si>
  <si>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</si>
  <si>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</si>
  <si>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</si>
  <si>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</si>
  <si>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</si>
  <si>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</si>
  <si>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</si>
  <si>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</si>
  <si>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</si>
  <si>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</si>
  <si>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</si>
  <si>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</si>
  <si>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</si>
  <si>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</si>
  <si>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</si>
  <si>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</si>
  <si>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</si>
  <si>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</si>
  <si>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</si>
  <si>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</si>
  <si>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</si>
  <si>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</si>
  <si>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</si>
  <si>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</si>
  <si>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</si>
  <si>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</si>
  <si>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</si>
  <si>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</si>
  <si>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</si>
  <si>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</si>
  <si>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</si>
  <si>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</si>
  <si>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</si>
  <si>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</si>
  <si>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</si>
  <si>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</si>
  <si>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</si>
  <si>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</si>
  <si>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</si>
  <si>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</si>
  <si>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</si>
  <si>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</si>
  <si>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</si>
  <si>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</si>
  <si>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</si>
  <si>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</si>
  <si>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</si>
  <si>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</si>
  <si>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</si>
  <si>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</si>
  <si>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</si>
  <si>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</si>
  <si>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</si>
  <si>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</si>
  <si>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</si>
  <si>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</si>
  <si>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</si>
  <si>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</si>
  <si>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</si>
  <si>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</si>
  <si>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</si>
  <si>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</si>
  <si>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</si>
  <si>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</si>
  <si>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</si>
  <si>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</si>
  <si>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</si>
  <si>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</si>
  <si>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</si>
  <si>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</si>
  <si>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</si>
  <si>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</si>
  <si>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</si>
  <si>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</si>
  <si>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</si>
  <si>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</si>
  <si>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</si>
  <si>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</si>
  <si>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</si>
  <si>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</si>
  <si>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</si>
  <si>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</si>
  <si>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</si>
  <si>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</si>
  <si>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</si>
  <si>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</si>
  <si>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</si>
  <si>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</si>
  <si>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</si>
  <si>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</si>
  <si>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</si>
  <si>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</si>
  <si>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</si>
  <si>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</si>
  <si>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</si>
  <si>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</si>
  <si>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</si>
  <si>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</si>
  <si>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</si>
  <si>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</si>
  <si>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</si>
  <si>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</si>
  <si>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</si>
  <si>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</si>
  <si>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</si>
  <si>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</si>
  <si>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</si>
  <si>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</si>
  <si>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</si>
  <si>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</si>
  <si>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</si>
  <si>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</si>
  <si>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</si>
  <si>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</si>
  <si>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</si>
  <si>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</si>
  <si>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</si>
  <si>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</si>
  <si>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</si>
  <si>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</si>
  <si>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</si>
  <si>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</si>
  <si>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</si>
  <si>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</si>
  <si>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</si>
  <si>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</si>
  <si>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</si>
  <si>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</si>
  <si>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</si>
  <si>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</si>
  <si>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</si>
  <si>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</si>
  <si>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</si>
  <si>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</si>
  <si>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</si>
  <si>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</si>
  <si>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</si>
  <si>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</si>
  <si>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</si>
  <si>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</si>
  <si>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青森県</t>
    <rPh sb="0" eb="3">
      <t>アオモリケン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</si>
  <si>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</si>
  <si>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9"/>
  </si>
  <si>
    <t>流域下水道</t>
    <rPh sb="0" eb="2">
      <t>リュウイキ</t>
    </rPh>
    <rPh sb="2" eb="5">
      <t>ゲスイドウ</t>
    </rPh>
    <phoneticPr fontId="9"/>
  </si>
  <si>
    <t>特定環境保存公共下水道</t>
    <rPh sb="0" eb="2">
      <t>トクテイ</t>
    </rPh>
    <rPh sb="2" eb="4">
      <t>カンキョウ</t>
    </rPh>
    <rPh sb="4" eb="6">
      <t>ホゾン</t>
    </rPh>
    <rPh sb="6" eb="8">
      <t>コウキョウ</t>
    </rPh>
    <rPh sb="8" eb="11">
      <t>ゲスイドウ</t>
    </rPh>
    <phoneticPr fontId="9"/>
  </si>
  <si>
    <t>港湾整備</t>
    <rPh sb="0" eb="2">
      <t>コウワン</t>
    </rPh>
    <rPh sb="2" eb="4">
      <t>セイビ</t>
    </rPh>
    <phoneticPr fontId="9"/>
  </si>
  <si>
    <t>宅地造成</t>
    <rPh sb="0" eb="2">
      <t>タクチ</t>
    </rPh>
    <rPh sb="2" eb="4">
      <t>ゾウセイ</t>
    </rPh>
    <phoneticPr fontId="9"/>
  </si>
  <si>
    <t>駐車場</t>
    <rPh sb="0" eb="3">
      <t>チュウシャジョウ</t>
    </rPh>
    <phoneticPr fontId="9"/>
  </si>
  <si>
    <t>下水道（農集排）</t>
    <rPh sb="0" eb="3">
      <t>ゲスイドウ</t>
    </rPh>
    <rPh sb="4" eb="7">
      <t>ノウシュウハイ</t>
    </rPh>
    <phoneticPr fontId="9"/>
  </si>
  <si>
    <t>-</t>
  </si>
  <si>
    <t>青森県</t>
    <rPh sb="0" eb="3">
      <t>アオモリケン</t>
    </rPh>
    <phoneticPr fontId="16"/>
  </si>
  <si>
    <t>病院事業会計</t>
    <rPh sb="0" eb="2">
      <t>ビョウイン</t>
    </rPh>
    <rPh sb="2" eb="4">
      <t>ジギョウ</t>
    </rPh>
    <rPh sb="4" eb="6">
      <t>カイケイ</t>
    </rPh>
    <phoneticPr fontId="18"/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</si>
  <si>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18"/>
  </si>
  <si>
    <t>港湾整備</t>
    <rPh sb="0" eb="2">
      <t>コウワン</t>
    </rPh>
    <rPh sb="2" eb="4">
      <t>セイビ</t>
    </rPh>
    <phoneticPr fontId="18"/>
  </si>
  <si>
    <t>宅地造成</t>
    <rPh sb="0" eb="2">
      <t>タクチ</t>
    </rPh>
    <rPh sb="2" eb="4">
      <t>ゾウセイ</t>
    </rPh>
    <phoneticPr fontId="18"/>
  </si>
  <si>
    <t>駐車場</t>
    <rPh sb="0" eb="3">
      <t>チュウシャジョウ</t>
    </rPh>
    <phoneticPr fontId="18"/>
  </si>
  <si>
    <t>下水道（農集排）</t>
    <rPh sb="0" eb="3">
      <t>ゲスイドウ</t>
    </rPh>
    <rPh sb="4" eb="7">
      <t>ノウシュウハイ</t>
    </rPh>
    <phoneticPr fontId="18"/>
  </si>
  <si>
    <t>青森県土地開発公社</t>
    <rPh sb="0" eb="3">
      <t>アオモリケン</t>
    </rPh>
    <rPh sb="3" eb="5">
      <t>トチ</t>
    </rPh>
    <rPh sb="5" eb="7">
      <t>カイハツ</t>
    </rPh>
    <rPh sb="7" eb="9">
      <t>コウシャ</t>
    </rPh>
    <phoneticPr fontId="18"/>
  </si>
  <si>
    <t>青森県道路公社</t>
    <rPh sb="0" eb="3">
      <t>アオモリケン</t>
    </rPh>
    <rPh sb="3" eb="5">
      <t>ドウロ</t>
    </rPh>
    <rPh sb="5" eb="7">
      <t>コウシャ</t>
    </rPh>
    <phoneticPr fontId="18"/>
  </si>
  <si>
    <t>青い森鉄道（株）</t>
    <rPh sb="0" eb="1">
      <t>アオ</t>
    </rPh>
    <rPh sb="2" eb="3">
      <t>モリ</t>
    </rPh>
    <rPh sb="3" eb="5">
      <t>テツドウ</t>
    </rPh>
    <rPh sb="5" eb="8">
      <t>カブシキガイシャ</t>
    </rPh>
    <phoneticPr fontId="18"/>
  </si>
  <si>
    <t>青森空港ビル（株）</t>
    <rPh sb="0" eb="2">
      <t>アオモリ</t>
    </rPh>
    <rPh sb="2" eb="4">
      <t>クウコウ</t>
    </rPh>
    <phoneticPr fontId="18"/>
  </si>
  <si>
    <t>青森県</t>
    <rPh sb="0" eb="3">
      <t>アオモリケン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</si>
</sst>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9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33" activePane="bottomRight" state="frozen"/>
      <selection pane="topRight" activeCell="F1" sqref="F1"/>
      <selection pane="bottomLeft" activeCell="A9" sqref="A9"/>
      <selection pane="bottomRight" activeCell="F41" sqref="F4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2" t="s">
        <v>87</v>
      </c>
      <c r="B9" s="92" t="s">
        <v>89</v>
      </c>
      <c r="C9" s="61" t="s">
        <v>3</v>
      </c>
      <c r="D9" s="53"/>
      <c r="E9" s="53"/>
      <c r="F9" s="54">
        <v>147912</v>
      </c>
      <c r="G9" s="55">
        <f>F9/$F$27*100</f>
        <v>19.765875561257214</v>
      </c>
      <c r="H9" s="54">
        <v>144936</v>
      </c>
      <c r="I9" s="55">
        <f>(F9/H9-1)*100</f>
        <v>2.0533200861069689</v>
      </c>
      <c r="K9" s="25"/>
    </row>
    <row r="10" spans="1:11" ht="18" customHeight="1">
      <c r="A10" s="92"/>
      <c r="B10" s="92"/>
      <c r="C10" s="63"/>
      <c r="D10" s="65" t="s">
        <v>22</v>
      </c>
      <c r="E10" s="53"/>
      <c r="F10" s="54">
        <v>37670</v>
      </c>
      <c r="G10" s="55">
        <f t="shared" ref="G10:G26" si="0">F10/$F$27*100</f>
        <v>5.0339426983108826</v>
      </c>
      <c r="H10" s="54">
        <v>37269</v>
      </c>
      <c r="I10" s="55">
        <f t="shared" ref="I10:I27" si="1">(F10/H10-1)*100</f>
        <v>1.0759612546620501</v>
      </c>
    </row>
    <row r="11" spans="1:11" ht="18" customHeight="1">
      <c r="A11" s="92"/>
      <c r="B11" s="92"/>
      <c r="C11" s="63"/>
      <c r="D11" s="63"/>
      <c r="E11" s="47" t="s">
        <v>23</v>
      </c>
      <c r="F11" s="54">
        <v>33955</v>
      </c>
      <c r="G11" s="55">
        <f t="shared" si="0"/>
        <v>4.5374973273465891</v>
      </c>
      <c r="H11" s="54">
        <v>33482</v>
      </c>
      <c r="I11" s="55">
        <f t="shared" si="1"/>
        <v>1.4126993608506</v>
      </c>
    </row>
    <row r="12" spans="1:11" ht="18" customHeight="1">
      <c r="A12" s="92"/>
      <c r="B12" s="92"/>
      <c r="C12" s="63"/>
      <c r="D12" s="63"/>
      <c r="E12" s="47" t="s">
        <v>24</v>
      </c>
      <c r="F12" s="54">
        <v>2472</v>
      </c>
      <c r="G12" s="55">
        <f t="shared" si="0"/>
        <v>0.33033996151379086</v>
      </c>
      <c r="H12" s="54">
        <v>2591</v>
      </c>
      <c r="I12" s="55">
        <f t="shared" si="1"/>
        <v>-4.5928213045156259</v>
      </c>
    </row>
    <row r="13" spans="1:11" ht="18" customHeight="1">
      <c r="A13" s="92"/>
      <c r="B13" s="92"/>
      <c r="C13" s="63"/>
      <c r="D13" s="64"/>
      <c r="E13" s="47" t="s">
        <v>25</v>
      </c>
      <c r="F13" s="54">
        <v>95</v>
      </c>
      <c r="G13" s="55">
        <f t="shared" si="0"/>
        <v>1.2695103698952319E-2</v>
      </c>
      <c r="H13" s="54">
        <v>139</v>
      </c>
      <c r="I13" s="55">
        <f t="shared" si="1"/>
        <v>-31.654676258992808</v>
      </c>
    </row>
    <row r="14" spans="1:11" ht="18" customHeight="1">
      <c r="A14" s="92"/>
      <c r="B14" s="92"/>
      <c r="C14" s="63"/>
      <c r="D14" s="61" t="s">
        <v>26</v>
      </c>
      <c r="E14" s="53"/>
      <c r="F14" s="54">
        <v>27345</v>
      </c>
      <c r="G14" s="55">
        <f t="shared" si="0"/>
        <v>3.6541853752405387</v>
      </c>
      <c r="H14" s="54">
        <v>26541</v>
      </c>
      <c r="I14" s="55">
        <f t="shared" si="1"/>
        <v>3.0292754606081163</v>
      </c>
    </row>
    <row r="15" spans="1:11" ht="18" customHeight="1">
      <c r="A15" s="92"/>
      <c r="B15" s="92"/>
      <c r="C15" s="63"/>
      <c r="D15" s="63"/>
      <c r="E15" s="47" t="s">
        <v>27</v>
      </c>
      <c r="F15" s="54">
        <v>1010</v>
      </c>
      <c r="G15" s="55">
        <f t="shared" si="0"/>
        <v>0.13496899722044045</v>
      </c>
      <c r="H15" s="54">
        <v>1009</v>
      </c>
      <c r="I15" s="55">
        <f t="shared" si="1"/>
        <v>9.9108027750238747E-2</v>
      </c>
    </row>
    <row r="16" spans="1:11" ht="18" customHeight="1">
      <c r="A16" s="92"/>
      <c r="B16" s="92"/>
      <c r="C16" s="63"/>
      <c r="D16" s="64"/>
      <c r="E16" s="47" t="s">
        <v>28</v>
      </c>
      <c r="F16" s="54">
        <v>26335</v>
      </c>
      <c r="G16" s="55">
        <f t="shared" si="0"/>
        <v>3.5192163780200985</v>
      </c>
      <c r="H16" s="54">
        <v>25532</v>
      </c>
      <c r="I16" s="55">
        <f t="shared" si="1"/>
        <v>3.1450728497571578</v>
      </c>
      <c r="K16" s="26"/>
    </row>
    <row r="17" spans="1:26" ht="18" customHeight="1">
      <c r="A17" s="92"/>
      <c r="B17" s="92"/>
      <c r="C17" s="63"/>
      <c r="D17" s="93" t="s">
        <v>29</v>
      </c>
      <c r="E17" s="94"/>
      <c r="F17" s="54">
        <v>28696</v>
      </c>
      <c r="G17" s="55">
        <f t="shared" si="0"/>
        <v>3.8347231131066923</v>
      </c>
      <c r="H17" s="54">
        <v>27544</v>
      </c>
      <c r="I17" s="55">
        <f t="shared" si="1"/>
        <v>4.1823990705779801</v>
      </c>
    </row>
    <row r="18" spans="1:26" ht="18" customHeight="1">
      <c r="A18" s="92"/>
      <c r="B18" s="92"/>
      <c r="C18" s="63"/>
      <c r="D18" s="93" t="s">
        <v>93</v>
      </c>
      <c r="E18" s="95"/>
      <c r="F18" s="54">
        <v>1920</v>
      </c>
      <c r="G18" s="55">
        <f t="shared" si="0"/>
        <v>0.25657472738935211</v>
      </c>
      <c r="H18" s="54">
        <v>1740</v>
      </c>
      <c r="I18" s="55">
        <f t="shared" si="1"/>
        <v>10.344827586206895</v>
      </c>
    </row>
    <row r="19" spans="1:26" ht="18" customHeight="1">
      <c r="A19" s="92"/>
      <c r="B19" s="92"/>
      <c r="C19" s="62"/>
      <c r="D19" s="93" t="s">
        <v>94</v>
      </c>
      <c r="E19" s="95"/>
      <c r="F19" s="56">
        <v>311</v>
      </c>
      <c r="G19" s="55">
        <f t="shared" si="0"/>
        <v>4.1559760530254439E-2</v>
      </c>
      <c r="H19" s="54">
        <v>16</v>
      </c>
      <c r="I19" s="55">
        <f t="shared" si="1"/>
        <v>1843.75</v>
      </c>
      <c r="Z19" s="2" t="s">
        <v>95</v>
      </c>
    </row>
    <row r="20" spans="1:26" ht="18" customHeight="1">
      <c r="A20" s="92"/>
      <c r="B20" s="92"/>
      <c r="C20" s="53" t="s">
        <v>4</v>
      </c>
      <c r="D20" s="53"/>
      <c r="E20" s="53"/>
      <c r="F20" s="54">
        <v>24308</v>
      </c>
      <c r="G20" s="55">
        <f t="shared" si="0"/>
        <v>3.2483429548856106</v>
      </c>
      <c r="H20" s="54">
        <v>24269</v>
      </c>
      <c r="I20" s="55">
        <f t="shared" si="1"/>
        <v>0.16069883390332773</v>
      </c>
    </row>
    <row r="21" spans="1:26" ht="18" customHeight="1">
      <c r="A21" s="92"/>
      <c r="B21" s="92"/>
      <c r="C21" s="53" t="s">
        <v>5</v>
      </c>
      <c r="D21" s="53"/>
      <c r="E21" s="53"/>
      <c r="F21" s="54">
        <v>215772</v>
      </c>
      <c r="G21" s="55">
        <f t="shared" si="0"/>
        <v>28.83418858242463</v>
      </c>
      <c r="H21" s="54">
        <v>214618</v>
      </c>
      <c r="I21" s="55">
        <f t="shared" si="1"/>
        <v>0.53769954057907299</v>
      </c>
    </row>
    <row r="22" spans="1:26" ht="18" customHeight="1">
      <c r="A22" s="92"/>
      <c r="B22" s="92"/>
      <c r="C22" s="53" t="s">
        <v>30</v>
      </c>
      <c r="D22" s="53"/>
      <c r="E22" s="53"/>
      <c r="F22" s="54">
        <v>13956</v>
      </c>
      <c r="G22" s="55">
        <f t="shared" si="0"/>
        <v>1.8649775497113534</v>
      </c>
      <c r="H22" s="54">
        <v>14012</v>
      </c>
      <c r="I22" s="55">
        <f t="shared" si="1"/>
        <v>-0.39965743648301411</v>
      </c>
    </row>
    <row r="23" spans="1:26" ht="18" customHeight="1">
      <c r="A23" s="92"/>
      <c r="B23" s="92"/>
      <c r="C23" s="53" t="s">
        <v>6</v>
      </c>
      <c r="D23" s="53"/>
      <c r="E23" s="53"/>
      <c r="F23" s="54">
        <v>144299</v>
      </c>
      <c r="G23" s="55">
        <f t="shared" si="0"/>
        <v>19.283060722685484</v>
      </c>
      <c r="H23" s="54">
        <v>142537</v>
      </c>
      <c r="I23" s="55">
        <f t="shared" si="1"/>
        <v>1.2361702575471645</v>
      </c>
    </row>
    <row r="24" spans="1:26" ht="18" customHeight="1">
      <c r="A24" s="92"/>
      <c r="B24" s="92"/>
      <c r="C24" s="53" t="s">
        <v>31</v>
      </c>
      <c r="D24" s="53"/>
      <c r="E24" s="53"/>
      <c r="F24" s="54">
        <v>1132</v>
      </c>
      <c r="G24" s="55">
        <f t="shared" si="0"/>
        <v>0.15127218302330553</v>
      </c>
      <c r="H24" s="54">
        <v>1095</v>
      </c>
      <c r="I24" s="55">
        <f t="shared" si="1"/>
        <v>3.3789954337899442</v>
      </c>
    </row>
    <row r="25" spans="1:26" ht="18" customHeight="1">
      <c r="A25" s="92"/>
      <c r="B25" s="92"/>
      <c r="C25" s="53" t="s">
        <v>7</v>
      </c>
      <c r="D25" s="53"/>
      <c r="E25" s="53"/>
      <c r="F25" s="54">
        <v>49068</v>
      </c>
      <c r="G25" s="55">
        <f t="shared" si="0"/>
        <v>6.5570878768441307</v>
      </c>
      <c r="H25" s="54">
        <v>51409</v>
      </c>
      <c r="I25" s="55">
        <f t="shared" si="1"/>
        <v>-4.553677371666442</v>
      </c>
    </row>
    <row r="26" spans="1:26" ht="18" customHeight="1">
      <c r="A26" s="92"/>
      <c r="B26" s="92"/>
      <c r="C26" s="53" t="s">
        <v>8</v>
      </c>
      <c r="D26" s="53"/>
      <c r="E26" s="53"/>
      <c r="F26" s="54">
        <v>151873</v>
      </c>
      <c r="G26" s="55">
        <f t="shared" si="0"/>
        <v>20.29519456916827</v>
      </c>
      <c r="H26" s="54">
        <v>150816</v>
      </c>
      <c r="I26" s="55">
        <f t="shared" si="1"/>
        <v>0.70085402079353987</v>
      </c>
    </row>
    <row r="27" spans="1:26" ht="18" customHeight="1">
      <c r="A27" s="92"/>
      <c r="B27" s="92"/>
      <c r="C27" s="53" t="s">
        <v>9</v>
      </c>
      <c r="D27" s="53"/>
      <c r="E27" s="53"/>
      <c r="F27" s="54">
        <f>SUM(F9,F20:F26)</f>
        <v>748320</v>
      </c>
      <c r="G27" s="55">
        <f>F27/$F$27*100</f>
        <v>100</v>
      </c>
      <c r="H27" s="54">
        <f>SUM(H9,H20:H26)</f>
        <v>743692</v>
      </c>
      <c r="I27" s="55">
        <f t="shared" si="1"/>
        <v>0.62230062983061885</v>
      </c>
    </row>
    <row r="28" spans="1:26" ht="18" customHeight="1">
      <c r="A28" s="92"/>
      <c r="B28" s="92" t="s">
        <v>88</v>
      </c>
      <c r="C28" s="61" t="s">
        <v>10</v>
      </c>
      <c r="D28" s="53"/>
      <c r="E28" s="53"/>
      <c r="F28" s="54">
        <v>272721</v>
      </c>
      <c r="G28" s="55">
        <f>F28/$F$45*100</f>
        <v>36.444435535599744</v>
      </c>
      <c r="H28" s="54">
        <v>283950</v>
      </c>
      <c r="I28" s="55">
        <f>(F28/H28-1)*100</f>
        <v>-3.9545694664553599</v>
      </c>
    </row>
    <row r="29" spans="1:26" ht="18" customHeight="1">
      <c r="A29" s="92"/>
      <c r="B29" s="92"/>
      <c r="C29" s="63"/>
      <c r="D29" s="53" t="s">
        <v>11</v>
      </c>
      <c r="E29" s="53"/>
      <c r="F29" s="54">
        <v>151160</v>
      </c>
      <c r="G29" s="55">
        <f t="shared" ref="G29:G44" si="2">F29/$F$45*100</f>
        <v>20.199914475090871</v>
      </c>
      <c r="H29" s="54">
        <v>158688</v>
      </c>
      <c r="I29" s="55">
        <f t="shared" ref="I29:I45" si="3">(F29/H29-1)*100</f>
        <v>-4.7438999798346426</v>
      </c>
    </row>
    <row r="30" spans="1:26" ht="18" customHeight="1">
      <c r="A30" s="92"/>
      <c r="B30" s="92"/>
      <c r="C30" s="63"/>
      <c r="D30" s="53" t="s">
        <v>32</v>
      </c>
      <c r="E30" s="53"/>
      <c r="F30" s="54">
        <v>19966</v>
      </c>
      <c r="G30" s="55">
        <f t="shared" si="2"/>
        <v>2.6681098995082317</v>
      </c>
      <c r="H30" s="54">
        <v>19645</v>
      </c>
      <c r="I30" s="55">
        <f t="shared" si="3"/>
        <v>1.6340035632476546</v>
      </c>
    </row>
    <row r="31" spans="1:26" ht="18" customHeight="1">
      <c r="A31" s="92"/>
      <c r="B31" s="92"/>
      <c r="C31" s="62"/>
      <c r="D31" s="53" t="s">
        <v>12</v>
      </c>
      <c r="E31" s="53"/>
      <c r="F31" s="54">
        <v>101595</v>
      </c>
      <c r="G31" s="55">
        <f t="shared" si="2"/>
        <v>13.576411161000642</v>
      </c>
      <c r="H31" s="54">
        <v>105617</v>
      </c>
      <c r="I31" s="55">
        <f t="shared" si="3"/>
        <v>-3.8080990749595256</v>
      </c>
    </row>
    <row r="32" spans="1:26" ht="18" customHeight="1">
      <c r="A32" s="92"/>
      <c r="B32" s="92"/>
      <c r="C32" s="61" t="s">
        <v>13</v>
      </c>
      <c r="D32" s="53"/>
      <c r="E32" s="53"/>
      <c r="F32" s="54">
        <v>349796</v>
      </c>
      <c r="G32" s="55">
        <f t="shared" si="2"/>
        <v>46.744173615565529</v>
      </c>
      <c r="H32" s="54">
        <v>344239</v>
      </c>
      <c r="I32" s="55">
        <f t="shared" si="3"/>
        <v>1.6142854237898741</v>
      </c>
    </row>
    <row r="33" spans="1:9" ht="18" customHeight="1">
      <c r="A33" s="92"/>
      <c r="B33" s="92"/>
      <c r="C33" s="63"/>
      <c r="D33" s="53" t="s">
        <v>14</v>
      </c>
      <c r="E33" s="53"/>
      <c r="F33" s="54">
        <v>43113</v>
      </c>
      <c r="G33" s="55">
        <f t="shared" si="2"/>
        <v>5.7613053239255931</v>
      </c>
      <c r="H33" s="54">
        <v>39650</v>
      </c>
      <c r="I33" s="55">
        <f t="shared" si="3"/>
        <v>8.7339218158890333</v>
      </c>
    </row>
    <row r="34" spans="1:9" ht="18" customHeight="1">
      <c r="A34" s="92"/>
      <c r="B34" s="92"/>
      <c r="C34" s="63"/>
      <c r="D34" s="53" t="s">
        <v>33</v>
      </c>
      <c r="E34" s="53"/>
      <c r="F34" s="54">
        <v>9242</v>
      </c>
      <c r="G34" s="55">
        <f t="shared" si="2"/>
        <v>1.2350331409022877</v>
      </c>
      <c r="H34" s="54">
        <v>9475</v>
      </c>
      <c r="I34" s="55">
        <f t="shared" si="3"/>
        <v>-2.4591029023746658</v>
      </c>
    </row>
    <row r="35" spans="1:9" ht="18" customHeight="1">
      <c r="A35" s="92"/>
      <c r="B35" s="92"/>
      <c r="C35" s="63"/>
      <c r="D35" s="53" t="s">
        <v>34</v>
      </c>
      <c r="E35" s="53"/>
      <c r="F35" s="54">
        <v>219552</v>
      </c>
      <c r="G35" s="55">
        <f t="shared" si="2"/>
        <v>29.33932007697242</v>
      </c>
      <c r="H35" s="54">
        <v>213390</v>
      </c>
      <c r="I35" s="55">
        <f t="shared" si="3"/>
        <v>2.8876704625333982</v>
      </c>
    </row>
    <row r="36" spans="1:9" ht="18" customHeight="1">
      <c r="A36" s="92"/>
      <c r="B36" s="92"/>
      <c r="C36" s="63"/>
      <c r="D36" s="53" t="s">
        <v>35</v>
      </c>
      <c r="E36" s="53"/>
      <c r="F36" s="54">
        <v>7891</v>
      </c>
      <c r="G36" s="55">
        <f t="shared" si="2"/>
        <v>1.0544954030361342</v>
      </c>
      <c r="H36" s="54">
        <v>8707</v>
      </c>
      <c r="I36" s="55">
        <f t="shared" si="3"/>
        <v>-9.3717698403583345</v>
      </c>
    </row>
    <row r="37" spans="1:9" ht="18" customHeight="1">
      <c r="A37" s="92"/>
      <c r="B37" s="92"/>
      <c r="C37" s="63"/>
      <c r="D37" s="53" t="s">
        <v>15</v>
      </c>
      <c r="E37" s="53"/>
      <c r="F37" s="54">
        <v>10976</v>
      </c>
      <c r="G37" s="55">
        <f t="shared" si="2"/>
        <v>1.4667521915757966</v>
      </c>
      <c r="H37" s="54">
        <v>6600</v>
      </c>
      <c r="I37" s="55">
        <f t="shared" si="3"/>
        <v>66.303030303030312</v>
      </c>
    </row>
    <row r="38" spans="1:9" ht="18" customHeight="1">
      <c r="A38" s="92"/>
      <c r="B38" s="92"/>
      <c r="C38" s="62"/>
      <c r="D38" s="53" t="s">
        <v>36</v>
      </c>
      <c r="E38" s="53"/>
      <c r="F38" s="54">
        <v>59022</v>
      </c>
      <c r="G38" s="55">
        <f t="shared" si="2"/>
        <v>7.8872674791533033</v>
      </c>
      <c r="H38" s="54">
        <v>66268</v>
      </c>
      <c r="I38" s="55">
        <f t="shared" si="3"/>
        <v>-10.934387638075693</v>
      </c>
    </row>
    <row r="39" spans="1:9" ht="18" customHeight="1">
      <c r="A39" s="92"/>
      <c r="B39" s="92"/>
      <c r="C39" s="61" t="s">
        <v>16</v>
      </c>
      <c r="D39" s="53"/>
      <c r="E39" s="53"/>
      <c r="F39" s="54">
        <v>125803</v>
      </c>
      <c r="G39" s="55">
        <f t="shared" si="2"/>
        <v>16.811390848834723</v>
      </c>
      <c r="H39" s="54">
        <v>115503</v>
      </c>
      <c r="I39" s="55">
        <f t="shared" si="3"/>
        <v>8.917517293923094</v>
      </c>
    </row>
    <row r="40" spans="1:9" ht="18" customHeight="1">
      <c r="A40" s="92"/>
      <c r="B40" s="92"/>
      <c r="C40" s="63"/>
      <c r="D40" s="61" t="s">
        <v>17</v>
      </c>
      <c r="E40" s="53"/>
      <c r="F40" s="54">
        <v>117473</v>
      </c>
      <c r="G40" s="55">
        <f t="shared" si="2"/>
        <v>15.698230703442379</v>
      </c>
      <c r="H40" s="54">
        <v>111259</v>
      </c>
      <c r="I40" s="55">
        <f t="shared" si="3"/>
        <v>5.58516614386253</v>
      </c>
    </row>
    <row r="41" spans="1:9" ht="18" customHeight="1">
      <c r="A41" s="92"/>
      <c r="B41" s="92"/>
      <c r="C41" s="63"/>
      <c r="D41" s="63"/>
      <c r="E41" s="57" t="s">
        <v>91</v>
      </c>
      <c r="F41" s="54">
        <v>72380</v>
      </c>
      <c r="G41" s="55">
        <f t="shared" si="2"/>
        <v>9.672332691896516</v>
      </c>
      <c r="H41" s="54">
        <v>71143</v>
      </c>
      <c r="I41" s="58">
        <f t="shared" si="3"/>
        <v>1.7387515286113819</v>
      </c>
    </row>
    <row r="42" spans="1:9" ht="18" customHeight="1">
      <c r="A42" s="92"/>
      <c r="B42" s="92"/>
      <c r="C42" s="63"/>
      <c r="D42" s="62"/>
      <c r="E42" s="47" t="s">
        <v>37</v>
      </c>
      <c r="F42" s="54">
        <v>45093</v>
      </c>
      <c r="G42" s="55">
        <f t="shared" si="2"/>
        <v>6.0258980115458627</v>
      </c>
      <c r="H42" s="54">
        <v>40116</v>
      </c>
      <c r="I42" s="58">
        <f t="shared" si="3"/>
        <v>12.406521088842348</v>
      </c>
    </row>
    <row r="43" spans="1:9" ht="18" customHeight="1">
      <c r="A43" s="92"/>
      <c r="B43" s="92"/>
      <c r="C43" s="63"/>
      <c r="D43" s="53" t="s">
        <v>38</v>
      </c>
      <c r="E43" s="53"/>
      <c r="F43" s="54">
        <v>8330</v>
      </c>
      <c r="G43" s="55">
        <f t="shared" si="2"/>
        <v>1.1131601453923456</v>
      </c>
      <c r="H43" s="54">
        <v>4244</v>
      </c>
      <c r="I43" s="58">
        <f t="shared" si="3"/>
        <v>96.277097078228095</v>
      </c>
    </row>
    <row r="44" spans="1:9" ht="18" customHeight="1">
      <c r="A44" s="92"/>
      <c r="B44" s="92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2"/>
      <c r="B45" s="92"/>
      <c r="C45" s="47" t="s">
        <v>18</v>
      </c>
      <c r="D45" s="47"/>
      <c r="E45" s="47"/>
      <c r="F45" s="54">
        <f>SUM(F28,F32,F39)</f>
        <v>748320</v>
      </c>
      <c r="G45" s="55">
        <f>F45/$F$45*100</f>
        <v>100</v>
      </c>
      <c r="H45" s="54">
        <f>SUM(H28,H32,H39)</f>
        <v>743692</v>
      </c>
      <c r="I45" s="55">
        <f t="shared" si="3"/>
        <v>0.62230062983061885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11" activePane="bottomRight" state="frozen"/>
      <selection activeCell="H44" sqref="H44"/>
      <selection pane="topRight" activeCell="H44" sqref="H44"/>
      <selection pane="bottomLeft" activeCell="H44" sqref="H44"/>
      <selection pane="bottomRight" activeCell="J49" sqref="J4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98" t="s">
        <v>48</v>
      </c>
      <c r="B6" s="99"/>
      <c r="C6" s="99"/>
      <c r="D6" s="99"/>
      <c r="E6" s="99"/>
      <c r="F6" s="103" t="s">
        <v>251</v>
      </c>
      <c r="G6" s="104"/>
      <c r="H6" s="103" t="s">
        <v>252</v>
      </c>
      <c r="I6" s="104"/>
      <c r="J6" s="103" t="s">
        <v>253</v>
      </c>
      <c r="K6" s="104"/>
      <c r="L6" s="103" t="s">
        <v>254</v>
      </c>
      <c r="M6" s="104"/>
      <c r="N6" s="112"/>
      <c r="O6" s="112"/>
    </row>
    <row r="7" spans="1:25" ht="15.95" customHeight="1">
      <c r="A7" s="99"/>
      <c r="B7" s="99"/>
      <c r="C7" s="99"/>
      <c r="D7" s="99"/>
      <c r="E7" s="99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5" customHeight="1">
      <c r="A8" s="96" t="s">
        <v>82</v>
      </c>
      <c r="B8" s="61" t="s">
        <v>49</v>
      </c>
      <c r="C8" s="53"/>
      <c r="D8" s="53"/>
      <c r="E8" s="66" t="s">
        <v>40</v>
      </c>
      <c r="F8" s="54">
        <v>31582</v>
      </c>
      <c r="G8" s="54">
        <v>29900</v>
      </c>
      <c r="H8" s="54">
        <v>900</v>
      </c>
      <c r="I8" s="54">
        <v>898</v>
      </c>
      <c r="J8" s="54">
        <v>4857</v>
      </c>
      <c r="K8" s="54">
        <v>4410</v>
      </c>
      <c r="L8" s="54">
        <v>345</v>
      </c>
      <c r="M8" s="54">
        <v>351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96"/>
      <c r="B9" s="63"/>
      <c r="C9" s="53" t="s">
        <v>50</v>
      </c>
      <c r="D9" s="53"/>
      <c r="E9" s="66" t="s">
        <v>41</v>
      </c>
      <c r="F9" s="54">
        <v>31582</v>
      </c>
      <c r="G9" s="54">
        <v>29900</v>
      </c>
      <c r="H9" s="54">
        <v>900</v>
      </c>
      <c r="I9" s="54">
        <v>898</v>
      </c>
      <c r="J9" s="54">
        <v>4857</v>
      </c>
      <c r="K9" s="54">
        <v>4410</v>
      </c>
      <c r="L9" s="54">
        <v>345</v>
      </c>
      <c r="M9" s="54">
        <v>351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96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0</v>
      </c>
      <c r="I10" s="54">
        <v>0</v>
      </c>
      <c r="J10" s="67">
        <v>0</v>
      </c>
      <c r="K10" s="67">
        <v>0</v>
      </c>
      <c r="L10" s="54">
        <v>0</v>
      </c>
      <c r="M10" s="54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96"/>
      <c r="B11" s="61" t="s">
        <v>52</v>
      </c>
      <c r="C11" s="53"/>
      <c r="D11" s="53"/>
      <c r="E11" s="66" t="s">
        <v>43</v>
      </c>
      <c r="F11" s="54">
        <v>32571</v>
      </c>
      <c r="G11" s="54">
        <v>30459</v>
      </c>
      <c r="H11" s="54">
        <v>871</v>
      </c>
      <c r="I11" s="54">
        <v>827</v>
      </c>
      <c r="J11" s="54">
        <v>4851</v>
      </c>
      <c r="K11" s="54">
        <v>4404</v>
      </c>
      <c r="L11" s="54">
        <v>343</v>
      </c>
      <c r="M11" s="54">
        <v>338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96"/>
      <c r="B12" s="63"/>
      <c r="C12" s="53" t="s">
        <v>53</v>
      </c>
      <c r="D12" s="53"/>
      <c r="E12" s="66" t="s">
        <v>44</v>
      </c>
      <c r="F12" s="54">
        <v>32571</v>
      </c>
      <c r="G12" s="54">
        <v>30459</v>
      </c>
      <c r="H12" s="54">
        <v>871</v>
      </c>
      <c r="I12" s="54">
        <v>827</v>
      </c>
      <c r="J12" s="54">
        <v>4851</v>
      </c>
      <c r="K12" s="54">
        <v>4404</v>
      </c>
      <c r="L12" s="54">
        <v>343</v>
      </c>
      <c r="M12" s="54">
        <v>338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96"/>
      <c r="B13" s="62"/>
      <c r="C13" s="53" t="s">
        <v>54</v>
      </c>
      <c r="D13" s="53"/>
      <c r="E13" s="66" t="s">
        <v>45</v>
      </c>
      <c r="F13" s="54">
        <v>0</v>
      </c>
      <c r="G13" s="54">
        <v>0</v>
      </c>
      <c r="H13" s="67">
        <v>0</v>
      </c>
      <c r="I13" s="67"/>
      <c r="J13" s="67">
        <v>0</v>
      </c>
      <c r="K13" s="67">
        <v>0</v>
      </c>
      <c r="L13" s="54">
        <v>0</v>
      </c>
      <c r="M13" s="54">
        <v>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96"/>
      <c r="B14" s="53" t="s">
        <v>55</v>
      </c>
      <c r="C14" s="53"/>
      <c r="D14" s="53"/>
      <c r="E14" s="66" t="s">
        <v>96</v>
      </c>
      <c r="F14" s="54">
        <f t="shared" ref="F14:O14" si="0">F9-F12</f>
        <v>-989</v>
      </c>
      <c r="G14" s="54">
        <f t="shared" si="0"/>
        <v>-559</v>
      </c>
      <c r="H14" s="54">
        <f t="shared" si="0"/>
        <v>29</v>
      </c>
      <c r="I14" s="54">
        <f t="shared" si="0"/>
        <v>71</v>
      </c>
      <c r="J14" s="54">
        <f t="shared" si="0"/>
        <v>6</v>
      </c>
      <c r="K14" s="54">
        <f t="shared" si="0"/>
        <v>6</v>
      </c>
      <c r="L14" s="54">
        <f t="shared" si="0"/>
        <v>2</v>
      </c>
      <c r="M14" s="54">
        <f t="shared" si="0"/>
        <v>13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96"/>
      <c r="B15" s="53" t="s">
        <v>56</v>
      </c>
      <c r="C15" s="53"/>
      <c r="D15" s="53"/>
      <c r="E15" s="66" t="s">
        <v>97</v>
      </c>
      <c r="F15" s="54">
        <f t="shared" ref="F15:O15" si="1">F10-F13</f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96"/>
      <c r="B16" s="53" t="s">
        <v>57</v>
      </c>
      <c r="C16" s="53"/>
      <c r="D16" s="53"/>
      <c r="E16" s="66" t="s">
        <v>98</v>
      </c>
      <c r="F16" s="54">
        <f t="shared" ref="F16:O16" si="2">F8-F11</f>
        <v>-989</v>
      </c>
      <c r="G16" s="54">
        <f t="shared" si="2"/>
        <v>-559</v>
      </c>
      <c r="H16" s="54">
        <f t="shared" si="2"/>
        <v>29</v>
      </c>
      <c r="I16" s="54">
        <f t="shared" si="2"/>
        <v>71</v>
      </c>
      <c r="J16" s="54">
        <f t="shared" si="2"/>
        <v>6</v>
      </c>
      <c r="K16" s="54">
        <f t="shared" si="2"/>
        <v>6</v>
      </c>
      <c r="L16" s="54">
        <f t="shared" si="2"/>
        <v>2</v>
      </c>
      <c r="M16" s="54">
        <f t="shared" si="2"/>
        <v>13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96"/>
      <c r="B17" s="53" t="s">
        <v>58</v>
      </c>
      <c r="C17" s="53"/>
      <c r="D17" s="53"/>
      <c r="E17" s="51"/>
      <c r="F17" s="54">
        <v>0</v>
      </c>
      <c r="G17" s="54">
        <v>0</v>
      </c>
      <c r="H17" s="67">
        <v>0</v>
      </c>
      <c r="I17" s="67">
        <v>0</v>
      </c>
      <c r="J17" s="54">
        <v>-210</v>
      </c>
      <c r="K17" s="54">
        <v>0</v>
      </c>
      <c r="L17" s="54">
        <v>-9</v>
      </c>
      <c r="M17" s="54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96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96" t="s">
        <v>83</v>
      </c>
      <c r="B19" s="61" t="s">
        <v>60</v>
      </c>
      <c r="C19" s="53"/>
      <c r="D19" s="53"/>
      <c r="E19" s="66"/>
      <c r="F19" s="54">
        <v>1598</v>
      </c>
      <c r="G19" s="54">
        <v>2415</v>
      </c>
      <c r="H19" s="54">
        <v>0</v>
      </c>
      <c r="I19" s="54">
        <v>0</v>
      </c>
      <c r="J19" s="54">
        <v>2126</v>
      </c>
      <c r="K19" s="54">
        <v>2114</v>
      </c>
      <c r="L19" s="54">
        <v>50</v>
      </c>
      <c r="M19" s="54">
        <v>185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96"/>
      <c r="B20" s="62"/>
      <c r="C20" s="53" t="s">
        <v>61</v>
      </c>
      <c r="D20" s="53"/>
      <c r="E20" s="66"/>
      <c r="F20" s="54">
        <v>945</v>
      </c>
      <c r="G20" s="54">
        <v>1740</v>
      </c>
      <c r="H20" s="54">
        <v>0</v>
      </c>
      <c r="I20" s="54">
        <v>0</v>
      </c>
      <c r="J20" s="54">
        <v>387</v>
      </c>
      <c r="K20" s="67">
        <v>371</v>
      </c>
      <c r="L20" s="54">
        <v>0</v>
      </c>
      <c r="M20" s="54">
        <v>0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96"/>
      <c r="B21" s="53" t="s">
        <v>62</v>
      </c>
      <c r="C21" s="53"/>
      <c r="D21" s="53"/>
      <c r="E21" s="66" t="s">
        <v>99</v>
      </c>
      <c r="F21" s="54">
        <v>1598</v>
      </c>
      <c r="G21" s="54">
        <v>2415</v>
      </c>
      <c r="H21" s="54">
        <v>0</v>
      </c>
      <c r="I21" s="54">
        <v>0</v>
      </c>
      <c r="J21" s="54">
        <v>2126</v>
      </c>
      <c r="K21" s="54">
        <v>2114</v>
      </c>
      <c r="L21" s="54">
        <v>50</v>
      </c>
      <c r="M21" s="54">
        <v>185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96"/>
      <c r="B22" s="61" t="s">
        <v>63</v>
      </c>
      <c r="C22" s="53"/>
      <c r="D22" s="53"/>
      <c r="E22" s="66" t="s">
        <v>100</v>
      </c>
      <c r="F22" s="54">
        <v>3264</v>
      </c>
      <c r="G22" s="54">
        <v>3490</v>
      </c>
      <c r="H22" s="54">
        <v>380</v>
      </c>
      <c r="I22" s="54">
        <v>124</v>
      </c>
      <c r="J22" s="54">
        <v>2131</v>
      </c>
      <c r="K22" s="54">
        <v>2122</v>
      </c>
      <c r="L22" s="54">
        <v>51</v>
      </c>
      <c r="M22" s="54">
        <v>187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96"/>
      <c r="B23" s="62" t="s">
        <v>64</v>
      </c>
      <c r="C23" s="53" t="s">
        <v>65</v>
      </c>
      <c r="D23" s="53"/>
      <c r="E23" s="66"/>
      <c r="F23" s="54">
        <v>1110</v>
      </c>
      <c r="G23" s="54">
        <v>1141</v>
      </c>
      <c r="H23" s="54">
        <v>64</v>
      </c>
      <c r="I23" s="54">
        <v>96</v>
      </c>
      <c r="J23" s="54">
        <v>511</v>
      </c>
      <c r="K23" s="54">
        <v>527</v>
      </c>
      <c r="L23" s="54">
        <v>2</v>
      </c>
      <c r="M23" s="54">
        <v>2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96"/>
      <c r="B24" s="53" t="s">
        <v>101</v>
      </c>
      <c r="C24" s="53"/>
      <c r="D24" s="53"/>
      <c r="E24" s="66" t="s">
        <v>102</v>
      </c>
      <c r="F24" s="54">
        <f t="shared" ref="F24:O24" si="3">F21-F22</f>
        <v>-1666</v>
      </c>
      <c r="G24" s="54">
        <f t="shared" si="3"/>
        <v>-1075</v>
      </c>
      <c r="H24" s="54">
        <f t="shared" si="3"/>
        <v>-380</v>
      </c>
      <c r="I24" s="54">
        <f t="shared" si="3"/>
        <v>-124</v>
      </c>
      <c r="J24" s="54">
        <f t="shared" si="3"/>
        <v>-5</v>
      </c>
      <c r="K24" s="54">
        <f t="shared" si="3"/>
        <v>-8</v>
      </c>
      <c r="L24" s="54">
        <f t="shared" si="3"/>
        <v>-1</v>
      </c>
      <c r="M24" s="54">
        <f t="shared" si="3"/>
        <v>-2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96"/>
      <c r="B25" s="61" t="s">
        <v>66</v>
      </c>
      <c r="C25" s="61"/>
      <c r="D25" s="61"/>
      <c r="E25" s="100" t="s">
        <v>103</v>
      </c>
      <c r="F25" s="105">
        <v>1666</v>
      </c>
      <c r="G25" s="105">
        <v>1075</v>
      </c>
      <c r="H25" s="105">
        <v>380</v>
      </c>
      <c r="I25" s="105">
        <v>124</v>
      </c>
      <c r="J25" s="105">
        <v>5</v>
      </c>
      <c r="K25" s="105">
        <v>8</v>
      </c>
      <c r="L25" s="105">
        <v>1</v>
      </c>
      <c r="M25" s="105">
        <v>2</v>
      </c>
      <c r="N25" s="105"/>
      <c r="O25" s="10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96"/>
      <c r="B26" s="80" t="s">
        <v>67</v>
      </c>
      <c r="C26" s="80"/>
      <c r="D26" s="80"/>
      <c r="E26" s="101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96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 t="shared" ref="G27:O27" si="4">G24+G25</f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99" t="s">
        <v>68</v>
      </c>
      <c r="B30" s="99"/>
      <c r="C30" s="99"/>
      <c r="D30" s="99"/>
      <c r="E30" s="99"/>
      <c r="F30" s="108" t="s">
        <v>255</v>
      </c>
      <c r="G30" s="109"/>
      <c r="H30" s="108" t="s">
        <v>256</v>
      </c>
      <c r="I30" s="109"/>
      <c r="J30" s="110" t="s">
        <v>257</v>
      </c>
      <c r="K30" s="111"/>
      <c r="L30" s="108" t="s">
        <v>258</v>
      </c>
      <c r="M30" s="109"/>
      <c r="N30" s="107"/>
      <c r="O30" s="107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99"/>
      <c r="B31" s="99"/>
      <c r="C31" s="99"/>
      <c r="D31" s="99"/>
      <c r="E31" s="99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96" t="s">
        <v>84</v>
      </c>
      <c r="B32" s="61" t="s">
        <v>49</v>
      </c>
      <c r="C32" s="53"/>
      <c r="D32" s="53"/>
      <c r="E32" s="66" t="s">
        <v>40</v>
      </c>
      <c r="F32" s="54">
        <v>395</v>
      </c>
      <c r="G32" s="54">
        <v>346</v>
      </c>
      <c r="H32" s="54">
        <v>8</v>
      </c>
      <c r="I32" s="54">
        <v>26</v>
      </c>
      <c r="J32" s="54">
        <v>35</v>
      </c>
      <c r="K32" s="54">
        <v>36</v>
      </c>
      <c r="L32" s="54">
        <v>4</v>
      </c>
      <c r="M32" s="54">
        <v>4</v>
      </c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2"/>
      <c r="B33" s="63"/>
      <c r="C33" s="61" t="s">
        <v>69</v>
      </c>
      <c r="D33" s="53"/>
      <c r="E33" s="66"/>
      <c r="F33" s="54">
        <v>395</v>
      </c>
      <c r="G33" s="54">
        <v>346</v>
      </c>
      <c r="H33" s="54">
        <v>8</v>
      </c>
      <c r="I33" s="54">
        <v>26</v>
      </c>
      <c r="J33" s="54">
        <v>30</v>
      </c>
      <c r="K33" s="54">
        <v>30</v>
      </c>
      <c r="L33" s="54">
        <v>0</v>
      </c>
      <c r="M33" s="54">
        <v>0</v>
      </c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2"/>
      <c r="B34" s="63"/>
      <c r="C34" s="62"/>
      <c r="D34" s="53" t="s">
        <v>70</v>
      </c>
      <c r="E34" s="66"/>
      <c r="F34" s="54">
        <v>395</v>
      </c>
      <c r="G34" s="54">
        <v>346</v>
      </c>
      <c r="H34" s="54">
        <v>8</v>
      </c>
      <c r="I34" s="73" t="s">
        <v>259</v>
      </c>
      <c r="J34" s="54">
        <v>30</v>
      </c>
      <c r="K34" s="54">
        <v>30</v>
      </c>
      <c r="L34" s="54">
        <v>0</v>
      </c>
      <c r="M34" s="54">
        <v>0</v>
      </c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2"/>
      <c r="B35" s="62"/>
      <c r="C35" s="53" t="s">
        <v>71</v>
      </c>
      <c r="D35" s="53"/>
      <c r="E35" s="66"/>
      <c r="F35" s="54"/>
      <c r="G35" s="54">
        <v>0</v>
      </c>
      <c r="H35" s="54">
        <v>0</v>
      </c>
      <c r="I35" s="73" t="s">
        <v>259</v>
      </c>
      <c r="J35" s="68">
        <v>5</v>
      </c>
      <c r="K35" s="68">
        <v>6</v>
      </c>
      <c r="L35" s="54">
        <v>4</v>
      </c>
      <c r="M35" s="54">
        <v>4</v>
      </c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2"/>
      <c r="B36" s="61" t="s">
        <v>52</v>
      </c>
      <c r="C36" s="53"/>
      <c r="D36" s="53"/>
      <c r="E36" s="66" t="s">
        <v>41</v>
      </c>
      <c r="F36" s="54">
        <v>318</v>
      </c>
      <c r="G36" s="54">
        <v>295</v>
      </c>
      <c r="H36" s="54">
        <v>8</v>
      </c>
      <c r="I36" s="54">
        <v>26</v>
      </c>
      <c r="J36" s="54">
        <v>13</v>
      </c>
      <c r="K36" s="54">
        <v>15</v>
      </c>
      <c r="L36" s="54">
        <v>4</v>
      </c>
      <c r="M36" s="54">
        <v>4</v>
      </c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2"/>
      <c r="B37" s="63"/>
      <c r="C37" s="53" t="s">
        <v>72</v>
      </c>
      <c r="D37" s="53"/>
      <c r="E37" s="66"/>
      <c r="F37" s="54">
        <v>300</v>
      </c>
      <c r="G37" s="54">
        <v>284</v>
      </c>
      <c r="H37" s="54">
        <v>8</v>
      </c>
      <c r="I37" s="54">
        <v>10</v>
      </c>
      <c r="J37" s="54">
        <v>11</v>
      </c>
      <c r="K37" s="54">
        <v>15</v>
      </c>
      <c r="L37" s="54">
        <v>0</v>
      </c>
      <c r="M37" s="54">
        <v>0</v>
      </c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2"/>
      <c r="B38" s="62"/>
      <c r="C38" s="53" t="s">
        <v>73</v>
      </c>
      <c r="D38" s="53"/>
      <c r="E38" s="66"/>
      <c r="F38" s="54">
        <v>18</v>
      </c>
      <c r="G38" s="54">
        <v>11</v>
      </c>
      <c r="H38" s="54">
        <v>0</v>
      </c>
      <c r="I38" s="54">
        <v>16</v>
      </c>
      <c r="J38" s="54">
        <v>2</v>
      </c>
      <c r="K38" s="68">
        <v>0</v>
      </c>
      <c r="L38" s="54">
        <v>4</v>
      </c>
      <c r="M38" s="54">
        <v>4</v>
      </c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2"/>
      <c r="B39" s="47" t="s">
        <v>74</v>
      </c>
      <c r="C39" s="47"/>
      <c r="D39" s="47"/>
      <c r="E39" s="66" t="s">
        <v>107</v>
      </c>
      <c r="F39" s="54">
        <f>F32-F36</f>
        <v>77</v>
      </c>
      <c r="G39" s="54">
        <f t="shared" ref="G39:O39" si="5">G32-G36</f>
        <v>51</v>
      </c>
      <c r="H39" s="54">
        <f t="shared" si="5"/>
        <v>0</v>
      </c>
      <c r="I39" s="54">
        <f t="shared" si="5"/>
        <v>0</v>
      </c>
      <c r="J39" s="54">
        <f t="shared" si="5"/>
        <v>22</v>
      </c>
      <c r="K39" s="54">
        <f t="shared" si="5"/>
        <v>21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96" t="s">
        <v>85</v>
      </c>
      <c r="B40" s="61" t="s">
        <v>75</v>
      </c>
      <c r="C40" s="53"/>
      <c r="D40" s="53"/>
      <c r="E40" s="66" t="s">
        <v>43</v>
      </c>
      <c r="F40" s="54">
        <v>191</v>
      </c>
      <c r="G40" s="54">
        <v>25</v>
      </c>
      <c r="H40" s="54">
        <v>0</v>
      </c>
      <c r="I40" s="54">
        <v>0</v>
      </c>
      <c r="J40" s="54">
        <v>0</v>
      </c>
      <c r="K40" s="54">
        <v>0</v>
      </c>
      <c r="L40" s="54">
        <v>29</v>
      </c>
      <c r="M40" s="54">
        <v>29</v>
      </c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97"/>
      <c r="B41" s="62"/>
      <c r="C41" s="53" t="s">
        <v>76</v>
      </c>
      <c r="D41" s="53"/>
      <c r="E41" s="66"/>
      <c r="F41" s="68">
        <v>182</v>
      </c>
      <c r="G41" s="68">
        <v>0</v>
      </c>
      <c r="H41" s="68">
        <v>0</v>
      </c>
      <c r="I41" s="68">
        <v>0</v>
      </c>
      <c r="J41" s="54">
        <v>0</v>
      </c>
      <c r="K41" s="54">
        <v>0</v>
      </c>
      <c r="L41" s="54">
        <v>0</v>
      </c>
      <c r="M41" s="54">
        <v>0</v>
      </c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97"/>
      <c r="B42" s="61" t="s">
        <v>63</v>
      </c>
      <c r="C42" s="53"/>
      <c r="D42" s="53"/>
      <c r="E42" s="66" t="s">
        <v>44</v>
      </c>
      <c r="F42" s="54">
        <v>268</v>
      </c>
      <c r="G42" s="54">
        <v>77</v>
      </c>
      <c r="H42" s="54">
        <v>0</v>
      </c>
      <c r="I42" s="54">
        <v>0</v>
      </c>
      <c r="J42" s="54">
        <v>22</v>
      </c>
      <c r="K42" s="54">
        <v>21</v>
      </c>
      <c r="L42" s="54">
        <v>29</v>
      </c>
      <c r="M42" s="54">
        <v>29</v>
      </c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97"/>
      <c r="B43" s="62"/>
      <c r="C43" s="53" t="s">
        <v>77</v>
      </c>
      <c r="D43" s="53"/>
      <c r="E43" s="66"/>
      <c r="F43" s="54">
        <v>86</v>
      </c>
      <c r="G43" s="54">
        <v>77</v>
      </c>
      <c r="H43" s="54">
        <v>0</v>
      </c>
      <c r="I43" s="54">
        <v>0</v>
      </c>
      <c r="J43" s="68">
        <v>0</v>
      </c>
      <c r="K43" s="68">
        <v>0</v>
      </c>
      <c r="L43" s="54">
        <v>29</v>
      </c>
      <c r="M43" s="54">
        <v>29</v>
      </c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97"/>
      <c r="B44" s="53" t="s">
        <v>74</v>
      </c>
      <c r="C44" s="53"/>
      <c r="D44" s="53"/>
      <c r="E44" s="66" t="s">
        <v>108</v>
      </c>
      <c r="F44" s="68">
        <f>F40-F42</f>
        <v>-77</v>
      </c>
      <c r="G44" s="68">
        <f t="shared" ref="G44:O44" si="6">G40-G42</f>
        <v>-52</v>
      </c>
      <c r="H44" s="68">
        <f t="shared" si="6"/>
        <v>0</v>
      </c>
      <c r="I44" s="68">
        <f t="shared" si="6"/>
        <v>0</v>
      </c>
      <c r="J44" s="68">
        <f t="shared" si="6"/>
        <v>-22</v>
      </c>
      <c r="K44" s="68">
        <f t="shared" si="6"/>
        <v>-21</v>
      </c>
      <c r="L44" s="68">
        <f t="shared" si="6"/>
        <v>0</v>
      </c>
      <c r="M44" s="68">
        <f t="shared" si="6"/>
        <v>0</v>
      </c>
      <c r="N44" s="68">
        <f t="shared" si="6"/>
        <v>0</v>
      </c>
      <c r="O44" s="68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96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f t="shared" ref="G45:O45" si="7">G39+G44</f>
        <v>-1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97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>
        <v>0</v>
      </c>
      <c r="M46" s="54">
        <v>0</v>
      </c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97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97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H44" sqref="H44"/>
      <selection pane="topRight" activeCell="H44" sqref="H44"/>
      <selection pane="bottomLeft" activeCell="H44" sqref="H44"/>
      <selection pane="bottomRight" activeCell="H22" sqref="H2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260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2" t="s">
        <v>87</v>
      </c>
      <c r="B9" s="92" t="s">
        <v>89</v>
      </c>
      <c r="C9" s="61" t="s">
        <v>3</v>
      </c>
      <c r="D9" s="53"/>
      <c r="E9" s="53"/>
      <c r="F9" s="54">
        <v>182116</v>
      </c>
      <c r="G9" s="55">
        <f>F9/$F$27*100</f>
        <v>22.347002132656645</v>
      </c>
      <c r="H9" s="54">
        <v>172606</v>
      </c>
      <c r="I9" s="55">
        <f t="shared" ref="I9:I45" si="0">(F9/H9-1)*100</f>
        <v>5.509657833447279</v>
      </c>
    </row>
    <row r="10" spans="1:9" ht="18" customHeight="1">
      <c r="A10" s="92"/>
      <c r="B10" s="92"/>
      <c r="C10" s="63"/>
      <c r="D10" s="61" t="s">
        <v>22</v>
      </c>
      <c r="E10" s="53"/>
      <c r="F10" s="54">
        <v>38083</v>
      </c>
      <c r="G10" s="55">
        <f t="shared" ref="G10:G27" si="1">F10/$F$27*100</f>
        <v>4.6730703629442933</v>
      </c>
      <c r="H10" s="54">
        <v>37701</v>
      </c>
      <c r="I10" s="55">
        <f t="shared" si="0"/>
        <v>1.0132357231903644</v>
      </c>
    </row>
    <row r="11" spans="1:9" ht="18" customHeight="1">
      <c r="A11" s="92"/>
      <c r="B11" s="92"/>
      <c r="C11" s="63"/>
      <c r="D11" s="63"/>
      <c r="E11" s="47" t="s">
        <v>23</v>
      </c>
      <c r="F11" s="54">
        <v>33058</v>
      </c>
      <c r="G11" s="55">
        <f t="shared" si="1"/>
        <v>4.0564650909385405</v>
      </c>
      <c r="H11" s="54">
        <v>32921</v>
      </c>
      <c r="I11" s="55">
        <f t="shared" si="0"/>
        <v>0.41614774763829576</v>
      </c>
    </row>
    <row r="12" spans="1:9" ht="18" customHeight="1">
      <c r="A12" s="92"/>
      <c r="B12" s="92"/>
      <c r="C12" s="63"/>
      <c r="D12" s="63"/>
      <c r="E12" s="47" t="s">
        <v>24</v>
      </c>
      <c r="F12" s="54">
        <v>1435</v>
      </c>
      <c r="G12" s="55">
        <f t="shared" si="1"/>
        <v>0.17608528663248854</v>
      </c>
      <c r="H12" s="54">
        <v>1585</v>
      </c>
      <c r="I12" s="55">
        <f t="shared" si="0"/>
        <v>-9.4637223974763369</v>
      </c>
    </row>
    <row r="13" spans="1:9" ht="18" customHeight="1">
      <c r="A13" s="92"/>
      <c r="B13" s="92"/>
      <c r="C13" s="63"/>
      <c r="D13" s="62"/>
      <c r="E13" s="47" t="s">
        <v>25</v>
      </c>
      <c r="F13" s="54">
        <v>137</v>
      </c>
      <c r="G13" s="55">
        <f t="shared" si="1"/>
        <v>1.6810929803937932E-2</v>
      </c>
      <c r="H13" s="54">
        <v>182</v>
      </c>
      <c r="I13" s="55">
        <f t="shared" si="0"/>
        <v>-24.725274725274726</v>
      </c>
    </row>
    <row r="14" spans="1:9" ht="18" customHeight="1">
      <c r="A14" s="92"/>
      <c r="B14" s="92"/>
      <c r="C14" s="63"/>
      <c r="D14" s="61" t="s">
        <v>26</v>
      </c>
      <c r="E14" s="53"/>
      <c r="F14" s="54">
        <v>28440</v>
      </c>
      <c r="G14" s="55">
        <f t="shared" si="1"/>
        <v>3.4898017782773336</v>
      </c>
      <c r="H14" s="54">
        <v>23657</v>
      </c>
      <c r="I14" s="55">
        <f t="shared" si="0"/>
        <v>20.218117259162184</v>
      </c>
    </row>
    <row r="15" spans="1:9" ht="18" customHeight="1">
      <c r="A15" s="92"/>
      <c r="B15" s="92"/>
      <c r="C15" s="63"/>
      <c r="D15" s="63"/>
      <c r="E15" s="47" t="s">
        <v>27</v>
      </c>
      <c r="F15" s="54">
        <v>1032</v>
      </c>
      <c r="G15" s="55">
        <f t="shared" si="1"/>
        <v>0.12663415735521127</v>
      </c>
      <c r="H15" s="54">
        <v>961</v>
      </c>
      <c r="I15" s="55">
        <f t="shared" si="0"/>
        <v>7.3881373569198772</v>
      </c>
    </row>
    <row r="16" spans="1:9" ht="18" customHeight="1">
      <c r="A16" s="92"/>
      <c r="B16" s="92"/>
      <c r="C16" s="63"/>
      <c r="D16" s="62"/>
      <c r="E16" s="47" t="s">
        <v>28</v>
      </c>
      <c r="F16" s="54">
        <v>27407</v>
      </c>
      <c r="G16" s="55">
        <f t="shared" si="1"/>
        <v>3.3630449134053055</v>
      </c>
      <c r="H16" s="54">
        <v>22696</v>
      </c>
      <c r="I16" s="55">
        <f t="shared" si="0"/>
        <v>20.756961579132891</v>
      </c>
    </row>
    <row r="17" spans="1:9" ht="18" customHeight="1">
      <c r="A17" s="92"/>
      <c r="B17" s="92"/>
      <c r="C17" s="63"/>
      <c r="D17" s="93" t="s">
        <v>29</v>
      </c>
      <c r="E17" s="94"/>
      <c r="F17" s="54">
        <v>31475</v>
      </c>
      <c r="G17" s="55">
        <f t="shared" si="1"/>
        <v>3.862219091817126</v>
      </c>
      <c r="H17" s="54">
        <v>30289</v>
      </c>
      <c r="I17" s="55">
        <f t="shared" si="0"/>
        <v>3.9156129287860386</v>
      </c>
    </row>
    <row r="18" spans="1:9" ht="18" customHeight="1">
      <c r="A18" s="92"/>
      <c r="B18" s="92"/>
      <c r="C18" s="63"/>
      <c r="D18" s="93" t="s">
        <v>93</v>
      </c>
      <c r="E18" s="95"/>
      <c r="F18" s="54">
        <v>1904</v>
      </c>
      <c r="G18" s="55">
        <f t="shared" si="1"/>
        <v>0.23363511201969209</v>
      </c>
      <c r="H18" s="54">
        <v>2045</v>
      </c>
      <c r="I18" s="55">
        <f t="shared" si="0"/>
        <v>-6.8948655256723672</v>
      </c>
    </row>
    <row r="19" spans="1:9" ht="18" customHeight="1">
      <c r="A19" s="92"/>
      <c r="B19" s="92"/>
      <c r="C19" s="62"/>
      <c r="D19" s="93" t="s">
        <v>94</v>
      </c>
      <c r="E19" s="95"/>
      <c r="F19" s="54">
        <v>548</v>
      </c>
      <c r="G19" s="55">
        <f t="shared" si="1"/>
        <v>6.7243719215751729E-2</v>
      </c>
      <c r="H19" s="54">
        <v>925</v>
      </c>
      <c r="I19" s="55">
        <f t="shared" si="0"/>
        <v>-40.756756756756751</v>
      </c>
    </row>
    <row r="20" spans="1:9" ht="18" customHeight="1">
      <c r="A20" s="92"/>
      <c r="B20" s="92"/>
      <c r="C20" s="53" t="s">
        <v>4</v>
      </c>
      <c r="D20" s="53"/>
      <c r="E20" s="53"/>
      <c r="F20" s="54">
        <v>23270</v>
      </c>
      <c r="G20" s="55">
        <f t="shared" si="1"/>
        <v>2.8554039163331066</v>
      </c>
      <c r="H20" s="54">
        <v>21322</v>
      </c>
      <c r="I20" s="55">
        <f t="shared" si="0"/>
        <v>9.1361035550135981</v>
      </c>
    </row>
    <row r="21" spans="1:9" ht="18" customHeight="1">
      <c r="A21" s="92"/>
      <c r="B21" s="92"/>
      <c r="C21" s="53" t="s">
        <v>5</v>
      </c>
      <c r="D21" s="53"/>
      <c r="E21" s="53"/>
      <c r="F21" s="54">
        <v>238788</v>
      </c>
      <c r="G21" s="55">
        <f t="shared" si="1"/>
        <v>29.301082525713362</v>
      </c>
      <c r="H21" s="54">
        <v>223763</v>
      </c>
      <c r="I21" s="55">
        <f t="shared" si="0"/>
        <v>6.7146936714291394</v>
      </c>
    </row>
    <row r="22" spans="1:9" ht="18" customHeight="1">
      <c r="A22" s="92"/>
      <c r="B22" s="92"/>
      <c r="C22" s="53" t="s">
        <v>30</v>
      </c>
      <c r="D22" s="53"/>
      <c r="E22" s="53"/>
      <c r="F22" s="54">
        <v>12040</v>
      </c>
      <c r="G22" s="55">
        <f t="shared" si="1"/>
        <v>1.4773985024774647</v>
      </c>
      <c r="H22" s="54">
        <v>11879</v>
      </c>
      <c r="I22" s="55">
        <f t="shared" si="0"/>
        <v>1.3553329404832004</v>
      </c>
    </row>
    <row r="23" spans="1:9" ht="18" customHeight="1">
      <c r="A23" s="92"/>
      <c r="B23" s="92"/>
      <c r="C23" s="53" t="s">
        <v>6</v>
      </c>
      <c r="D23" s="53"/>
      <c r="E23" s="53"/>
      <c r="F23" s="54">
        <v>171840</v>
      </c>
      <c r="G23" s="55">
        <f t="shared" si="1"/>
        <v>21.086059689844479</v>
      </c>
      <c r="H23" s="54">
        <v>162621</v>
      </c>
      <c r="I23" s="55">
        <f t="shared" si="0"/>
        <v>5.669009537513614</v>
      </c>
    </row>
    <row r="24" spans="1:9" ht="18" customHeight="1">
      <c r="A24" s="92"/>
      <c r="B24" s="92"/>
      <c r="C24" s="53" t="s">
        <v>31</v>
      </c>
      <c r="D24" s="53"/>
      <c r="E24" s="53"/>
      <c r="F24" s="54">
        <v>1219</v>
      </c>
      <c r="G24" s="55">
        <f t="shared" si="1"/>
        <v>0.14958046300000244</v>
      </c>
      <c r="H24" s="54">
        <v>942</v>
      </c>
      <c r="I24" s="55">
        <f t="shared" si="0"/>
        <v>29.405520169851386</v>
      </c>
    </row>
    <row r="25" spans="1:9" ht="18" customHeight="1">
      <c r="A25" s="92"/>
      <c r="B25" s="92"/>
      <c r="C25" s="53" t="s">
        <v>7</v>
      </c>
      <c r="D25" s="53"/>
      <c r="E25" s="53"/>
      <c r="F25" s="54">
        <v>72737</v>
      </c>
      <c r="G25" s="55">
        <f t="shared" si="1"/>
        <v>8.9253766507228693</v>
      </c>
      <c r="H25" s="54">
        <v>63418</v>
      </c>
      <c r="I25" s="55">
        <f t="shared" si="0"/>
        <v>14.694566211485704</v>
      </c>
    </row>
    <row r="26" spans="1:9" ht="18" customHeight="1">
      <c r="A26" s="92"/>
      <c r="B26" s="92"/>
      <c r="C26" s="53" t="s">
        <v>8</v>
      </c>
      <c r="D26" s="53"/>
      <c r="E26" s="53"/>
      <c r="F26" s="54">
        <v>112936</v>
      </c>
      <c r="G26" s="55">
        <f t="shared" si="1"/>
        <v>13.858096119252073</v>
      </c>
      <c r="H26" s="54">
        <v>109147</v>
      </c>
      <c r="I26" s="55">
        <f t="shared" si="0"/>
        <v>3.471465088367065</v>
      </c>
    </row>
    <row r="27" spans="1:9" ht="18" customHeight="1">
      <c r="A27" s="92"/>
      <c r="B27" s="92"/>
      <c r="C27" s="53" t="s">
        <v>9</v>
      </c>
      <c r="D27" s="53"/>
      <c r="E27" s="53"/>
      <c r="F27" s="54">
        <f>SUM(F9,F20:F26)</f>
        <v>814946</v>
      </c>
      <c r="G27" s="55">
        <f t="shared" si="1"/>
        <v>100</v>
      </c>
      <c r="H27" s="54">
        <f>SUM(H9,H20:H26)</f>
        <v>765698</v>
      </c>
      <c r="I27" s="55">
        <f t="shared" si="0"/>
        <v>6.4317785863356125</v>
      </c>
    </row>
    <row r="28" spans="1:9" ht="18" customHeight="1">
      <c r="A28" s="92"/>
      <c r="B28" s="92" t="s">
        <v>88</v>
      </c>
      <c r="C28" s="61" t="s">
        <v>10</v>
      </c>
      <c r="D28" s="53"/>
      <c r="E28" s="53"/>
      <c r="F28" s="54">
        <v>288024</v>
      </c>
      <c r="G28" s="55">
        <f t="shared" ref="G28:G45" si="2">F28/$F$45*100</f>
        <v>36.935387693077118</v>
      </c>
      <c r="H28" s="54">
        <v>289849</v>
      </c>
      <c r="I28" s="55">
        <f t="shared" si="0"/>
        <v>-0.62963819092010098</v>
      </c>
    </row>
    <row r="29" spans="1:9" ht="18" customHeight="1">
      <c r="A29" s="92"/>
      <c r="B29" s="92"/>
      <c r="C29" s="63"/>
      <c r="D29" s="53" t="s">
        <v>11</v>
      </c>
      <c r="E29" s="53"/>
      <c r="F29" s="54">
        <v>157208</v>
      </c>
      <c r="G29" s="55">
        <f t="shared" si="2"/>
        <v>20.159911772814997</v>
      </c>
      <c r="H29" s="54">
        <v>158788</v>
      </c>
      <c r="I29" s="55">
        <f t="shared" si="0"/>
        <v>-0.99503740836839327</v>
      </c>
    </row>
    <row r="30" spans="1:9" ht="18" customHeight="1">
      <c r="A30" s="92"/>
      <c r="B30" s="92"/>
      <c r="C30" s="63"/>
      <c r="D30" s="53" t="s">
        <v>32</v>
      </c>
      <c r="E30" s="53"/>
      <c r="F30" s="54">
        <v>18843</v>
      </c>
      <c r="G30" s="55">
        <f t="shared" si="2"/>
        <v>2.4163733241002556</v>
      </c>
      <c r="H30" s="54">
        <v>18843</v>
      </c>
      <c r="I30" s="55">
        <f t="shared" si="0"/>
        <v>0</v>
      </c>
    </row>
    <row r="31" spans="1:9" ht="18" customHeight="1">
      <c r="A31" s="92"/>
      <c r="B31" s="92"/>
      <c r="C31" s="62"/>
      <c r="D31" s="53" t="s">
        <v>12</v>
      </c>
      <c r="E31" s="53"/>
      <c r="F31" s="54">
        <v>111973</v>
      </c>
      <c r="G31" s="55">
        <f t="shared" si="2"/>
        <v>14.359102596161859</v>
      </c>
      <c r="H31" s="54">
        <v>112218</v>
      </c>
      <c r="I31" s="55">
        <f t="shared" si="0"/>
        <v>-0.21832504589281987</v>
      </c>
    </row>
    <row r="32" spans="1:9" ht="18" customHeight="1">
      <c r="A32" s="92"/>
      <c r="B32" s="92"/>
      <c r="C32" s="61" t="s">
        <v>13</v>
      </c>
      <c r="D32" s="53"/>
      <c r="E32" s="53"/>
      <c r="F32" s="54">
        <v>336619</v>
      </c>
      <c r="G32" s="55">
        <f t="shared" si="2"/>
        <v>43.167073819736984</v>
      </c>
      <c r="H32" s="54">
        <v>305951</v>
      </c>
      <c r="I32" s="55">
        <f t="shared" si="0"/>
        <v>10.023827344901637</v>
      </c>
    </row>
    <row r="33" spans="1:9" ht="18" customHeight="1">
      <c r="A33" s="92"/>
      <c r="B33" s="92"/>
      <c r="C33" s="63"/>
      <c r="D33" s="53" t="s">
        <v>14</v>
      </c>
      <c r="E33" s="53"/>
      <c r="F33" s="54">
        <v>36536</v>
      </c>
      <c r="G33" s="55">
        <f t="shared" si="2"/>
        <v>4.685273882573207</v>
      </c>
      <c r="H33" s="54">
        <v>29776</v>
      </c>
      <c r="I33" s="55">
        <f t="shared" si="0"/>
        <v>22.702847931219772</v>
      </c>
    </row>
    <row r="34" spans="1:9" ht="18" customHeight="1">
      <c r="A34" s="92"/>
      <c r="B34" s="92"/>
      <c r="C34" s="63"/>
      <c r="D34" s="53" t="s">
        <v>33</v>
      </c>
      <c r="E34" s="53"/>
      <c r="F34" s="54">
        <v>16884</v>
      </c>
      <c r="G34" s="55">
        <f t="shared" si="2"/>
        <v>2.1651566737838306</v>
      </c>
      <c r="H34" s="54">
        <v>13929</v>
      </c>
      <c r="I34" s="55">
        <f t="shared" si="0"/>
        <v>21.214731854404477</v>
      </c>
    </row>
    <row r="35" spans="1:9" ht="18" customHeight="1">
      <c r="A35" s="92"/>
      <c r="B35" s="92"/>
      <c r="C35" s="63"/>
      <c r="D35" s="53" t="s">
        <v>34</v>
      </c>
      <c r="E35" s="53"/>
      <c r="F35" s="54">
        <v>185618</v>
      </c>
      <c r="G35" s="55">
        <f t="shared" si="2"/>
        <v>23.803130269746926</v>
      </c>
      <c r="H35" s="54">
        <v>172750</v>
      </c>
      <c r="I35" s="55">
        <f t="shared" si="0"/>
        <v>7.448914616497837</v>
      </c>
    </row>
    <row r="36" spans="1:9" ht="18" customHeight="1">
      <c r="A36" s="92"/>
      <c r="B36" s="92"/>
      <c r="C36" s="63"/>
      <c r="D36" s="53" t="s">
        <v>35</v>
      </c>
      <c r="E36" s="53"/>
      <c r="F36" s="54">
        <v>7853</v>
      </c>
      <c r="G36" s="55">
        <f t="shared" si="2"/>
        <v>1.0070466334532351</v>
      </c>
      <c r="H36" s="54">
        <v>8024</v>
      </c>
      <c r="I36" s="55">
        <f t="shared" si="0"/>
        <v>-2.1311066799601153</v>
      </c>
    </row>
    <row r="37" spans="1:9" ht="18" customHeight="1">
      <c r="A37" s="92"/>
      <c r="B37" s="92"/>
      <c r="C37" s="63"/>
      <c r="D37" s="53" t="s">
        <v>15</v>
      </c>
      <c r="E37" s="53"/>
      <c r="F37" s="54">
        <v>30389</v>
      </c>
      <c r="G37" s="55">
        <f t="shared" si="2"/>
        <v>3.8969998909983907</v>
      </c>
      <c r="H37" s="54">
        <v>13327</v>
      </c>
      <c r="I37" s="55">
        <f t="shared" si="0"/>
        <v>128.0258122608239</v>
      </c>
    </row>
    <row r="38" spans="1:9" ht="18" customHeight="1">
      <c r="A38" s="92"/>
      <c r="B38" s="92"/>
      <c r="C38" s="62"/>
      <c r="D38" s="53" t="s">
        <v>36</v>
      </c>
      <c r="E38" s="53"/>
      <c r="F38" s="54">
        <v>59339</v>
      </c>
      <c r="G38" s="55">
        <f t="shared" si="2"/>
        <v>7.6094664691813971</v>
      </c>
      <c r="H38" s="54">
        <v>68145</v>
      </c>
      <c r="I38" s="55">
        <f t="shared" si="0"/>
        <v>-12.92244478685156</v>
      </c>
    </row>
    <row r="39" spans="1:9" ht="18" customHeight="1">
      <c r="A39" s="92"/>
      <c r="B39" s="92"/>
      <c r="C39" s="61" t="s">
        <v>16</v>
      </c>
      <c r="D39" s="53"/>
      <c r="E39" s="53"/>
      <c r="F39" s="54">
        <v>155162</v>
      </c>
      <c r="G39" s="55">
        <f t="shared" si="2"/>
        <v>19.897538487185898</v>
      </c>
      <c r="H39" s="54">
        <v>137545</v>
      </c>
      <c r="I39" s="55">
        <f t="shared" si="0"/>
        <v>12.808171871024033</v>
      </c>
    </row>
    <row r="40" spans="1:9" ht="18" customHeight="1">
      <c r="A40" s="92"/>
      <c r="B40" s="92"/>
      <c r="C40" s="63"/>
      <c r="D40" s="61" t="s">
        <v>17</v>
      </c>
      <c r="E40" s="53"/>
      <c r="F40" s="54">
        <v>153706</v>
      </c>
      <c r="G40" s="55">
        <f t="shared" si="2"/>
        <v>19.71082514218298</v>
      </c>
      <c r="H40" s="54">
        <v>137279</v>
      </c>
      <c r="I40" s="55">
        <f t="shared" si="0"/>
        <v>11.96614194450718</v>
      </c>
    </row>
    <row r="41" spans="1:9" ht="18" customHeight="1">
      <c r="A41" s="92"/>
      <c r="B41" s="92"/>
      <c r="C41" s="63"/>
      <c r="D41" s="63"/>
      <c r="E41" s="57" t="s">
        <v>91</v>
      </c>
      <c r="F41" s="54">
        <v>107628</v>
      </c>
      <c r="G41" s="55">
        <f t="shared" si="2"/>
        <v>13.801912016465657</v>
      </c>
      <c r="H41" s="54">
        <v>98211</v>
      </c>
      <c r="I41" s="58">
        <f t="shared" si="0"/>
        <v>9.5885389620307357</v>
      </c>
    </row>
    <row r="42" spans="1:9" ht="18" customHeight="1">
      <c r="A42" s="92"/>
      <c r="B42" s="92"/>
      <c r="C42" s="63"/>
      <c r="D42" s="62"/>
      <c r="E42" s="47" t="s">
        <v>37</v>
      </c>
      <c r="F42" s="54">
        <v>46078</v>
      </c>
      <c r="G42" s="55">
        <f t="shared" si="2"/>
        <v>5.9089131257173264</v>
      </c>
      <c r="H42" s="54">
        <v>39068</v>
      </c>
      <c r="I42" s="58">
        <f t="shared" si="0"/>
        <v>17.943073615234972</v>
      </c>
    </row>
    <row r="43" spans="1:9" ht="18" customHeight="1">
      <c r="A43" s="92"/>
      <c r="B43" s="92"/>
      <c r="C43" s="63"/>
      <c r="D43" s="53" t="s">
        <v>38</v>
      </c>
      <c r="E43" s="53"/>
      <c r="F43" s="54">
        <v>1456</v>
      </c>
      <c r="G43" s="55">
        <f t="shared" si="2"/>
        <v>0.18671334500291739</v>
      </c>
      <c r="H43" s="54">
        <v>266</v>
      </c>
      <c r="I43" s="58">
        <f t="shared" si="0"/>
        <v>447.36842105263162</v>
      </c>
    </row>
    <row r="44" spans="1:9" ht="18" customHeight="1">
      <c r="A44" s="92"/>
      <c r="B44" s="92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2"/>
      <c r="B45" s="92"/>
      <c r="C45" s="47" t="s">
        <v>18</v>
      </c>
      <c r="D45" s="47"/>
      <c r="E45" s="47"/>
      <c r="F45" s="54">
        <f>SUM(F28,F32,F39)</f>
        <v>779805</v>
      </c>
      <c r="G45" s="55">
        <f t="shared" si="2"/>
        <v>100</v>
      </c>
      <c r="H45" s="54">
        <f>SUM(H28,H32,H39)</f>
        <v>733345</v>
      </c>
      <c r="I45" s="55">
        <f t="shared" si="0"/>
        <v>6.3353537557357065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H44" sqref="H44"/>
      <selection pane="topRight" activeCell="H44" sqref="H44"/>
      <selection pane="bottomLeft" activeCell="H44" sqref="H44"/>
      <selection pane="bottomRight" activeCell="G12" sqref="G1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260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2" t="s">
        <v>115</v>
      </c>
      <c r="B7" s="61" t="s">
        <v>116</v>
      </c>
      <c r="C7" s="53"/>
      <c r="D7" s="66" t="s">
        <v>117</v>
      </c>
      <c r="E7" s="70">
        <v>692129</v>
      </c>
      <c r="F7" s="36">
        <v>664102</v>
      </c>
      <c r="G7" s="36">
        <v>665827</v>
      </c>
      <c r="H7" s="36">
        <v>765698</v>
      </c>
      <c r="I7" s="36">
        <v>814946</v>
      </c>
    </row>
    <row r="8" spans="1:9" ht="27" customHeight="1">
      <c r="A8" s="92"/>
      <c r="B8" s="80"/>
      <c r="C8" s="53" t="s">
        <v>118</v>
      </c>
      <c r="D8" s="66" t="s">
        <v>41</v>
      </c>
      <c r="E8" s="71">
        <v>412693</v>
      </c>
      <c r="F8" s="71">
        <v>410362</v>
      </c>
      <c r="G8" s="71">
        <v>447868</v>
      </c>
      <c r="H8" s="71">
        <v>418784</v>
      </c>
      <c r="I8" s="72">
        <v>445227</v>
      </c>
    </row>
    <row r="9" spans="1:9" ht="27" customHeight="1">
      <c r="A9" s="92"/>
      <c r="B9" s="53" t="s">
        <v>119</v>
      </c>
      <c r="C9" s="53"/>
      <c r="D9" s="66"/>
      <c r="E9" s="71">
        <v>670924</v>
      </c>
      <c r="F9" s="71">
        <v>645938</v>
      </c>
      <c r="G9" s="71">
        <v>645964</v>
      </c>
      <c r="H9" s="71">
        <v>733345</v>
      </c>
      <c r="I9" s="73">
        <v>779805</v>
      </c>
    </row>
    <row r="10" spans="1:9" ht="27" customHeight="1">
      <c r="A10" s="92"/>
      <c r="B10" s="53" t="s">
        <v>120</v>
      </c>
      <c r="C10" s="53"/>
      <c r="D10" s="66"/>
      <c r="E10" s="71">
        <v>21205</v>
      </c>
      <c r="F10" s="71">
        <v>18164</v>
      </c>
      <c r="G10" s="71">
        <v>19863</v>
      </c>
      <c r="H10" s="71">
        <v>32353</v>
      </c>
      <c r="I10" s="73">
        <v>35141</v>
      </c>
    </row>
    <row r="11" spans="1:9" ht="27" customHeight="1">
      <c r="A11" s="92"/>
      <c r="B11" s="53" t="s">
        <v>121</v>
      </c>
      <c r="C11" s="53"/>
      <c r="D11" s="66"/>
      <c r="E11" s="71">
        <v>18869</v>
      </c>
      <c r="F11" s="71">
        <v>15513</v>
      </c>
      <c r="G11" s="71">
        <v>17442</v>
      </c>
      <c r="H11" s="71">
        <v>22751</v>
      </c>
      <c r="I11" s="73">
        <v>27171</v>
      </c>
    </row>
    <row r="12" spans="1:9" ht="27" customHeight="1">
      <c r="A12" s="92"/>
      <c r="B12" s="53" t="s">
        <v>122</v>
      </c>
      <c r="C12" s="53"/>
      <c r="D12" s="66"/>
      <c r="E12" s="71">
        <v>2336</v>
      </c>
      <c r="F12" s="71">
        <v>2651</v>
      </c>
      <c r="G12" s="71">
        <v>2421</v>
      </c>
      <c r="H12" s="71">
        <v>9602</v>
      </c>
      <c r="I12" s="73">
        <v>7970</v>
      </c>
    </row>
    <row r="13" spans="1:9" ht="27" customHeight="1">
      <c r="A13" s="92"/>
      <c r="B13" s="53" t="s">
        <v>123</v>
      </c>
      <c r="C13" s="53"/>
      <c r="D13" s="66"/>
      <c r="E13" s="71">
        <v>-61</v>
      </c>
      <c r="F13" s="71">
        <v>315</v>
      </c>
      <c r="G13" s="71">
        <v>-229</v>
      </c>
      <c r="H13" s="71">
        <v>7180</v>
      </c>
      <c r="I13" s="73">
        <v>-1632</v>
      </c>
    </row>
    <row r="14" spans="1:9" ht="27" customHeight="1">
      <c r="A14" s="92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0</v>
      </c>
      <c r="I14" s="73">
        <v>0</v>
      </c>
    </row>
    <row r="15" spans="1:9" ht="27" customHeight="1">
      <c r="A15" s="92"/>
      <c r="B15" s="53" t="s">
        <v>125</v>
      </c>
      <c r="C15" s="53"/>
      <c r="D15" s="66"/>
      <c r="E15" s="71">
        <v>-54</v>
      </c>
      <c r="F15" s="71">
        <v>318</v>
      </c>
      <c r="G15" s="71">
        <v>-341</v>
      </c>
      <c r="H15" s="71">
        <v>4384</v>
      </c>
      <c r="I15" s="73">
        <v>-4354</v>
      </c>
    </row>
    <row r="16" spans="1:9" ht="27" customHeight="1">
      <c r="A16" s="92"/>
      <c r="B16" s="53" t="s">
        <v>126</v>
      </c>
      <c r="C16" s="53"/>
      <c r="D16" s="66" t="s">
        <v>42</v>
      </c>
      <c r="E16" s="71">
        <v>92301</v>
      </c>
      <c r="F16" s="71">
        <v>87499</v>
      </c>
      <c r="G16" s="71">
        <v>91163</v>
      </c>
      <c r="H16" s="71">
        <v>97294</v>
      </c>
      <c r="I16" s="73">
        <v>122289</v>
      </c>
    </row>
    <row r="17" spans="1:9" ht="27" customHeight="1">
      <c r="A17" s="92"/>
      <c r="B17" s="53" t="s">
        <v>127</v>
      </c>
      <c r="C17" s="53"/>
      <c r="D17" s="66" t="s">
        <v>43</v>
      </c>
      <c r="E17" s="71">
        <v>29077</v>
      </c>
      <c r="F17" s="71">
        <v>65918</v>
      </c>
      <c r="G17" s="71">
        <v>58939</v>
      </c>
      <c r="H17" s="71">
        <v>71729</v>
      </c>
      <c r="I17" s="73">
        <v>81285</v>
      </c>
    </row>
    <row r="18" spans="1:9" ht="27" customHeight="1">
      <c r="A18" s="92"/>
      <c r="B18" s="53" t="s">
        <v>128</v>
      </c>
      <c r="C18" s="53"/>
      <c r="D18" s="66" t="s">
        <v>44</v>
      </c>
      <c r="E18" s="71">
        <v>1152368</v>
      </c>
      <c r="F18" s="71">
        <v>1108385</v>
      </c>
      <c r="G18" s="71">
        <v>1060327</v>
      </c>
      <c r="H18" s="71">
        <v>1018010</v>
      </c>
      <c r="I18" s="73">
        <v>983616</v>
      </c>
    </row>
    <row r="19" spans="1:9" ht="27" customHeight="1">
      <c r="A19" s="92"/>
      <c r="B19" s="53" t="s">
        <v>129</v>
      </c>
      <c r="C19" s="53"/>
      <c r="D19" s="66" t="s">
        <v>130</v>
      </c>
      <c r="E19" s="71">
        <f>E17+E18-E16</f>
        <v>1089144</v>
      </c>
      <c r="F19" s="71">
        <f>F17+F18-F16</f>
        <v>1086804</v>
      </c>
      <c r="G19" s="71">
        <f>G17+G18-G16</f>
        <v>1028103</v>
      </c>
      <c r="H19" s="71">
        <f>H17+H18-H16</f>
        <v>992445</v>
      </c>
      <c r="I19" s="71">
        <f>I17+I18-I16</f>
        <v>942612</v>
      </c>
    </row>
    <row r="20" spans="1:9" ht="27" customHeight="1">
      <c r="A20" s="92"/>
      <c r="B20" s="53" t="s">
        <v>131</v>
      </c>
      <c r="C20" s="53"/>
      <c r="D20" s="66" t="s">
        <v>132</v>
      </c>
      <c r="E20" s="74">
        <f>E18/E8</f>
        <v>2.7923129299503504</v>
      </c>
      <c r="F20" s="74">
        <f>F18/F8</f>
        <v>2.7009932693572991</v>
      </c>
      <c r="G20" s="74">
        <f>G18/G8</f>
        <v>2.3674989059276395</v>
      </c>
      <c r="H20" s="74">
        <f>H18/H8</f>
        <v>2.4308712844807823</v>
      </c>
      <c r="I20" s="74">
        <f>I18/I8</f>
        <v>2.2092460699822789</v>
      </c>
    </row>
    <row r="21" spans="1:9" ht="27" customHeight="1">
      <c r="A21" s="92"/>
      <c r="B21" s="53" t="s">
        <v>133</v>
      </c>
      <c r="C21" s="53"/>
      <c r="D21" s="66" t="s">
        <v>134</v>
      </c>
      <c r="E21" s="74">
        <f>E19/E8</f>
        <v>2.6391143053068502</v>
      </c>
      <c r="F21" s="74">
        <f>F19/F8</f>
        <v>2.6484031172476983</v>
      </c>
      <c r="G21" s="74">
        <f>G19/G8</f>
        <v>2.2955491350129948</v>
      </c>
      <c r="H21" s="74">
        <f>H19/H8</f>
        <v>2.3698254947657982</v>
      </c>
      <c r="I21" s="74">
        <f>I19/I8</f>
        <v>2.1171492294941681</v>
      </c>
    </row>
    <row r="22" spans="1:9" ht="27" customHeight="1">
      <c r="A22" s="92"/>
      <c r="B22" s="53" t="s">
        <v>135</v>
      </c>
      <c r="C22" s="53"/>
      <c r="D22" s="66" t="s">
        <v>136</v>
      </c>
      <c r="E22" s="71">
        <f>E18/E24*1000000</f>
        <v>880836.83351614536</v>
      </c>
      <c r="F22" s="71">
        <f>F18/F24*1000000</f>
        <v>847217.49798397115</v>
      </c>
      <c r="G22" s="71">
        <f>G18/G24*1000000</f>
        <v>810483.35008580063</v>
      </c>
      <c r="H22" s="71">
        <f>H18/H24*1000000</f>
        <v>822312.72778969677</v>
      </c>
      <c r="I22" s="71">
        <f>I18/I24*1000000</f>
        <v>794530.46242923976</v>
      </c>
    </row>
    <row r="23" spans="1:9" ht="27" customHeight="1">
      <c r="A23" s="92"/>
      <c r="B23" s="53" t="s">
        <v>137</v>
      </c>
      <c r="C23" s="53"/>
      <c r="D23" s="66" t="s">
        <v>138</v>
      </c>
      <c r="E23" s="71">
        <f>E19/E24*1000000</f>
        <v>832510.23301853973</v>
      </c>
      <c r="F23" s="71">
        <f>F19/F24*1000000</f>
        <v>830721.60456788191</v>
      </c>
      <c r="G23" s="71">
        <f>G19/G24*1000000</f>
        <v>785852.25470374885</v>
      </c>
      <c r="H23" s="71">
        <f>H19/H24*1000000</f>
        <v>801662.21857471496</v>
      </c>
      <c r="I23" s="71">
        <f>I19/I24*1000000</f>
        <v>761408.87119704287</v>
      </c>
    </row>
    <row r="24" spans="1:9" ht="27" customHeight="1">
      <c r="A24" s="92"/>
      <c r="B24" s="75" t="s">
        <v>139</v>
      </c>
      <c r="C24" s="76"/>
      <c r="D24" s="66" t="s">
        <v>140</v>
      </c>
      <c r="E24" s="71">
        <v>1308265</v>
      </c>
      <c r="F24" s="71">
        <v>1308265</v>
      </c>
      <c r="G24" s="71">
        <v>1308265</v>
      </c>
      <c r="H24" s="73">
        <v>1237984</v>
      </c>
      <c r="I24" s="73">
        <v>1237984</v>
      </c>
    </row>
    <row r="25" spans="1:9" ht="27" customHeight="1">
      <c r="A25" s="92"/>
      <c r="B25" s="47" t="s">
        <v>141</v>
      </c>
      <c r="C25" s="47"/>
      <c r="D25" s="47"/>
      <c r="E25" s="71">
        <v>385727</v>
      </c>
      <c r="F25" s="71">
        <v>382995</v>
      </c>
      <c r="G25" s="71">
        <v>380443</v>
      </c>
      <c r="H25" s="71">
        <v>384568</v>
      </c>
      <c r="I25" s="54">
        <v>396535</v>
      </c>
    </row>
    <row r="26" spans="1:9" ht="27" customHeight="1">
      <c r="A26" s="92"/>
      <c r="B26" s="47" t="s">
        <v>142</v>
      </c>
      <c r="C26" s="47"/>
      <c r="D26" s="47"/>
      <c r="E26" s="77">
        <v>0.34599999999999997</v>
      </c>
      <c r="F26" s="77">
        <v>0.34799999999999998</v>
      </c>
      <c r="G26" s="77">
        <v>0.35299999999999998</v>
      </c>
      <c r="H26" s="77">
        <v>0.35399999999999998</v>
      </c>
      <c r="I26" s="78">
        <v>0.34200000000000003</v>
      </c>
    </row>
    <row r="27" spans="1:9" ht="27" customHeight="1">
      <c r="A27" s="92"/>
      <c r="B27" s="47" t="s">
        <v>143</v>
      </c>
      <c r="C27" s="47"/>
      <c r="D27" s="47"/>
      <c r="E27" s="58">
        <v>0.6</v>
      </c>
      <c r="F27" s="58">
        <v>0.6</v>
      </c>
      <c r="G27" s="58">
        <v>0.6</v>
      </c>
      <c r="H27" s="58">
        <v>2.5</v>
      </c>
      <c r="I27" s="55">
        <v>2</v>
      </c>
    </row>
    <row r="28" spans="1:9" ht="27" customHeight="1">
      <c r="A28" s="92"/>
      <c r="B28" s="47" t="s">
        <v>144</v>
      </c>
      <c r="C28" s="47"/>
      <c r="D28" s="47"/>
      <c r="E28" s="58">
        <v>96.3</v>
      </c>
      <c r="F28" s="58">
        <v>96.9</v>
      </c>
      <c r="G28" s="58">
        <v>96</v>
      </c>
      <c r="H28" s="58">
        <v>95.8</v>
      </c>
      <c r="I28" s="55">
        <v>88.9</v>
      </c>
    </row>
    <row r="29" spans="1:9" ht="27" customHeight="1">
      <c r="A29" s="92"/>
      <c r="B29" s="47" t="s">
        <v>145</v>
      </c>
      <c r="C29" s="47"/>
      <c r="D29" s="47"/>
      <c r="E29" s="58">
        <v>39.6</v>
      </c>
      <c r="F29" s="58">
        <v>38.799999999999997</v>
      </c>
      <c r="G29" s="58">
        <v>38.700000000000003</v>
      </c>
      <c r="H29" s="58">
        <v>38.299999999999997</v>
      </c>
      <c r="I29" s="55">
        <v>37.700000000000003</v>
      </c>
    </row>
    <row r="30" spans="1:9" ht="27" customHeight="1">
      <c r="A30" s="92"/>
      <c r="B30" s="92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2"/>
      <c r="B31" s="92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2"/>
      <c r="B32" s="92"/>
      <c r="C32" s="47" t="s">
        <v>149</v>
      </c>
      <c r="D32" s="47"/>
      <c r="E32" s="58">
        <v>13.4</v>
      </c>
      <c r="F32" s="58">
        <v>13.1</v>
      </c>
      <c r="G32" s="58">
        <v>13</v>
      </c>
      <c r="H32" s="58">
        <v>12.3</v>
      </c>
      <c r="I32" s="55">
        <v>12.5</v>
      </c>
    </row>
    <row r="33" spans="1:9" ht="27" customHeight="1">
      <c r="A33" s="92"/>
      <c r="B33" s="92"/>
      <c r="C33" s="47" t="s">
        <v>150</v>
      </c>
      <c r="D33" s="47"/>
      <c r="E33" s="58">
        <v>127.3</v>
      </c>
      <c r="F33" s="58">
        <v>118.1</v>
      </c>
      <c r="G33" s="58">
        <v>109.9</v>
      </c>
      <c r="H33" s="58">
        <v>95.8</v>
      </c>
      <c r="I33" s="79">
        <v>82.1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H44" sqref="H44"/>
      <selection pane="topRight" activeCell="H44" sqref="H44"/>
      <selection pane="bottomLeft" activeCell="H44" sqref="H44"/>
      <selection pane="bottomRight" activeCell="K38" sqref="K3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260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98" t="s">
        <v>48</v>
      </c>
      <c r="B6" s="99"/>
      <c r="C6" s="99"/>
      <c r="D6" s="99"/>
      <c r="E6" s="99"/>
      <c r="F6" s="103" t="s">
        <v>261</v>
      </c>
      <c r="G6" s="104"/>
      <c r="H6" s="103" t="s">
        <v>262</v>
      </c>
      <c r="I6" s="104"/>
      <c r="J6" s="103" t="s">
        <v>253</v>
      </c>
      <c r="K6" s="104"/>
      <c r="L6" s="103" t="s">
        <v>254</v>
      </c>
      <c r="M6" s="104"/>
      <c r="N6" s="112"/>
      <c r="O6" s="112"/>
    </row>
    <row r="7" spans="1:25" ht="15.95" customHeight="1">
      <c r="A7" s="99"/>
      <c r="B7" s="99"/>
      <c r="C7" s="99"/>
      <c r="D7" s="99"/>
      <c r="E7" s="99"/>
      <c r="F7" s="51" t="s">
        <v>243</v>
      </c>
      <c r="G7" s="51" t="s">
        <v>247</v>
      </c>
      <c r="H7" s="51" t="s">
        <v>243</v>
      </c>
      <c r="I7" s="81" t="s">
        <v>246</v>
      </c>
      <c r="J7" s="51" t="s">
        <v>243</v>
      </c>
      <c r="K7" s="81" t="s">
        <v>246</v>
      </c>
      <c r="L7" s="51" t="s">
        <v>243</v>
      </c>
      <c r="M7" s="81" t="s">
        <v>246</v>
      </c>
      <c r="N7" s="51" t="s">
        <v>243</v>
      </c>
      <c r="O7" s="81" t="s">
        <v>246</v>
      </c>
    </row>
    <row r="8" spans="1:25" ht="15.95" customHeight="1">
      <c r="A8" s="96" t="s">
        <v>82</v>
      </c>
      <c r="B8" s="61" t="s">
        <v>49</v>
      </c>
      <c r="C8" s="53"/>
      <c r="D8" s="53"/>
      <c r="E8" s="66" t="s">
        <v>40</v>
      </c>
      <c r="F8" s="54">
        <v>31219</v>
      </c>
      <c r="G8" s="54">
        <v>30163</v>
      </c>
      <c r="H8" s="54">
        <v>837</v>
      </c>
      <c r="I8" s="54">
        <v>860</v>
      </c>
      <c r="J8" s="54">
        <v>4689</v>
      </c>
      <c r="K8" s="54">
        <v>4632</v>
      </c>
      <c r="L8" s="54">
        <v>374</v>
      </c>
      <c r="M8" s="54">
        <v>334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96"/>
      <c r="B9" s="63"/>
      <c r="C9" s="53" t="s">
        <v>50</v>
      </c>
      <c r="D9" s="53"/>
      <c r="E9" s="66" t="s">
        <v>41</v>
      </c>
      <c r="F9" s="54">
        <v>31219</v>
      </c>
      <c r="G9" s="54">
        <v>29778</v>
      </c>
      <c r="H9" s="54">
        <v>837</v>
      </c>
      <c r="I9" s="54">
        <v>860</v>
      </c>
      <c r="J9" s="54">
        <v>4627</v>
      </c>
      <c r="K9" s="54">
        <v>4632</v>
      </c>
      <c r="L9" s="54">
        <v>374</v>
      </c>
      <c r="M9" s="54">
        <v>333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96"/>
      <c r="B10" s="62"/>
      <c r="C10" s="53" t="s">
        <v>51</v>
      </c>
      <c r="D10" s="53"/>
      <c r="E10" s="66" t="s">
        <v>42</v>
      </c>
      <c r="F10" s="54">
        <v>0</v>
      </c>
      <c r="G10" s="54">
        <v>385</v>
      </c>
      <c r="H10" s="54">
        <v>0</v>
      </c>
      <c r="I10" s="54">
        <v>0</v>
      </c>
      <c r="J10" s="67">
        <v>62</v>
      </c>
      <c r="K10" s="67">
        <v>0</v>
      </c>
      <c r="L10" s="54">
        <v>0</v>
      </c>
      <c r="M10" s="54">
        <v>1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96"/>
      <c r="B11" s="61" t="s">
        <v>52</v>
      </c>
      <c r="C11" s="53"/>
      <c r="D11" s="53"/>
      <c r="E11" s="66" t="s">
        <v>43</v>
      </c>
      <c r="F11" s="54">
        <v>29327</v>
      </c>
      <c r="G11" s="54">
        <v>29076</v>
      </c>
      <c r="H11" s="54">
        <v>695</v>
      </c>
      <c r="I11" s="54">
        <v>650</v>
      </c>
      <c r="J11" s="54">
        <v>4757</v>
      </c>
      <c r="K11" s="54">
        <v>4726</v>
      </c>
      <c r="L11" s="54">
        <v>381</v>
      </c>
      <c r="M11" s="54">
        <v>357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96"/>
      <c r="B12" s="63"/>
      <c r="C12" s="53" t="s">
        <v>53</v>
      </c>
      <c r="D12" s="53"/>
      <c r="E12" s="66" t="s">
        <v>44</v>
      </c>
      <c r="F12" s="54">
        <v>29327</v>
      </c>
      <c r="G12" s="54">
        <v>28691</v>
      </c>
      <c r="H12" s="54">
        <v>695</v>
      </c>
      <c r="I12" s="54">
        <v>650</v>
      </c>
      <c r="J12" s="54">
        <v>4757</v>
      </c>
      <c r="K12" s="54">
        <v>4600</v>
      </c>
      <c r="L12" s="54">
        <v>381</v>
      </c>
      <c r="M12" s="54">
        <v>334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96"/>
      <c r="B13" s="62"/>
      <c r="C13" s="53" t="s">
        <v>54</v>
      </c>
      <c r="D13" s="53"/>
      <c r="E13" s="66" t="s">
        <v>45</v>
      </c>
      <c r="F13" s="54">
        <v>0</v>
      </c>
      <c r="G13" s="54">
        <v>385</v>
      </c>
      <c r="H13" s="67">
        <v>0</v>
      </c>
      <c r="I13" s="67">
        <v>0</v>
      </c>
      <c r="J13" s="67">
        <v>0</v>
      </c>
      <c r="K13" s="67">
        <v>126</v>
      </c>
      <c r="L13" s="54">
        <v>0</v>
      </c>
      <c r="M13" s="54">
        <v>23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96"/>
      <c r="B14" s="53" t="s">
        <v>55</v>
      </c>
      <c r="C14" s="53"/>
      <c r="D14" s="53"/>
      <c r="E14" s="66" t="s">
        <v>152</v>
      </c>
      <c r="F14" s="54">
        <v>1892</v>
      </c>
      <c r="G14" s="54">
        <f t="shared" ref="G14:O15" si="0">G9-G12</f>
        <v>1087</v>
      </c>
      <c r="H14" s="54">
        <f t="shared" si="0"/>
        <v>142</v>
      </c>
      <c r="I14" s="54">
        <f t="shared" si="0"/>
        <v>210</v>
      </c>
      <c r="J14" s="54">
        <f t="shared" si="0"/>
        <v>-130</v>
      </c>
      <c r="K14" s="54">
        <f t="shared" si="0"/>
        <v>32</v>
      </c>
      <c r="L14" s="54">
        <f t="shared" si="0"/>
        <v>-7</v>
      </c>
      <c r="M14" s="54">
        <f t="shared" si="0"/>
        <v>-1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96"/>
      <c r="B15" s="53" t="s">
        <v>56</v>
      </c>
      <c r="C15" s="53"/>
      <c r="D15" s="53"/>
      <c r="E15" s="66" t="s">
        <v>153</v>
      </c>
      <c r="F15" s="54">
        <v>0</v>
      </c>
      <c r="G15" s="54">
        <f t="shared" si="0"/>
        <v>0</v>
      </c>
      <c r="H15" s="54">
        <f t="shared" si="0"/>
        <v>0</v>
      </c>
      <c r="I15" s="54">
        <f t="shared" si="0"/>
        <v>0</v>
      </c>
      <c r="J15" s="54">
        <f t="shared" si="0"/>
        <v>62</v>
      </c>
      <c r="K15" s="54">
        <f t="shared" si="0"/>
        <v>-126</v>
      </c>
      <c r="L15" s="54">
        <f t="shared" si="0"/>
        <v>0</v>
      </c>
      <c r="M15" s="54">
        <f t="shared" si="0"/>
        <v>-22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96"/>
      <c r="B16" s="53" t="s">
        <v>57</v>
      </c>
      <c r="C16" s="53"/>
      <c r="D16" s="53"/>
      <c r="E16" s="66" t="s">
        <v>154</v>
      </c>
      <c r="F16" s="54">
        <f t="shared" ref="F16:O16" si="1">F8-F11</f>
        <v>1892</v>
      </c>
      <c r="G16" s="54">
        <f t="shared" si="1"/>
        <v>1087</v>
      </c>
      <c r="H16" s="54">
        <f t="shared" si="1"/>
        <v>142</v>
      </c>
      <c r="I16" s="54">
        <f t="shared" si="1"/>
        <v>210</v>
      </c>
      <c r="J16" s="54">
        <f t="shared" si="1"/>
        <v>-68</v>
      </c>
      <c r="K16" s="54">
        <f t="shared" si="1"/>
        <v>-94</v>
      </c>
      <c r="L16" s="54">
        <f t="shared" si="1"/>
        <v>-7</v>
      </c>
      <c r="M16" s="54">
        <f t="shared" si="1"/>
        <v>-23</v>
      </c>
      <c r="N16" s="54">
        <f t="shared" si="1"/>
        <v>0</v>
      </c>
      <c r="O16" s="54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96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0</v>
      </c>
      <c r="I17" s="67">
        <v>0</v>
      </c>
      <c r="J17" s="54">
        <v>-205</v>
      </c>
      <c r="K17" s="54">
        <v>0</v>
      </c>
      <c r="L17" s="54">
        <v>-7</v>
      </c>
      <c r="M17" s="54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96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96" t="s">
        <v>83</v>
      </c>
      <c r="B19" s="61" t="s">
        <v>60</v>
      </c>
      <c r="C19" s="53"/>
      <c r="D19" s="53"/>
      <c r="E19" s="66"/>
      <c r="F19" s="54">
        <v>1645</v>
      </c>
      <c r="G19" s="54">
        <v>1906</v>
      </c>
      <c r="H19" s="54">
        <v>0</v>
      </c>
      <c r="I19" s="54">
        <v>0</v>
      </c>
      <c r="J19" s="54">
        <v>1531</v>
      </c>
      <c r="K19" s="54">
        <v>1962</v>
      </c>
      <c r="L19" s="54">
        <v>151</v>
      </c>
      <c r="M19" s="54">
        <v>63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96"/>
      <c r="B20" s="62"/>
      <c r="C20" s="53" t="s">
        <v>61</v>
      </c>
      <c r="D20" s="53"/>
      <c r="E20" s="66"/>
      <c r="F20" s="54">
        <v>895</v>
      </c>
      <c r="G20" s="54">
        <v>965</v>
      </c>
      <c r="H20" s="54">
        <v>0</v>
      </c>
      <c r="I20" s="54">
        <v>0</v>
      </c>
      <c r="J20" s="54">
        <v>191</v>
      </c>
      <c r="K20" s="67">
        <v>310</v>
      </c>
      <c r="L20" s="54">
        <v>0</v>
      </c>
      <c r="M20" s="54">
        <v>0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96"/>
      <c r="B21" s="80" t="s">
        <v>62</v>
      </c>
      <c r="C21" s="53"/>
      <c r="D21" s="53"/>
      <c r="E21" s="66" t="s">
        <v>155</v>
      </c>
      <c r="F21" s="54">
        <v>1645</v>
      </c>
      <c r="G21" s="54">
        <v>1906</v>
      </c>
      <c r="H21" s="54">
        <v>0</v>
      </c>
      <c r="I21" s="54">
        <v>0</v>
      </c>
      <c r="J21" s="54">
        <v>1531</v>
      </c>
      <c r="K21" s="54">
        <v>1962</v>
      </c>
      <c r="L21" s="54">
        <v>151</v>
      </c>
      <c r="M21" s="54">
        <v>63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96"/>
      <c r="B22" s="61" t="s">
        <v>63</v>
      </c>
      <c r="C22" s="53"/>
      <c r="D22" s="53"/>
      <c r="E22" s="66" t="s">
        <v>156</v>
      </c>
      <c r="F22" s="54">
        <v>2713</v>
      </c>
      <c r="G22" s="54">
        <v>3310</v>
      </c>
      <c r="H22" s="54">
        <v>109</v>
      </c>
      <c r="I22" s="54">
        <v>112</v>
      </c>
      <c r="J22" s="54">
        <v>1447</v>
      </c>
      <c r="K22" s="54">
        <v>2035</v>
      </c>
      <c r="L22" s="54">
        <v>101</v>
      </c>
      <c r="M22" s="54">
        <v>32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96"/>
      <c r="B23" s="62" t="s">
        <v>64</v>
      </c>
      <c r="C23" s="53" t="s">
        <v>65</v>
      </c>
      <c r="D23" s="53"/>
      <c r="E23" s="66"/>
      <c r="F23" s="54">
        <v>1130</v>
      </c>
      <c r="G23" s="54">
        <v>1091</v>
      </c>
      <c r="H23" s="54">
        <v>102</v>
      </c>
      <c r="I23" s="54">
        <v>100</v>
      </c>
      <c r="J23" s="54">
        <v>522</v>
      </c>
      <c r="K23" s="54">
        <v>514</v>
      </c>
      <c r="L23" s="54">
        <v>1</v>
      </c>
      <c r="M23" s="54">
        <v>0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96"/>
      <c r="B24" s="53" t="s">
        <v>157</v>
      </c>
      <c r="C24" s="53"/>
      <c r="D24" s="53"/>
      <c r="E24" s="66" t="s">
        <v>158</v>
      </c>
      <c r="F24" s="54">
        <f t="shared" ref="F24:O24" si="2">F21-F22</f>
        <v>-1068</v>
      </c>
      <c r="G24" s="54">
        <f t="shared" si="2"/>
        <v>-1404</v>
      </c>
      <c r="H24" s="54">
        <f t="shared" si="2"/>
        <v>-109</v>
      </c>
      <c r="I24" s="54">
        <f t="shared" si="2"/>
        <v>-112</v>
      </c>
      <c r="J24" s="54">
        <f t="shared" si="2"/>
        <v>84</v>
      </c>
      <c r="K24" s="54">
        <f t="shared" si="2"/>
        <v>-73</v>
      </c>
      <c r="L24" s="54">
        <f t="shared" si="2"/>
        <v>50</v>
      </c>
      <c r="M24" s="54">
        <f t="shared" si="2"/>
        <v>31</v>
      </c>
      <c r="N24" s="54">
        <f t="shared" si="2"/>
        <v>0</v>
      </c>
      <c r="O24" s="54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96"/>
      <c r="B25" s="61" t="s">
        <v>66</v>
      </c>
      <c r="C25" s="61"/>
      <c r="D25" s="61"/>
      <c r="E25" s="100" t="s">
        <v>159</v>
      </c>
      <c r="F25" s="105">
        <v>1068</v>
      </c>
      <c r="G25" s="105">
        <v>1404</v>
      </c>
      <c r="H25" s="105">
        <v>109</v>
      </c>
      <c r="I25" s="105">
        <v>112</v>
      </c>
      <c r="J25" s="105">
        <v>0</v>
      </c>
      <c r="K25" s="105">
        <v>73</v>
      </c>
      <c r="L25" s="105">
        <v>0</v>
      </c>
      <c r="M25" s="105">
        <v>0</v>
      </c>
      <c r="N25" s="105"/>
      <c r="O25" s="10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96"/>
      <c r="B26" s="80" t="s">
        <v>67</v>
      </c>
      <c r="C26" s="80"/>
      <c r="D26" s="80"/>
      <c r="E26" s="101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96"/>
      <c r="B27" s="53" t="s">
        <v>160</v>
      </c>
      <c r="C27" s="53"/>
      <c r="D27" s="53"/>
      <c r="E27" s="66" t="s">
        <v>161</v>
      </c>
      <c r="F27" s="54">
        <f t="shared" ref="F27:O27" si="3">F24+F25</f>
        <v>0</v>
      </c>
      <c r="G27" s="54">
        <f t="shared" si="3"/>
        <v>0</v>
      </c>
      <c r="H27" s="54">
        <f t="shared" si="3"/>
        <v>0</v>
      </c>
      <c r="I27" s="54">
        <f t="shared" si="3"/>
        <v>0</v>
      </c>
      <c r="J27" s="54">
        <f t="shared" si="3"/>
        <v>84</v>
      </c>
      <c r="K27" s="54">
        <f t="shared" si="3"/>
        <v>0</v>
      </c>
      <c r="L27" s="54">
        <f t="shared" si="3"/>
        <v>50</v>
      </c>
      <c r="M27" s="54">
        <f t="shared" si="3"/>
        <v>31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99" t="s">
        <v>68</v>
      </c>
      <c r="B30" s="99"/>
      <c r="C30" s="99"/>
      <c r="D30" s="99"/>
      <c r="E30" s="99"/>
      <c r="F30" s="113" t="s">
        <v>263</v>
      </c>
      <c r="G30" s="107"/>
      <c r="H30" s="113" t="s">
        <v>264</v>
      </c>
      <c r="I30" s="107"/>
      <c r="J30" s="113" t="s">
        <v>265</v>
      </c>
      <c r="K30" s="107"/>
      <c r="L30" s="113" t="s">
        <v>266</v>
      </c>
      <c r="M30" s="107"/>
      <c r="N30" s="113"/>
      <c r="O30" s="107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99"/>
      <c r="B31" s="99"/>
      <c r="C31" s="99"/>
      <c r="D31" s="99"/>
      <c r="E31" s="99"/>
      <c r="F31" s="51" t="s">
        <v>243</v>
      </c>
      <c r="G31" s="81" t="s">
        <v>246</v>
      </c>
      <c r="H31" s="51" t="s">
        <v>243</v>
      </c>
      <c r="I31" s="81" t="s">
        <v>246</v>
      </c>
      <c r="J31" s="51" t="s">
        <v>243</v>
      </c>
      <c r="K31" s="81" t="s">
        <v>246</v>
      </c>
      <c r="L31" s="51" t="s">
        <v>243</v>
      </c>
      <c r="M31" s="81" t="s">
        <v>246</v>
      </c>
      <c r="N31" s="51" t="s">
        <v>243</v>
      </c>
      <c r="O31" s="81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96" t="s">
        <v>84</v>
      </c>
      <c r="B32" s="61" t="s">
        <v>49</v>
      </c>
      <c r="C32" s="53"/>
      <c r="D32" s="53"/>
      <c r="E32" s="66" t="s">
        <v>40</v>
      </c>
      <c r="F32" s="54">
        <v>398</v>
      </c>
      <c r="G32" s="54">
        <v>404</v>
      </c>
      <c r="H32" s="54">
        <v>15</v>
      </c>
      <c r="I32" s="54">
        <v>31</v>
      </c>
      <c r="J32" s="54">
        <v>48</v>
      </c>
      <c r="K32" s="54">
        <v>156</v>
      </c>
      <c r="L32" s="54">
        <v>5</v>
      </c>
      <c r="M32" s="54">
        <v>5</v>
      </c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2"/>
      <c r="B33" s="63"/>
      <c r="C33" s="61" t="s">
        <v>69</v>
      </c>
      <c r="D33" s="53"/>
      <c r="E33" s="66"/>
      <c r="F33" s="54">
        <v>398</v>
      </c>
      <c r="G33" s="54">
        <v>404</v>
      </c>
      <c r="H33" s="54">
        <v>15</v>
      </c>
      <c r="I33" s="54">
        <v>31</v>
      </c>
      <c r="J33" s="54">
        <v>30</v>
      </c>
      <c r="K33" s="54">
        <v>151</v>
      </c>
      <c r="L33" s="54">
        <v>0</v>
      </c>
      <c r="M33" s="54">
        <v>0</v>
      </c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2"/>
      <c r="B34" s="63"/>
      <c r="C34" s="62"/>
      <c r="D34" s="53" t="s">
        <v>70</v>
      </c>
      <c r="E34" s="66"/>
      <c r="F34" s="54">
        <v>398</v>
      </c>
      <c r="G34" s="54">
        <v>404</v>
      </c>
      <c r="H34" s="54">
        <v>0</v>
      </c>
      <c r="I34" s="54">
        <v>0</v>
      </c>
      <c r="J34" s="54">
        <v>30</v>
      </c>
      <c r="K34" s="54">
        <v>151</v>
      </c>
      <c r="L34" s="54">
        <v>0</v>
      </c>
      <c r="M34" s="54">
        <v>0</v>
      </c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2"/>
      <c r="B35" s="62"/>
      <c r="C35" s="80" t="s">
        <v>71</v>
      </c>
      <c r="D35" s="53"/>
      <c r="E35" s="66"/>
      <c r="F35" s="54">
        <v>0</v>
      </c>
      <c r="G35" s="54">
        <v>0</v>
      </c>
      <c r="H35" s="54"/>
      <c r="I35" s="54">
        <v>0</v>
      </c>
      <c r="J35" s="68">
        <v>18</v>
      </c>
      <c r="K35" s="68">
        <v>4</v>
      </c>
      <c r="L35" s="54">
        <v>5</v>
      </c>
      <c r="M35" s="54">
        <v>5</v>
      </c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2"/>
      <c r="B36" s="61" t="s">
        <v>52</v>
      </c>
      <c r="C36" s="53"/>
      <c r="D36" s="53"/>
      <c r="E36" s="66" t="s">
        <v>41</v>
      </c>
      <c r="F36" s="54">
        <v>188</v>
      </c>
      <c r="G36" s="54">
        <v>293</v>
      </c>
      <c r="H36" s="54">
        <v>5</v>
      </c>
      <c r="I36" s="54">
        <v>3</v>
      </c>
      <c r="J36" s="54">
        <v>13</v>
      </c>
      <c r="K36" s="54">
        <v>124</v>
      </c>
      <c r="L36" s="54">
        <v>5</v>
      </c>
      <c r="M36" s="54">
        <v>5</v>
      </c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2"/>
      <c r="B37" s="63"/>
      <c r="C37" s="53" t="s">
        <v>72</v>
      </c>
      <c r="D37" s="53"/>
      <c r="E37" s="66"/>
      <c r="F37" s="54">
        <v>84</v>
      </c>
      <c r="G37" s="54">
        <v>82</v>
      </c>
      <c r="H37" s="54">
        <v>0</v>
      </c>
      <c r="I37" s="54">
        <v>1</v>
      </c>
      <c r="J37" s="54">
        <v>10</v>
      </c>
      <c r="K37" s="54">
        <v>117</v>
      </c>
      <c r="L37" s="54">
        <v>0</v>
      </c>
      <c r="M37" s="54">
        <v>0</v>
      </c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2"/>
      <c r="B38" s="62"/>
      <c r="C38" s="53" t="s">
        <v>73</v>
      </c>
      <c r="D38" s="53"/>
      <c r="E38" s="66"/>
      <c r="F38" s="54">
        <v>104</v>
      </c>
      <c r="G38" s="54">
        <v>211</v>
      </c>
      <c r="H38" s="54">
        <v>5</v>
      </c>
      <c r="I38" s="54">
        <v>2</v>
      </c>
      <c r="J38" s="54">
        <v>3</v>
      </c>
      <c r="K38" s="68">
        <v>7</v>
      </c>
      <c r="L38" s="54">
        <v>5</v>
      </c>
      <c r="M38" s="54">
        <v>5</v>
      </c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2"/>
      <c r="B39" s="47" t="s">
        <v>74</v>
      </c>
      <c r="C39" s="47"/>
      <c r="D39" s="47"/>
      <c r="E39" s="66" t="s">
        <v>163</v>
      </c>
      <c r="F39" s="54">
        <f t="shared" ref="F39:O39" si="4">F32-F36</f>
        <v>210</v>
      </c>
      <c r="G39" s="54">
        <f t="shared" si="4"/>
        <v>111</v>
      </c>
      <c r="H39" s="54">
        <f t="shared" si="4"/>
        <v>10</v>
      </c>
      <c r="I39" s="54">
        <f t="shared" si="4"/>
        <v>28</v>
      </c>
      <c r="J39" s="54">
        <f t="shared" si="4"/>
        <v>35</v>
      </c>
      <c r="K39" s="54">
        <f t="shared" si="4"/>
        <v>32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96" t="s">
        <v>85</v>
      </c>
      <c r="B40" s="61" t="s">
        <v>75</v>
      </c>
      <c r="C40" s="53"/>
      <c r="D40" s="53"/>
      <c r="E40" s="66" t="s">
        <v>43</v>
      </c>
      <c r="F40" s="54">
        <v>41</v>
      </c>
      <c r="G40" s="54">
        <v>185</v>
      </c>
      <c r="H40" s="54">
        <v>0</v>
      </c>
      <c r="I40" s="54">
        <v>2</v>
      </c>
      <c r="J40" s="54">
        <v>0</v>
      </c>
      <c r="K40" s="54">
        <v>0</v>
      </c>
      <c r="L40" s="54">
        <v>28</v>
      </c>
      <c r="M40" s="54">
        <v>28</v>
      </c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97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0</v>
      </c>
      <c r="I41" s="68">
        <v>0</v>
      </c>
      <c r="J41" s="54">
        <v>0</v>
      </c>
      <c r="K41" s="54">
        <v>0</v>
      </c>
      <c r="L41" s="54">
        <v>0</v>
      </c>
      <c r="M41" s="54">
        <v>0</v>
      </c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97"/>
      <c r="B42" s="61" t="s">
        <v>63</v>
      </c>
      <c r="C42" s="53"/>
      <c r="D42" s="53"/>
      <c r="E42" s="66" t="s">
        <v>44</v>
      </c>
      <c r="F42" s="54">
        <v>305</v>
      </c>
      <c r="G42" s="54">
        <v>211</v>
      </c>
      <c r="H42" s="54">
        <v>10</v>
      </c>
      <c r="I42" s="54">
        <v>30</v>
      </c>
      <c r="J42" s="54">
        <v>26</v>
      </c>
      <c r="K42" s="54">
        <v>30</v>
      </c>
      <c r="L42" s="54">
        <v>28</v>
      </c>
      <c r="M42" s="54">
        <v>28</v>
      </c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97"/>
      <c r="B43" s="62"/>
      <c r="C43" s="53" t="s">
        <v>77</v>
      </c>
      <c r="D43" s="53"/>
      <c r="E43" s="66"/>
      <c r="F43" s="54">
        <v>121</v>
      </c>
      <c r="G43" s="54">
        <v>130</v>
      </c>
      <c r="H43" s="54">
        <v>0</v>
      </c>
      <c r="I43" s="54">
        <v>8</v>
      </c>
      <c r="J43" s="68">
        <v>0</v>
      </c>
      <c r="K43" s="68">
        <v>0</v>
      </c>
      <c r="L43" s="54">
        <v>28</v>
      </c>
      <c r="M43" s="54">
        <v>28</v>
      </c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97"/>
      <c r="B44" s="53" t="s">
        <v>74</v>
      </c>
      <c r="C44" s="53"/>
      <c r="D44" s="53"/>
      <c r="E44" s="66" t="s">
        <v>164</v>
      </c>
      <c r="F44" s="68">
        <f t="shared" ref="F44:O44" si="5">F40-F42</f>
        <v>-264</v>
      </c>
      <c r="G44" s="68">
        <f t="shared" si="5"/>
        <v>-26</v>
      </c>
      <c r="H44" s="68">
        <f t="shared" si="5"/>
        <v>-10</v>
      </c>
      <c r="I44" s="68">
        <f t="shared" si="5"/>
        <v>-28</v>
      </c>
      <c r="J44" s="68">
        <f t="shared" si="5"/>
        <v>-26</v>
      </c>
      <c r="K44" s="68">
        <f t="shared" si="5"/>
        <v>-30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96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-54</v>
      </c>
      <c r="G45" s="54">
        <f t="shared" si="6"/>
        <v>85</v>
      </c>
      <c r="H45" s="54">
        <f t="shared" si="6"/>
        <v>0</v>
      </c>
      <c r="I45" s="54">
        <f t="shared" si="6"/>
        <v>0</v>
      </c>
      <c r="J45" s="54">
        <f t="shared" si="6"/>
        <v>9</v>
      </c>
      <c r="K45" s="54">
        <f t="shared" si="6"/>
        <v>2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97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54">
        <v>0</v>
      </c>
      <c r="M46" s="54">
        <v>0</v>
      </c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97"/>
      <c r="B47" s="53" t="s">
        <v>80</v>
      </c>
      <c r="C47" s="53"/>
      <c r="D47" s="53"/>
      <c r="E47" s="53"/>
      <c r="F47" s="54">
        <v>137</v>
      </c>
      <c r="G47" s="54">
        <v>190</v>
      </c>
      <c r="H47" s="54">
        <v>0</v>
      </c>
      <c r="I47" s="54">
        <v>0</v>
      </c>
      <c r="J47" s="54">
        <v>20</v>
      </c>
      <c r="K47" s="54">
        <v>11</v>
      </c>
      <c r="L47" s="54">
        <v>0</v>
      </c>
      <c r="M47" s="54">
        <v>0</v>
      </c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97"/>
      <c r="B48" s="53" t="s">
        <v>81</v>
      </c>
      <c r="C48" s="53"/>
      <c r="D48" s="53"/>
      <c r="E48" s="53"/>
      <c r="F48" s="54">
        <v>28</v>
      </c>
      <c r="G48" s="54">
        <v>15</v>
      </c>
      <c r="H48" s="54">
        <v>0</v>
      </c>
      <c r="I48" s="54">
        <v>0</v>
      </c>
      <c r="J48" s="54">
        <v>5</v>
      </c>
      <c r="K48" s="54">
        <v>5</v>
      </c>
      <c r="L48" s="54">
        <v>0</v>
      </c>
      <c r="M48" s="54">
        <v>0</v>
      </c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selection activeCell="H14" sqref="H14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271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14" t="s">
        <v>267</v>
      </c>
      <c r="F6" s="115"/>
      <c r="G6" s="114" t="s">
        <v>268</v>
      </c>
      <c r="H6" s="115"/>
      <c r="I6" s="114" t="s">
        <v>269</v>
      </c>
      <c r="J6" s="118"/>
      <c r="K6" s="114" t="s">
        <v>270</v>
      </c>
      <c r="L6" s="115"/>
      <c r="M6" s="116"/>
      <c r="N6" s="116"/>
    </row>
    <row r="7" spans="1:14" ht="15" customHeight="1">
      <c r="A7" s="18"/>
      <c r="B7" s="19"/>
      <c r="C7" s="19"/>
      <c r="D7" s="60"/>
      <c r="E7" s="91" t="s">
        <v>243</v>
      </c>
      <c r="F7" s="91" t="s">
        <v>246</v>
      </c>
      <c r="G7" s="91" t="s">
        <v>243</v>
      </c>
      <c r="H7" s="91" t="s">
        <v>246</v>
      </c>
      <c r="I7" s="91" t="s">
        <v>243</v>
      </c>
      <c r="J7" s="91" t="s">
        <v>246</v>
      </c>
      <c r="K7" s="91" t="s">
        <v>243</v>
      </c>
      <c r="L7" s="91" t="s">
        <v>246</v>
      </c>
      <c r="M7" s="91" t="s">
        <v>243</v>
      </c>
      <c r="N7" s="91" t="s">
        <v>246</v>
      </c>
    </row>
    <row r="8" spans="1:14" ht="18" customHeight="1">
      <c r="A8" s="92" t="s">
        <v>169</v>
      </c>
      <c r="B8" s="82" t="s">
        <v>170</v>
      </c>
      <c r="C8" s="83"/>
      <c r="D8" s="83"/>
      <c r="E8" s="84">
        <v>1</v>
      </c>
      <c r="F8" s="84">
        <v>1</v>
      </c>
      <c r="G8" s="84">
        <v>1</v>
      </c>
      <c r="H8" s="84">
        <v>1</v>
      </c>
      <c r="I8" s="84">
        <v>23</v>
      </c>
      <c r="J8" s="84">
        <v>23</v>
      </c>
      <c r="K8" s="84">
        <v>18</v>
      </c>
      <c r="L8" s="84">
        <v>18</v>
      </c>
      <c r="M8" s="84"/>
      <c r="N8" s="84"/>
    </row>
    <row r="9" spans="1:14" ht="18" customHeight="1">
      <c r="A9" s="92"/>
      <c r="B9" s="92" t="s">
        <v>171</v>
      </c>
      <c r="C9" s="88" t="s">
        <v>172</v>
      </c>
      <c r="D9" s="88"/>
      <c r="E9" s="84">
        <v>10</v>
      </c>
      <c r="F9" s="84">
        <v>10</v>
      </c>
      <c r="G9" s="84">
        <v>8236</v>
      </c>
      <c r="H9" s="84">
        <v>8236</v>
      </c>
      <c r="I9" s="84">
        <v>2900</v>
      </c>
      <c r="J9" s="84">
        <v>2900</v>
      </c>
      <c r="K9" s="84">
        <v>1620</v>
      </c>
      <c r="L9" s="84">
        <v>1620</v>
      </c>
      <c r="M9" s="84"/>
      <c r="N9" s="84"/>
    </row>
    <row r="10" spans="1:14" ht="18" customHeight="1">
      <c r="A10" s="92"/>
      <c r="B10" s="92"/>
      <c r="C10" s="88" t="s">
        <v>173</v>
      </c>
      <c r="D10" s="88"/>
      <c r="E10" s="84">
        <v>10</v>
      </c>
      <c r="F10" s="84">
        <v>10</v>
      </c>
      <c r="G10" s="84">
        <v>8236</v>
      </c>
      <c r="H10" s="84">
        <v>8236</v>
      </c>
      <c r="I10" s="84">
        <v>1995</v>
      </c>
      <c r="J10" s="84">
        <v>1995</v>
      </c>
      <c r="K10" s="84">
        <v>884</v>
      </c>
      <c r="L10" s="84">
        <v>884</v>
      </c>
      <c r="M10" s="84"/>
      <c r="N10" s="84"/>
    </row>
    <row r="11" spans="1:14" ht="18" customHeight="1">
      <c r="A11" s="92"/>
      <c r="B11" s="92"/>
      <c r="C11" s="88" t="s">
        <v>174</v>
      </c>
      <c r="D11" s="88"/>
      <c r="E11" s="84">
        <v>0</v>
      </c>
      <c r="F11" s="84">
        <v>0</v>
      </c>
      <c r="G11" s="84">
        <v>0</v>
      </c>
      <c r="H11" s="84">
        <v>0</v>
      </c>
      <c r="I11" s="84">
        <v>578</v>
      </c>
      <c r="J11" s="84">
        <v>578</v>
      </c>
      <c r="K11" s="84">
        <v>272</v>
      </c>
      <c r="L11" s="84">
        <v>272</v>
      </c>
      <c r="M11" s="84"/>
      <c r="N11" s="84"/>
    </row>
    <row r="12" spans="1:14" ht="18" customHeight="1">
      <c r="A12" s="92"/>
      <c r="B12" s="92"/>
      <c r="C12" s="88" t="s">
        <v>175</v>
      </c>
      <c r="D12" s="88"/>
      <c r="E12" s="84">
        <v>0</v>
      </c>
      <c r="F12" s="84">
        <v>0</v>
      </c>
      <c r="G12" s="84">
        <v>0</v>
      </c>
      <c r="H12" s="84">
        <v>0</v>
      </c>
      <c r="I12" s="84">
        <v>327</v>
      </c>
      <c r="J12" s="84">
        <v>327</v>
      </c>
      <c r="K12" s="84">
        <v>464</v>
      </c>
      <c r="L12" s="84">
        <v>464</v>
      </c>
      <c r="M12" s="84"/>
      <c r="N12" s="84"/>
    </row>
    <row r="13" spans="1:14" ht="18" customHeight="1">
      <c r="A13" s="92"/>
      <c r="B13" s="92"/>
      <c r="C13" s="88" t="s">
        <v>176</v>
      </c>
      <c r="D13" s="88"/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/>
      <c r="N13" s="84"/>
    </row>
    <row r="14" spans="1:14" ht="18" customHeight="1">
      <c r="A14" s="92"/>
      <c r="B14" s="92"/>
      <c r="C14" s="88" t="s">
        <v>177</v>
      </c>
      <c r="D14" s="88"/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/>
      <c r="N14" s="84"/>
    </row>
    <row r="15" spans="1:14" ht="18" customHeight="1">
      <c r="A15" s="92" t="s">
        <v>178</v>
      </c>
      <c r="B15" s="92" t="s">
        <v>179</v>
      </c>
      <c r="C15" s="88" t="s">
        <v>180</v>
      </c>
      <c r="D15" s="88"/>
      <c r="E15" s="89">
        <v>3664</v>
      </c>
      <c r="F15" s="89">
        <v>3754</v>
      </c>
      <c r="G15" s="89">
        <v>857</v>
      </c>
      <c r="H15" s="89">
        <v>650</v>
      </c>
      <c r="I15" s="89">
        <v>3725</v>
      </c>
      <c r="J15" s="89">
        <v>3696</v>
      </c>
      <c r="K15" s="89">
        <v>1022</v>
      </c>
      <c r="L15" s="89">
        <v>994</v>
      </c>
      <c r="M15" s="89"/>
      <c r="N15" s="89"/>
    </row>
    <row r="16" spans="1:14" ht="18" customHeight="1">
      <c r="A16" s="92"/>
      <c r="B16" s="92"/>
      <c r="C16" s="88" t="s">
        <v>181</v>
      </c>
      <c r="D16" s="88"/>
      <c r="E16" s="89">
        <v>523</v>
      </c>
      <c r="F16" s="89">
        <v>665</v>
      </c>
      <c r="G16" s="89">
        <v>32344</v>
      </c>
      <c r="H16" s="89">
        <v>32349</v>
      </c>
      <c r="I16" s="89">
        <v>871</v>
      </c>
      <c r="J16" s="89">
        <v>994</v>
      </c>
      <c r="K16" s="89">
        <v>4174</v>
      </c>
      <c r="L16" s="89">
        <v>4363</v>
      </c>
      <c r="M16" s="89"/>
      <c r="N16" s="89"/>
    </row>
    <row r="17" spans="1:15" ht="18" customHeight="1">
      <c r="A17" s="92"/>
      <c r="B17" s="92"/>
      <c r="C17" s="88" t="s">
        <v>182</v>
      </c>
      <c r="D17" s="88"/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/>
      <c r="N17" s="89"/>
    </row>
    <row r="18" spans="1:15" ht="18" customHeight="1">
      <c r="A18" s="92"/>
      <c r="B18" s="92"/>
      <c r="C18" s="88" t="s">
        <v>183</v>
      </c>
      <c r="D18" s="88"/>
      <c r="E18" s="89">
        <v>4187</v>
      </c>
      <c r="F18" s="89">
        <v>4419</v>
      </c>
      <c r="G18" s="89">
        <v>33200</v>
      </c>
      <c r="H18" s="89">
        <v>32999</v>
      </c>
      <c r="I18" s="89">
        <v>4596</v>
      </c>
      <c r="J18" s="89">
        <v>4690</v>
      </c>
      <c r="K18" s="89">
        <v>5197</v>
      </c>
      <c r="L18" s="89">
        <v>5358</v>
      </c>
      <c r="M18" s="89"/>
      <c r="N18" s="89"/>
    </row>
    <row r="19" spans="1:15" ht="18" customHeight="1">
      <c r="A19" s="92"/>
      <c r="B19" s="92" t="s">
        <v>184</v>
      </c>
      <c r="C19" s="88" t="s">
        <v>185</v>
      </c>
      <c r="D19" s="88"/>
      <c r="E19" s="89">
        <v>474</v>
      </c>
      <c r="F19" s="89">
        <v>86</v>
      </c>
      <c r="G19" s="89">
        <v>962</v>
      </c>
      <c r="H19" s="89">
        <v>1317</v>
      </c>
      <c r="I19" s="89">
        <v>1181</v>
      </c>
      <c r="J19" s="89">
        <v>1240</v>
      </c>
      <c r="K19" s="89">
        <v>258</v>
      </c>
      <c r="L19" s="89">
        <v>206</v>
      </c>
      <c r="M19" s="89"/>
      <c r="N19" s="89"/>
    </row>
    <row r="20" spans="1:15" ht="18" customHeight="1">
      <c r="A20" s="92"/>
      <c r="B20" s="92"/>
      <c r="C20" s="88" t="s">
        <v>186</v>
      </c>
      <c r="D20" s="88"/>
      <c r="E20" s="89">
        <v>2558</v>
      </c>
      <c r="F20" s="89">
        <v>3371</v>
      </c>
      <c r="G20" s="89">
        <v>2462</v>
      </c>
      <c r="H20" s="89">
        <v>2576</v>
      </c>
      <c r="I20" s="89">
        <v>682</v>
      </c>
      <c r="J20" s="89">
        <v>721</v>
      </c>
      <c r="K20" s="89">
        <v>1915</v>
      </c>
      <c r="L20" s="89">
        <v>2065</v>
      </c>
      <c r="M20" s="89"/>
      <c r="N20" s="89"/>
    </row>
    <row r="21" spans="1:15" ht="18" customHeight="1">
      <c r="A21" s="92"/>
      <c r="B21" s="92"/>
      <c r="C21" s="88" t="s">
        <v>187</v>
      </c>
      <c r="D21" s="88"/>
      <c r="E21" s="85">
        <v>0</v>
      </c>
      <c r="F21" s="85">
        <v>0</v>
      </c>
      <c r="G21" s="85">
        <v>21514</v>
      </c>
      <c r="H21" s="85">
        <v>20843</v>
      </c>
      <c r="I21" s="85">
        <v>0</v>
      </c>
      <c r="J21" s="85">
        <v>0</v>
      </c>
      <c r="K21" s="85">
        <v>0</v>
      </c>
      <c r="L21" s="85">
        <v>0</v>
      </c>
      <c r="M21" s="85"/>
      <c r="N21" s="85"/>
    </row>
    <row r="22" spans="1:15" ht="18" customHeight="1">
      <c r="A22" s="92"/>
      <c r="B22" s="92"/>
      <c r="C22" s="47" t="s">
        <v>188</v>
      </c>
      <c r="D22" s="47"/>
      <c r="E22" s="89">
        <v>3032</v>
      </c>
      <c r="F22" s="89">
        <v>3457</v>
      </c>
      <c r="G22" s="89">
        <v>24938</v>
      </c>
      <c r="H22" s="89">
        <v>24736</v>
      </c>
      <c r="I22" s="89">
        <v>1863</v>
      </c>
      <c r="J22" s="89">
        <v>1960</v>
      </c>
      <c r="K22" s="89">
        <v>2173</v>
      </c>
      <c r="L22" s="89">
        <v>2271</v>
      </c>
      <c r="M22" s="89"/>
      <c r="N22" s="89"/>
    </row>
    <row r="23" spans="1:15" ht="18" customHeight="1">
      <c r="A23" s="92"/>
      <c r="B23" s="92" t="s">
        <v>189</v>
      </c>
      <c r="C23" s="88" t="s">
        <v>190</v>
      </c>
      <c r="D23" s="88"/>
      <c r="E23" s="89">
        <v>10</v>
      </c>
      <c r="F23" s="89">
        <v>10</v>
      </c>
      <c r="G23" s="89">
        <v>8236</v>
      </c>
      <c r="H23" s="89">
        <v>8236</v>
      </c>
      <c r="I23" s="89">
        <v>2900</v>
      </c>
      <c r="J23" s="89">
        <v>2900</v>
      </c>
      <c r="K23" s="89">
        <v>1620</v>
      </c>
      <c r="L23" s="89">
        <v>1620</v>
      </c>
      <c r="M23" s="89"/>
      <c r="N23" s="89"/>
    </row>
    <row r="24" spans="1:15" ht="18" customHeight="1">
      <c r="A24" s="92"/>
      <c r="B24" s="92"/>
      <c r="C24" s="88" t="s">
        <v>191</v>
      </c>
      <c r="D24" s="88"/>
      <c r="E24" s="89">
        <v>1144</v>
      </c>
      <c r="F24" s="89">
        <v>952</v>
      </c>
      <c r="G24" s="89">
        <v>27</v>
      </c>
      <c r="H24" s="89">
        <v>27</v>
      </c>
      <c r="I24" s="89">
        <v>-167</v>
      </c>
      <c r="J24" s="89">
        <v>-170</v>
      </c>
      <c r="K24" s="89">
        <v>1384</v>
      </c>
      <c r="L24" s="89">
        <v>1448</v>
      </c>
      <c r="M24" s="89"/>
      <c r="N24" s="89"/>
    </row>
    <row r="25" spans="1:15" ht="18" customHeight="1">
      <c r="A25" s="92"/>
      <c r="B25" s="92"/>
      <c r="C25" s="88" t="s">
        <v>192</v>
      </c>
      <c r="D25" s="88"/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19</v>
      </c>
      <c r="L25" s="89">
        <v>19</v>
      </c>
      <c r="M25" s="89"/>
      <c r="N25" s="89"/>
    </row>
    <row r="26" spans="1:15" ht="18" customHeight="1">
      <c r="A26" s="92"/>
      <c r="B26" s="92"/>
      <c r="C26" s="88" t="s">
        <v>193</v>
      </c>
      <c r="D26" s="88"/>
      <c r="E26" s="89">
        <v>1154</v>
      </c>
      <c r="F26" s="89">
        <v>962</v>
      </c>
      <c r="G26" s="89">
        <v>8263</v>
      </c>
      <c r="H26" s="89">
        <v>8263</v>
      </c>
      <c r="I26" s="89">
        <v>2733</v>
      </c>
      <c r="J26" s="89">
        <v>2730</v>
      </c>
      <c r="K26" s="89">
        <v>3024</v>
      </c>
      <c r="L26" s="89">
        <v>3087</v>
      </c>
      <c r="M26" s="89"/>
      <c r="N26" s="89"/>
    </row>
    <row r="27" spans="1:15" ht="18" customHeight="1">
      <c r="A27" s="92"/>
      <c r="B27" s="88" t="s">
        <v>194</v>
      </c>
      <c r="C27" s="88"/>
      <c r="D27" s="88"/>
      <c r="E27" s="89">
        <v>4187</v>
      </c>
      <c r="F27" s="89">
        <v>4419</v>
      </c>
      <c r="G27" s="89">
        <v>33200</v>
      </c>
      <c r="H27" s="89">
        <v>32999</v>
      </c>
      <c r="I27" s="89">
        <v>4596</v>
      </c>
      <c r="J27" s="89">
        <v>4690</v>
      </c>
      <c r="K27" s="89">
        <v>5197</v>
      </c>
      <c r="L27" s="89">
        <v>5358</v>
      </c>
      <c r="M27" s="89"/>
      <c r="N27" s="89"/>
    </row>
    <row r="28" spans="1:15" ht="18" customHeight="1">
      <c r="A28" s="92" t="s">
        <v>195</v>
      </c>
      <c r="B28" s="92" t="s">
        <v>196</v>
      </c>
      <c r="C28" s="88" t="s">
        <v>197</v>
      </c>
      <c r="D28" s="86" t="s">
        <v>40</v>
      </c>
      <c r="E28" s="89">
        <v>432</v>
      </c>
      <c r="F28" s="89">
        <v>483</v>
      </c>
      <c r="G28" s="89">
        <v>1985</v>
      </c>
      <c r="H28" s="89">
        <v>1884</v>
      </c>
      <c r="I28" s="89">
        <v>5349</v>
      </c>
      <c r="J28" s="89">
        <v>5283</v>
      </c>
      <c r="K28" s="89">
        <v>583</v>
      </c>
      <c r="L28" s="89">
        <v>520</v>
      </c>
      <c r="M28" s="89"/>
      <c r="N28" s="89"/>
    </row>
    <row r="29" spans="1:15" ht="18" customHeight="1">
      <c r="A29" s="92"/>
      <c r="B29" s="92"/>
      <c r="C29" s="88" t="s">
        <v>198</v>
      </c>
      <c r="D29" s="86" t="s">
        <v>41</v>
      </c>
      <c r="E29" s="89">
        <v>233</v>
      </c>
      <c r="F29" s="89">
        <v>252</v>
      </c>
      <c r="G29" s="89">
        <v>2007</v>
      </c>
      <c r="H29" s="89">
        <v>1794</v>
      </c>
      <c r="I29" s="89">
        <v>5310</v>
      </c>
      <c r="J29" s="89">
        <v>5250</v>
      </c>
      <c r="K29" s="89">
        <v>17</v>
      </c>
      <c r="L29" s="89">
        <v>15</v>
      </c>
      <c r="M29" s="89"/>
      <c r="N29" s="89"/>
    </row>
    <row r="30" spans="1:15" ht="18" customHeight="1">
      <c r="A30" s="92"/>
      <c r="B30" s="92"/>
      <c r="C30" s="88" t="s">
        <v>199</v>
      </c>
      <c r="D30" s="86" t="s">
        <v>200</v>
      </c>
      <c r="E30" s="89">
        <v>36</v>
      </c>
      <c r="F30" s="89">
        <v>55</v>
      </c>
      <c r="G30" s="89">
        <v>81</v>
      </c>
      <c r="H30" s="89">
        <v>79</v>
      </c>
      <c r="I30" s="89">
        <v>0</v>
      </c>
      <c r="J30" s="89">
        <v>0</v>
      </c>
      <c r="K30" s="89">
        <v>676</v>
      </c>
      <c r="L30" s="89">
        <v>694</v>
      </c>
      <c r="M30" s="89"/>
      <c r="N30" s="89"/>
    </row>
    <row r="31" spans="1:15" ht="18" customHeight="1">
      <c r="A31" s="92"/>
      <c r="B31" s="92"/>
      <c r="C31" s="47" t="s">
        <v>201</v>
      </c>
      <c r="D31" s="86" t="s">
        <v>202</v>
      </c>
      <c r="E31" s="89">
        <f t="shared" ref="E31:N31" si="0">E28-E29-E30</f>
        <v>163</v>
      </c>
      <c r="F31" s="89">
        <f t="shared" si="0"/>
        <v>176</v>
      </c>
      <c r="G31" s="89">
        <f t="shared" si="0"/>
        <v>-103</v>
      </c>
      <c r="H31" s="89">
        <f t="shared" si="0"/>
        <v>11</v>
      </c>
      <c r="I31" s="89">
        <f t="shared" si="0"/>
        <v>39</v>
      </c>
      <c r="J31" s="89">
        <f t="shared" si="0"/>
        <v>33</v>
      </c>
      <c r="K31" s="89">
        <f t="shared" si="0"/>
        <v>-110</v>
      </c>
      <c r="L31" s="89">
        <f t="shared" si="0"/>
        <v>-189</v>
      </c>
      <c r="M31" s="89">
        <f t="shared" si="0"/>
        <v>0</v>
      </c>
      <c r="N31" s="89">
        <f t="shared" si="0"/>
        <v>0</v>
      </c>
      <c r="O31" s="7"/>
    </row>
    <row r="32" spans="1:15" ht="18" customHeight="1">
      <c r="A32" s="92"/>
      <c r="B32" s="92"/>
      <c r="C32" s="88" t="s">
        <v>203</v>
      </c>
      <c r="D32" s="86" t="s">
        <v>204</v>
      </c>
      <c r="E32" s="89">
        <v>28</v>
      </c>
      <c r="F32" s="89">
        <v>28</v>
      </c>
      <c r="G32" s="89">
        <v>6</v>
      </c>
      <c r="H32" s="89">
        <v>6</v>
      </c>
      <c r="I32" s="89">
        <v>2</v>
      </c>
      <c r="J32" s="89">
        <v>7</v>
      </c>
      <c r="K32" s="89">
        <v>41</v>
      </c>
      <c r="L32" s="89">
        <v>48</v>
      </c>
      <c r="M32" s="89"/>
      <c r="N32" s="89"/>
    </row>
    <row r="33" spans="1:14" ht="18" customHeight="1">
      <c r="A33" s="92"/>
      <c r="B33" s="92"/>
      <c r="C33" s="88" t="s">
        <v>205</v>
      </c>
      <c r="D33" s="86" t="s">
        <v>206</v>
      </c>
      <c r="E33" s="89">
        <v>24</v>
      </c>
      <c r="F33" s="89">
        <v>22</v>
      </c>
      <c r="G33" s="89">
        <v>5</v>
      </c>
      <c r="H33" s="89">
        <v>16</v>
      </c>
      <c r="I33" s="89">
        <v>11</v>
      </c>
      <c r="J33" s="89">
        <v>12</v>
      </c>
      <c r="K33" s="89">
        <v>25</v>
      </c>
      <c r="L33" s="89">
        <v>28</v>
      </c>
      <c r="M33" s="89"/>
      <c r="N33" s="89"/>
    </row>
    <row r="34" spans="1:14" ht="18" customHeight="1">
      <c r="A34" s="92"/>
      <c r="B34" s="92"/>
      <c r="C34" s="47" t="s">
        <v>207</v>
      </c>
      <c r="D34" s="86" t="s">
        <v>208</v>
      </c>
      <c r="E34" s="89">
        <f t="shared" ref="E34:N34" si="1">E31+E32-E33</f>
        <v>167</v>
      </c>
      <c r="F34" s="89">
        <f t="shared" si="1"/>
        <v>182</v>
      </c>
      <c r="G34" s="89">
        <f t="shared" si="1"/>
        <v>-102</v>
      </c>
      <c r="H34" s="89">
        <f t="shared" si="1"/>
        <v>1</v>
      </c>
      <c r="I34" s="89">
        <f t="shared" si="1"/>
        <v>30</v>
      </c>
      <c r="J34" s="89">
        <f t="shared" si="1"/>
        <v>28</v>
      </c>
      <c r="K34" s="89">
        <f t="shared" si="1"/>
        <v>-94</v>
      </c>
      <c r="L34" s="89">
        <f t="shared" si="1"/>
        <v>-169</v>
      </c>
      <c r="M34" s="89">
        <f t="shared" si="1"/>
        <v>0</v>
      </c>
      <c r="N34" s="89">
        <f t="shared" si="1"/>
        <v>0</v>
      </c>
    </row>
    <row r="35" spans="1:14" ht="18" customHeight="1">
      <c r="A35" s="92"/>
      <c r="B35" s="92" t="s">
        <v>209</v>
      </c>
      <c r="C35" s="88" t="s">
        <v>210</v>
      </c>
      <c r="D35" s="86" t="s">
        <v>211</v>
      </c>
      <c r="E35" s="89">
        <v>33</v>
      </c>
      <c r="F35" s="89">
        <v>2</v>
      </c>
      <c r="G35" s="89">
        <v>102</v>
      </c>
      <c r="H35" s="89">
        <v>0</v>
      </c>
      <c r="I35" s="89">
        <v>0</v>
      </c>
      <c r="J35" s="89">
        <v>0</v>
      </c>
      <c r="K35" s="89">
        <v>7</v>
      </c>
      <c r="L35" s="89">
        <v>458</v>
      </c>
      <c r="M35" s="89"/>
      <c r="N35" s="89"/>
    </row>
    <row r="36" spans="1:14" ht="18" customHeight="1">
      <c r="A36" s="92"/>
      <c r="B36" s="92"/>
      <c r="C36" s="88" t="s">
        <v>212</v>
      </c>
      <c r="D36" s="86" t="s">
        <v>213</v>
      </c>
      <c r="E36" s="89">
        <v>8</v>
      </c>
      <c r="F36" s="89">
        <v>474</v>
      </c>
      <c r="G36" s="89">
        <v>0</v>
      </c>
      <c r="H36" s="89">
        <v>0</v>
      </c>
      <c r="I36" s="89">
        <v>1</v>
      </c>
      <c r="J36" s="89">
        <v>0</v>
      </c>
      <c r="K36" s="89">
        <v>3</v>
      </c>
      <c r="L36" s="89">
        <v>412</v>
      </c>
      <c r="M36" s="89"/>
      <c r="N36" s="89"/>
    </row>
    <row r="37" spans="1:14" ht="18" customHeight="1">
      <c r="A37" s="92"/>
      <c r="B37" s="92"/>
      <c r="C37" s="88" t="s">
        <v>214</v>
      </c>
      <c r="D37" s="86" t="s">
        <v>215</v>
      </c>
      <c r="E37" s="89">
        <f t="shared" ref="E37:N37" si="2">E34+E35-E36</f>
        <v>192</v>
      </c>
      <c r="F37" s="89">
        <f t="shared" si="2"/>
        <v>-290</v>
      </c>
      <c r="G37" s="89">
        <f t="shared" si="2"/>
        <v>0</v>
      </c>
      <c r="H37" s="89">
        <f t="shared" si="2"/>
        <v>1</v>
      </c>
      <c r="I37" s="89">
        <f t="shared" si="2"/>
        <v>29</v>
      </c>
      <c r="J37" s="89">
        <f t="shared" si="2"/>
        <v>28</v>
      </c>
      <c r="K37" s="89">
        <f t="shared" si="2"/>
        <v>-90</v>
      </c>
      <c r="L37" s="89">
        <f t="shared" si="2"/>
        <v>-123</v>
      </c>
      <c r="M37" s="89">
        <f t="shared" si="2"/>
        <v>0</v>
      </c>
      <c r="N37" s="89">
        <f t="shared" si="2"/>
        <v>0</v>
      </c>
    </row>
    <row r="38" spans="1:14" ht="18" customHeight="1">
      <c r="A38" s="92"/>
      <c r="B38" s="92"/>
      <c r="C38" s="88" t="s">
        <v>216</v>
      </c>
      <c r="D38" s="86" t="s">
        <v>217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/>
      <c r="N38" s="89"/>
    </row>
    <row r="39" spans="1:14" ht="18" customHeight="1">
      <c r="A39" s="92"/>
      <c r="B39" s="92"/>
      <c r="C39" s="88" t="s">
        <v>218</v>
      </c>
      <c r="D39" s="86" t="s">
        <v>219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/>
      <c r="N39" s="89"/>
    </row>
    <row r="40" spans="1:14" ht="18" customHeight="1">
      <c r="A40" s="92"/>
      <c r="B40" s="92"/>
      <c r="C40" s="88" t="s">
        <v>220</v>
      </c>
      <c r="D40" s="86" t="s">
        <v>221</v>
      </c>
      <c r="E40" s="89">
        <v>0</v>
      </c>
      <c r="F40" s="89">
        <v>0</v>
      </c>
      <c r="G40" s="89">
        <v>0</v>
      </c>
      <c r="H40" s="89">
        <v>0</v>
      </c>
      <c r="I40" s="89">
        <v>26</v>
      </c>
      <c r="J40" s="89">
        <v>37</v>
      </c>
      <c r="K40" s="89">
        <v>-29</v>
      </c>
      <c r="L40" s="89">
        <v>-52</v>
      </c>
      <c r="M40" s="89"/>
      <c r="N40" s="89"/>
    </row>
    <row r="41" spans="1:14" ht="18" customHeight="1">
      <c r="A41" s="92"/>
      <c r="B41" s="92"/>
      <c r="C41" s="47" t="s">
        <v>222</v>
      </c>
      <c r="D41" s="86" t="s">
        <v>223</v>
      </c>
      <c r="E41" s="89">
        <f t="shared" ref="E41:N41" si="3">E34+E35-E36-E40</f>
        <v>192</v>
      </c>
      <c r="F41" s="89">
        <f t="shared" si="3"/>
        <v>-290</v>
      </c>
      <c r="G41" s="89">
        <f t="shared" si="3"/>
        <v>0</v>
      </c>
      <c r="H41" s="89">
        <f t="shared" si="3"/>
        <v>1</v>
      </c>
      <c r="I41" s="89">
        <f t="shared" si="3"/>
        <v>3</v>
      </c>
      <c r="J41" s="89">
        <f t="shared" si="3"/>
        <v>-9</v>
      </c>
      <c r="K41" s="89">
        <f t="shared" si="3"/>
        <v>-61</v>
      </c>
      <c r="L41" s="89">
        <f t="shared" si="3"/>
        <v>-71</v>
      </c>
      <c r="M41" s="89">
        <f t="shared" si="3"/>
        <v>0</v>
      </c>
      <c r="N41" s="89">
        <f t="shared" si="3"/>
        <v>0</v>
      </c>
    </row>
    <row r="42" spans="1:14" ht="18" customHeight="1">
      <c r="A42" s="92"/>
      <c r="B42" s="92"/>
      <c r="C42" s="117" t="s">
        <v>224</v>
      </c>
      <c r="D42" s="117"/>
      <c r="E42" s="89">
        <f t="shared" ref="E42:N42" si="4">E37+E38-E39-E40</f>
        <v>192</v>
      </c>
      <c r="F42" s="89">
        <f t="shared" si="4"/>
        <v>-290</v>
      </c>
      <c r="G42" s="89">
        <f t="shared" si="4"/>
        <v>0</v>
      </c>
      <c r="H42" s="89">
        <f t="shared" si="4"/>
        <v>1</v>
      </c>
      <c r="I42" s="89">
        <f t="shared" si="4"/>
        <v>3</v>
      </c>
      <c r="J42" s="89">
        <f t="shared" si="4"/>
        <v>-9</v>
      </c>
      <c r="K42" s="89">
        <f t="shared" si="4"/>
        <v>-61</v>
      </c>
      <c r="L42" s="89">
        <f t="shared" si="4"/>
        <v>-71</v>
      </c>
      <c r="M42" s="89">
        <f t="shared" si="4"/>
        <v>0</v>
      </c>
      <c r="N42" s="89">
        <f t="shared" si="4"/>
        <v>0</v>
      </c>
    </row>
    <row r="43" spans="1:14" ht="18" customHeight="1">
      <c r="A43" s="92"/>
      <c r="B43" s="92"/>
      <c r="C43" s="88" t="s">
        <v>225</v>
      </c>
      <c r="D43" s="86" t="s">
        <v>226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/>
      <c r="N43" s="89"/>
    </row>
    <row r="44" spans="1:14" ht="18" customHeight="1">
      <c r="A44" s="92"/>
      <c r="B44" s="92"/>
      <c r="C44" s="47" t="s">
        <v>227</v>
      </c>
      <c r="D44" s="90" t="s">
        <v>228</v>
      </c>
      <c r="E44" s="89">
        <f t="shared" ref="E44:N44" si="5">E41+E43</f>
        <v>192</v>
      </c>
      <c r="F44" s="89">
        <f t="shared" si="5"/>
        <v>-290</v>
      </c>
      <c r="G44" s="89">
        <f t="shared" si="5"/>
        <v>0</v>
      </c>
      <c r="H44" s="89">
        <f t="shared" si="5"/>
        <v>1</v>
      </c>
      <c r="I44" s="89">
        <f t="shared" si="5"/>
        <v>3</v>
      </c>
      <c r="J44" s="89">
        <f t="shared" si="5"/>
        <v>-9</v>
      </c>
      <c r="K44" s="89">
        <f t="shared" si="5"/>
        <v>-61</v>
      </c>
      <c r="L44" s="89">
        <f t="shared" si="5"/>
        <v>-71</v>
      </c>
      <c r="M44" s="89">
        <f t="shared" si="5"/>
        <v>0</v>
      </c>
      <c r="N44" s="89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4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2023-08-24T04:53:28Z</cp:lastPrinted>
  <dcterms:modified xsi:type="dcterms:W3CDTF">2023-08-25T01:33:50Z</dcterms:modified>
</cp:coreProperties>
</file>