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S220DB201\share\01 財政企画班\12 各種照会\R05財政状況調査（地方債協会）\"/>
    </mc:Choice>
  </mc:AlternateContent>
  <bookViews>
    <workbookView xWindow="-120" yWindow="-120" windowWidth="29040" windowHeight="15840" tabRatio="66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7" l="1"/>
  <c r="K44" i="7"/>
  <c r="J44" i="7"/>
  <c r="K39" i="7"/>
  <c r="J39" i="7"/>
  <c r="J45" i="7" s="1"/>
  <c r="I45" i="7"/>
  <c r="I44" i="7"/>
  <c r="H44" i="7"/>
  <c r="I39" i="7"/>
  <c r="H39" i="7"/>
  <c r="H45" i="7" s="1"/>
  <c r="G45" i="7"/>
  <c r="G44" i="7"/>
  <c r="F44" i="7"/>
  <c r="G39" i="7"/>
  <c r="F39" i="7"/>
  <c r="F45" i="7" s="1"/>
  <c r="M27" i="7"/>
  <c r="L27" i="7"/>
  <c r="M24" i="7"/>
  <c r="L24" i="7"/>
  <c r="M16" i="7"/>
  <c r="L16" i="7"/>
  <c r="M15" i="7"/>
  <c r="L15" i="7"/>
  <c r="M14" i="7"/>
  <c r="L14" i="7"/>
  <c r="K27" i="7"/>
  <c r="J27" i="7"/>
  <c r="K24" i="7"/>
  <c r="J24" i="7"/>
  <c r="K16" i="7"/>
  <c r="J16" i="7"/>
  <c r="K15" i="7"/>
  <c r="J15" i="7"/>
  <c r="K14" i="7"/>
  <c r="J14" i="7"/>
  <c r="I27" i="7"/>
  <c r="I24" i="7"/>
  <c r="H24" i="7"/>
  <c r="H27" i="7" s="1"/>
  <c r="I16" i="7"/>
  <c r="H16" i="7"/>
  <c r="I15" i="7"/>
  <c r="H15" i="7"/>
  <c r="I14" i="7"/>
  <c r="H14" i="7"/>
  <c r="G27" i="7"/>
  <c r="F27" i="7"/>
  <c r="G24" i="7"/>
  <c r="F24" i="7"/>
  <c r="G16" i="7"/>
  <c r="F16" i="7"/>
  <c r="G15" i="7"/>
  <c r="F15" i="7"/>
  <c r="G14" i="7"/>
  <c r="F14" i="7"/>
  <c r="H27" i="4"/>
  <c r="I24" i="4"/>
  <c r="I27" i="4" s="1"/>
  <c r="H24" i="4"/>
  <c r="G24" i="4"/>
  <c r="G27" i="4" s="1"/>
  <c r="F24" i="4"/>
  <c r="F27" i="4" s="1"/>
  <c r="I16" i="4"/>
  <c r="H16" i="4"/>
  <c r="G16" i="4"/>
  <c r="F16" i="4"/>
  <c r="I15" i="4"/>
  <c r="H15" i="4"/>
  <c r="G15" i="4"/>
  <c r="F15" i="4"/>
  <c r="I14" i="4"/>
  <c r="H14" i="4"/>
  <c r="G14" i="4"/>
  <c r="F12" i="4"/>
  <c r="F14" i="4" s="1"/>
  <c r="F9" i="4"/>
  <c r="J31" i="8" l="1"/>
  <c r="J34" i="8" l="1"/>
  <c r="I31" i="8"/>
  <c r="I34" i="8" s="1"/>
  <c r="J37" i="8" l="1"/>
  <c r="J42" i="8" s="1"/>
  <c r="J41" i="8"/>
  <c r="I41" i="8"/>
  <c r="I44" i="8" s="1"/>
  <c r="I37" i="8"/>
  <c r="I42" i="8" s="1"/>
  <c r="J44" i="8"/>
  <c r="H31" i="8" l="1"/>
  <c r="H34" i="8" s="1"/>
  <c r="G31" i="8"/>
  <c r="G34" i="8" s="1"/>
  <c r="H26" i="8"/>
  <c r="H27" i="8" s="1"/>
  <c r="G26" i="8"/>
  <c r="G27" i="8" s="1"/>
  <c r="H22" i="8"/>
  <c r="G22" i="8"/>
  <c r="H18" i="8"/>
  <c r="G18" i="8"/>
  <c r="G41" i="8" l="1"/>
  <c r="G44" i="8" s="1"/>
  <c r="G37" i="8"/>
  <c r="G42" i="8" s="1"/>
  <c r="H37" i="8"/>
  <c r="H42" i="8" s="1"/>
  <c r="H41" i="8"/>
  <c r="H44" i="8" s="1"/>
  <c r="E30" i="8" l="1"/>
  <c r="F22" i="8"/>
  <c r="E22" i="8"/>
  <c r="F19" i="8"/>
  <c r="E19" i="8"/>
  <c r="I9" i="2" l="1"/>
  <c r="F45" i="2"/>
  <c r="G45" i="2" s="1"/>
  <c r="F27" i="2"/>
  <c r="F22" i="6"/>
  <c r="E22" i="6"/>
  <c r="E19" i="6"/>
  <c r="E23" i="6" s="1"/>
  <c r="H45" i="5"/>
  <c r="F45" i="5"/>
  <c r="G44" i="5" s="1"/>
  <c r="H27" i="5"/>
  <c r="F27" i="5"/>
  <c r="G19" i="5" s="1"/>
  <c r="F44" i="4"/>
  <c r="F45" i="4" s="1"/>
  <c r="F39" i="4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F31" i="8"/>
  <c r="F34" i="8" s="1"/>
  <c r="E31" i="8"/>
  <c r="E34" i="8" s="1"/>
  <c r="O44" i="7"/>
  <c r="N44" i="7"/>
  <c r="M44" i="7"/>
  <c r="M45" i="7" s="1"/>
  <c r="L44" i="7"/>
  <c r="O39" i="7"/>
  <c r="O45" i="7" s="1"/>
  <c r="N39" i="7"/>
  <c r="M39" i="7"/>
  <c r="L39" i="7"/>
  <c r="O24" i="7"/>
  <c r="O27" i="7" s="1"/>
  <c r="N24" i="7"/>
  <c r="N27" i="7" s="1"/>
  <c r="O16" i="7"/>
  <c r="N16" i="7"/>
  <c r="O15" i="7"/>
  <c r="N15" i="7"/>
  <c r="O14" i="7"/>
  <c r="N14" i="7"/>
  <c r="I20" i="6"/>
  <c r="H20" i="6"/>
  <c r="G20" i="6"/>
  <c r="F20" i="6"/>
  <c r="E20" i="6"/>
  <c r="I19" i="6"/>
  <c r="I21" i="6" s="1"/>
  <c r="H19" i="6"/>
  <c r="H21" i="6" s="1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5" i="4" s="1"/>
  <c r="K44" i="4"/>
  <c r="J39" i="4"/>
  <c r="J44" i="4"/>
  <c r="I39" i="4"/>
  <c r="I44" i="4"/>
  <c r="H39" i="4"/>
  <c r="H44" i="4"/>
  <c r="G39" i="4"/>
  <c r="G44" i="4"/>
  <c r="G45" i="4" s="1"/>
  <c r="O24" i="4"/>
  <c r="O27" i="4" s="1"/>
  <c r="N24" i="4"/>
  <c r="N27" i="4"/>
  <c r="M24" i="4"/>
  <c r="M27" i="4" s="1"/>
  <c r="L24" i="4"/>
  <c r="L27" i="4" s="1"/>
  <c r="K24" i="4"/>
  <c r="K27" i="4" s="1"/>
  <c r="J24" i="4"/>
  <c r="J27" i="4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G41" i="2"/>
  <c r="G29" i="2"/>
  <c r="G27" i="2" l="1"/>
  <c r="G20" i="2"/>
  <c r="G14" i="2"/>
  <c r="I45" i="4"/>
  <c r="E21" i="6"/>
  <c r="G40" i="5"/>
  <c r="G34" i="5"/>
  <c r="G41" i="5"/>
  <c r="G42" i="5"/>
  <c r="G38" i="5"/>
  <c r="G30" i="5"/>
  <c r="G35" i="5"/>
  <c r="G37" i="5"/>
  <c r="G33" i="5"/>
  <c r="G28" i="5"/>
  <c r="G39" i="5"/>
  <c r="I45" i="5"/>
  <c r="G45" i="5"/>
  <c r="G29" i="5"/>
  <c r="G28" i="2"/>
  <c r="H45" i="4"/>
  <c r="G21" i="2"/>
  <c r="G43" i="5"/>
  <c r="G16" i="2"/>
  <c r="G18" i="2"/>
  <c r="G36" i="5"/>
  <c r="G31" i="5"/>
  <c r="G32" i="5"/>
  <c r="G9" i="2"/>
  <c r="J45" i="4"/>
  <c r="O45" i="4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F23" i="6"/>
  <c r="G26" i="2"/>
  <c r="G32" i="2"/>
  <c r="G13" i="2"/>
  <c r="G40" i="2"/>
  <c r="G17" i="2"/>
  <c r="G10" i="2"/>
  <c r="G31" i="2"/>
  <c r="N45" i="7"/>
  <c r="I23" i="6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17" i="5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<sst xmlns="http://schemas.openxmlformats.org/spreadsheetml/2006/main" count="440" uniqueCount="264">
  <si>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</si>
  <si>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</si>
  <si>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</si>
  <si>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</si>
  <si>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</si>
  <si>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</si>
  <si>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</si>
  <si>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</si>
  <si>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</si>
  <si>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</si>
  <si>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</si>
  <si>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</si>
  <si>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</si>
  <si>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</si>
  <si>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</si>
  <si>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</si>
  <si>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</si>
  <si>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</si>
  <si>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</si>
  <si>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</si>
  <si>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</si>
  <si>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</si>
  <si>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</si>
  <si>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</si>
  <si>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</si>
  <si>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</si>
  <si>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</si>
  <si>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</si>
  <si>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</si>
  <si>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</si>
  <si>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</si>
  <si>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</si>
  <si>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</si>
  <si>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</si>
  <si>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</si>
  <si>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</si>
  <si>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</si>
  <si>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</si>
  <si>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</si>
  <si>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</si>
  <si>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</si>
  <si>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</si>
  <si>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</si>
  <si>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</si>
  <si>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</si>
  <si>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</si>
  <si>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</si>
  <si>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</si>
  <si>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</si>
  <si>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</si>
  <si>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</si>
  <si>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</si>
  <si>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</si>
  <si>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</si>
  <si>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</si>
  <si>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</si>
  <si>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</si>
  <si>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</si>
  <si>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</si>
  <si>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</si>
  <si>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</si>
  <si>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</si>
  <si>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</si>
  <si>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</si>
  <si>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</si>
  <si>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</si>
  <si>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</si>
  <si>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</si>
  <si>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</si>
  <si>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</si>
  <si>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</si>
  <si>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</si>
  <si>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</si>
  <si>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</si>
  <si>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</si>
  <si>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</si>
  <si>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</si>
  <si>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</si>
  <si>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</si>
  <si>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</si>
  <si>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</si>
  <si>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</si>
  <si>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</si>
  <si>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</si>
  <si>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</si>
  <si>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</si>
  <si>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</si>
  <si>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</si>
  <si>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</si>
  <si>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</si>
  <si>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</si>
  <si>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</si>
  <si>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</si>
  <si>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</si>
  <si>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</si>
  <si>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</si>
  <si>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</si>
  <si>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</si>
  <si>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</si>
  <si>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</si>
  <si>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</si>
  <si>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</si>
  <si>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</si>
  <si>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</si>
  <si>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</si>
  <si>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</si>
  <si>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</si>
  <si>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</si>
  <si>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</si>
  <si>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</si>
  <si>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</si>
  <si>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</si>
  <si>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</si>
  <si>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</si>
  <si>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</si>
  <si>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</si>
  <si>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</si>
  <si>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</si>
  <si>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</si>
  <si>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</si>
  <si>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</si>
  <si>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</si>
  <si>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</si>
  <si>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</si>
  <si>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</si>
  <si>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</si>
  <si>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</si>
  <si>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</si>
  <si>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</si>
  <si>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</si>
  <si>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</si>
  <si>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</si>
  <si>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</si>
  <si>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</si>
  <si>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</si>
  <si>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</si>
  <si>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</si>
  <si>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</si>
  <si>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</si>
  <si>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</si>
  <si>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</si>
  <si>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</si>
  <si>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</si>
  <si>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</si>
  <si>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</si>
  <si>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</si>
  <si>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</si>
  <si>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</si>
  <si>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</si>
  <si>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</si>
  <si>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</si>
  <si>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</si>
  <si>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</si>
  <si>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</si>
  <si>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</si>
  <si>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</si>
  <si>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</si>
  <si>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</si>
  <si>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</si>
  <si>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</si>
  <si>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</si>
  <si>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</si>
  <si>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</si>
  <si>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</si>
  <si>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</si>
  <si>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</si>
  <si>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</si>
  <si>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</si>
  <si>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</si>
  <si>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</si>
  <si>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</si>
  <si>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</si>
  <si>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</si>
  <si>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</si>
  <si>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</si>
  <si>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</si>
  <si>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</si>
  <si>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</si>
  <si>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</si>
  <si>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</si>
  <si>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</si>
  <si>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</si>
  <si>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</si>
  <si>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</si>
  <si>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</si>
  <si>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</si>
  <si>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</si>
  <si>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</si>
  <si>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</si>
  <si>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</si>
  <si>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</si>
  <si>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</si>
  <si>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</si>
  <si>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</si>
  <si>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</si>
  <si>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</si>
  <si>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</si>
  <si>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</si>
  <si>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</si>
  <si>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</si>
  <si>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</si>
  <si>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</si>
  <si>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</si>
  <si>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</si>
  <si>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</si>
  <si>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</si>
  <si>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</si>
  <si>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</si>
  <si>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</si>
  <si>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</si>
  <si>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</si>
  <si>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</si>
  <si>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</si>
  <si>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</si>
  <si>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</si>
  <si>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</si>
  <si>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</si>
  <si>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</si>
  <si>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</si>
  <si>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</si>
  <si>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</si>
  <si>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</si>
  <si>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</si>
  <si>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</si>
  <si>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</si>
  <si>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</si>
  <si>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</si>
  <si>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</si>
  <si>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</si>
  <si>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</si>
  <si>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</si>
  <si>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</si>
  <si>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</si>
  <si>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</si>
  <si>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</si>
  <si>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</si>
  <si>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</si>
  <si>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</si>
  <si>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</si>
  <si>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</si>
  <si>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</si>
  <si>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</si>
  <si>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</si>
  <si>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</si>
  <si>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</si>
  <si>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</si>
  <si>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</si>
  <si>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</si>
  <si>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</si>
  <si>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</si>
  <si>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福島県</t>
    <rPh sb="0" eb="3">
      <t>フクシマケン</t>
    </rPh>
    <phoneticPr fontId="9"/>
  </si>
  <si>
    <t>福島県</t>
    <rPh sb="0" eb="3">
      <t>フクシマケン</t>
    </rPh>
    <phoneticPr fontId="16"/>
  </si>
  <si>
    <t>工業用水道事業</t>
    <rPh sb="0" eb="5">
      <t>コウギョウヨウスイドウ</t>
    </rPh>
    <rPh sb="5" eb="7">
      <t>ジギョウ</t>
    </rPh>
    <phoneticPr fontId="9"/>
  </si>
  <si>
    <t>地域開発事業</t>
    <rPh sb="0" eb="4">
      <t>チイキカイハツ</t>
    </rPh>
    <rPh sb="4" eb="6">
      <t>ジギョウ</t>
    </rPh>
    <phoneticPr fontId="9"/>
  </si>
  <si>
    <t>病院事業</t>
    <rPh sb="0" eb="4">
      <t>ビョウインジギョウ</t>
    </rPh>
    <phoneticPr fontId="9"/>
  </si>
  <si>
    <t>流域下水道事業</t>
    <rPh sb="0" eb="5">
      <t>リュウイキゲスイドウ</t>
    </rPh>
    <rPh sb="5" eb="7">
      <t>ジギョウ</t>
    </rPh>
    <phoneticPr fontId="9"/>
  </si>
  <si>
    <t>農業集落排水事業</t>
    <rPh sb="0" eb="8">
      <t>ノウギョウシュウラクハイスイジギョウ</t>
    </rPh>
    <phoneticPr fontId="9"/>
  </si>
  <si>
    <t>特定環境保全公共下水道事業</t>
    <rPh sb="0" eb="4">
      <t>トクテイカンキョウ</t>
    </rPh>
    <rPh sb="4" eb="6">
      <t>ホゼン</t>
    </rPh>
    <rPh sb="6" eb="8">
      <t>コウキョウ</t>
    </rPh>
    <rPh sb="8" eb="13">
      <t>ゲスイドウジギョウ</t>
    </rPh>
    <phoneticPr fontId="9"/>
  </si>
  <si>
    <t>港湾整備事業</t>
    <rPh sb="0" eb="4">
      <t>コウワンセイビ</t>
    </rPh>
    <rPh sb="4" eb="6">
      <t>ジギョウ</t>
    </rPh>
    <phoneticPr fontId="9"/>
  </si>
  <si>
    <t>福島県</t>
    <rPh sb="0" eb="3">
      <t>フクシマケン</t>
    </rPh>
    <phoneticPr fontId="9"/>
  </si>
  <si>
    <t>福島県土地開発公社</t>
    <rPh sb="0" eb="7">
      <t>フクシマケントチカイハツ</t>
    </rPh>
    <rPh sb="7" eb="9">
      <t>コウシャ</t>
    </rPh>
    <phoneticPr fontId="16"/>
  </si>
  <si>
    <t>福島県道路公社</t>
    <rPh sb="0" eb="3">
      <t>フクシマケン</t>
    </rPh>
    <rPh sb="3" eb="7">
      <t>ドウロコウシャ</t>
    </rPh>
    <phoneticPr fontId="16"/>
  </si>
  <si>
    <t>福島テレビ（株）</t>
    <rPh sb="0" eb="2">
      <t>フクシマ</t>
    </rPh>
    <rPh sb="5" eb="8">
      <t>カブ</t>
    </rPh>
    <phoneticPr fontId="16"/>
  </si>
  <si>
    <t>福島県</t>
    <rPh sb="0" eb="2">
      <t>フクシマ</t>
    </rPh>
    <rPh sb="2" eb="3">
      <t>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</si>
</sst>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0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20" fillId="0" borderId="10" xfId="1" applyNumberFormat="1" applyFont="1" applyBorder="1" applyAlignment="1">
      <alignment horizontal="right" vertical="center"/>
    </xf>
    <xf numFmtId="177" fontId="0" fillId="0" borderId="10" xfId="1" applyNumberFormat="1" applyFont="1" applyFill="1" applyBorder="1" applyAlignment="1">
      <alignment vertical="center"/>
    </xf>
    <xf numFmtId="177" fontId="2" fillId="0" borderId="10" xfId="1" applyNumberFormat="1" applyFill="1" applyBorder="1" applyAlignment="1">
      <alignment horizontal="center" vertical="center"/>
    </xf>
    <xf numFmtId="177" fontId="0" fillId="0" borderId="10" xfId="1" applyNumberFormat="1" applyFont="1" applyFill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177" fontId="21" fillId="0" borderId="10" xfId="0" quotePrefix="1" applyNumberFormat="1" applyFont="1" applyBorder="1" applyAlignment="1">
      <alignment horizontal="right" vertical="center"/>
    </xf>
    <xf numFmtId="177" fontId="21" fillId="0" borderId="10" xfId="1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7" fontId="0" fillId="0" borderId="10" xfId="1" quotePrefix="1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21" sqref="E21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11" ht="33.9" customHeight="1">
      <c r="A1" s="16" t="s">
        <v>0</v>
      </c>
      <c r="B1" s="16"/>
      <c r="C1" s="16"/>
      <c r="D1" s="16"/>
      <c r="E1" s="21" t="s">
        <v>250</v>
      </c>
      <c r="F1" s="1"/>
    </row>
    <row r="3" spans="1:11" ht="14.4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95" t="s">
        <v>87</v>
      </c>
      <c r="B9" s="95" t="s">
        <v>89</v>
      </c>
      <c r="C9" s="61" t="s">
        <v>3</v>
      </c>
      <c r="D9" s="53"/>
      <c r="E9" s="53"/>
      <c r="F9" s="54">
        <v>298873</v>
      </c>
      <c r="G9" s="55">
        <f>F9/$F$27*100</f>
        <v>23.456638969792433</v>
      </c>
      <c r="H9" s="54">
        <v>287676</v>
      </c>
      <c r="I9" s="55">
        <f>(F9/H9-1)*100</f>
        <v>3.8922259764457179</v>
      </c>
      <c r="K9" s="25"/>
    </row>
    <row r="10" spans="1:11" ht="18" customHeight="1">
      <c r="A10" s="95"/>
      <c r="B10" s="95"/>
      <c r="C10" s="63"/>
      <c r="D10" s="65" t="s">
        <v>22</v>
      </c>
      <c r="E10" s="53"/>
      <c r="F10" s="54">
        <v>67200</v>
      </c>
      <c r="G10" s="55">
        <f t="shared" ref="G10:G26" si="0">F10/$F$27*100</f>
        <v>5.2741001655219826</v>
      </c>
      <c r="H10" s="54">
        <v>67395</v>
      </c>
      <c r="I10" s="55">
        <f t="shared" ref="I10:I27" si="1">(F10/H10-1)*100</f>
        <v>-0.28933897173381018</v>
      </c>
    </row>
    <row r="11" spans="1:11" ht="18" customHeight="1">
      <c r="A11" s="95"/>
      <c r="B11" s="95"/>
      <c r="C11" s="63"/>
      <c r="D11" s="63"/>
      <c r="E11" s="47" t="s">
        <v>23</v>
      </c>
      <c r="F11" s="54">
        <v>57561</v>
      </c>
      <c r="G11" s="55">
        <f t="shared" si="0"/>
        <v>4.5175964230299233</v>
      </c>
      <c r="H11" s="54">
        <v>57070</v>
      </c>
      <c r="I11" s="55">
        <f t="shared" si="1"/>
        <v>0.86034694235150866</v>
      </c>
    </row>
    <row r="12" spans="1:11" ht="18" customHeight="1">
      <c r="A12" s="95"/>
      <c r="B12" s="95"/>
      <c r="C12" s="63"/>
      <c r="D12" s="63"/>
      <c r="E12" s="47" t="s">
        <v>24</v>
      </c>
      <c r="F12" s="54">
        <v>2724</v>
      </c>
      <c r="G12" s="55">
        <f t="shared" si="0"/>
        <v>0.2137894174238375</v>
      </c>
      <c r="H12" s="54">
        <v>3161</v>
      </c>
      <c r="I12" s="55">
        <f t="shared" si="1"/>
        <v>-13.824739006643473</v>
      </c>
    </row>
    <row r="13" spans="1:11" ht="18" customHeight="1">
      <c r="A13" s="95"/>
      <c r="B13" s="95"/>
      <c r="C13" s="63"/>
      <c r="D13" s="64"/>
      <c r="E13" s="47" t="s">
        <v>25</v>
      </c>
      <c r="F13" s="54">
        <v>140</v>
      </c>
      <c r="G13" s="55">
        <f t="shared" si="0"/>
        <v>1.0987708678170798E-2</v>
      </c>
      <c r="H13" s="54">
        <v>258</v>
      </c>
      <c r="I13" s="55">
        <f t="shared" si="1"/>
        <v>-45.736434108527135</v>
      </c>
    </row>
    <row r="14" spans="1:11" ht="18" customHeight="1">
      <c r="A14" s="95"/>
      <c r="B14" s="95"/>
      <c r="C14" s="63"/>
      <c r="D14" s="61" t="s">
        <v>26</v>
      </c>
      <c r="E14" s="53"/>
      <c r="F14" s="54">
        <v>62998</v>
      </c>
      <c r="G14" s="55">
        <f t="shared" si="0"/>
        <v>4.9443119379100278</v>
      </c>
      <c r="H14" s="54">
        <v>60412</v>
      </c>
      <c r="I14" s="55">
        <f t="shared" si="1"/>
        <v>4.2806065020194684</v>
      </c>
    </row>
    <row r="15" spans="1:11" ht="18" customHeight="1">
      <c r="A15" s="95"/>
      <c r="B15" s="95"/>
      <c r="C15" s="63"/>
      <c r="D15" s="63"/>
      <c r="E15" s="47" t="s">
        <v>27</v>
      </c>
      <c r="F15" s="54">
        <v>1979</v>
      </c>
      <c r="G15" s="55">
        <f t="shared" si="0"/>
        <v>0.15531911052928576</v>
      </c>
      <c r="H15" s="54">
        <v>1993</v>
      </c>
      <c r="I15" s="55">
        <f t="shared" si="1"/>
        <v>-0.70245860511791713</v>
      </c>
    </row>
    <row r="16" spans="1:11" ht="18" customHeight="1">
      <c r="A16" s="95"/>
      <c r="B16" s="95"/>
      <c r="C16" s="63"/>
      <c r="D16" s="64"/>
      <c r="E16" s="47" t="s">
        <v>28</v>
      </c>
      <c r="F16" s="54">
        <v>61019</v>
      </c>
      <c r="G16" s="55">
        <f t="shared" si="0"/>
        <v>4.7889928273807421</v>
      </c>
      <c r="H16" s="54">
        <v>58419</v>
      </c>
      <c r="I16" s="55">
        <f t="shared" si="1"/>
        <v>4.4506068231226159</v>
      </c>
      <c r="K16" s="26"/>
    </row>
    <row r="17" spans="1:26" ht="18" customHeight="1">
      <c r="A17" s="95"/>
      <c r="B17" s="95"/>
      <c r="C17" s="63"/>
      <c r="D17" s="96" t="s">
        <v>29</v>
      </c>
      <c r="E17" s="97"/>
      <c r="F17" s="54">
        <v>105079</v>
      </c>
      <c r="G17" s="55">
        <f t="shared" si="0"/>
        <v>8.246981715667923</v>
      </c>
      <c r="H17" s="54">
        <v>92475</v>
      </c>
      <c r="I17" s="55">
        <f t="shared" si="1"/>
        <v>13.629629629629637</v>
      </c>
    </row>
    <row r="18" spans="1:26" ht="18" customHeight="1">
      <c r="A18" s="95"/>
      <c r="B18" s="95"/>
      <c r="C18" s="63"/>
      <c r="D18" s="96" t="s">
        <v>93</v>
      </c>
      <c r="E18" s="98"/>
      <c r="F18" s="54">
        <v>3159</v>
      </c>
      <c r="G18" s="55">
        <f t="shared" si="0"/>
        <v>0.2479297979595825</v>
      </c>
      <c r="H18" s="54">
        <v>3336</v>
      </c>
      <c r="I18" s="55">
        <f t="shared" si="1"/>
        <v>-5.3057553956834536</v>
      </c>
    </row>
    <row r="19" spans="1:26" ht="18" customHeight="1">
      <c r="A19" s="95"/>
      <c r="B19" s="95"/>
      <c r="C19" s="62"/>
      <c r="D19" s="96" t="s">
        <v>94</v>
      </c>
      <c r="E19" s="98"/>
      <c r="F19" s="56">
        <v>2715</v>
      </c>
      <c r="G19" s="55">
        <f t="shared" si="0"/>
        <v>0.21308306472309796</v>
      </c>
      <c r="H19" s="54">
        <v>2887</v>
      </c>
      <c r="I19" s="55">
        <f t="shared" si="1"/>
        <v>-5.9577416002770995</v>
      </c>
      <c r="Z19" s="2" t="s">
        <v>95</v>
      </c>
    </row>
    <row r="20" spans="1:26" ht="18" customHeight="1">
      <c r="A20" s="95"/>
      <c r="B20" s="95"/>
      <c r="C20" s="53" t="s">
        <v>4</v>
      </c>
      <c r="D20" s="53"/>
      <c r="E20" s="53"/>
      <c r="F20" s="54">
        <v>34236</v>
      </c>
      <c r="G20" s="55">
        <f>F20/$F$27*100</f>
        <v>2.686965673613253</v>
      </c>
      <c r="H20" s="54">
        <v>34146</v>
      </c>
      <c r="I20" s="55">
        <f t="shared" si="1"/>
        <v>0.26357406431207764</v>
      </c>
    </row>
    <row r="21" spans="1:26" ht="18" customHeight="1">
      <c r="A21" s="95"/>
      <c r="B21" s="95"/>
      <c r="C21" s="53" t="s">
        <v>5</v>
      </c>
      <c r="D21" s="53"/>
      <c r="E21" s="53"/>
      <c r="F21" s="54">
        <v>220487</v>
      </c>
      <c r="G21" s="55">
        <f t="shared" si="0"/>
        <v>17.304620880884606</v>
      </c>
      <c r="H21" s="54">
        <v>217073</v>
      </c>
      <c r="I21" s="55">
        <f t="shared" si="1"/>
        <v>1.5727428100224428</v>
      </c>
    </row>
    <row r="22" spans="1:26" ht="18" customHeight="1">
      <c r="A22" s="95"/>
      <c r="B22" s="95"/>
      <c r="C22" s="53" t="s">
        <v>30</v>
      </c>
      <c r="D22" s="53"/>
      <c r="E22" s="53"/>
      <c r="F22" s="54">
        <v>14688</v>
      </c>
      <c r="G22" s="55">
        <f t="shared" si="0"/>
        <v>1.1527676076069477</v>
      </c>
      <c r="H22" s="54">
        <v>14804</v>
      </c>
      <c r="I22" s="55">
        <f t="shared" si="1"/>
        <v>-0.78357200756552503</v>
      </c>
    </row>
    <row r="23" spans="1:26" ht="18" customHeight="1">
      <c r="A23" s="95"/>
      <c r="B23" s="95"/>
      <c r="C23" s="53" t="s">
        <v>6</v>
      </c>
      <c r="D23" s="53"/>
      <c r="E23" s="53"/>
      <c r="F23" s="54">
        <v>277278</v>
      </c>
      <c r="G23" s="55">
        <f t="shared" si="0"/>
        <v>21.761784906184587</v>
      </c>
      <c r="H23" s="54">
        <v>243746</v>
      </c>
      <c r="I23" s="55">
        <f t="shared" si="1"/>
        <v>13.756943703691537</v>
      </c>
    </row>
    <row r="24" spans="1:26" ht="18" customHeight="1">
      <c r="A24" s="95"/>
      <c r="B24" s="95"/>
      <c r="C24" s="53" t="s">
        <v>31</v>
      </c>
      <c r="D24" s="53"/>
      <c r="E24" s="53"/>
      <c r="F24" s="54">
        <v>1819</v>
      </c>
      <c r="G24" s="55">
        <f t="shared" si="0"/>
        <v>0.14276172918280486</v>
      </c>
      <c r="H24" s="54">
        <v>2009</v>
      </c>
      <c r="I24" s="55">
        <f t="shared" si="1"/>
        <v>-9.4574415131906449</v>
      </c>
    </row>
    <row r="25" spans="1:26" ht="18" customHeight="1">
      <c r="A25" s="95"/>
      <c r="B25" s="95"/>
      <c r="C25" s="53" t="s">
        <v>7</v>
      </c>
      <c r="D25" s="53"/>
      <c r="E25" s="53"/>
      <c r="F25" s="54">
        <v>121154</v>
      </c>
      <c r="G25" s="55">
        <f t="shared" si="0"/>
        <v>9.5086061228221777</v>
      </c>
      <c r="H25" s="54">
        <v>120390</v>
      </c>
      <c r="I25" s="55">
        <f t="shared" si="1"/>
        <v>0.63460420300689435</v>
      </c>
    </row>
    <row r="26" spans="1:26" ht="18" customHeight="1">
      <c r="A26" s="95"/>
      <c r="B26" s="95"/>
      <c r="C26" s="53" t="s">
        <v>8</v>
      </c>
      <c r="D26" s="53"/>
      <c r="E26" s="53"/>
      <c r="F26" s="54">
        <v>305616</v>
      </c>
      <c r="G26" s="55">
        <f t="shared" si="0"/>
        <v>23.985854109913191</v>
      </c>
      <c r="H26" s="54">
        <v>286062</v>
      </c>
      <c r="I26" s="55">
        <f t="shared" si="1"/>
        <v>6.8355810978039777</v>
      </c>
    </row>
    <row r="27" spans="1:26" ht="18" customHeight="1">
      <c r="A27" s="95"/>
      <c r="B27" s="95"/>
      <c r="C27" s="53" t="s">
        <v>9</v>
      </c>
      <c r="D27" s="53"/>
      <c r="E27" s="53"/>
      <c r="F27" s="54">
        <f>SUM(F9,F20:F26)</f>
        <v>1274151</v>
      </c>
      <c r="G27" s="55">
        <f>F27/$F$27*100</f>
        <v>100</v>
      </c>
      <c r="H27" s="54">
        <f>SUM(H9,H20:H26)</f>
        <v>1205906</v>
      </c>
      <c r="I27" s="55">
        <f t="shared" si="1"/>
        <v>5.6592304872850718</v>
      </c>
    </row>
    <row r="28" spans="1:26" ht="18" customHeight="1">
      <c r="A28" s="95"/>
      <c r="B28" s="95" t="s">
        <v>88</v>
      </c>
      <c r="C28" s="61" t="s">
        <v>10</v>
      </c>
      <c r="D28" s="53"/>
      <c r="E28" s="53"/>
      <c r="F28" s="54">
        <v>366417</v>
      </c>
      <c r="G28" s="55">
        <f>F28/$F$45*100</f>
        <v>28.757737505209352</v>
      </c>
      <c r="H28" s="54">
        <v>372875</v>
      </c>
      <c r="I28" s="55">
        <f>(F28/H28-1)*100</f>
        <v>-1.7319477036540354</v>
      </c>
    </row>
    <row r="29" spans="1:26" ht="18" customHeight="1">
      <c r="A29" s="95"/>
      <c r="B29" s="95"/>
      <c r="C29" s="63"/>
      <c r="D29" s="53" t="s">
        <v>11</v>
      </c>
      <c r="E29" s="53"/>
      <c r="F29" s="54">
        <v>243435</v>
      </c>
      <c r="G29" s="55">
        <f t="shared" ref="G29:G43" si="2">F29/$F$45*100</f>
        <v>19.105663300503632</v>
      </c>
      <c r="H29" s="54">
        <v>250229</v>
      </c>
      <c r="I29" s="55">
        <f t="shared" ref="I29:I45" si="3">(F29/H29-1)*100</f>
        <v>-2.7151129565318177</v>
      </c>
    </row>
    <row r="30" spans="1:26" ht="18" customHeight="1">
      <c r="A30" s="95"/>
      <c r="B30" s="95"/>
      <c r="C30" s="63"/>
      <c r="D30" s="53" t="s">
        <v>32</v>
      </c>
      <c r="E30" s="53"/>
      <c r="F30" s="54">
        <v>24615</v>
      </c>
      <c r="G30" s="55">
        <f t="shared" si="2"/>
        <v>1.9318746365226729</v>
      </c>
      <c r="H30" s="54">
        <v>22586</v>
      </c>
      <c r="I30" s="55">
        <f t="shared" si="3"/>
        <v>8.9834410696891798</v>
      </c>
    </row>
    <row r="31" spans="1:26" ht="18" customHeight="1">
      <c r="A31" s="95"/>
      <c r="B31" s="95"/>
      <c r="C31" s="62"/>
      <c r="D31" s="53" t="s">
        <v>12</v>
      </c>
      <c r="E31" s="53"/>
      <c r="F31" s="54">
        <v>98367</v>
      </c>
      <c r="G31" s="55">
        <f t="shared" si="2"/>
        <v>7.7201995681830491</v>
      </c>
      <c r="H31" s="54">
        <v>100060</v>
      </c>
      <c r="I31" s="55">
        <f t="shared" si="3"/>
        <v>-1.6919848091145329</v>
      </c>
    </row>
    <row r="32" spans="1:26" ht="18" customHeight="1">
      <c r="A32" s="95"/>
      <c r="B32" s="95"/>
      <c r="C32" s="61" t="s">
        <v>13</v>
      </c>
      <c r="D32" s="53"/>
      <c r="E32" s="53"/>
      <c r="F32" s="54">
        <v>685640</v>
      </c>
      <c r="G32" s="55">
        <f t="shared" si="2"/>
        <v>53.811518415007328</v>
      </c>
      <c r="H32" s="54">
        <v>641914</v>
      </c>
      <c r="I32" s="55">
        <f t="shared" si="3"/>
        <v>6.8118159130350797</v>
      </c>
    </row>
    <row r="33" spans="1:9" ht="18" customHeight="1">
      <c r="A33" s="95"/>
      <c r="B33" s="95"/>
      <c r="C33" s="63"/>
      <c r="D33" s="53" t="s">
        <v>14</v>
      </c>
      <c r="E33" s="53"/>
      <c r="F33" s="54">
        <v>89787</v>
      </c>
      <c r="G33" s="55">
        <f t="shared" si="2"/>
        <v>7.0468099934780106</v>
      </c>
      <c r="H33" s="54">
        <v>75837</v>
      </c>
      <c r="I33" s="55">
        <f t="shared" si="3"/>
        <v>18.394714980814108</v>
      </c>
    </row>
    <row r="34" spans="1:9" ht="18" customHeight="1">
      <c r="A34" s="95"/>
      <c r="B34" s="95"/>
      <c r="C34" s="63"/>
      <c r="D34" s="53" t="s">
        <v>33</v>
      </c>
      <c r="E34" s="53"/>
      <c r="F34" s="54">
        <v>57276</v>
      </c>
      <c r="G34" s="55">
        <f t="shared" si="2"/>
        <v>4.4952285875065039</v>
      </c>
      <c r="H34" s="54">
        <v>55844</v>
      </c>
      <c r="I34" s="55">
        <f t="shared" si="3"/>
        <v>2.5642862259150467</v>
      </c>
    </row>
    <row r="35" spans="1:9" ht="18" customHeight="1">
      <c r="A35" s="95"/>
      <c r="B35" s="95"/>
      <c r="C35" s="63"/>
      <c r="D35" s="53" t="s">
        <v>34</v>
      </c>
      <c r="E35" s="53"/>
      <c r="F35" s="54">
        <v>323359</v>
      </c>
      <c r="G35" s="55">
        <f t="shared" si="2"/>
        <v>25.378389217604507</v>
      </c>
      <c r="H35" s="54">
        <v>328141</v>
      </c>
      <c r="I35" s="55">
        <f t="shared" si="3"/>
        <v>-1.4573003678296836</v>
      </c>
    </row>
    <row r="36" spans="1:9" ht="18" customHeight="1">
      <c r="A36" s="95"/>
      <c r="B36" s="95"/>
      <c r="C36" s="63"/>
      <c r="D36" s="53" t="s">
        <v>35</v>
      </c>
      <c r="E36" s="53"/>
      <c r="F36" s="54">
        <v>14430</v>
      </c>
      <c r="G36" s="55">
        <f t="shared" si="2"/>
        <v>1.1325188301857474</v>
      </c>
      <c r="H36" s="54">
        <v>13509</v>
      </c>
      <c r="I36" s="55">
        <f t="shared" si="3"/>
        <v>6.8176771041527973</v>
      </c>
    </row>
    <row r="37" spans="1:9" ht="18" customHeight="1">
      <c r="A37" s="95"/>
      <c r="B37" s="95"/>
      <c r="C37" s="63"/>
      <c r="D37" s="53" t="s">
        <v>15</v>
      </c>
      <c r="E37" s="53"/>
      <c r="F37" s="54">
        <v>50323</v>
      </c>
      <c r="G37" s="55">
        <f t="shared" si="2"/>
        <v>3.949531884368493</v>
      </c>
      <c r="H37" s="54">
        <v>29832</v>
      </c>
      <c r="I37" s="55">
        <f t="shared" si="3"/>
        <v>68.687986055242689</v>
      </c>
    </row>
    <row r="38" spans="1:9" ht="18" customHeight="1">
      <c r="A38" s="95"/>
      <c r="B38" s="95"/>
      <c r="C38" s="62"/>
      <c r="D38" s="53" t="s">
        <v>36</v>
      </c>
      <c r="E38" s="53"/>
      <c r="F38" s="54">
        <v>149465</v>
      </c>
      <c r="G38" s="55">
        <f t="shared" si="2"/>
        <v>11.730556268448559</v>
      </c>
      <c r="H38" s="54">
        <v>137751</v>
      </c>
      <c r="I38" s="55">
        <f t="shared" si="3"/>
        <v>8.5037495190597454</v>
      </c>
    </row>
    <row r="39" spans="1:9" ht="18" customHeight="1">
      <c r="A39" s="95"/>
      <c r="B39" s="95"/>
      <c r="C39" s="61" t="s">
        <v>16</v>
      </c>
      <c r="D39" s="53"/>
      <c r="E39" s="53"/>
      <c r="F39" s="54">
        <v>222094</v>
      </c>
      <c r="G39" s="55">
        <f t="shared" si="2"/>
        <v>17.430744079783324</v>
      </c>
      <c r="H39" s="54">
        <v>191117</v>
      </c>
      <c r="I39" s="55">
        <f t="shared" si="3"/>
        <v>16.208395904079698</v>
      </c>
    </row>
    <row r="40" spans="1:9" ht="18" customHeight="1">
      <c r="A40" s="95"/>
      <c r="B40" s="95"/>
      <c r="C40" s="63"/>
      <c r="D40" s="61" t="s">
        <v>17</v>
      </c>
      <c r="E40" s="53"/>
      <c r="F40" s="54">
        <v>198069</v>
      </c>
      <c r="G40" s="55">
        <f t="shared" si="2"/>
        <v>15.545174786975799</v>
      </c>
      <c r="H40" s="54">
        <v>179994</v>
      </c>
      <c r="I40" s="55">
        <f t="shared" si="3"/>
        <v>10.042001400046674</v>
      </c>
    </row>
    <row r="41" spans="1:9" ht="18" customHeight="1">
      <c r="A41" s="95"/>
      <c r="B41" s="95"/>
      <c r="C41" s="63"/>
      <c r="D41" s="63"/>
      <c r="E41" s="57" t="s">
        <v>91</v>
      </c>
      <c r="F41" s="54">
        <v>149193</v>
      </c>
      <c r="G41" s="55">
        <f t="shared" si="2"/>
        <v>11.709208720159541</v>
      </c>
      <c r="H41" s="54">
        <v>126504</v>
      </c>
      <c r="I41" s="58">
        <f t="shared" si="3"/>
        <v>17.93540125213433</v>
      </c>
    </row>
    <row r="42" spans="1:9" ht="18" customHeight="1">
      <c r="A42" s="95"/>
      <c r="B42" s="95"/>
      <c r="C42" s="63"/>
      <c r="D42" s="62"/>
      <c r="E42" s="47" t="s">
        <v>37</v>
      </c>
      <c r="F42" s="54">
        <v>48876</v>
      </c>
      <c r="G42" s="55">
        <f t="shared" si="2"/>
        <v>3.8359660668162565</v>
      </c>
      <c r="H42" s="54">
        <v>53490</v>
      </c>
      <c r="I42" s="58">
        <f t="shared" si="3"/>
        <v>-8.6259113853056633</v>
      </c>
    </row>
    <row r="43" spans="1:9" ht="18" customHeight="1">
      <c r="A43" s="95"/>
      <c r="B43" s="95"/>
      <c r="C43" s="63"/>
      <c r="D43" s="53" t="s">
        <v>38</v>
      </c>
      <c r="E43" s="53"/>
      <c r="F43" s="54">
        <v>24025</v>
      </c>
      <c r="G43" s="55">
        <f t="shared" si="2"/>
        <v>1.8855692928075245</v>
      </c>
      <c r="H43" s="54">
        <v>11123</v>
      </c>
      <c r="I43" s="58">
        <f t="shared" si="3"/>
        <v>115.9938865414007</v>
      </c>
    </row>
    <row r="44" spans="1:9" ht="18" customHeight="1">
      <c r="A44" s="95"/>
      <c r="B44" s="95"/>
      <c r="C44" s="62"/>
      <c r="D44" s="53" t="s">
        <v>39</v>
      </c>
      <c r="E44" s="53"/>
      <c r="F44" s="54"/>
      <c r="G44" s="55">
        <v>0</v>
      </c>
      <c r="H44" s="54">
        <v>0</v>
      </c>
      <c r="I44" s="55" t="e">
        <f t="shared" si="3"/>
        <v>#DIV/0!</v>
      </c>
    </row>
    <row r="45" spans="1:9" ht="18" customHeight="1">
      <c r="A45" s="95"/>
      <c r="B45" s="95"/>
      <c r="C45" s="47" t="s">
        <v>18</v>
      </c>
      <c r="D45" s="47"/>
      <c r="E45" s="47"/>
      <c r="F45" s="54">
        <f>SUM(F28,F32,F39)</f>
        <v>1274151</v>
      </c>
      <c r="G45" s="55">
        <f>F45/$F$45*100</f>
        <v>100</v>
      </c>
      <c r="H45" s="54">
        <f>SUM(H28,H32,H39)</f>
        <v>1205906</v>
      </c>
      <c r="I45" s="55">
        <f t="shared" si="3"/>
        <v>5.6592304872850718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D25" sqref="D25"/>
      <selection pane="topRight" activeCell="D25" sqref="D25"/>
      <selection pane="bottomLeft" activeCell="D25" sqref="D25"/>
      <selection pane="bottomRight" activeCell="D25" sqref="D25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22" t="s">
        <v>259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" customHeight="1">
      <c r="A6" s="101" t="s">
        <v>48</v>
      </c>
      <c r="B6" s="102"/>
      <c r="C6" s="102"/>
      <c r="D6" s="102"/>
      <c r="E6" s="102"/>
      <c r="F6" s="106" t="s">
        <v>252</v>
      </c>
      <c r="G6" s="107"/>
      <c r="H6" s="106" t="s">
        <v>253</v>
      </c>
      <c r="I6" s="107"/>
      <c r="J6" s="106" t="s">
        <v>254</v>
      </c>
      <c r="K6" s="107"/>
      <c r="L6" s="106" t="s">
        <v>255</v>
      </c>
      <c r="M6" s="107"/>
      <c r="N6" s="107"/>
      <c r="O6" s="107"/>
    </row>
    <row r="7" spans="1:25" ht="15.9" customHeight="1">
      <c r="A7" s="102"/>
      <c r="B7" s="102"/>
      <c r="C7" s="102"/>
      <c r="D7" s="102"/>
      <c r="E7" s="102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</row>
    <row r="8" spans="1:25" ht="15.9" customHeight="1">
      <c r="A8" s="99" t="s">
        <v>82</v>
      </c>
      <c r="B8" s="61" t="s">
        <v>49</v>
      </c>
      <c r="C8" s="53"/>
      <c r="D8" s="53"/>
      <c r="E8" s="66" t="s">
        <v>40</v>
      </c>
      <c r="F8" s="94">
        <v>2764</v>
      </c>
      <c r="G8" s="94">
        <v>3454</v>
      </c>
      <c r="H8" s="94">
        <v>1330</v>
      </c>
      <c r="I8" s="94">
        <v>1330</v>
      </c>
      <c r="J8" s="54">
        <v>8855</v>
      </c>
      <c r="K8" s="54">
        <v>8149</v>
      </c>
      <c r="L8" s="54">
        <v>9301</v>
      </c>
      <c r="M8" s="54">
        <v>8094</v>
      </c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99"/>
      <c r="B9" s="63"/>
      <c r="C9" s="53" t="s">
        <v>50</v>
      </c>
      <c r="D9" s="53"/>
      <c r="E9" s="66" t="s">
        <v>41</v>
      </c>
      <c r="F9" s="94">
        <f>F8-F10</f>
        <v>2756</v>
      </c>
      <c r="G9" s="94">
        <v>3421</v>
      </c>
      <c r="H9" s="94">
        <v>1330</v>
      </c>
      <c r="I9" s="94">
        <v>1330</v>
      </c>
      <c r="J9" s="54">
        <v>8854</v>
      </c>
      <c r="K9" s="54">
        <v>8148</v>
      </c>
      <c r="L9" s="54">
        <v>8870</v>
      </c>
      <c r="M9" s="54">
        <v>7779</v>
      </c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99"/>
      <c r="B10" s="62"/>
      <c r="C10" s="53" t="s">
        <v>51</v>
      </c>
      <c r="D10" s="53"/>
      <c r="E10" s="66" t="s">
        <v>42</v>
      </c>
      <c r="F10" s="94">
        <v>8</v>
      </c>
      <c r="G10" s="94">
        <v>33</v>
      </c>
      <c r="H10" s="94">
        <v>0</v>
      </c>
      <c r="I10" s="94">
        <v>0</v>
      </c>
      <c r="J10" s="67">
        <v>1</v>
      </c>
      <c r="K10" s="67">
        <v>1</v>
      </c>
      <c r="L10" s="54">
        <v>431</v>
      </c>
      <c r="M10" s="54">
        <v>315</v>
      </c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99"/>
      <c r="B11" s="61" t="s">
        <v>52</v>
      </c>
      <c r="C11" s="53"/>
      <c r="D11" s="53"/>
      <c r="E11" s="66" t="s">
        <v>43</v>
      </c>
      <c r="F11" s="94">
        <v>2953</v>
      </c>
      <c r="G11" s="94">
        <v>5320</v>
      </c>
      <c r="H11" s="94">
        <v>16</v>
      </c>
      <c r="I11" s="94">
        <v>28</v>
      </c>
      <c r="J11" s="54">
        <v>8887</v>
      </c>
      <c r="K11" s="54">
        <v>8167</v>
      </c>
      <c r="L11" s="54">
        <v>9303</v>
      </c>
      <c r="M11" s="54">
        <v>8093</v>
      </c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99"/>
      <c r="B12" s="63"/>
      <c r="C12" s="53" t="s">
        <v>53</v>
      </c>
      <c r="D12" s="53"/>
      <c r="E12" s="66" t="s">
        <v>44</v>
      </c>
      <c r="F12" s="94">
        <f>F11-F13</f>
        <v>2952</v>
      </c>
      <c r="G12" s="94">
        <v>2942</v>
      </c>
      <c r="H12" s="94">
        <v>16</v>
      </c>
      <c r="I12" s="94">
        <v>28</v>
      </c>
      <c r="J12" s="54">
        <v>8873</v>
      </c>
      <c r="K12" s="54">
        <v>8153</v>
      </c>
      <c r="L12" s="54">
        <v>8872</v>
      </c>
      <c r="M12" s="54">
        <v>7778</v>
      </c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99"/>
      <c r="B13" s="62"/>
      <c r="C13" s="53" t="s">
        <v>54</v>
      </c>
      <c r="D13" s="53"/>
      <c r="E13" s="66" t="s">
        <v>45</v>
      </c>
      <c r="F13" s="94">
        <v>1</v>
      </c>
      <c r="G13" s="94">
        <v>2378</v>
      </c>
      <c r="H13" s="67">
        <v>0</v>
      </c>
      <c r="I13" s="67">
        <v>0</v>
      </c>
      <c r="J13" s="67">
        <v>14</v>
      </c>
      <c r="K13" s="67">
        <v>15</v>
      </c>
      <c r="L13" s="54">
        <v>431</v>
      </c>
      <c r="M13" s="54">
        <v>315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99"/>
      <c r="B14" s="53" t="s">
        <v>55</v>
      </c>
      <c r="C14" s="53"/>
      <c r="D14" s="53"/>
      <c r="E14" s="66" t="s">
        <v>96</v>
      </c>
      <c r="F14" s="94">
        <f t="shared" ref="F14:I15" si="0">F9-F12</f>
        <v>-196</v>
      </c>
      <c r="G14" s="94">
        <f t="shared" si="0"/>
        <v>479</v>
      </c>
      <c r="H14" s="94">
        <f t="shared" si="0"/>
        <v>1314</v>
      </c>
      <c r="I14" s="94">
        <f t="shared" si="0"/>
        <v>1302</v>
      </c>
      <c r="J14" s="54">
        <f t="shared" ref="F14:O14" si="1">J9-J12</f>
        <v>-19</v>
      </c>
      <c r="K14" s="54">
        <f t="shared" si="1"/>
        <v>-5</v>
      </c>
      <c r="L14" s="54">
        <f t="shared" si="1"/>
        <v>-2</v>
      </c>
      <c r="M14" s="54">
        <f t="shared" si="1"/>
        <v>1</v>
      </c>
      <c r="N14" s="54">
        <f t="shared" si="1"/>
        <v>0</v>
      </c>
      <c r="O14" s="54">
        <f t="shared" si="1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99"/>
      <c r="B15" s="53" t="s">
        <v>56</v>
      </c>
      <c r="C15" s="53"/>
      <c r="D15" s="53"/>
      <c r="E15" s="66" t="s">
        <v>97</v>
      </c>
      <c r="F15" s="94">
        <f t="shared" si="0"/>
        <v>7</v>
      </c>
      <c r="G15" s="94">
        <f t="shared" si="0"/>
        <v>-2345</v>
      </c>
      <c r="H15" s="94">
        <f t="shared" si="0"/>
        <v>0</v>
      </c>
      <c r="I15" s="94">
        <f t="shared" si="0"/>
        <v>0</v>
      </c>
      <c r="J15" s="54">
        <f t="shared" ref="F15:O15" si="2">J10-J13</f>
        <v>-13</v>
      </c>
      <c r="K15" s="54">
        <f t="shared" si="2"/>
        <v>-14</v>
      </c>
      <c r="L15" s="54">
        <f t="shared" si="2"/>
        <v>0</v>
      </c>
      <c r="M15" s="54">
        <f t="shared" si="2"/>
        <v>0</v>
      </c>
      <c r="N15" s="54">
        <f t="shared" si="2"/>
        <v>0</v>
      </c>
      <c r="O15" s="54">
        <f t="shared" si="2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99"/>
      <c r="B16" s="53" t="s">
        <v>57</v>
      </c>
      <c r="C16" s="53"/>
      <c r="D16" s="53"/>
      <c r="E16" s="66" t="s">
        <v>98</v>
      </c>
      <c r="F16" s="94">
        <f t="shared" ref="F16:I16" si="3">F8-F11</f>
        <v>-189</v>
      </c>
      <c r="G16" s="94">
        <f t="shared" si="3"/>
        <v>-1866</v>
      </c>
      <c r="H16" s="94">
        <f t="shared" si="3"/>
        <v>1314</v>
      </c>
      <c r="I16" s="94">
        <f t="shared" si="3"/>
        <v>1302</v>
      </c>
      <c r="J16" s="54">
        <f t="shared" ref="F16:O16" si="4">J8-J11</f>
        <v>-32</v>
      </c>
      <c r="K16" s="54">
        <f t="shared" si="4"/>
        <v>-18</v>
      </c>
      <c r="L16" s="54">
        <f t="shared" si="4"/>
        <v>-2</v>
      </c>
      <c r="M16" s="54">
        <f t="shared" si="4"/>
        <v>1</v>
      </c>
      <c r="N16" s="54">
        <f t="shared" si="4"/>
        <v>0</v>
      </c>
      <c r="O16" s="54">
        <f t="shared" si="4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99"/>
      <c r="B17" s="53" t="s">
        <v>58</v>
      </c>
      <c r="C17" s="53"/>
      <c r="D17" s="53"/>
      <c r="E17" s="51"/>
      <c r="F17" s="94"/>
      <c r="G17" s="94"/>
      <c r="H17" s="116">
        <v>11285</v>
      </c>
      <c r="I17" s="116">
        <v>12599</v>
      </c>
      <c r="J17" s="54">
        <v>6851</v>
      </c>
      <c r="K17" s="54">
        <v>6820</v>
      </c>
      <c r="L17" s="54"/>
      <c r="M17" s="54"/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99"/>
      <c r="B18" s="53" t="s">
        <v>59</v>
      </c>
      <c r="C18" s="53"/>
      <c r="D18" s="53"/>
      <c r="E18" s="51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99" t="s">
        <v>83</v>
      </c>
      <c r="B19" s="61" t="s">
        <v>60</v>
      </c>
      <c r="C19" s="53"/>
      <c r="D19" s="53"/>
      <c r="E19" s="66"/>
      <c r="F19" s="94">
        <v>2406</v>
      </c>
      <c r="G19" s="94">
        <v>2104</v>
      </c>
      <c r="H19" s="94">
        <v>0</v>
      </c>
      <c r="I19" s="94">
        <v>0</v>
      </c>
      <c r="J19" s="54">
        <v>3151</v>
      </c>
      <c r="K19" s="54">
        <v>4430</v>
      </c>
      <c r="L19" s="54">
        <v>2679</v>
      </c>
      <c r="M19" s="54">
        <v>3115</v>
      </c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99"/>
      <c r="B20" s="62"/>
      <c r="C20" s="53" t="s">
        <v>61</v>
      </c>
      <c r="D20" s="53"/>
      <c r="E20" s="66"/>
      <c r="F20" s="94">
        <v>2406</v>
      </c>
      <c r="G20" s="94">
        <v>2104</v>
      </c>
      <c r="H20" s="94">
        <v>0</v>
      </c>
      <c r="I20" s="94">
        <v>0</v>
      </c>
      <c r="J20" s="54">
        <v>1850</v>
      </c>
      <c r="K20" s="67">
        <v>2430</v>
      </c>
      <c r="L20" s="54">
        <v>364</v>
      </c>
      <c r="M20" s="54">
        <v>466</v>
      </c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99"/>
      <c r="B21" s="53" t="s">
        <v>62</v>
      </c>
      <c r="C21" s="53"/>
      <c r="D21" s="53"/>
      <c r="E21" s="66" t="s">
        <v>99</v>
      </c>
      <c r="F21" s="94">
        <v>2406</v>
      </c>
      <c r="G21" s="94">
        <v>2104</v>
      </c>
      <c r="H21" s="94">
        <v>0</v>
      </c>
      <c r="I21" s="94">
        <v>0</v>
      </c>
      <c r="J21" s="54">
        <v>3151</v>
      </c>
      <c r="K21" s="54">
        <v>4430</v>
      </c>
      <c r="L21" s="54">
        <v>2679</v>
      </c>
      <c r="M21" s="54">
        <v>3115</v>
      </c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99"/>
      <c r="B22" s="61" t="s">
        <v>63</v>
      </c>
      <c r="C22" s="53"/>
      <c r="D22" s="53"/>
      <c r="E22" s="66" t="s">
        <v>100</v>
      </c>
      <c r="F22" s="94">
        <v>3523</v>
      </c>
      <c r="G22" s="94">
        <v>2920</v>
      </c>
      <c r="H22" s="94">
        <v>1314</v>
      </c>
      <c r="I22" s="94">
        <v>1432</v>
      </c>
      <c r="J22" s="54">
        <v>3140</v>
      </c>
      <c r="K22" s="54">
        <v>4425</v>
      </c>
      <c r="L22" s="54">
        <v>2680</v>
      </c>
      <c r="M22" s="54">
        <v>3116</v>
      </c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99"/>
      <c r="B23" s="62" t="s">
        <v>64</v>
      </c>
      <c r="C23" s="53" t="s">
        <v>65</v>
      </c>
      <c r="D23" s="53"/>
      <c r="E23" s="66"/>
      <c r="F23" s="94">
        <v>719</v>
      </c>
      <c r="G23" s="94">
        <v>608</v>
      </c>
      <c r="H23" s="94">
        <v>1314</v>
      </c>
      <c r="I23" s="94">
        <v>1432</v>
      </c>
      <c r="J23" s="54">
        <v>1132</v>
      </c>
      <c r="K23" s="54">
        <v>1147</v>
      </c>
      <c r="L23" s="54">
        <v>1099</v>
      </c>
      <c r="M23" s="54">
        <v>1095</v>
      </c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99"/>
      <c r="B24" s="53" t="s">
        <v>101</v>
      </c>
      <c r="C24" s="53"/>
      <c r="D24" s="53"/>
      <c r="E24" s="66" t="s">
        <v>102</v>
      </c>
      <c r="F24" s="94">
        <f t="shared" ref="F24:I24" si="5">F21-F22</f>
        <v>-1117</v>
      </c>
      <c r="G24" s="94">
        <f t="shared" si="5"/>
        <v>-816</v>
      </c>
      <c r="H24" s="94">
        <f t="shared" si="5"/>
        <v>-1314</v>
      </c>
      <c r="I24" s="94">
        <f t="shared" si="5"/>
        <v>-1432</v>
      </c>
      <c r="J24" s="54">
        <f t="shared" ref="F24:O24" si="6">J21-J22</f>
        <v>11</v>
      </c>
      <c r="K24" s="54">
        <f t="shared" si="6"/>
        <v>5</v>
      </c>
      <c r="L24" s="54">
        <f t="shared" si="6"/>
        <v>-1</v>
      </c>
      <c r="M24" s="54">
        <f t="shared" si="6"/>
        <v>-1</v>
      </c>
      <c r="N24" s="54">
        <f t="shared" si="6"/>
        <v>0</v>
      </c>
      <c r="O24" s="54">
        <f t="shared" si="6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99"/>
      <c r="B25" s="61" t="s">
        <v>66</v>
      </c>
      <c r="C25" s="61"/>
      <c r="D25" s="61"/>
      <c r="E25" s="103" t="s">
        <v>103</v>
      </c>
      <c r="F25" s="108">
        <v>4714</v>
      </c>
      <c r="G25" s="117">
        <v>4851</v>
      </c>
      <c r="H25" s="108">
        <v>1330</v>
      </c>
      <c r="I25" s="108">
        <v>1447</v>
      </c>
      <c r="J25" s="108">
        <v>0</v>
      </c>
      <c r="K25" s="108">
        <v>0</v>
      </c>
      <c r="L25" s="108">
        <v>1</v>
      </c>
      <c r="M25" s="108">
        <v>1</v>
      </c>
      <c r="N25" s="108"/>
      <c r="O25" s="108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99"/>
      <c r="B26" s="79" t="s">
        <v>67</v>
      </c>
      <c r="C26" s="79"/>
      <c r="D26" s="79"/>
      <c r="E26" s="104"/>
      <c r="F26" s="109"/>
      <c r="G26" s="118"/>
      <c r="H26" s="109"/>
      <c r="I26" s="109"/>
      <c r="J26" s="109"/>
      <c r="K26" s="109"/>
      <c r="L26" s="109"/>
      <c r="M26" s="109"/>
      <c r="N26" s="109"/>
      <c r="O26" s="109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99"/>
      <c r="B27" s="53" t="s">
        <v>104</v>
      </c>
      <c r="C27" s="53"/>
      <c r="D27" s="53"/>
      <c r="E27" s="66" t="s">
        <v>105</v>
      </c>
      <c r="F27" s="94">
        <f>F24+F25</f>
        <v>3597</v>
      </c>
      <c r="G27" s="94">
        <f>G24+G25</f>
        <v>4035</v>
      </c>
      <c r="H27" s="94">
        <f t="shared" ref="H27:I27" si="7">H24+H25</f>
        <v>16</v>
      </c>
      <c r="I27" s="94">
        <f t="shared" si="7"/>
        <v>15</v>
      </c>
      <c r="J27" s="54">
        <f t="shared" ref="G27:O27" si="8">J24+J25</f>
        <v>11</v>
      </c>
      <c r="K27" s="54">
        <f t="shared" si="8"/>
        <v>5</v>
      </c>
      <c r="L27" s="54">
        <f t="shared" si="8"/>
        <v>0</v>
      </c>
      <c r="M27" s="54">
        <f t="shared" si="8"/>
        <v>0</v>
      </c>
      <c r="N27" s="54">
        <f t="shared" si="8"/>
        <v>0</v>
      </c>
      <c r="O27" s="54">
        <f t="shared" si="8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102" t="s">
        <v>68</v>
      </c>
      <c r="B30" s="102"/>
      <c r="C30" s="102"/>
      <c r="D30" s="102"/>
      <c r="E30" s="102"/>
      <c r="F30" s="111" t="s">
        <v>256</v>
      </c>
      <c r="G30" s="110"/>
      <c r="H30" s="111" t="s">
        <v>257</v>
      </c>
      <c r="I30" s="110"/>
      <c r="J30" s="111" t="s">
        <v>258</v>
      </c>
      <c r="K30" s="110"/>
      <c r="L30" s="110"/>
      <c r="M30" s="110"/>
      <c r="N30" s="110"/>
      <c r="O30" s="110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102"/>
      <c r="B31" s="102"/>
      <c r="C31" s="102"/>
      <c r="D31" s="102"/>
      <c r="E31" s="102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99" t="s">
        <v>84</v>
      </c>
      <c r="B32" s="61" t="s">
        <v>49</v>
      </c>
      <c r="C32" s="53"/>
      <c r="D32" s="53"/>
      <c r="E32" s="66" t="s">
        <v>40</v>
      </c>
      <c r="F32" s="54"/>
      <c r="G32" s="54"/>
      <c r="H32" s="54">
        <v>17</v>
      </c>
      <c r="I32" s="54">
        <v>19</v>
      </c>
      <c r="J32" s="54">
        <v>1307</v>
      </c>
      <c r="K32" s="54">
        <v>1688</v>
      </c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105"/>
      <c r="B33" s="63"/>
      <c r="C33" s="61" t="s">
        <v>69</v>
      </c>
      <c r="D33" s="53"/>
      <c r="E33" s="66"/>
      <c r="F33" s="54"/>
      <c r="G33" s="54"/>
      <c r="H33" s="54">
        <v>17</v>
      </c>
      <c r="I33" s="54">
        <v>19</v>
      </c>
      <c r="J33" s="54">
        <v>513</v>
      </c>
      <c r="K33" s="54">
        <v>522</v>
      </c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105"/>
      <c r="B34" s="63"/>
      <c r="C34" s="62"/>
      <c r="D34" s="53" t="s">
        <v>70</v>
      </c>
      <c r="E34" s="66"/>
      <c r="F34" s="54"/>
      <c r="G34" s="54"/>
      <c r="H34" s="54"/>
      <c r="I34" s="54"/>
      <c r="J34" s="54">
        <v>513</v>
      </c>
      <c r="K34" s="54">
        <v>522</v>
      </c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105"/>
      <c r="B35" s="62"/>
      <c r="C35" s="53" t="s">
        <v>71</v>
      </c>
      <c r="D35" s="53"/>
      <c r="E35" s="66"/>
      <c r="F35" s="54"/>
      <c r="G35" s="54"/>
      <c r="H35" s="54"/>
      <c r="I35" s="54"/>
      <c r="J35" s="68">
        <v>794</v>
      </c>
      <c r="K35" s="68">
        <v>1165</v>
      </c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105"/>
      <c r="B36" s="61" t="s">
        <v>52</v>
      </c>
      <c r="C36" s="53"/>
      <c r="D36" s="53"/>
      <c r="E36" s="66" t="s">
        <v>41</v>
      </c>
      <c r="F36" s="54"/>
      <c r="G36" s="54"/>
      <c r="H36" s="54">
        <v>17</v>
      </c>
      <c r="I36" s="54">
        <v>19</v>
      </c>
      <c r="J36" s="54">
        <v>378</v>
      </c>
      <c r="K36" s="54">
        <v>782</v>
      </c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105"/>
      <c r="B37" s="63"/>
      <c r="C37" s="53" t="s">
        <v>72</v>
      </c>
      <c r="D37" s="53"/>
      <c r="E37" s="66"/>
      <c r="F37" s="54"/>
      <c r="G37" s="54"/>
      <c r="H37" s="54">
        <v>17</v>
      </c>
      <c r="I37" s="54">
        <v>19</v>
      </c>
      <c r="J37" s="54">
        <v>169</v>
      </c>
      <c r="K37" s="54">
        <v>581</v>
      </c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105"/>
      <c r="B38" s="62"/>
      <c r="C38" s="53" t="s">
        <v>73</v>
      </c>
      <c r="D38" s="53"/>
      <c r="E38" s="66"/>
      <c r="F38" s="54"/>
      <c r="G38" s="54"/>
      <c r="H38" s="54"/>
      <c r="I38" s="54"/>
      <c r="J38" s="54">
        <v>209</v>
      </c>
      <c r="K38" s="68">
        <v>201</v>
      </c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105"/>
      <c r="B39" s="47" t="s">
        <v>74</v>
      </c>
      <c r="C39" s="47"/>
      <c r="D39" s="47"/>
      <c r="E39" s="66" t="s">
        <v>107</v>
      </c>
      <c r="F39" s="54">
        <f>F32-F36</f>
        <v>0</v>
      </c>
      <c r="G39" s="54">
        <f t="shared" ref="G39:O39" si="9">G32-G36</f>
        <v>0</v>
      </c>
      <c r="H39" s="54">
        <f t="shared" si="9"/>
        <v>0</v>
      </c>
      <c r="I39" s="54">
        <f t="shared" si="9"/>
        <v>0</v>
      </c>
      <c r="J39" s="54">
        <f t="shared" si="9"/>
        <v>929</v>
      </c>
      <c r="K39" s="54">
        <f t="shared" si="9"/>
        <v>906</v>
      </c>
      <c r="L39" s="54">
        <f t="shared" si="9"/>
        <v>0</v>
      </c>
      <c r="M39" s="54">
        <f t="shared" si="9"/>
        <v>0</v>
      </c>
      <c r="N39" s="54">
        <f t="shared" si="9"/>
        <v>0</v>
      </c>
      <c r="O39" s="54">
        <f t="shared" si="9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99" t="s">
        <v>85</v>
      </c>
      <c r="B40" s="61" t="s">
        <v>75</v>
      </c>
      <c r="C40" s="53"/>
      <c r="D40" s="53"/>
      <c r="E40" s="66" t="s">
        <v>43</v>
      </c>
      <c r="F40" s="54">
        <v>177</v>
      </c>
      <c r="G40" s="54">
        <v>177</v>
      </c>
      <c r="H40" s="54">
        <v>146</v>
      </c>
      <c r="I40" s="54">
        <v>144</v>
      </c>
      <c r="J40" s="54">
        <v>6156</v>
      </c>
      <c r="K40" s="54">
        <v>2518</v>
      </c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100"/>
      <c r="B41" s="62"/>
      <c r="C41" s="53" t="s">
        <v>76</v>
      </c>
      <c r="D41" s="53"/>
      <c r="E41" s="66"/>
      <c r="F41" s="68"/>
      <c r="G41" s="68"/>
      <c r="H41" s="68"/>
      <c r="I41" s="68"/>
      <c r="J41" s="54">
        <v>5368</v>
      </c>
      <c r="K41" s="54">
        <v>2224</v>
      </c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100"/>
      <c r="B42" s="61" t="s">
        <v>63</v>
      </c>
      <c r="C42" s="53"/>
      <c r="D42" s="53"/>
      <c r="E42" s="66" t="s">
        <v>44</v>
      </c>
      <c r="F42" s="54">
        <v>177</v>
      </c>
      <c r="G42" s="54">
        <v>177</v>
      </c>
      <c r="H42" s="54">
        <v>146</v>
      </c>
      <c r="I42" s="54">
        <v>144</v>
      </c>
      <c r="J42" s="54">
        <v>7085</v>
      </c>
      <c r="K42" s="54">
        <v>3424</v>
      </c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100"/>
      <c r="B43" s="62"/>
      <c r="C43" s="53" t="s">
        <v>77</v>
      </c>
      <c r="D43" s="53"/>
      <c r="E43" s="66"/>
      <c r="F43" s="54">
        <v>157</v>
      </c>
      <c r="G43" s="54">
        <v>157</v>
      </c>
      <c r="H43" s="54">
        <v>146</v>
      </c>
      <c r="I43" s="54">
        <v>144</v>
      </c>
      <c r="J43" s="68">
        <v>1970</v>
      </c>
      <c r="K43" s="68">
        <v>1200</v>
      </c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100"/>
      <c r="B44" s="53" t="s">
        <v>74</v>
      </c>
      <c r="C44" s="53"/>
      <c r="D44" s="53"/>
      <c r="E44" s="66" t="s">
        <v>108</v>
      </c>
      <c r="F44" s="68">
        <f>F40-F42</f>
        <v>0</v>
      </c>
      <c r="G44" s="68">
        <f t="shared" ref="G44:O44" si="10">G40-G42</f>
        <v>0</v>
      </c>
      <c r="H44" s="68">
        <f t="shared" si="10"/>
        <v>0</v>
      </c>
      <c r="I44" s="68">
        <f t="shared" si="10"/>
        <v>0</v>
      </c>
      <c r="J44" s="68">
        <f t="shared" si="10"/>
        <v>-929</v>
      </c>
      <c r="K44" s="68">
        <f t="shared" si="10"/>
        <v>-906</v>
      </c>
      <c r="L44" s="68">
        <f t="shared" si="10"/>
        <v>0</v>
      </c>
      <c r="M44" s="68">
        <f t="shared" si="10"/>
        <v>0</v>
      </c>
      <c r="N44" s="68">
        <f t="shared" si="10"/>
        <v>0</v>
      </c>
      <c r="O44" s="68">
        <f t="shared" si="10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99" t="s">
        <v>86</v>
      </c>
      <c r="B45" s="47" t="s">
        <v>78</v>
      </c>
      <c r="C45" s="47"/>
      <c r="D45" s="47"/>
      <c r="E45" s="66" t="s">
        <v>109</v>
      </c>
      <c r="F45" s="54">
        <f>F39+F44</f>
        <v>0</v>
      </c>
      <c r="G45" s="54">
        <f t="shared" ref="G45:O45" si="11">G39+G44</f>
        <v>0</v>
      </c>
      <c r="H45" s="54">
        <f t="shared" si="11"/>
        <v>0</v>
      </c>
      <c r="I45" s="54">
        <f t="shared" si="11"/>
        <v>0</v>
      </c>
      <c r="J45" s="54">
        <f t="shared" si="11"/>
        <v>0</v>
      </c>
      <c r="K45" s="54">
        <f t="shared" si="11"/>
        <v>0</v>
      </c>
      <c r="L45" s="54">
        <f t="shared" si="11"/>
        <v>0</v>
      </c>
      <c r="M45" s="54">
        <f t="shared" si="11"/>
        <v>0</v>
      </c>
      <c r="N45" s="54">
        <f t="shared" si="11"/>
        <v>0</v>
      </c>
      <c r="O45" s="54">
        <f t="shared" si="11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100"/>
      <c r="B46" s="53" t="s">
        <v>79</v>
      </c>
      <c r="C46" s="53"/>
      <c r="D46" s="53"/>
      <c r="E46" s="53"/>
      <c r="F46" s="68"/>
      <c r="G46" s="68"/>
      <c r="H46" s="68"/>
      <c r="I46" s="68"/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100"/>
      <c r="B47" s="53" t="s">
        <v>80</v>
      </c>
      <c r="C47" s="53"/>
      <c r="D47" s="53"/>
      <c r="E47" s="53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100"/>
      <c r="B48" s="53" t="s">
        <v>81</v>
      </c>
      <c r="C48" s="53"/>
      <c r="D48" s="53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" customHeight="1">
      <c r="A49" s="8" t="s">
        <v>110</v>
      </c>
    </row>
    <row r="50" spans="1:1" ht="15.9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36" sqref="L36"/>
      <selection pane="topRight" activeCell="L36" sqref="L36"/>
      <selection pane="bottomLeft" activeCell="L36" sqref="L36"/>
      <selection pane="bottomRight" activeCell="L36" sqref="L36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9" ht="33.9" customHeight="1">
      <c r="A1" s="16" t="s">
        <v>0</v>
      </c>
      <c r="B1" s="16"/>
      <c r="C1" s="16"/>
      <c r="D1" s="16"/>
      <c r="E1" s="21" t="s">
        <v>251</v>
      </c>
      <c r="F1" s="1"/>
    </row>
    <row r="3" spans="1:9" ht="14.4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243</v>
      </c>
      <c r="G7" s="48"/>
      <c r="H7" s="48" t="s">
        <v>246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95" t="s">
        <v>87</v>
      </c>
      <c r="B9" s="95" t="s">
        <v>89</v>
      </c>
      <c r="C9" s="61" t="s">
        <v>3</v>
      </c>
      <c r="D9" s="53"/>
      <c r="E9" s="53"/>
      <c r="F9" s="54">
        <v>297955</v>
      </c>
      <c r="G9" s="55">
        <f>F9/$F$27*100</f>
        <v>20.435492621192886</v>
      </c>
      <c r="H9" s="54">
        <v>284433</v>
      </c>
      <c r="I9" s="55">
        <f t="shared" ref="I9:I45" si="0">(F9/H9-1)*100</f>
        <v>4.7540193999992875</v>
      </c>
    </row>
    <row r="10" spans="1:9" ht="18" customHeight="1">
      <c r="A10" s="95"/>
      <c r="B10" s="95"/>
      <c r="C10" s="63"/>
      <c r="D10" s="61" t="s">
        <v>22</v>
      </c>
      <c r="E10" s="53"/>
      <c r="F10" s="54">
        <v>69291</v>
      </c>
      <c r="G10" s="55">
        <f t="shared" ref="G10:G27" si="1">F10/$F$27*100</f>
        <v>4.7523811287445294</v>
      </c>
      <c r="H10" s="54">
        <v>69681</v>
      </c>
      <c r="I10" s="55">
        <f t="shared" si="0"/>
        <v>-0.55969346019718591</v>
      </c>
    </row>
    <row r="11" spans="1:9" ht="18" customHeight="1">
      <c r="A11" s="95"/>
      <c r="B11" s="95"/>
      <c r="C11" s="63"/>
      <c r="D11" s="63"/>
      <c r="E11" s="47" t="s">
        <v>23</v>
      </c>
      <c r="F11" s="54">
        <v>57279</v>
      </c>
      <c r="G11" s="55">
        <f t="shared" si="1"/>
        <v>3.9285280725254057</v>
      </c>
      <c r="H11" s="54">
        <v>58342</v>
      </c>
      <c r="I11" s="55">
        <f t="shared" si="0"/>
        <v>-1.8220150149120706</v>
      </c>
    </row>
    <row r="12" spans="1:9" ht="18" customHeight="1">
      <c r="A12" s="95"/>
      <c r="B12" s="95"/>
      <c r="C12" s="63"/>
      <c r="D12" s="63"/>
      <c r="E12" s="47" t="s">
        <v>24</v>
      </c>
      <c r="F12" s="54">
        <v>3479</v>
      </c>
      <c r="G12" s="55">
        <f t="shared" si="1"/>
        <v>0.23861012176043381</v>
      </c>
      <c r="H12" s="54">
        <v>4101</v>
      </c>
      <c r="I12" s="55">
        <f t="shared" si="0"/>
        <v>-15.167032431114357</v>
      </c>
    </row>
    <row r="13" spans="1:9" ht="18" customHeight="1">
      <c r="A13" s="95"/>
      <c r="B13" s="95"/>
      <c r="C13" s="63"/>
      <c r="D13" s="62"/>
      <c r="E13" s="47" t="s">
        <v>25</v>
      </c>
      <c r="F13" s="54">
        <v>247</v>
      </c>
      <c r="G13" s="55">
        <f t="shared" si="1"/>
        <v>1.6940701372471154E-2</v>
      </c>
      <c r="H13" s="54">
        <v>316</v>
      </c>
      <c r="I13" s="55">
        <f t="shared" si="0"/>
        <v>-21.835443037974688</v>
      </c>
    </row>
    <row r="14" spans="1:9" ht="18" customHeight="1">
      <c r="A14" s="95"/>
      <c r="B14" s="95"/>
      <c r="C14" s="63"/>
      <c r="D14" s="61" t="s">
        <v>26</v>
      </c>
      <c r="E14" s="53"/>
      <c r="F14" s="54">
        <v>63174</v>
      </c>
      <c r="G14" s="55">
        <f t="shared" si="1"/>
        <v>4.3328415728926828</v>
      </c>
      <c r="H14" s="54">
        <v>55072</v>
      </c>
      <c r="I14" s="55">
        <f t="shared" si="0"/>
        <v>14.71165020337013</v>
      </c>
    </row>
    <row r="15" spans="1:9" ht="18" customHeight="1">
      <c r="A15" s="95"/>
      <c r="B15" s="95"/>
      <c r="C15" s="63"/>
      <c r="D15" s="63"/>
      <c r="E15" s="47" t="s">
        <v>27</v>
      </c>
      <c r="F15" s="54">
        <v>1966</v>
      </c>
      <c r="G15" s="55">
        <f t="shared" si="1"/>
        <v>0.13483975262460846</v>
      </c>
      <c r="H15" s="54">
        <v>1995</v>
      </c>
      <c r="I15" s="55">
        <f t="shared" si="0"/>
        <v>-1.4536340852130292</v>
      </c>
    </row>
    <row r="16" spans="1:9" ht="18" customHeight="1">
      <c r="A16" s="95"/>
      <c r="B16" s="95"/>
      <c r="C16" s="63"/>
      <c r="D16" s="62"/>
      <c r="E16" s="47" t="s">
        <v>28</v>
      </c>
      <c r="F16" s="54">
        <v>61208</v>
      </c>
      <c r="G16" s="55">
        <f t="shared" si="1"/>
        <v>4.1980018202680744</v>
      </c>
      <c r="H16" s="54">
        <v>53076</v>
      </c>
      <c r="I16" s="55">
        <f t="shared" si="0"/>
        <v>15.321425879870375</v>
      </c>
    </row>
    <row r="17" spans="1:9" ht="18" customHeight="1">
      <c r="A17" s="95"/>
      <c r="B17" s="95"/>
      <c r="C17" s="63"/>
      <c r="D17" s="96" t="s">
        <v>29</v>
      </c>
      <c r="E17" s="97"/>
      <c r="F17" s="54">
        <v>45286</v>
      </c>
      <c r="G17" s="55">
        <f t="shared" si="1"/>
        <v>3.1059781471810881</v>
      </c>
      <c r="H17" s="54">
        <v>44125</v>
      </c>
      <c r="I17" s="55">
        <f t="shared" si="0"/>
        <v>2.6311614730878174</v>
      </c>
    </row>
    <row r="18" spans="1:9" ht="18" customHeight="1">
      <c r="A18" s="95"/>
      <c r="B18" s="95"/>
      <c r="C18" s="63"/>
      <c r="D18" s="96" t="s">
        <v>93</v>
      </c>
      <c r="E18" s="98"/>
      <c r="F18" s="54">
        <v>3894</v>
      </c>
      <c r="G18" s="55">
        <f t="shared" si="1"/>
        <v>0.26707324349960598</v>
      </c>
      <c r="H18" s="54">
        <v>4071</v>
      </c>
      <c r="I18" s="55">
        <f t="shared" si="0"/>
        <v>-4.3478260869565188</v>
      </c>
    </row>
    <row r="19" spans="1:9" ht="18" customHeight="1">
      <c r="A19" s="95"/>
      <c r="B19" s="95"/>
      <c r="C19" s="62"/>
      <c r="D19" s="96" t="s">
        <v>94</v>
      </c>
      <c r="E19" s="98"/>
      <c r="F19" s="54">
        <v>4848</v>
      </c>
      <c r="G19" s="55">
        <f t="shared" si="1"/>
        <v>0.33250413058194395</v>
      </c>
      <c r="H19" s="54">
        <v>5403</v>
      </c>
      <c r="I19" s="55">
        <f t="shared" si="0"/>
        <v>-10.272071071626875</v>
      </c>
    </row>
    <row r="20" spans="1:9" ht="18" customHeight="1">
      <c r="A20" s="95"/>
      <c r="B20" s="95"/>
      <c r="C20" s="53" t="s">
        <v>4</v>
      </c>
      <c r="D20" s="53"/>
      <c r="E20" s="53"/>
      <c r="F20" s="54">
        <v>34457</v>
      </c>
      <c r="G20" s="55">
        <f t="shared" si="1"/>
        <v>2.363262134377484</v>
      </c>
      <c r="H20" s="54">
        <v>31514</v>
      </c>
      <c r="I20" s="55">
        <f t="shared" si="0"/>
        <v>9.3387066065875537</v>
      </c>
    </row>
    <row r="21" spans="1:9" ht="18" customHeight="1">
      <c r="A21" s="95"/>
      <c r="B21" s="95"/>
      <c r="C21" s="53" t="s">
        <v>5</v>
      </c>
      <c r="D21" s="53"/>
      <c r="E21" s="53"/>
      <c r="F21" s="54">
        <v>237603</v>
      </c>
      <c r="G21" s="55">
        <f t="shared" si="1"/>
        <v>16.296200276126573</v>
      </c>
      <c r="H21" s="54">
        <v>290860</v>
      </c>
      <c r="I21" s="55">
        <f t="shared" si="0"/>
        <v>-18.310183593481398</v>
      </c>
    </row>
    <row r="22" spans="1:9" ht="18" customHeight="1">
      <c r="A22" s="95"/>
      <c r="B22" s="95"/>
      <c r="C22" s="53" t="s">
        <v>30</v>
      </c>
      <c r="D22" s="53"/>
      <c r="E22" s="53"/>
      <c r="F22" s="54">
        <v>14739</v>
      </c>
      <c r="G22" s="55">
        <f t="shared" si="1"/>
        <v>1.0108866296714669</v>
      </c>
      <c r="H22" s="54">
        <v>14812</v>
      </c>
      <c r="I22" s="55">
        <f t="shared" si="0"/>
        <v>-0.4928436402916514</v>
      </c>
    </row>
    <row r="23" spans="1:9" ht="18" customHeight="1">
      <c r="A23" s="95"/>
      <c r="B23" s="95"/>
      <c r="C23" s="53" t="s">
        <v>6</v>
      </c>
      <c r="D23" s="53"/>
      <c r="E23" s="53"/>
      <c r="F23" s="54">
        <v>373471</v>
      </c>
      <c r="G23" s="55">
        <f t="shared" si="1"/>
        <v>25.614820576025</v>
      </c>
      <c r="H23" s="54">
        <v>354552</v>
      </c>
      <c r="I23" s="55">
        <f t="shared" si="0"/>
        <v>5.3360296938107732</v>
      </c>
    </row>
    <row r="24" spans="1:9" ht="18" customHeight="1">
      <c r="A24" s="95"/>
      <c r="B24" s="95"/>
      <c r="C24" s="53" t="s">
        <v>31</v>
      </c>
      <c r="D24" s="53"/>
      <c r="E24" s="53"/>
      <c r="F24" s="54">
        <v>2154</v>
      </c>
      <c r="G24" s="55">
        <f t="shared" si="1"/>
        <v>0.14773388970163104</v>
      </c>
      <c r="H24" s="54">
        <v>2152</v>
      </c>
      <c r="I24" s="55">
        <f t="shared" si="0"/>
        <v>9.2936802973975219E-2</v>
      </c>
    </row>
    <row r="25" spans="1:9" ht="18" customHeight="1">
      <c r="A25" s="95"/>
      <c r="B25" s="95"/>
      <c r="C25" s="53" t="s">
        <v>7</v>
      </c>
      <c r="D25" s="53"/>
      <c r="E25" s="53"/>
      <c r="F25" s="54">
        <v>144251</v>
      </c>
      <c r="G25" s="55">
        <f t="shared" si="1"/>
        <v>9.8935753590297022</v>
      </c>
      <c r="H25" s="54">
        <v>128863</v>
      </c>
      <c r="I25" s="55">
        <f t="shared" si="0"/>
        <v>11.941364084337636</v>
      </c>
    </row>
    <row r="26" spans="1:9" ht="18" customHeight="1">
      <c r="A26" s="95"/>
      <c r="B26" s="95"/>
      <c r="C26" s="53" t="s">
        <v>8</v>
      </c>
      <c r="D26" s="53"/>
      <c r="E26" s="53"/>
      <c r="F26" s="54">
        <v>353397</v>
      </c>
      <c r="G26" s="55">
        <f t="shared" si="1"/>
        <v>24.238028513875257</v>
      </c>
      <c r="H26" s="54">
        <v>401852</v>
      </c>
      <c r="I26" s="55">
        <f t="shared" si="0"/>
        <v>-12.057921821964301</v>
      </c>
    </row>
    <row r="27" spans="1:9" ht="18" customHeight="1">
      <c r="A27" s="95"/>
      <c r="B27" s="95"/>
      <c r="C27" s="53" t="s">
        <v>9</v>
      </c>
      <c r="D27" s="53"/>
      <c r="E27" s="53"/>
      <c r="F27" s="54">
        <f>SUM(F9,F20:F26)</f>
        <v>1458027</v>
      </c>
      <c r="G27" s="55">
        <f t="shared" si="1"/>
        <v>100</v>
      </c>
      <c r="H27" s="54">
        <f>SUM(H9,H20:H26)</f>
        <v>1509038</v>
      </c>
      <c r="I27" s="55">
        <f t="shared" si="0"/>
        <v>-3.3803655043809333</v>
      </c>
    </row>
    <row r="28" spans="1:9" ht="18" customHeight="1">
      <c r="A28" s="95"/>
      <c r="B28" s="95" t="s">
        <v>88</v>
      </c>
      <c r="C28" s="61" t="s">
        <v>10</v>
      </c>
      <c r="D28" s="53"/>
      <c r="E28" s="53"/>
      <c r="F28" s="54">
        <v>392478</v>
      </c>
      <c r="G28" s="55">
        <f t="shared" ref="G28:G45" si="2">F28/$F$45*100</f>
        <v>28.084434054410291</v>
      </c>
      <c r="H28" s="54">
        <v>375588</v>
      </c>
      <c r="I28" s="55">
        <f t="shared" si="0"/>
        <v>4.4969487843061984</v>
      </c>
    </row>
    <row r="29" spans="1:9" ht="18" customHeight="1">
      <c r="A29" s="95"/>
      <c r="B29" s="95"/>
      <c r="C29" s="63"/>
      <c r="D29" s="53" t="s">
        <v>11</v>
      </c>
      <c r="E29" s="53"/>
      <c r="F29" s="54">
        <v>248224</v>
      </c>
      <c r="G29" s="55">
        <f t="shared" si="2"/>
        <v>17.762092547154083</v>
      </c>
      <c r="H29" s="54">
        <v>246971</v>
      </c>
      <c r="I29" s="55">
        <f t="shared" si="0"/>
        <v>0.50734701645132052</v>
      </c>
    </row>
    <row r="30" spans="1:9" ht="18" customHeight="1">
      <c r="A30" s="95"/>
      <c r="B30" s="95"/>
      <c r="C30" s="63"/>
      <c r="D30" s="53" t="s">
        <v>32</v>
      </c>
      <c r="E30" s="53"/>
      <c r="F30" s="54">
        <v>19638</v>
      </c>
      <c r="G30" s="55">
        <f t="shared" si="2"/>
        <v>1.4052306523181153</v>
      </c>
      <c r="H30" s="54">
        <v>19635</v>
      </c>
      <c r="I30" s="55">
        <f t="shared" si="0"/>
        <v>1.5278838808252537E-2</v>
      </c>
    </row>
    <row r="31" spans="1:9" ht="18" customHeight="1">
      <c r="A31" s="95"/>
      <c r="B31" s="95"/>
      <c r="C31" s="62"/>
      <c r="D31" s="53" t="s">
        <v>12</v>
      </c>
      <c r="E31" s="53"/>
      <c r="F31" s="54">
        <v>124616</v>
      </c>
      <c r="G31" s="55">
        <f t="shared" si="2"/>
        <v>8.9171108549380929</v>
      </c>
      <c r="H31" s="54">
        <v>108982</v>
      </c>
      <c r="I31" s="55">
        <f t="shared" si="0"/>
        <v>14.34548824576536</v>
      </c>
    </row>
    <row r="32" spans="1:9" ht="18" customHeight="1">
      <c r="A32" s="95"/>
      <c r="B32" s="95"/>
      <c r="C32" s="61" t="s">
        <v>13</v>
      </c>
      <c r="D32" s="53"/>
      <c r="E32" s="53"/>
      <c r="F32" s="54">
        <v>674434</v>
      </c>
      <c r="G32" s="55">
        <f t="shared" si="2"/>
        <v>48.260277511229042</v>
      </c>
      <c r="H32" s="54">
        <v>676928</v>
      </c>
      <c r="I32" s="55">
        <f t="shared" si="0"/>
        <v>-0.36842913869716831</v>
      </c>
    </row>
    <row r="33" spans="1:9" ht="18" customHeight="1">
      <c r="A33" s="95"/>
      <c r="B33" s="95"/>
      <c r="C33" s="63"/>
      <c r="D33" s="53" t="s">
        <v>14</v>
      </c>
      <c r="E33" s="53"/>
      <c r="F33" s="54">
        <v>73832</v>
      </c>
      <c r="G33" s="55">
        <f t="shared" si="2"/>
        <v>5.283174942557852</v>
      </c>
      <c r="H33" s="54">
        <v>64229</v>
      </c>
      <c r="I33" s="55">
        <f t="shared" si="0"/>
        <v>14.951190272306892</v>
      </c>
    </row>
    <row r="34" spans="1:9" ht="18" customHeight="1">
      <c r="A34" s="95"/>
      <c r="B34" s="95"/>
      <c r="C34" s="63"/>
      <c r="D34" s="53" t="s">
        <v>33</v>
      </c>
      <c r="E34" s="53"/>
      <c r="F34" s="54">
        <v>25237</v>
      </c>
      <c r="G34" s="55">
        <f t="shared" si="2"/>
        <v>1.8058766662874162</v>
      </c>
      <c r="H34" s="54">
        <v>21354</v>
      </c>
      <c r="I34" s="55">
        <f t="shared" si="0"/>
        <v>18.18394680153601</v>
      </c>
    </row>
    <row r="35" spans="1:9" ht="18" customHeight="1">
      <c r="A35" s="95"/>
      <c r="B35" s="95"/>
      <c r="C35" s="63"/>
      <c r="D35" s="53" t="s">
        <v>34</v>
      </c>
      <c r="E35" s="53"/>
      <c r="F35" s="54">
        <v>390087</v>
      </c>
      <c r="G35" s="55">
        <f t="shared" si="2"/>
        <v>27.913341963072448</v>
      </c>
      <c r="H35" s="54">
        <v>394003</v>
      </c>
      <c r="I35" s="55">
        <f t="shared" si="0"/>
        <v>-0.99390106166704628</v>
      </c>
    </row>
    <row r="36" spans="1:9" ht="18" customHeight="1">
      <c r="A36" s="95"/>
      <c r="B36" s="95"/>
      <c r="C36" s="63"/>
      <c r="D36" s="53" t="s">
        <v>35</v>
      </c>
      <c r="E36" s="53"/>
      <c r="F36" s="54">
        <v>10075</v>
      </c>
      <c r="G36" s="55">
        <f t="shared" si="2"/>
        <v>0.72093384367578228</v>
      </c>
      <c r="H36" s="54">
        <v>10524</v>
      </c>
      <c r="I36" s="55">
        <f t="shared" si="0"/>
        <v>-4.2664386164956269</v>
      </c>
    </row>
    <row r="37" spans="1:9" ht="18" customHeight="1">
      <c r="A37" s="95"/>
      <c r="B37" s="95"/>
      <c r="C37" s="63"/>
      <c r="D37" s="53" t="s">
        <v>15</v>
      </c>
      <c r="E37" s="53"/>
      <c r="F37" s="54">
        <v>62285</v>
      </c>
      <c r="G37" s="55">
        <f t="shared" si="2"/>
        <v>4.4569096231609029</v>
      </c>
      <c r="H37" s="54">
        <v>49172</v>
      </c>
      <c r="I37" s="55">
        <f t="shared" si="0"/>
        <v>26.667615716261285</v>
      </c>
    </row>
    <row r="38" spans="1:9" ht="18" customHeight="1">
      <c r="A38" s="95"/>
      <c r="B38" s="95"/>
      <c r="C38" s="62"/>
      <c r="D38" s="53" t="s">
        <v>36</v>
      </c>
      <c r="E38" s="53"/>
      <c r="F38" s="54">
        <v>112918</v>
      </c>
      <c r="G38" s="55">
        <f t="shared" si="2"/>
        <v>8.0800404724746375</v>
      </c>
      <c r="H38" s="54">
        <v>137646</v>
      </c>
      <c r="I38" s="55">
        <f t="shared" si="0"/>
        <v>-17.964924516513371</v>
      </c>
    </row>
    <row r="39" spans="1:9" ht="18" customHeight="1">
      <c r="A39" s="95"/>
      <c r="B39" s="95"/>
      <c r="C39" s="61" t="s">
        <v>16</v>
      </c>
      <c r="D39" s="53"/>
      <c r="E39" s="53"/>
      <c r="F39" s="54">
        <v>330581</v>
      </c>
      <c r="G39" s="55">
        <f t="shared" si="2"/>
        <v>23.655288434360671</v>
      </c>
      <c r="H39" s="54">
        <v>352449</v>
      </c>
      <c r="I39" s="55">
        <f t="shared" si="0"/>
        <v>-6.2045856279915661</v>
      </c>
    </row>
    <row r="40" spans="1:9" ht="18" customHeight="1">
      <c r="A40" s="95"/>
      <c r="B40" s="95"/>
      <c r="C40" s="63"/>
      <c r="D40" s="61" t="s">
        <v>17</v>
      </c>
      <c r="E40" s="53"/>
      <c r="F40" s="54">
        <v>286899</v>
      </c>
      <c r="G40" s="55">
        <f t="shared" si="2"/>
        <v>20.529548269651439</v>
      </c>
      <c r="H40" s="54">
        <v>295259</v>
      </c>
      <c r="I40" s="55">
        <f t="shared" si="0"/>
        <v>-2.8314124209592229</v>
      </c>
    </row>
    <row r="41" spans="1:9" ht="18" customHeight="1">
      <c r="A41" s="95"/>
      <c r="B41" s="95"/>
      <c r="C41" s="63"/>
      <c r="D41" s="63"/>
      <c r="E41" s="57" t="s">
        <v>91</v>
      </c>
      <c r="F41" s="54">
        <v>221560</v>
      </c>
      <c r="G41" s="55">
        <f t="shared" si="2"/>
        <v>15.854104457052737</v>
      </c>
      <c r="H41" s="54">
        <v>245677</v>
      </c>
      <c r="I41" s="58">
        <f t="shared" si="0"/>
        <v>-9.8165477435820154</v>
      </c>
    </row>
    <row r="42" spans="1:9" ht="18" customHeight="1">
      <c r="A42" s="95"/>
      <c r="B42" s="95"/>
      <c r="C42" s="63"/>
      <c r="D42" s="62"/>
      <c r="E42" s="47" t="s">
        <v>37</v>
      </c>
      <c r="F42" s="54">
        <v>65339</v>
      </c>
      <c r="G42" s="55">
        <f t="shared" si="2"/>
        <v>4.6754438125987035</v>
      </c>
      <c r="H42" s="54">
        <v>49581</v>
      </c>
      <c r="I42" s="58">
        <f t="shared" si="0"/>
        <v>31.782335975474485</v>
      </c>
    </row>
    <row r="43" spans="1:9" ht="18" customHeight="1">
      <c r="A43" s="95"/>
      <c r="B43" s="95"/>
      <c r="C43" s="63"/>
      <c r="D43" s="53" t="s">
        <v>38</v>
      </c>
      <c r="E43" s="53"/>
      <c r="F43" s="54">
        <v>43682</v>
      </c>
      <c r="G43" s="55">
        <f t="shared" si="2"/>
        <v>3.1257401647092329</v>
      </c>
      <c r="H43" s="54">
        <v>57190</v>
      </c>
      <c r="I43" s="58">
        <f t="shared" si="0"/>
        <v>-23.619513901031652</v>
      </c>
    </row>
    <row r="44" spans="1:9" ht="18" customHeight="1">
      <c r="A44" s="95"/>
      <c r="B44" s="95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5"/>
      <c r="B45" s="95"/>
      <c r="C45" s="47" t="s">
        <v>18</v>
      </c>
      <c r="D45" s="47"/>
      <c r="E45" s="47"/>
      <c r="F45" s="54">
        <f>SUM(F28,F32,F39)</f>
        <v>1397493</v>
      </c>
      <c r="G45" s="55">
        <f t="shared" si="2"/>
        <v>100</v>
      </c>
      <c r="H45" s="54">
        <f>SUM(H28,H32,H39)</f>
        <v>1404965</v>
      </c>
      <c r="I45" s="55">
        <f t="shared" si="0"/>
        <v>-0.53182819500842138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36" sqref="L36"/>
      <selection pane="topRight" activeCell="L36" sqref="L36"/>
      <selection pane="bottomLeft" activeCell="L36" sqref="L36"/>
      <selection pane="bottomRight" activeCell="L36" sqref="L36"/>
    </sheetView>
  </sheetViews>
  <sheetFormatPr defaultColWidth="9" defaultRowHeight="13.2"/>
  <cols>
    <col min="1" max="1" width="5.33203125" style="2" customWidth="1"/>
    <col min="2" max="2" width="3.109375" style="2" customWidth="1"/>
    <col min="3" max="3" width="34.77734375" style="2" customWidth="1"/>
    <col min="4" max="9" width="11.88671875" style="2" customWidth="1"/>
    <col min="10" max="16384" width="9" style="2"/>
  </cols>
  <sheetData>
    <row r="1" spans="1:9" ht="33.9" customHeight="1">
      <c r="A1" s="33" t="s">
        <v>0</v>
      </c>
      <c r="B1" s="33"/>
      <c r="C1" s="21" t="s">
        <v>251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95" t="s">
        <v>115</v>
      </c>
      <c r="B7" s="61" t="s">
        <v>116</v>
      </c>
      <c r="C7" s="53"/>
      <c r="D7" s="66" t="s">
        <v>117</v>
      </c>
      <c r="E7" s="89">
        <v>1563863</v>
      </c>
      <c r="F7" s="89">
        <v>1333983</v>
      </c>
      <c r="G7" s="89">
        <v>1357616</v>
      </c>
      <c r="H7" s="89">
        <v>1509038</v>
      </c>
      <c r="I7" s="89">
        <v>1458027</v>
      </c>
    </row>
    <row r="8" spans="1:9" ht="27" customHeight="1">
      <c r="A8" s="95"/>
      <c r="B8" s="79"/>
      <c r="C8" s="53" t="s">
        <v>118</v>
      </c>
      <c r="D8" s="66" t="s">
        <v>41</v>
      </c>
      <c r="E8" s="88">
        <v>576277</v>
      </c>
      <c r="F8" s="88">
        <v>580918</v>
      </c>
      <c r="G8" s="88">
        <v>604110</v>
      </c>
      <c r="H8" s="71">
        <v>608097</v>
      </c>
      <c r="I8" s="71">
        <v>571230</v>
      </c>
    </row>
    <row r="9" spans="1:9" ht="27" customHeight="1">
      <c r="A9" s="95"/>
      <c r="B9" s="53" t="s">
        <v>119</v>
      </c>
      <c r="C9" s="53"/>
      <c r="D9" s="66"/>
      <c r="E9" s="88">
        <v>1495793</v>
      </c>
      <c r="F9" s="88">
        <v>1267437</v>
      </c>
      <c r="G9" s="88">
        <v>1263964</v>
      </c>
      <c r="H9" s="72">
        <v>1404965</v>
      </c>
      <c r="I9" s="72">
        <v>1397493</v>
      </c>
    </row>
    <row r="10" spans="1:9" ht="27" customHeight="1">
      <c r="A10" s="95"/>
      <c r="B10" s="53" t="s">
        <v>120</v>
      </c>
      <c r="C10" s="53"/>
      <c r="D10" s="66"/>
      <c r="E10" s="88">
        <v>68070</v>
      </c>
      <c r="F10" s="88">
        <v>66546</v>
      </c>
      <c r="G10" s="88">
        <v>93652</v>
      </c>
      <c r="H10" s="72">
        <v>104073</v>
      </c>
      <c r="I10" s="72">
        <v>60534</v>
      </c>
    </row>
    <row r="11" spans="1:9" ht="27" customHeight="1">
      <c r="A11" s="95"/>
      <c r="B11" s="53" t="s">
        <v>121</v>
      </c>
      <c r="C11" s="53"/>
      <c r="D11" s="66"/>
      <c r="E11" s="88">
        <v>60840</v>
      </c>
      <c r="F11" s="88">
        <v>59361</v>
      </c>
      <c r="G11" s="88">
        <v>86091</v>
      </c>
      <c r="H11" s="72">
        <v>96047</v>
      </c>
      <c r="I11" s="72">
        <v>52403</v>
      </c>
    </row>
    <row r="12" spans="1:9" ht="27" customHeight="1">
      <c r="A12" s="95"/>
      <c r="B12" s="53" t="s">
        <v>122</v>
      </c>
      <c r="C12" s="53"/>
      <c r="D12" s="66"/>
      <c r="E12" s="88">
        <v>7229</v>
      </c>
      <c r="F12" s="88">
        <v>7185</v>
      </c>
      <c r="G12" s="88">
        <v>7561</v>
      </c>
      <c r="H12" s="72">
        <v>8025</v>
      </c>
      <c r="I12" s="72">
        <v>8131</v>
      </c>
    </row>
    <row r="13" spans="1:9" ht="27" customHeight="1">
      <c r="A13" s="95"/>
      <c r="B13" s="53" t="s">
        <v>123</v>
      </c>
      <c r="C13" s="53"/>
      <c r="D13" s="66"/>
      <c r="E13" s="88">
        <v>-1112</v>
      </c>
      <c r="F13" s="88">
        <v>-44</v>
      </c>
      <c r="G13" s="88">
        <v>376</v>
      </c>
      <c r="H13" s="72">
        <v>465</v>
      </c>
      <c r="I13" s="72">
        <v>106</v>
      </c>
    </row>
    <row r="14" spans="1:9" ht="27" customHeight="1">
      <c r="A14" s="95"/>
      <c r="B14" s="53" t="s">
        <v>124</v>
      </c>
      <c r="C14" s="53"/>
      <c r="D14" s="66"/>
      <c r="E14" s="88">
        <v>0</v>
      </c>
      <c r="F14" s="88">
        <v>377</v>
      </c>
      <c r="G14" s="88">
        <v>43</v>
      </c>
      <c r="H14" s="72">
        <v>3</v>
      </c>
      <c r="I14" s="72">
        <v>4</v>
      </c>
    </row>
    <row r="15" spans="1:9" ht="27" customHeight="1">
      <c r="A15" s="95"/>
      <c r="B15" s="53" t="s">
        <v>125</v>
      </c>
      <c r="C15" s="53"/>
      <c r="D15" s="66"/>
      <c r="E15" s="88">
        <v>-815</v>
      </c>
      <c r="F15" s="88">
        <v>-2651</v>
      </c>
      <c r="G15" s="88">
        <v>-8479</v>
      </c>
      <c r="H15" s="72">
        <v>17305</v>
      </c>
      <c r="I15" s="72">
        <v>-6893</v>
      </c>
    </row>
    <row r="16" spans="1:9" ht="27" customHeight="1">
      <c r="A16" s="95"/>
      <c r="B16" s="53" t="s">
        <v>126</v>
      </c>
      <c r="C16" s="53"/>
      <c r="D16" s="66" t="s">
        <v>42</v>
      </c>
      <c r="E16" s="88">
        <v>749728</v>
      </c>
      <c r="F16" s="88">
        <v>707471</v>
      </c>
      <c r="G16" s="88">
        <v>667009</v>
      </c>
      <c r="H16" s="72">
        <v>583195</v>
      </c>
      <c r="I16" s="72">
        <v>545401</v>
      </c>
    </row>
    <row r="17" spans="1:9" ht="27" customHeight="1">
      <c r="A17" s="95"/>
      <c r="B17" s="53" t="s">
        <v>127</v>
      </c>
      <c r="C17" s="53"/>
      <c r="D17" s="66" t="s">
        <v>43</v>
      </c>
      <c r="E17" s="88">
        <v>227490</v>
      </c>
      <c r="F17" s="88">
        <v>233623</v>
      </c>
      <c r="G17" s="88">
        <v>140791</v>
      </c>
      <c r="H17" s="72">
        <v>81861</v>
      </c>
      <c r="I17" s="72">
        <v>120047</v>
      </c>
    </row>
    <row r="18" spans="1:9" ht="27" customHeight="1">
      <c r="A18" s="95"/>
      <c r="B18" s="53" t="s">
        <v>128</v>
      </c>
      <c r="C18" s="53"/>
      <c r="D18" s="66" t="s">
        <v>44</v>
      </c>
      <c r="E18" s="88">
        <v>1438645</v>
      </c>
      <c r="F18" s="88">
        <v>1432156</v>
      </c>
      <c r="G18" s="88">
        <v>1434850</v>
      </c>
      <c r="H18" s="72">
        <v>1461052</v>
      </c>
      <c r="I18" s="72">
        <v>1485850</v>
      </c>
    </row>
    <row r="19" spans="1:9" ht="27" customHeight="1">
      <c r="A19" s="95"/>
      <c r="B19" s="53" t="s">
        <v>129</v>
      </c>
      <c r="C19" s="53"/>
      <c r="D19" s="66" t="s">
        <v>130</v>
      </c>
      <c r="E19" s="70">
        <f>E17+E18-E16</f>
        <v>916407</v>
      </c>
      <c r="F19" s="70">
        <f>F17+F18-F16</f>
        <v>958308</v>
      </c>
      <c r="G19" s="70">
        <f>G17+G18-G16</f>
        <v>908632</v>
      </c>
      <c r="H19" s="70">
        <f>H17+H18-H16</f>
        <v>959718</v>
      </c>
      <c r="I19" s="70">
        <f>I17+I18-I16</f>
        <v>1060496</v>
      </c>
    </row>
    <row r="20" spans="1:9" ht="27" customHeight="1">
      <c r="A20" s="95"/>
      <c r="B20" s="53" t="s">
        <v>131</v>
      </c>
      <c r="C20" s="53"/>
      <c r="D20" s="66" t="s">
        <v>132</v>
      </c>
      <c r="E20" s="73">
        <f>E18/E8</f>
        <v>2.4964470211374046</v>
      </c>
      <c r="F20" s="73">
        <f>F18/F8</f>
        <v>2.4653324565601342</v>
      </c>
      <c r="G20" s="73">
        <f>G18/G8</f>
        <v>2.3751469103309</v>
      </c>
      <c r="H20" s="73">
        <f>H18/H8</f>
        <v>2.402662733083702</v>
      </c>
      <c r="I20" s="73">
        <f>I18/I8</f>
        <v>2.6011413966353309</v>
      </c>
    </row>
    <row r="21" spans="1:9" ht="27" customHeight="1">
      <c r="A21" s="95"/>
      <c r="B21" s="53" t="s">
        <v>133</v>
      </c>
      <c r="C21" s="53"/>
      <c r="D21" s="66" t="s">
        <v>134</v>
      </c>
      <c r="E21" s="73">
        <f>E19/E8</f>
        <v>1.5902196339607515</v>
      </c>
      <c r="F21" s="73">
        <f>F19/F8</f>
        <v>1.649644183860717</v>
      </c>
      <c r="G21" s="73">
        <f>G19/G8</f>
        <v>1.504083693367102</v>
      </c>
      <c r="H21" s="73">
        <f>H19/H8</f>
        <v>1.5782317623668591</v>
      </c>
      <c r="I21" s="73">
        <f>I19/I8</f>
        <v>1.8565131383155646</v>
      </c>
    </row>
    <row r="22" spans="1:9" ht="27" customHeight="1">
      <c r="A22" s="95"/>
      <c r="B22" s="53" t="s">
        <v>135</v>
      </c>
      <c r="C22" s="53"/>
      <c r="D22" s="66" t="s">
        <v>136</v>
      </c>
      <c r="E22" s="70">
        <f>E18/E24*1000000</f>
        <v>751627.84039405675</v>
      </c>
      <c r="F22" s="70">
        <f>F18/F24*1000000</f>
        <v>748237.62734197162</v>
      </c>
      <c r="G22" s="70">
        <f>G18/G24*1000000</f>
        <v>749645.12217358162</v>
      </c>
      <c r="H22" s="70">
        <f>H18/H24*1000000</f>
        <v>797016.28670181206</v>
      </c>
      <c r="I22" s="70">
        <f>I18/I24*1000000</f>
        <v>810543.80651468073</v>
      </c>
    </row>
    <row r="23" spans="1:9" ht="27" customHeight="1">
      <c r="A23" s="95"/>
      <c r="B23" s="53" t="s">
        <v>137</v>
      </c>
      <c r="C23" s="53"/>
      <c r="D23" s="66" t="s">
        <v>138</v>
      </c>
      <c r="E23" s="70">
        <f>E19/E24*1000000</f>
        <v>478781.78030855174</v>
      </c>
      <c r="F23" s="70">
        <f>F19/F24*1000000</f>
        <v>500673.18377525226</v>
      </c>
      <c r="G23" s="70">
        <f>G19/G24*1000000</f>
        <v>474719.68961969949</v>
      </c>
      <c r="H23" s="70">
        <f>H19/H24*1000000</f>
        <v>523534.3277589638</v>
      </c>
      <c r="I23" s="70">
        <f>I19/I24*1000000</f>
        <v>578509.58349334914</v>
      </c>
    </row>
    <row r="24" spans="1:9" ht="27" customHeight="1">
      <c r="A24" s="95"/>
      <c r="B24" s="74" t="s">
        <v>139</v>
      </c>
      <c r="C24" s="75"/>
      <c r="D24" s="66" t="s">
        <v>140</v>
      </c>
      <c r="E24" s="70">
        <v>1914039</v>
      </c>
      <c r="F24" s="70">
        <v>1914039</v>
      </c>
      <c r="G24" s="70">
        <v>1914039</v>
      </c>
      <c r="H24" s="72">
        <v>1833152</v>
      </c>
      <c r="I24" s="72">
        <v>1833152</v>
      </c>
    </row>
    <row r="25" spans="1:9" ht="27" customHeight="1">
      <c r="A25" s="95"/>
      <c r="B25" s="47" t="s">
        <v>141</v>
      </c>
      <c r="C25" s="47"/>
      <c r="D25" s="47"/>
      <c r="E25" s="70">
        <v>490561</v>
      </c>
      <c r="F25" s="70">
        <v>487294</v>
      </c>
      <c r="G25" s="70">
        <v>488229</v>
      </c>
      <c r="H25" s="70">
        <v>490682</v>
      </c>
      <c r="I25" s="54">
        <v>510550</v>
      </c>
    </row>
    <row r="26" spans="1:9" ht="27" customHeight="1">
      <c r="A26" s="95"/>
      <c r="B26" s="47" t="s">
        <v>142</v>
      </c>
      <c r="C26" s="47"/>
      <c r="D26" s="47"/>
      <c r="E26" s="76">
        <v>0.54500000000000004</v>
      </c>
      <c r="F26" s="76">
        <v>0.54500000000000004</v>
      </c>
      <c r="G26" s="76">
        <v>0.54500000000000004</v>
      </c>
      <c r="H26" s="76">
        <v>0.54500000000000004</v>
      </c>
      <c r="I26" s="77">
        <v>0.52200000000000002</v>
      </c>
    </row>
    <row r="27" spans="1:9" ht="27" customHeight="1">
      <c r="A27" s="95"/>
      <c r="B27" s="47" t="s">
        <v>143</v>
      </c>
      <c r="C27" s="47"/>
      <c r="D27" s="47"/>
      <c r="E27" s="58">
        <v>1.5</v>
      </c>
      <c r="F27" s="58">
        <v>1.5</v>
      </c>
      <c r="G27" s="58">
        <v>1.5</v>
      </c>
      <c r="H27" s="58">
        <v>1.6</v>
      </c>
      <c r="I27" s="55">
        <v>1.6</v>
      </c>
    </row>
    <row r="28" spans="1:9" ht="27" customHeight="1">
      <c r="A28" s="95"/>
      <c r="B28" s="47" t="s">
        <v>144</v>
      </c>
      <c r="C28" s="47"/>
      <c r="D28" s="47"/>
      <c r="E28" s="58">
        <v>96.6</v>
      </c>
      <c r="F28" s="58">
        <v>96.1</v>
      </c>
      <c r="G28" s="58">
        <v>95.9</v>
      </c>
      <c r="H28" s="58">
        <v>95</v>
      </c>
      <c r="I28" s="55">
        <v>93.8</v>
      </c>
    </row>
    <row r="29" spans="1:9" ht="27" customHeight="1">
      <c r="A29" s="95"/>
      <c r="B29" s="47" t="s">
        <v>145</v>
      </c>
      <c r="C29" s="47"/>
      <c r="D29" s="47"/>
      <c r="E29" s="58">
        <v>48.4</v>
      </c>
      <c r="F29" s="58">
        <v>47.6</v>
      </c>
      <c r="G29" s="58">
        <v>46.1</v>
      </c>
      <c r="H29" s="58">
        <v>46.5</v>
      </c>
      <c r="I29" s="55">
        <v>45.7</v>
      </c>
    </row>
    <row r="30" spans="1:9" ht="27" customHeight="1">
      <c r="A30" s="95"/>
      <c r="B30" s="95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8">
        <v>0</v>
      </c>
      <c r="I30" s="55">
        <v>0</v>
      </c>
    </row>
    <row r="31" spans="1:9" ht="27" customHeight="1">
      <c r="A31" s="95"/>
      <c r="B31" s="95"/>
      <c r="C31" s="47" t="s">
        <v>148</v>
      </c>
      <c r="D31" s="47"/>
      <c r="E31" s="58">
        <v>0</v>
      </c>
      <c r="F31" s="58">
        <v>0</v>
      </c>
      <c r="G31" s="58">
        <v>0</v>
      </c>
      <c r="H31" s="58">
        <v>0</v>
      </c>
      <c r="I31" s="55">
        <v>0</v>
      </c>
    </row>
    <row r="32" spans="1:9" ht="27" customHeight="1">
      <c r="A32" s="95"/>
      <c r="B32" s="95"/>
      <c r="C32" s="47" t="s">
        <v>149</v>
      </c>
      <c r="D32" s="47"/>
      <c r="E32" s="58">
        <v>9.5</v>
      </c>
      <c r="F32" s="58">
        <v>8.9</v>
      </c>
      <c r="G32" s="58">
        <v>8.3000000000000007</v>
      </c>
      <c r="H32" s="58">
        <v>7.7</v>
      </c>
      <c r="I32" s="55">
        <v>7.1</v>
      </c>
    </row>
    <row r="33" spans="1:9" ht="27" customHeight="1">
      <c r="A33" s="95"/>
      <c r="B33" s="95"/>
      <c r="C33" s="47" t="s">
        <v>150</v>
      </c>
      <c r="D33" s="47"/>
      <c r="E33" s="58">
        <v>136.5</v>
      </c>
      <c r="F33" s="58">
        <v>128.30000000000001</v>
      </c>
      <c r="G33" s="58">
        <v>123.7</v>
      </c>
      <c r="H33" s="58">
        <v>119.7</v>
      </c>
      <c r="I33" s="78">
        <v>106.9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3" firstPageNumber="2" fitToWidth="0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D25" sqref="D25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22"/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" customHeight="1">
      <c r="A6" s="101" t="s">
        <v>48</v>
      </c>
      <c r="B6" s="102"/>
      <c r="C6" s="102"/>
      <c r="D6" s="102"/>
      <c r="E6" s="102"/>
      <c r="F6" s="107" t="s">
        <v>252</v>
      </c>
      <c r="G6" s="107"/>
      <c r="H6" s="107" t="s">
        <v>253</v>
      </c>
      <c r="I6" s="107"/>
      <c r="J6" s="107" t="s">
        <v>254</v>
      </c>
      <c r="K6" s="107"/>
      <c r="L6" s="107" t="s">
        <v>255</v>
      </c>
      <c r="M6" s="107"/>
      <c r="N6" s="107"/>
      <c r="O6" s="107"/>
    </row>
    <row r="7" spans="1:25" ht="15.9" customHeight="1">
      <c r="A7" s="102"/>
      <c r="B7" s="102"/>
      <c r="C7" s="102"/>
      <c r="D7" s="102"/>
      <c r="E7" s="102"/>
      <c r="F7" s="51" t="s">
        <v>243</v>
      </c>
      <c r="G7" s="51" t="s">
        <v>247</v>
      </c>
      <c r="H7" s="51" t="s">
        <v>243</v>
      </c>
      <c r="I7" s="80" t="s">
        <v>246</v>
      </c>
      <c r="J7" s="51" t="s">
        <v>243</v>
      </c>
      <c r="K7" s="80" t="s">
        <v>246</v>
      </c>
      <c r="L7" s="51" t="s">
        <v>243</v>
      </c>
      <c r="M7" s="80" t="s">
        <v>246</v>
      </c>
      <c r="N7" s="51" t="s">
        <v>243</v>
      </c>
      <c r="O7" s="80" t="s">
        <v>246</v>
      </c>
    </row>
    <row r="8" spans="1:25" ht="15.9" customHeight="1">
      <c r="A8" s="99" t="s">
        <v>82</v>
      </c>
      <c r="B8" s="61" t="s">
        <v>49</v>
      </c>
      <c r="C8" s="53"/>
      <c r="D8" s="53"/>
      <c r="E8" s="66" t="s">
        <v>40</v>
      </c>
      <c r="F8" s="94">
        <v>2709</v>
      </c>
      <c r="G8" s="94">
        <v>2797</v>
      </c>
      <c r="H8" s="94">
        <v>1330</v>
      </c>
      <c r="I8" s="94">
        <v>1336</v>
      </c>
      <c r="J8" s="94">
        <v>7012</v>
      </c>
      <c r="K8" s="94">
        <v>6784</v>
      </c>
      <c r="L8" s="94">
        <v>10338</v>
      </c>
      <c r="M8" s="94">
        <v>8008</v>
      </c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99"/>
      <c r="B9" s="63"/>
      <c r="C9" s="53" t="s">
        <v>50</v>
      </c>
      <c r="D9" s="53"/>
      <c r="E9" s="66" t="s">
        <v>41</v>
      </c>
      <c r="F9" s="94">
        <v>2700</v>
      </c>
      <c r="G9" s="94">
        <v>2788</v>
      </c>
      <c r="H9" s="94">
        <v>1330</v>
      </c>
      <c r="I9" s="94">
        <v>1332</v>
      </c>
      <c r="J9" s="94">
        <v>6997</v>
      </c>
      <c r="K9" s="94">
        <v>6707</v>
      </c>
      <c r="L9" s="94">
        <v>9037</v>
      </c>
      <c r="M9" s="94">
        <v>8008</v>
      </c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99"/>
      <c r="B10" s="62"/>
      <c r="C10" s="53" t="s">
        <v>51</v>
      </c>
      <c r="D10" s="53"/>
      <c r="E10" s="66" t="s">
        <v>42</v>
      </c>
      <c r="F10" s="94">
        <v>9</v>
      </c>
      <c r="G10" s="94">
        <v>9</v>
      </c>
      <c r="H10" s="67">
        <v>0</v>
      </c>
      <c r="I10" s="67">
        <v>4</v>
      </c>
      <c r="J10" s="94">
        <v>15</v>
      </c>
      <c r="K10" s="94">
        <v>77</v>
      </c>
      <c r="L10" s="94">
        <v>1301</v>
      </c>
      <c r="M10" s="94">
        <v>0</v>
      </c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99"/>
      <c r="B11" s="61" t="s">
        <v>52</v>
      </c>
      <c r="C11" s="53"/>
      <c r="D11" s="53"/>
      <c r="E11" s="66" t="s">
        <v>43</v>
      </c>
      <c r="F11" s="94">
        <v>2702</v>
      </c>
      <c r="G11" s="94">
        <v>2636</v>
      </c>
      <c r="H11" s="94">
        <v>46</v>
      </c>
      <c r="I11" s="94">
        <v>1060</v>
      </c>
      <c r="J11" s="94">
        <v>7049</v>
      </c>
      <c r="K11" s="94">
        <v>6805</v>
      </c>
      <c r="L11" s="94">
        <v>10205</v>
      </c>
      <c r="M11" s="94">
        <v>7995</v>
      </c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99"/>
      <c r="B12" s="63"/>
      <c r="C12" s="53" t="s">
        <v>53</v>
      </c>
      <c r="D12" s="53"/>
      <c r="E12" s="66" t="s">
        <v>44</v>
      </c>
      <c r="F12" s="94">
        <v>2682</v>
      </c>
      <c r="G12" s="94">
        <v>2636</v>
      </c>
      <c r="H12" s="94">
        <v>46</v>
      </c>
      <c r="I12" s="94">
        <v>1056</v>
      </c>
      <c r="J12" s="94">
        <v>7000</v>
      </c>
      <c r="K12" s="94">
        <v>6718</v>
      </c>
      <c r="L12" s="94">
        <v>7462</v>
      </c>
      <c r="M12" s="94">
        <v>7617</v>
      </c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99"/>
      <c r="B13" s="62"/>
      <c r="C13" s="53" t="s">
        <v>54</v>
      </c>
      <c r="D13" s="53"/>
      <c r="E13" s="66" t="s">
        <v>45</v>
      </c>
      <c r="F13" s="94">
        <v>20</v>
      </c>
      <c r="G13" s="94">
        <v>0</v>
      </c>
      <c r="H13" s="67">
        <v>0</v>
      </c>
      <c r="I13" s="67">
        <v>4</v>
      </c>
      <c r="J13" s="67">
        <v>49</v>
      </c>
      <c r="K13" s="67">
        <v>87</v>
      </c>
      <c r="L13" s="94">
        <v>2743</v>
      </c>
      <c r="M13" s="94">
        <v>378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99"/>
      <c r="B14" s="53" t="s">
        <v>55</v>
      </c>
      <c r="C14" s="53"/>
      <c r="D14" s="53"/>
      <c r="E14" s="66" t="s">
        <v>152</v>
      </c>
      <c r="F14" s="94">
        <f t="shared" ref="F14:M15" si="0">F9-F12</f>
        <v>18</v>
      </c>
      <c r="G14" s="94">
        <f t="shared" si="0"/>
        <v>152</v>
      </c>
      <c r="H14" s="94">
        <f t="shared" si="0"/>
        <v>1284</v>
      </c>
      <c r="I14" s="94">
        <f t="shared" si="0"/>
        <v>276</v>
      </c>
      <c r="J14" s="94">
        <f t="shared" si="0"/>
        <v>-3</v>
      </c>
      <c r="K14" s="94">
        <f t="shared" si="0"/>
        <v>-11</v>
      </c>
      <c r="L14" s="94">
        <f t="shared" si="0"/>
        <v>1575</v>
      </c>
      <c r="M14" s="94">
        <f t="shared" si="0"/>
        <v>391</v>
      </c>
      <c r="N14" s="54">
        <f t="shared" ref="F14:O15" si="1">N9-N12</f>
        <v>0</v>
      </c>
      <c r="O14" s="54">
        <f t="shared" si="1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99"/>
      <c r="B15" s="53" t="s">
        <v>56</v>
      </c>
      <c r="C15" s="53"/>
      <c r="D15" s="53"/>
      <c r="E15" s="66" t="s">
        <v>153</v>
      </c>
      <c r="F15" s="94">
        <f t="shared" si="0"/>
        <v>-11</v>
      </c>
      <c r="G15" s="94">
        <f t="shared" si="0"/>
        <v>9</v>
      </c>
      <c r="H15" s="94">
        <f t="shared" si="0"/>
        <v>0</v>
      </c>
      <c r="I15" s="94">
        <f t="shared" si="0"/>
        <v>0</v>
      </c>
      <c r="J15" s="94">
        <f t="shared" si="0"/>
        <v>-34</v>
      </c>
      <c r="K15" s="94">
        <f t="shared" si="0"/>
        <v>-10</v>
      </c>
      <c r="L15" s="94">
        <f t="shared" si="0"/>
        <v>-1442</v>
      </c>
      <c r="M15" s="94">
        <f t="shared" si="0"/>
        <v>-378</v>
      </c>
      <c r="N15" s="54">
        <f t="shared" si="1"/>
        <v>0</v>
      </c>
      <c r="O15" s="54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99"/>
      <c r="B16" s="53" t="s">
        <v>57</v>
      </c>
      <c r="C16" s="53"/>
      <c r="D16" s="53"/>
      <c r="E16" s="66" t="s">
        <v>154</v>
      </c>
      <c r="F16" s="94">
        <f t="shared" ref="F16:M16" si="2">F8-F11</f>
        <v>7</v>
      </c>
      <c r="G16" s="94">
        <f t="shared" si="2"/>
        <v>161</v>
      </c>
      <c r="H16" s="94">
        <f t="shared" si="2"/>
        <v>1284</v>
      </c>
      <c r="I16" s="94">
        <f t="shared" si="2"/>
        <v>276</v>
      </c>
      <c r="J16" s="94">
        <f t="shared" si="2"/>
        <v>-37</v>
      </c>
      <c r="K16" s="94">
        <f t="shared" si="2"/>
        <v>-21</v>
      </c>
      <c r="L16" s="94">
        <f t="shared" si="2"/>
        <v>133</v>
      </c>
      <c r="M16" s="94">
        <f t="shared" si="2"/>
        <v>13</v>
      </c>
      <c r="N16" s="54">
        <f t="shared" ref="F16:O16" si="3">N8-N11</f>
        <v>0</v>
      </c>
      <c r="O16" s="54">
        <f t="shared" si="3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99"/>
      <c r="B17" s="53" t="s">
        <v>58</v>
      </c>
      <c r="C17" s="53"/>
      <c r="D17" s="53"/>
      <c r="E17" s="51"/>
      <c r="F17" s="67">
        <v>0</v>
      </c>
      <c r="G17" s="67">
        <v>0</v>
      </c>
      <c r="H17" s="94">
        <v>13908</v>
      </c>
      <c r="I17" s="94">
        <v>15192</v>
      </c>
      <c r="J17" s="67">
        <v>6621</v>
      </c>
      <c r="K17" s="67">
        <v>6584</v>
      </c>
      <c r="L17" s="94">
        <v>0</v>
      </c>
      <c r="M17" s="94">
        <v>0</v>
      </c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99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119">
        <v>0</v>
      </c>
      <c r="K18" s="68">
        <v>0</v>
      </c>
      <c r="L18" s="68">
        <v>0</v>
      </c>
      <c r="M18" s="68">
        <v>0</v>
      </c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99" t="s">
        <v>83</v>
      </c>
      <c r="B19" s="61" t="s">
        <v>60</v>
      </c>
      <c r="C19" s="53"/>
      <c r="D19" s="53"/>
      <c r="E19" s="66"/>
      <c r="F19" s="94">
        <v>1356</v>
      </c>
      <c r="G19" s="94">
        <v>1348</v>
      </c>
      <c r="H19" s="94">
        <v>0</v>
      </c>
      <c r="I19" s="94">
        <v>1560</v>
      </c>
      <c r="J19" s="94">
        <v>1210</v>
      </c>
      <c r="K19" s="94">
        <v>4903</v>
      </c>
      <c r="L19" s="94">
        <v>6058</v>
      </c>
      <c r="M19" s="94">
        <v>8604</v>
      </c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99"/>
      <c r="B20" s="62"/>
      <c r="C20" s="53" t="s">
        <v>61</v>
      </c>
      <c r="D20" s="53"/>
      <c r="E20" s="66"/>
      <c r="F20" s="94">
        <v>1184</v>
      </c>
      <c r="G20" s="94">
        <v>1311</v>
      </c>
      <c r="H20" s="94">
        <v>0</v>
      </c>
      <c r="I20" s="94">
        <v>0</v>
      </c>
      <c r="J20" s="94">
        <v>104</v>
      </c>
      <c r="K20" s="94">
        <v>3871</v>
      </c>
      <c r="L20" s="94">
        <v>653</v>
      </c>
      <c r="M20" s="94">
        <v>1468</v>
      </c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99"/>
      <c r="B21" s="79" t="s">
        <v>62</v>
      </c>
      <c r="C21" s="53"/>
      <c r="D21" s="53"/>
      <c r="E21" s="66" t="s">
        <v>155</v>
      </c>
      <c r="F21" s="94">
        <v>1356</v>
      </c>
      <c r="G21" s="94">
        <v>1348</v>
      </c>
      <c r="H21" s="94">
        <v>0</v>
      </c>
      <c r="I21" s="94">
        <v>1560</v>
      </c>
      <c r="J21" s="94">
        <v>1210</v>
      </c>
      <c r="K21" s="94">
        <v>4903</v>
      </c>
      <c r="L21" s="94">
        <v>5448</v>
      </c>
      <c r="M21" s="94">
        <v>8305</v>
      </c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99"/>
      <c r="B22" s="61" t="s">
        <v>63</v>
      </c>
      <c r="C22" s="53"/>
      <c r="D22" s="53"/>
      <c r="E22" s="66" t="s">
        <v>156</v>
      </c>
      <c r="F22" s="94">
        <v>3027</v>
      </c>
      <c r="G22" s="94">
        <v>1987</v>
      </c>
      <c r="H22" s="94">
        <v>1262</v>
      </c>
      <c r="I22" s="94">
        <v>2269</v>
      </c>
      <c r="J22" s="94">
        <v>1300</v>
      </c>
      <c r="K22" s="94">
        <v>4937</v>
      </c>
      <c r="L22" s="94">
        <v>5993</v>
      </c>
      <c r="M22" s="94">
        <v>8934</v>
      </c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99"/>
      <c r="B23" s="62" t="s">
        <v>64</v>
      </c>
      <c r="C23" s="53" t="s">
        <v>65</v>
      </c>
      <c r="D23" s="53"/>
      <c r="E23" s="66"/>
      <c r="F23" s="94">
        <v>1436</v>
      </c>
      <c r="G23" s="94">
        <v>473</v>
      </c>
      <c r="H23" s="94">
        <v>1262</v>
      </c>
      <c r="I23" s="94">
        <v>2269</v>
      </c>
      <c r="J23" s="94">
        <v>872</v>
      </c>
      <c r="K23" s="94">
        <v>850</v>
      </c>
      <c r="L23" s="94">
        <v>1115</v>
      </c>
      <c r="M23" s="94">
        <v>1210</v>
      </c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99"/>
      <c r="B24" s="53" t="s">
        <v>157</v>
      </c>
      <c r="C24" s="53"/>
      <c r="D24" s="53"/>
      <c r="E24" s="66" t="s">
        <v>158</v>
      </c>
      <c r="F24" s="94">
        <f t="shared" ref="F24:M24" si="4">F21-F22</f>
        <v>-1671</v>
      </c>
      <c r="G24" s="94">
        <f t="shared" si="4"/>
        <v>-639</v>
      </c>
      <c r="H24" s="94">
        <f t="shared" si="4"/>
        <v>-1262</v>
      </c>
      <c r="I24" s="94">
        <f t="shared" si="4"/>
        <v>-709</v>
      </c>
      <c r="J24" s="94">
        <f t="shared" si="4"/>
        <v>-90</v>
      </c>
      <c r="K24" s="94">
        <f t="shared" si="4"/>
        <v>-34</v>
      </c>
      <c r="L24" s="94">
        <f t="shared" si="4"/>
        <v>-545</v>
      </c>
      <c r="M24" s="94">
        <f t="shared" si="4"/>
        <v>-629</v>
      </c>
      <c r="N24" s="54">
        <f t="shared" ref="F24:O24" si="5">N21-N22</f>
        <v>0</v>
      </c>
      <c r="O24" s="54">
        <f t="shared" si="5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99"/>
      <c r="B25" s="61" t="s">
        <v>66</v>
      </c>
      <c r="C25" s="61"/>
      <c r="D25" s="61"/>
      <c r="E25" s="103" t="s">
        <v>159</v>
      </c>
      <c r="F25" s="108">
        <v>1671</v>
      </c>
      <c r="G25" s="108">
        <v>639</v>
      </c>
      <c r="H25" s="108">
        <v>1262</v>
      </c>
      <c r="I25" s="108">
        <v>709</v>
      </c>
      <c r="J25" s="108">
        <v>90</v>
      </c>
      <c r="K25" s="108">
        <v>34</v>
      </c>
      <c r="L25" s="108">
        <v>545</v>
      </c>
      <c r="M25" s="108">
        <v>629</v>
      </c>
      <c r="N25" s="108"/>
      <c r="O25" s="108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99"/>
      <c r="B26" s="79" t="s">
        <v>67</v>
      </c>
      <c r="C26" s="79"/>
      <c r="D26" s="79"/>
      <c r="E26" s="104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99"/>
      <c r="B27" s="53" t="s">
        <v>160</v>
      </c>
      <c r="C27" s="53"/>
      <c r="D27" s="53"/>
      <c r="E27" s="66" t="s">
        <v>161</v>
      </c>
      <c r="F27" s="94">
        <f t="shared" ref="F27:M27" si="6">F24+F25</f>
        <v>0</v>
      </c>
      <c r="G27" s="94">
        <f t="shared" si="6"/>
        <v>0</v>
      </c>
      <c r="H27" s="94">
        <f t="shared" si="6"/>
        <v>0</v>
      </c>
      <c r="I27" s="94">
        <f t="shared" si="6"/>
        <v>0</v>
      </c>
      <c r="J27" s="94">
        <f t="shared" si="6"/>
        <v>0</v>
      </c>
      <c r="K27" s="94">
        <f t="shared" si="6"/>
        <v>0</v>
      </c>
      <c r="L27" s="94">
        <f t="shared" si="6"/>
        <v>0</v>
      </c>
      <c r="M27" s="94">
        <f t="shared" si="6"/>
        <v>0</v>
      </c>
      <c r="N27" s="54">
        <f t="shared" ref="F27:O27" si="7">N24+N25</f>
        <v>0</v>
      </c>
      <c r="O27" s="54">
        <f t="shared" si="7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102" t="s">
        <v>68</v>
      </c>
      <c r="B30" s="102"/>
      <c r="C30" s="102"/>
      <c r="D30" s="102"/>
      <c r="E30" s="102"/>
      <c r="F30" s="110" t="s">
        <v>256</v>
      </c>
      <c r="G30" s="110"/>
      <c r="H30" s="110" t="s">
        <v>257</v>
      </c>
      <c r="I30" s="110"/>
      <c r="J30" s="110" t="s">
        <v>258</v>
      </c>
      <c r="K30" s="110"/>
      <c r="L30" s="110"/>
      <c r="M30" s="110"/>
      <c r="N30" s="110"/>
      <c r="O30" s="110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102"/>
      <c r="B31" s="102"/>
      <c r="C31" s="102"/>
      <c r="D31" s="102"/>
      <c r="E31" s="102"/>
      <c r="F31" s="51" t="s">
        <v>243</v>
      </c>
      <c r="G31" s="80" t="s">
        <v>246</v>
      </c>
      <c r="H31" s="51" t="s">
        <v>243</v>
      </c>
      <c r="I31" s="80" t="s">
        <v>246</v>
      </c>
      <c r="J31" s="51" t="s">
        <v>243</v>
      </c>
      <c r="K31" s="80" t="s">
        <v>246</v>
      </c>
      <c r="L31" s="51" t="s">
        <v>243</v>
      </c>
      <c r="M31" s="80" t="s">
        <v>246</v>
      </c>
      <c r="N31" s="51" t="s">
        <v>243</v>
      </c>
      <c r="O31" s="80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99" t="s">
        <v>84</v>
      </c>
      <c r="B32" s="61" t="s">
        <v>49</v>
      </c>
      <c r="C32" s="53"/>
      <c r="D32" s="53"/>
      <c r="E32" s="66" t="s">
        <v>40</v>
      </c>
      <c r="F32" s="94">
        <v>0</v>
      </c>
      <c r="G32" s="94">
        <v>0</v>
      </c>
      <c r="H32" s="94">
        <v>0</v>
      </c>
      <c r="I32" s="94">
        <v>0</v>
      </c>
      <c r="J32" s="94">
        <v>1936</v>
      </c>
      <c r="K32" s="94">
        <v>2222</v>
      </c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105"/>
      <c r="B33" s="63"/>
      <c r="C33" s="61" t="s">
        <v>69</v>
      </c>
      <c r="D33" s="53"/>
      <c r="E33" s="66"/>
      <c r="F33" s="94">
        <v>0</v>
      </c>
      <c r="G33" s="94">
        <v>0</v>
      </c>
      <c r="H33" s="94">
        <v>0</v>
      </c>
      <c r="I33" s="94">
        <v>0</v>
      </c>
      <c r="J33" s="94">
        <v>572</v>
      </c>
      <c r="K33" s="94">
        <v>626</v>
      </c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105"/>
      <c r="B34" s="63"/>
      <c r="C34" s="62"/>
      <c r="D34" s="53" t="s">
        <v>70</v>
      </c>
      <c r="E34" s="66"/>
      <c r="F34" s="94">
        <v>0</v>
      </c>
      <c r="G34" s="94">
        <v>0</v>
      </c>
      <c r="H34" s="94">
        <v>0</v>
      </c>
      <c r="I34" s="94">
        <v>0</v>
      </c>
      <c r="J34" s="94">
        <v>572</v>
      </c>
      <c r="K34" s="94">
        <v>626</v>
      </c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105"/>
      <c r="B35" s="62"/>
      <c r="C35" s="79" t="s">
        <v>71</v>
      </c>
      <c r="D35" s="53"/>
      <c r="E35" s="66"/>
      <c r="F35" s="94">
        <v>0</v>
      </c>
      <c r="G35" s="94">
        <v>0</v>
      </c>
      <c r="H35" s="94">
        <v>0</v>
      </c>
      <c r="I35" s="94">
        <v>0</v>
      </c>
      <c r="J35" s="68">
        <v>1364</v>
      </c>
      <c r="K35" s="68">
        <v>1596</v>
      </c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105"/>
      <c r="B36" s="61" t="s">
        <v>52</v>
      </c>
      <c r="C36" s="53"/>
      <c r="D36" s="53"/>
      <c r="E36" s="66" t="s">
        <v>41</v>
      </c>
      <c r="F36" s="94">
        <v>0</v>
      </c>
      <c r="G36" s="94">
        <v>0</v>
      </c>
      <c r="H36" s="94">
        <v>0</v>
      </c>
      <c r="I36" s="94">
        <v>0</v>
      </c>
      <c r="J36" s="94">
        <v>953</v>
      </c>
      <c r="K36" s="94">
        <v>1393</v>
      </c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105"/>
      <c r="B37" s="63"/>
      <c r="C37" s="53" t="s">
        <v>72</v>
      </c>
      <c r="D37" s="53"/>
      <c r="E37" s="66"/>
      <c r="F37" s="94">
        <v>0</v>
      </c>
      <c r="G37" s="94">
        <v>0</v>
      </c>
      <c r="H37" s="94">
        <v>0</v>
      </c>
      <c r="I37" s="94">
        <v>0</v>
      </c>
      <c r="J37" s="94">
        <v>430</v>
      </c>
      <c r="K37" s="94">
        <v>509</v>
      </c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105"/>
      <c r="B38" s="62"/>
      <c r="C38" s="53" t="s">
        <v>73</v>
      </c>
      <c r="D38" s="53"/>
      <c r="E38" s="66"/>
      <c r="F38" s="94">
        <v>0</v>
      </c>
      <c r="G38" s="94">
        <v>0</v>
      </c>
      <c r="H38" s="94">
        <v>0</v>
      </c>
      <c r="I38" s="94">
        <v>0</v>
      </c>
      <c r="J38" s="94">
        <v>523</v>
      </c>
      <c r="K38" s="94">
        <v>884</v>
      </c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105"/>
      <c r="B39" s="47" t="s">
        <v>74</v>
      </c>
      <c r="C39" s="47"/>
      <c r="D39" s="47"/>
      <c r="E39" s="66" t="s">
        <v>163</v>
      </c>
      <c r="F39" s="94">
        <f t="shared" ref="F39:K39" si="8">F32-F36</f>
        <v>0</v>
      </c>
      <c r="G39" s="94">
        <f t="shared" si="8"/>
        <v>0</v>
      </c>
      <c r="H39" s="94">
        <f t="shared" si="8"/>
        <v>0</v>
      </c>
      <c r="I39" s="94">
        <f t="shared" si="8"/>
        <v>0</v>
      </c>
      <c r="J39" s="94">
        <f t="shared" si="8"/>
        <v>983</v>
      </c>
      <c r="K39" s="94">
        <f t="shared" si="8"/>
        <v>829</v>
      </c>
      <c r="L39" s="54">
        <f t="shared" ref="F39:O39" si="9">L32-L36</f>
        <v>0</v>
      </c>
      <c r="M39" s="54">
        <f t="shared" si="9"/>
        <v>0</v>
      </c>
      <c r="N39" s="54">
        <f t="shared" si="9"/>
        <v>0</v>
      </c>
      <c r="O39" s="54">
        <f t="shared" si="9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99" t="s">
        <v>85</v>
      </c>
      <c r="B40" s="61" t="s">
        <v>75</v>
      </c>
      <c r="C40" s="53"/>
      <c r="D40" s="53"/>
      <c r="E40" s="66" t="s">
        <v>43</v>
      </c>
      <c r="F40" s="94">
        <v>177</v>
      </c>
      <c r="G40" s="94">
        <v>178</v>
      </c>
      <c r="H40" s="94">
        <v>163</v>
      </c>
      <c r="I40" s="94">
        <v>163</v>
      </c>
      <c r="J40" s="94">
        <v>4575</v>
      </c>
      <c r="K40" s="94">
        <v>9328</v>
      </c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100"/>
      <c r="B41" s="62"/>
      <c r="C41" s="53" t="s">
        <v>76</v>
      </c>
      <c r="D41" s="53"/>
      <c r="E41" s="66"/>
      <c r="F41" s="68">
        <v>0</v>
      </c>
      <c r="G41" s="68">
        <v>0</v>
      </c>
      <c r="H41" s="68">
        <v>0</v>
      </c>
      <c r="I41" s="68">
        <v>0</v>
      </c>
      <c r="J41" s="94">
        <v>4554</v>
      </c>
      <c r="K41" s="94">
        <v>9319</v>
      </c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100"/>
      <c r="B42" s="61" t="s">
        <v>63</v>
      </c>
      <c r="C42" s="53"/>
      <c r="D42" s="53"/>
      <c r="E42" s="66" t="s">
        <v>44</v>
      </c>
      <c r="F42" s="94">
        <v>177</v>
      </c>
      <c r="G42" s="94">
        <v>178</v>
      </c>
      <c r="H42" s="94">
        <v>163</v>
      </c>
      <c r="I42" s="94">
        <v>163</v>
      </c>
      <c r="J42" s="94">
        <v>5549</v>
      </c>
      <c r="K42" s="94">
        <v>10159</v>
      </c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100"/>
      <c r="B43" s="62"/>
      <c r="C43" s="53" t="s">
        <v>77</v>
      </c>
      <c r="D43" s="53"/>
      <c r="E43" s="66"/>
      <c r="F43" s="94">
        <v>152</v>
      </c>
      <c r="G43" s="94">
        <v>151</v>
      </c>
      <c r="H43" s="94">
        <v>142</v>
      </c>
      <c r="I43" s="94">
        <v>140</v>
      </c>
      <c r="J43" s="68">
        <v>994</v>
      </c>
      <c r="K43" s="68">
        <v>841</v>
      </c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100"/>
      <c r="B44" s="53" t="s">
        <v>74</v>
      </c>
      <c r="C44" s="53"/>
      <c r="D44" s="53"/>
      <c r="E44" s="66" t="s">
        <v>164</v>
      </c>
      <c r="F44" s="68">
        <f t="shared" ref="F44:K44" si="10">F40-F42</f>
        <v>0</v>
      </c>
      <c r="G44" s="68">
        <f t="shared" si="10"/>
        <v>0</v>
      </c>
      <c r="H44" s="68">
        <f t="shared" si="10"/>
        <v>0</v>
      </c>
      <c r="I44" s="68">
        <f t="shared" si="10"/>
        <v>0</v>
      </c>
      <c r="J44" s="68">
        <f t="shared" si="10"/>
        <v>-974</v>
      </c>
      <c r="K44" s="68">
        <f t="shared" si="10"/>
        <v>-831</v>
      </c>
      <c r="L44" s="68">
        <f t="shared" ref="F44:O44" si="11">L40-L42</f>
        <v>0</v>
      </c>
      <c r="M44" s="68">
        <f t="shared" si="11"/>
        <v>0</v>
      </c>
      <c r="N44" s="68">
        <f t="shared" si="11"/>
        <v>0</v>
      </c>
      <c r="O44" s="68">
        <f t="shared" si="11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99" t="s">
        <v>86</v>
      </c>
      <c r="B45" s="47" t="s">
        <v>78</v>
      </c>
      <c r="C45" s="47"/>
      <c r="D45" s="47"/>
      <c r="E45" s="66" t="s">
        <v>165</v>
      </c>
      <c r="F45" s="94">
        <f t="shared" ref="F45:K45" si="12">F39+F44</f>
        <v>0</v>
      </c>
      <c r="G45" s="94">
        <f t="shared" si="12"/>
        <v>0</v>
      </c>
      <c r="H45" s="94">
        <f t="shared" si="12"/>
        <v>0</v>
      </c>
      <c r="I45" s="94">
        <f t="shared" si="12"/>
        <v>0</v>
      </c>
      <c r="J45" s="94">
        <f t="shared" si="12"/>
        <v>9</v>
      </c>
      <c r="K45" s="94">
        <f t="shared" si="12"/>
        <v>-2</v>
      </c>
      <c r="L45" s="54">
        <f t="shared" ref="F45:O45" si="13">L39+L44</f>
        <v>0</v>
      </c>
      <c r="M45" s="54">
        <f t="shared" si="13"/>
        <v>0</v>
      </c>
      <c r="N45" s="54">
        <f t="shared" si="13"/>
        <v>0</v>
      </c>
      <c r="O45" s="54">
        <f t="shared" si="13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100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100"/>
      <c r="B47" s="53" t="s">
        <v>80</v>
      </c>
      <c r="C47" s="53"/>
      <c r="D47" s="53"/>
      <c r="E47" s="53"/>
      <c r="F47" s="94">
        <v>0</v>
      </c>
      <c r="G47" s="94">
        <v>0</v>
      </c>
      <c r="H47" s="94">
        <v>0</v>
      </c>
      <c r="I47" s="94">
        <v>0</v>
      </c>
      <c r="J47" s="94">
        <v>197</v>
      </c>
      <c r="K47" s="94">
        <v>189</v>
      </c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100"/>
      <c r="B48" s="53" t="s">
        <v>81</v>
      </c>
      <c r="C48" s="53"/>
      <c r="D48" s="53"/>
      <c r="E48" s="53"/>
      <c r="F48" s="94">
        <v>0</v>
      </c>
      <c r="G48" s="94">
        <v>0</v>
      </c>
      <c r="H48" s="94">
        <v>0</v>
      </c>
      <c r="I48" s="94">
        <v>0</v>
      </c>
      <c r="J48" s="94">
        <v>75</v>
      </c>
      <c r="K48" s="94">
        <v>100</v>
      </c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" customHeight="1">
      <c r="A49" s="8" t="s">
        <v>166</v>
      </c>
      <c r="O49" s="6"/>
    </row>
    <row r="50" spans="1:15" ht="15.9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topLeftCell="C13" zoomScale="85" zoomScaleNormal="100" zoomScaleSheetLayoutView="85" workbookViewId="0">
      <selection activeCell="L36" sqref="L36"/>
    </sheetView>
  </sheetViews>
  <sheetFormatPr defaultColWidth="9" defaultRowHeight="13.2"/>
  <cols>
    <col min="1" max="2" width="3.6640625" style="2" customWidth="1"/>
    <col min="3" max="3" width="21.33203125" style="2" customWidth="1"/>
    <col min="4" max="4" width="20" style="2" customWidth="1"/>
    <col min="5" max="14" width="12.6640625" style="2" customWidth="1"/>
    <col min="15" max="16384" width="9" style="2"/>
  </cols>
  <sheetData>
    <row r="1" spans="1:14" ht="33.9" customHeight="1">
      <c r="A1" s="33" t="s">
        <v>0</v>
      </c>
      <c r="B1" s="33"/>
      <c r="C1" s="41" t="s">
        <v>263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6"/>
      <c r="E6" s="112" t="s">
        <v>260</v>
      </c>
      <c r="F6" s="112"/>
      <c r="G6" s="112" t="s">
        <v>261</v>
      </c>
      <c r="H6" s="112"/>
      <c r="I6" s="113" t="s">
        <v>262</v>
      </c>
      <c r="J6" s="114"/>
      <c r="K6" s="112"/>
      <c r="L6" s="112"/>
      <c r="M6" s="112"/>
      <c r="N6" s="112"/>
    </row>
    <row r="7" spans="1:14" ht="15" customHeight="1">
      <c r="A7" s="18"/>
      <c r="B7" s="19"/>
      <c r="C7" s="19"/>
      <c r="D7" s="60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95" t="s">
        <v>169</v>
      </c>
      <c r="B8" s="81" t="s">
        <v>170</v>
      </c>
      <c r="C8" s="82"/>
      <c r="D8" s="82"/>
      <c r="E8" s="83">
        <v>1</v>
      </c>
      <c r="F8" s="83">
        <v>1</v>
      </c>
      <c r="G8" s="83">
        <v>1</v>
      </c>
      <c r="H8" s="83">
        <v>1</v>
      </c>
      <c r="I8" s="92">
        <v>6</v>
      </c>
      <c r="J8" s="92">
        <v>6</v>
      </c>
      <c r="K8" s="83"/>
      <c r="L8" s="83"/>
      <c r="M8" s="83"/>
      <c r="N8" s="83"/>
    </row>
    <row r="9" spans="1:14" ht="18" customHeight="1">
      <c r="A9" s="95"/>
      <c r="B9" s="95" t="s">
        <v>171</v>
      </c>
      <c r="C9" s="53" t="s">
        <v>172</v>
      </c>
      <c r="D9" s="53"/>
      <c r="E9" s="83">
        <v>251</v>
      </c>
      <c r="F9" s="83">
        <v>251</v>
      </c>
      <c r="G9" s="83">
        <v>790</v>
      </c>
      <c r="H9" s="83">
        <v>790</v>
      </c>
      <c r="I9" s="92">
        <v>350</v>
      </c>
      <c r="J9" s="92">
        <v>350</v>
      </c>
      <c r="K9" s="83"/>
      <c r="L9" s="83"/>
      <c r="M9" s="83"/>
      <c r="N9" s="83"/>
    </row>
    <row r="10" spans="1:14" ht="18" customHeight="1">
      <c r="A10" s="95"/>
      <c r="B10" s="95"/>
      <c r="C10" s="53" t="s">
        <v>173</v>
      </c>
      <c r="D10" s="53"/>
      <c r="E10" s="83">
        <v>251</v>
      </c>
      <c r="F10" s="83">
        <v>251</v>
      </c>
      <c r="G10" s="83">
        <v>790</v>
      </c>
      <c r="H10" s="83">
        <v>790</v>
      </c>
      <c r="I10" s="92">
        <v>175</v>
      </c>
      <c r="J10" s="92">
        <v>175</v>
      </c>
      <c r="K10" s="83"/>
      <c r="L10" s="83"/>
      <c r="M10" s="83"/>
      <c r="N10" s="83"/>
    </row>
    <row r="11" spans="1:14" ht="18" customHeight="1">
      <c r="A11" s="95"/>
      <c r="B11" s="95"/>
      <c r="C11" s="53" t="s">
        <v>174</v>
      </c>
      <c r="D11" s="53"/>
      <c r="E11" s="83">
        <v>0</v>
      </c>
      <c r="F11" s="83">
        <v>0</v>
      </c>
      <c r="G11" s="90">
        <v>0</v>
      </c>
      <c r="H11" s="90">
        <v>0</v>
      </c>
      <c r="I11" s="92">
        <v>0</v>
      </c>
      <c r="J11" s="93">
        <v>0</v>
      </c>
      <c r="K11" s="83"/>
      <c r="L11" s="83"/>
      <c r="M11" s="83"/>
      <c r="N11" s="83"/>
    </row>
    <row r="12" spans="1:14" ht="18" customHeight="1">
      <c r="A12" s="95"/>
      <c r="B12" s="95"/>
      <c r="C12" s="53" t="s">
        <v>175</v>
      </c>
      <c r="D12" s="53"/>
      <c r="E12" s="83">
        <v>0</v>
      </c>
      <c r="F12" s="83">
        <v>0</v>
      </c>
      <c r="G12" s="90">
        <v>0</v>
      </c>
      <c r="H12" s="90">
        <v>0</v>
      </c>
      <c r="I12" s="92">
        <v>175</v>
      </c>
      <c r="J12" s="92">
        <v>175</v>
      </c>
      <c r="K12" s="83"/>
      <c r="L12" s="83"/>
      <c r="M12" s="83"/>
      <c r="N12" s="83"/>
    </row>
    <row r="13" spans="1:14" ht="18" customHeight="1">
      <c r="A13" s="95"/>
      <c r="B13" s="95"/>
      <c r="C13" s="53" t="s">
        <v>176</v>
      </c>
      <c r="D13" s="53"/>
      <c r="E13" s="83">
        <v>0</v>
      </c>
      <c r="F13" s="83">
        <v>0</v>
      </c>
      <c r="G13" s="90">
        <v>0</v>
      </c>
      <c r="H13" s="90">
        <v>0</v>
      </c>
      <c r="I13" s="92">
        <v>0</v>
      </c>
      <c r="J13" s="93">
        <v>0</v>
      </c>
      <c r="K13" s="83"/>
      <c r="L13" s="83"/>
      <c r="M13" s="83"/>
      <c r="N13" s="83"/>
    </row>
    <row r="14" spans="1:14" ht="18" customHeight="1">
      <c r="A14" s="95"/>
      <c r="B14" s="95"/>
      <c r="C14" s="53" t="s">
        <v>177</v>
      </c>
      <c r="D14" s="53"/>
      <c r="E14" s="83">
        <v>0</v>
      </c>
      <c r="F14" s="83">
        <v>0</v>
      </c>
      <c r="G14" s="90">
        <v>0</v>
      </c>
      <c r="H14" s="90">
        <v>0</v>
      </c>
      <c r="I14" s="92">
        <v>0</v>
      </c>
      <c r="J14" s="93">
        <v>0</v>
      </c>
      <c r="K14" s="83"/>
      <c r="L14" s="83"/>
      <c r="M14" s="83"/>
      <c r="N14" s="83"/>
    </row>
    <row r="15" spans="1:14" ht="18" customHeight="1">
      <c r="A15" s="95" t="s">
        <v>178</v>
      </c>
      <c r="B15" s="95" t="s">
        <v>179</v>
      </c>
      <c r="C15" s="53" t="s">
        <v>180</v>
      </c>
      <c r="D15" s="53"/>
      <c r="E15" s="87">
        <v>1071</v>
      </c>
      <c r="F15" s="87">
        <v>1052</v>
      </c>
      <c r="G15" s="87">
        <v>287</v>
      </c>
      <c r="H15" s="87">
        <v>279</v>
      </c>
      <c r="I15" s="84">
        <v>3472.2</v>
      </c>
      <c r="J15" s="84">
        <v>3364.3</v>
      </c>
      <c r="K15" s="54"/>
      <c r="L15" s="54"/>
      <c r="M15" s="54"/>
      <c r="N15" s="54"/>
    </row>
    <row r="16" spans="1:14" ht="18" customHeight="1">
      <c r="A16" s="95"/>
      <c r="B16" s="95"/>
      <c r="C16" s="53" t="s">
        <v>181</v>
      </c>
      <c r="D16" s="53"/>
      <c r="E16" s="87">
        <v>993</v>
      </c>
      <c r="F16" s="87">
        <v>992</v>
      </c>
      <c r="G16" s="87">
        <v>2185</v>
      </c>
      <c r="H16" s="87">
        <v>2172</v>
      </c>
      <c r="I16" s="84">
        <v>6345.7</v>
      </c>
      <c r="J16" s="84">
        <v>6999.6</v>
      </c>
      <c r="K16" s="54"/>
      <c r="L16" s="54"/>
      <c r="M16" s="54"/>
      <c r="N16" s="54"/>
    </row>
    <row r="17" spans="1:15" ht="18" customHeight="1">
      <c r="A17" s="95"/>
      <c r="B17" s="95"/>
      <c r="C17" s="53" t="s">
        <v>182</v>
      </c>
      <c r="D17" s="53"/>
      <c r="E17" s="87">
        <v>0</v>
      </c>
      <c r="F17" s="87">
        <v>0</v>
      </c>
      <c r="G17" s="90">
        <v>0</v>
      </c>
      <c r="H17" s="90">
        <v>0</v>
      </c>
      <c r="I17" s="84">
        <v>0</v>
      </c>
      <c r="J17" s="91">
        <v>0</v>
      </c>
      <c r="K17" s="54"/>
      <c r="L17" s="54"/>
      <c r="M17" s="54"/>
      <c r="N17" s="54"/>
    </row>
    <row r="18" spans="1:15" ht="18" customHeight="1">
      <c r="A18" s="95"/>
      <c r="B18" s="95"/>
      <c r="C18" s="53" t="s">
        <v>183</v>
      </c>
      <c r="D18" s="53"/>
      <c r="E18" s="87">
        <v>2064</v>
      </c>
      <c r="F18" s="87">
        <v>2044</v>
      </c>
      <c r="G18" s="87">
        <f>SUM(G15:G17)</f>
        <v>2472</v>
      </c>
      <c r="H18" s="87">
        <f>SUM(H15:H17)</f>
        <v>2451</v>
      </c>
      <c r="I18" s="84">
        <v>9818</v>
      </c>
      <c r="J18" s="84">
        <v>10363.9</v>
      </c>
      <c r="K18" s="54"/>
      <c r="L18" s="54"/>
      <c r="M18" s="54"/>
      <c r="N18" s="54"/>
    </row>
    <row r="19" spans="1:15" ht="18" customHeight="1">
      <c r="A19" s="95"/>
      <c r="B19" s="95" t="s">
        <v>184</v>
      </c>
      <c r="C19" s="53" t="s">
        <v>185</v>
      </c>
      <c r="D19" s="53"/>
      <c r="E19" s="87">
        <f>16930/1000000</f>
        <v>1.6930000000000001E-2</v>
      </c>
      <c r="F19" s="87">
        <f>14043/1000000</f>
        <v>1.4043E-2</v>
      </c>
      <c r="G19" s="87">
        <v>376</v>
      </c>
      <c r="H19" s="87">
        <v>544</v>
      </c>
      <c r="I19" s="84">
        <v>842.6</v>
      </c>
      <c r="J19" s="84">
        <v>1088.3</v>
      </c>
      <c r="K19" s="54"/>
      <c r="L19" s="54"/>
      <c r="M19" s="54"/>
      <c r="N19" s="54"/>
    </row>
    <row r="20" spans="1:15" ht="18" customHeight="1">
      <c r="A20" s="95"/>
      <c r="B20" s="95"/>
      <c r="C20" s="53" t="s">
        <v>186</v>
      </c>
      <c r="D20" s="53"/>
      <c r="E20" s="87">
        <v>0</v>
      </c>
      <c r="F20" s="87">
        <v>0</v>
      </c>
      <c r="G20" s="87">
        <v>2049</v>
      </c>
      <c r="H20" s="87">
        <v>2051</v>
      </c>
      <c r="I20" s="84">
        <v>411.2</v>
      </c>
      <c r="J20" s="84">
        <v>458.2</v>
      </c>
      <c r="K20" s="54"/>
      <c r="L20" s="54"/>
      <c r="M20" s="54"/>
      <c r="N20" s="54"/>
    </row>
    <row r="21" spans="1:15" ht="18" customHeight="1">
      <c r="A21" s="95"/>
      <c r="B21" s="95"/>
      <c r="C21" s="53" t="s">
        <v>187</v>
      </c>
      <c r="D21" s="53"/>
      <c r="E21" s="84">
        <v>0</v>
      </c>
      <c r="F21" s="84">
        <v>0</v>
      </c>
      <c r="G21" s="84">
        <v>212</v>
      </c>
      <c r="H21" s="84">
        <v>198</v>
      </c>
      <c r="I21" s="84">
        <v>0</v>
      </c>
      <c r="J21" s="91">
        <v>0</v>
      </c>
      <c r="K21" s="84"/>
      <c r="L21" s="84"/>
      <c r="M21" s="84"/>
      <c r="N21" s="84"/>
    </row>
    <row r="22" spans="1:15" ht="18" customHeight="1">
      <c r="A22" s="95"/>
      <c r="B22" s="95"/>
      <c r="C22" s="47" t="s">
        <v>188</v>
      </c>
      <c r="D22" s="47"/>
      <c r="E22" s="87">
        <f>16930/1000000</f>
        <v>1.6930000000000001E-2</v>
      </c>
      <c r="F22" s="87">
        <f>14043/1000000</f>
        <v>1.4043E-2</v>
      </c>
      <c r="G22" s="87">
        <f>SUM(G19:G21)</f>
        <v>2637</v>
      </c>
      <c r="H22" s="87">
        <f>SUM(H19:H21)</f>
        <v>2793</v>
      </c>
      <c r="I22" s="84">
        <v>1253.9000000000001</v>
      </c>
      <c r="J22" s="84">
        <v>1546.5</v>
      </c>
      <c r="K22" s="54"/>
      <c r="L22" s="54"/>
      <c r="M22" s="54"/>
      <c r="N22" s="54"/>
    </row>
    <row r="23" spans="1:15" ht="18" customHeight="1">
      <c r="A23" s="95"/>
      <c r="B23" s="95" t="s">
        <v>189</v>
      </c>
      <c r="C23" s="53" t="s">
        <v>190</v>
      </c>
      <c r="D23" s="53"/>
      <c r="E23" s="87">
        <v>251</v>
      </c>
      <c r="F23" s="87">
        <v>251</v>
      </c>
      <c r="G23" s="87">
        <v>790</v>
      </c>
      <c r="H23" s="87">
        <v>790</v>
      </c>
      <c r="I23" s="84">
        <v>350</v>
      </c>
      <c r="J23" s="84">
        <v>350</v>
      </c>
      <c r="K23" s="54"/>
      <c r="L23" s="54"/>
      <c r="M23" s="54"/>
      <c r="N23" s="54"/>
    </row>
    <row r="24" spans="1:15" ht="18" customHeight="1">
      <c r="A24" s="95"/>
      <c r="B24" s="95"/>
      <c r="C24" s="53" t="s">
        <v>191</v>
      </c>
      <c r="D24" s="53"/>
      <c r="E24" s="87">
        <v>0</v>
      </c>
      <c r="F24" s="87">
        <v>0</v>
      </c>
      <c r="G24" s="87">
        <v>-955</v>
      </c>
      <c r="H24" s="87">
        <v>-1132</v>
      </c>
      <c r="I24" s="84">
        <v>8214</v>
      </c>
      <c r="J24" s="84">
        <v>8380</v>
      </c>
      <c r="K24" s="54"/>
      <c r="L24" s="54"/>
      <c r="M24" s="54"/>
      <c r="N24" s="54"/>
    </row>
    <row r="25" spans="1:15" ht="18" customHeight="1">
      <c r="A25" s="95"/>
      <c r="B25" s="95"/>
      <c r="C25" s="53" t="s">
        <v>192</v>
      </c>
      <c r="D25" s="53"/>
      <c r="E25" s="87">
        <v>1814</v>
      </c>
      <c r="F25" s="87">
        <v>1793</v>
      </c>
      <c r="G25" s="87">
        <v>0</v>
      </c>
      <c r="H25" s="87">
        <v>0</v>
      </c>
      <c r="I25" s="84">
        <v>87.5</v>
      </c>
      <c r="J25" s="84">
        <v>87.5</v>
      </c>
      <c r="K25" s="54"/>
      <c r="L25" s="54"/>
      <c r="M25" s="54"/>
      <c r="N25" s="54"/>
    </row>
    <row r="26" spans="1:15" ht="18" customHeight="1">
      <c r="A26" s="95"/>
      <c r="B26" s="95"/>
      <c r="C26" s="53" t="s">
        <v>193</v>
      </c>
      <c r="D26" s="53"/>
      <c r="E26" s="87">
        <v>2064</v>
      </c>
      <c r="F26" s="87">
        <v>2044</v>
      </c>
      <c r="G26" s="87">
        <f>SUM(G23:G25)</f>
        <v>-165</v>
      </c>
      <c r="H26" s="87">
        <f>SUM(H23:H25)</f>
        <v>-342</v>
      </c>
      <c r="I26" s="84">
        <v>8549.9</v>
      </c>
      <c r="J26" s="84">
        <v>8817.4</v>
      </c>
      <c r="K26" s="54"/>
      <c r="L26" s="54"/>
      <c r="M26" s="54"/>
      <c r="N26" s="54"/>
    </row>
    <row r="27" spans="1:15" ht="18" customHeight="1">
      <c r="A27" s="95"/>
      <c r="B27" s="53" t="s">
        <v>194</v>
      </c>
      <c r="C27" s="53"/>
      <c r="D27" s="53"/>
      <c r="E27" s="87">
        <v>2064</v>
      </c>
      <c r="F27" s="87">
        <v>2044</v>
      </c>
      <c r="G27" s="87">
        <f>+G22+G26</f>
        <v>2472</v>
      </c>
      <c r="H27" s="87">
        <f>+H22+H26</f>
        <v>2451</v>
      </c>
      <c r="I27" s="84">
        <v>9818</v>
      </c>
      <c r="J27" s="84">
        <v>10363.9</v>
      </c>
      <c r="K27" s="54"/>
      <c r="L27" s="54"/>
      <c r="M27" s="54"/>
      <c r="N27" s="54"/>
    </row>
    <row r="28" spans="1:15" ht="18" customHeight="1">
      <c r="A28" s="95" t="s">
        <v>195</v>
      </c>
      <c r="B28" s="95" t="s">
        <v>196</v>
      </c>
      <c r="C28" s="53" t="s">
        <v>197</v>
      </c>
      <c r="D28" s="85" t="s">
        <v>40</v>
      </c>
      <c r="E28" s="87">
        <v>0</v>
      </c>
      <c r="F28" s="87">
        <v>0</v>
      </c>
      <c r="G28" s="87">
        <v>336</v>
      </c>
      <c r="H28" s="87">
        <v>329</v>
      </c>
      <c r="I28" s="84">
        <v>5283.8</v>
      </c>
      <c r="J28" s="84">
        <v>5111.3</v>
      </c>
      <c r="K28" s="54"/>
      <c r="L28" s="54"/>
      <c r="M28" s="54"/>
      <c r="N28" s="54"/>
    </row>
    <row r="29" spans="1:15" ht="18" customHeight="1">
      <c r="A29" s="95"/>
      <c r="B29" s="95"/>
      <c r="C29" s="53" t="s">
        <v>198</v>
      </c>
      <c r="D29" s="85" t="s">
        <v>41</v>
      </c>
      <c r="E29" s="87">
        <v>0</v>
      </c>
      <c r="F29" s="87">
        <v>0</v>
      </c>
      <c r="G29" s="87">
        <v>289</v>
      </c>
      <c r="H29" s="87">
        <v>295</v>
      </c>
      <c r="I29" s="84">
        <v>2878.7</v>
      </c>
      <c r="J29" s="84">
        <v>2798.7</v>
      </c>
      <c r="K29" s="54"/>
      <c r="L29" s="54"/>
      <c r="M29" s="54"/>
      <c r="N29" s="54"/>
    </row>
    <row r="30" spans="1:15" ht="18" customHeight="1">
      <c r="A30" s="95"/>
      <c r="B30" s="95"/>
      <c r="C30" s="53" t="s">
        <v>199</v>
      </c>
      <c r="D30" s="85" t="s">
        <v>200</v>
      </c>
      <c r="E30" s="87">
        <f>331629/1000000</f>
        <v>0.33162900000000001</v>
      </c>
      <c r="F30" s="87">
        <v>16</v>
      </c>
      <c r="G30" s="87">
        <v>36</v>
      </c>
      <c r="H30" s="87">
        <v>33</v>
      </c>
      <c r="I30" s="84">
        <v>2708.5</v>
      </c>
      <c r="J30" s="84">
        <v>2802.6</v>
      </c>
      <c r="K30" s="54"/>
      <c r="L30" s="54"/>
      <c r="M30" s="54"/>
      <c r="N30" s="54"/>
    </row>
    <row r="31" spans="1:15" ht="18" customHeight="1">
      <c r="A31" s="95"/>
      <c r="B31" s="95"/>
      <c r="C31" s="47" t="s">
        <v>201</v>
      </c>
      <c r="D31" s="85" t="s">
        <v>202</v>
      </c>
      <c r="E31" s="54">
        <f t="shared" ref="E31:N31" si="0">E28-E29-E30</f>
        <v>-0.33162900000000001</v>
      </c>
      <c r="F31" s="54">
        <f t="shared" si="0"/>
        <v>-16</v>
      </c>
      <c r="G31" s="87">
        <f t="shared" si="0"/>
        <v>11</v>
      </c>
      <c r="H31" s="87">
        <f t="shared" si="0"/>
        <v>1</v>
      </c>
      <c r="I31" s="84">
        <f t="shared" si="0"/>
        <v>-303.39999999999964</v>
      </c>
      <c r="J31" s="84">
        <f>J28-J29-J30</f>
        <v>-489.99999999999955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95"/>
      <c r="B32" s="95"/>
      <c r="C32" s="53" t="s">
        <v>203</v>
      </c>
      <c r="D32" s="85" t="s">
        <v>204</v>
      </c>
      <c r="E32" s="87">
        <v>21</v>
      </c>
      <c r="F32" s="87">
        <v>37</v>
      </c>
      <c r="G32" s="87">
        <v>166</v>
      </c>
      <c r="H32" s="87">
        <v>166</v>
      </c>
      <c r="I32" s="84">
        <v>130.80000000000001</v>
      </c>
      <c r="J32" s="84">
        <v>109</v>
      </c>
      <c r="K32" s="54"/>
      <c r="L32" s="54"/>
      <c r="M32" s="54"/>
      <c r="N32" s="54"/>
    </row>
    <row r="33" spans="1:14" ht="18" customHeight="1">
      <c r="A33" s="95"/>
      <c r="B33" s="95"/>
      <c r="C33" s="53" t="s">
        <v>205</v>
      </c>
      <c r="D33" s="85" t="s">
        <v>206</v>
      </c>
      <c r="E33" s="87">
        <v>0</v>
      </c>
      <c r="F33" s="87">
        <v>0</v>
      </c>
      <c r="G33" s="87">
        <v>0</v>
      </c>
      <c r="H33" s="87">
        <v>0</v>
      </c>
      <c r="I33" s="84">
        <v>8.9</v>
      </c>
      <c r="J33" s="84">
        <v>11.8</v>
      </c>
      <c r="K33" s="54"/>
      <c r="L33" s="54"/>
      <c r="M33" s="54"/>
      <c r="N33" s="54"/>
    </row>
    <row r="34" spans="1:14" ht="18" customHeight="1">
      <c r="A34" s="95"/>
      <c r="B34" s="95"/>
      <c r="C34" s="47" t="s">
        <v>207</v>
      </c>
      <c r="D34" s="85" t="s">
        <v>208</v>
      </c>
      <c r="E34" s="54">
        <f t="shared" ref="E34:N34" si="1">E31+E32-E33</f>
        <v>20.668371</v>
      </c>
      <c r="F34" s="54">
        <f t="shared" si="1"/>
        <v>21</v>
      </c>
      <c r="G34" s="87">
        <f t="shared" si="1"/>
        <v>177</v>
      </c>
      <c r="H34" s="87">
        <f t="shared" si="1"/>
        <v>167</v>
      </c>
      <c r="I34" s="84">
        <f t="shared" si="1"/>
        <v>-181.49999999999963</v>
      </c>
      <c r="J34" s="84">
        <f t="shared" si="1"/>
        <v>-392.79999999999956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95"/>
      <c r="B35" s="95" t="s">
        <v>209</v>
      </c>
      <c r="C35" s="53" t="s">
        <v>210</v>
      </c>
      <c r="D35" s="85" t="s">
        <v>211</v>
      </c>
      <c r="E35" s="87">
        <v>0</v>
      </c>
      <c r="F35" s="87">
        <v>0</v>
      </c>
      <c r="G35" s="87">
        <v>0</v>
      </c>
      <c r="H35" s="87">
        <v>0</v>
      </c>
      <c r="I35" s="84">
        <v>14</v>
      </c>
      <c r="J35" s="84">
        <v>164.8</v>
      </c>
      <c r="K35" s="54"/>
      <c r="L35" s="54"/>
      <c r="M35" s="54"/>
      <c r="N35" s="54"/>
    </row>
    <row r="36" spans="1:14" ht="18" customHeight="1">
      <c r="A36" s="95"/>
      <c r="B36" s="95"/>
      <c r="C36" s="53" t="s">
        <v>212</v>
      </c>
      <c r="D36" s="85" t="s">
        <v>213</v>
      </c>
      <c r="E36" s="87">
        <v>0</v>
      </c>
      <c r="F36" s="87">
        <v>0</v>
      </c>
      <c r="G36" s="87">
        <v>0</v>
      </c>
      <c r="H36" s="87">
        <v>0</v>
      </c>
      <c r="I36" s="84">
        <v>9.8000000000000007</v>
      </c>
      <c r="J36" s="84">
        <v>94.8</v>
      </c>
      <c r="K36" s="54"/>
      <c r="L36" s="54"/>
      <c r="M36" s="54"/>
      <c r="N36" s="54"/>
    </row>
    <row r="37" spans="1:14" ht="18" customHeight="1">
      <c r="A37" s="95"/>
      <c r="B37" s="95"/>
      <c r="C37" s="53" t="s">
        <v>214</v>
      </c>
      <c r="D37" s="85" t="s">
        <v>215</v>
      </c>
      <c r="E37" s="54">
        <f t="shared" ref="E37:N37" si="2">E34+E35-E36</f>
        <v>20.668371</v>
      </c>
      <c r="F37" s="54">
        <f t="shared" si="2"/>
        <v>21</v>
      </c>
      <c r="G37" s="87">
        <f t="shared" si="2"/>
        <v>177</v>
      </c>
      <c r="H37" s="87">
        <f t="shared" si="2"/>
        <v>167</v>
      </c>
      <c r="I37" s="84">
        <f t="shared" si="2"/>
        <v>-177.29999999999964</v>
      </c>
      <c r="J37" s="84">
        <f>J34+J35-J36</f>
        <v>-322.79999999999956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95"/>
      <c r="B38" s="95"/>
      <c r="C38" s="53" t="s">
        <v>216</v>
      </c>
      <c r="D38" s="85" t="s">
        <v>217</v>
      </c>
      <c r="E38" s="87">
        <v>0</v>
      </c>
      <c r="F38" s="87">
        <v>0</v>
      </c>
      <c r="G38" s="87">
        <v>0</v>
      </c>
      <c r="H38" s="87">
        <v>0</v>
      </c>
      <c r="I38" s="84">
        <v>0</v>
      </c>
      <c r="J38" s="84">
        <v>0</v>
      </c>
      <c r="K38" s="54"/>
      <c r="L38" s="54"/>
      <c r="M38" s="54"/>
      <c r="N38" s="54"/>
    </row>
    <row r="39" spans="1:14" ht="18" customHeight="1">
      <c r="A39" s="95"/>
      <c r="B39" s="95"/>
      <c r="C39" s="53" t="s">
        <v>218</v>
      </c>
      <c r="D39" s="85" t="s">
        <v>219</v>
      </c>
      <c r="E39" s="87">
        <v>0</v>
      </c>
      <c r="F39" s="87">
        <v>0</v>
      </c>
      <c r="G39" s="87">
        <v>0</v>
      </c>
      <c r="H39" s="87">
        <v>0</v>
      </c>
      <c r="I39" s="84">
        <v>0</v>
      </c>
      <c r="J39" s="84">
        <v>0</v>
      </c>
      <c r="K39" s="54"/>
      <c r="L39" s="54"/>
      <c r="M39" s="54"/>
      <c r="N39" s="54"/>
    </row>
    <row r="40" spans="1:14" ht="18" customHeight="1">
      <c r="A40" s="95"/>
      <c r="B40" s="95"/>
      <c r="C40" s="53" t="s">
        <v>220</v>
      </c>
      <c r="D40" s="85" t="s">
        <v>221</v>
      </c>
      <c r="E40" s="87">
        <v>0</v>
      </c>
      <c r="F40" s="87">
        <v>0</v>
      </c>
      <c r="G40" s="87">
        <v>0</v>
      </c>
      <c r="H40" s="87">
        <v>0</v>
      </c>
      <c r="I40" s="84">
        <v>5.7</v>
      </c>
      <c r="J40" s="84">
        <v>18.600000000000001</v>
      </c>
      <c r="K40" s="54"/>
      <c r="L40" s="54"/>
      <c r="M40" s="54"/>
      <c r="N40" s="54"/>
    </row>
    <row r="41" spans="1:14" ht="18" customHeight="1">
      <c r="A41" s="95"/>
      <c r="B41" s="95"/>
      <c r="C41" s="47" t="s">
        <v>222</v>
      </c>
      <c r="D41" s="85" t="s">
        <v>223</v>
      </c>
      <c r="E41" s="54">
        <f t="shared" ref="E41:N41" si="3">E34+E35-E36-E40</f>
        <v>20.668371</v>
      </c>
      <c r="F41" s="54">
        <f t="shared" si="3"/>
        <v>21</v>
      </c>
      <c r="G41" s="87">
        <f t="shared" si="3"/>
        <v>177</v>
      </c>
      <c r="H41" s="87">
        <f t="shared" si="3"/>
        <v>167</v>
      </c>
      <c r="I41" s="84">
        <f t="shared" si="3"/>
        <v>-182.99999999999963</v>
      </c>
      <c r="J41" s="84">
        <f>J34+J35-J36-J40</f>
        <v>-341.39999999999958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95"/>
      <c r="B42" s="95"/>
      <c r="C42" s="115" t="s">
        <v>224</v>
      </c>
      <c r="D42" s="115"/>
      <c r="E42" s="54">
        <f t="shared" ref="E42:N42" si="4">E37+E38-E39-E40</f>
        <v>20.668371</v>
      </c>
      <c r="F42" s="54">
        <f t="shared" si="4"/>
        <v>21</v>
      </c>
      <c r="G42" s="87">
        <f t="shared" si="4"/>
        <v>177</v>
      </c>
      <c r="H42" s="87">
        <f t="shared" si="4"/>
        <v>167</v>
      </c>
      <c r="I42" s="84">
        <f t="shared" si="4"/>
        <v>-182.99999999999963</v>
      </c>
      <c r="J42" s="84">
        <f t="shared" si="4"/>
        <v>-341.39999999999958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95"/>
      <c r="B43" s="95"/>
      <c r="C43" s="53" t="s">
        <v>225</v>
      </c>
      <c r="D43" s="85" t="s">
        <v>226</v>
      </c>
      <c r="E43" s="87">
        <v>0</v>
      </c>
      <c r="F43" s="87">
        <v>0</v>
      </c>
      <c r="G43" s="87">
        <v>0</v>
      </c>
      <c r="H43" s="87">
        <v>0</v>
      </c>
      <c r="I43" s="84">
        <v>0</v>
      </c>
      <c r="J43" s="84">
        <v>0</v>
      </c>
      <c r="K43" s="54"/>
      <c r="L43" s="54"/>
      <c r="M43" s="54"/>
      <c r="N43" s="54"/>
    </row>
    <row r="44" spans="1:14" ht="18" customHeight="1">
      <c r="A44" s="95"/>
      <c r="B44" s="95"/>
      <c r="C44" s="47" t="s">
        <v>227</v>
      </c>
      <c r="D44" s="66" t="s">
        <v>228</v>
      </c>
      <c r="E44" s="54">
        <f t="shared" ref="E44:N44" si="5">E41+E43</f>
        <v>20.668371</v>
      </c>
      <c r="F44" s="54">
        <f t="shared" si="5"/>
        <v>21</v>
      </c>
      <c r="G44" s="87">
        <f t="shared" si="5"/>
        <v>177</v>
      </c>
      <c r="H44" s="87">
        <f t="shared" si="5"/>
        <v>167</v>
      </c>
      <c r="I44" s="84">
        <f t="shared" si="5"/>
        <v>-182.99999999999963</v>
      </c>
      <c r="J44" s="84">
        <f t="shared" si="5"/>
        <v>-341.39999999999958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4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2023-08-21T00:09:24Z</cp:lastPrinted>
  <dcterms:modified xsi:type="dcterms:W3CDTF">2023-08-21T00:34:42Z</dcterms:modified>
</cp:coreProperties>
</file>