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Dstfs03\01030_財政課$\02_室班フォルダ\起債資金班\700 その他班業務\700 各種照会\R5(2023)\050706地方債協会（都道府県及び指定都市の財政状況）\"/>
    </mc:Choice>
  </mc:AlternateContent>
  <xr:revisionPtr revIDLastSave="0" documentId="13_ncr:1_{17166FA6-1E51-4D64-A8CC-97A01EDB48D2}" xr6:coauthVersionLast="47" xr6:coauthVersionMax="47" xr10:uidLastSave="{00000000-0000-0000-0000-000000000000}"/>
  <bookViews>
    <workbookView xWindow="28680" yWindow="-120" windowWidth="29040" windowHeight="1572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K44" i="4" l="1"/>
  <c r="K39" i="4"/>
  <c r="K45" i="4" s="1"/>
  <c r="O24" i="4"/>
  <c r="O27" i="4" s="1"/>
  <c r="O16" i="4"/>
  <c r="O15" i="4"/>
  <c r="O14" i="4"/>
  <c r="H39" i="2" l="1"/>
  <c r="H28" i="2"/>
  <c r="H45" i="2" s="1"/>
  <c r="H27" i="2"/>
  <c r="J34" i="8" l="1"/>
  <c r="J37" i="8" s="1"/>
  <c r="J42" i="8" s="1"/>
  <c r="H31" i="8"/>
  <c r="H34" i="8" s="1"/>
  <c r="F31" i="8"/>
  <c r="F34" i="8" s="1"/>
  <c r="J41" i="8" l="1"/>
  <c r="J44" i="8" s="1"/>
  <c r="H41" i="8"/>
  <c r="H44" i="8" s="1"/>
  <c r="H37" i="8"/>
  <c r="H42" i="8" s="1"/>
  <c r="F41" i="8"/>
  <c r="F44" i="8" s="1"/>
  <c r="F37" i="8"/>
  <c r="F42" i="8" s="1"/>
  <c r="I24" i="6" l="1"/>
  <c r="H22" i="6"/>
  <c r="H20" i="6"/>
  <c r="G20" i="6"/>
  <c r="F20" i="6"/>
  <c r="E20" i="6"/>
  <c r="H19" i="6"/>
  <c r="G19" i="6"/>
  <c r="F19" i="6"/>
  <c r="F21" i="6" s="1"/>
  <c r="E19" i="6"/>
  <c r="F22" i="6" l="1"/>
  <c r="E23" i="6"/>
  <c r="E22" i="6"/>
  <c r="G23" i="6"/>
  <c r="G22" i="6"/>
  <c r="H23" i="6"/>
  <c r="F23" i="6"/>
  <c r="G21" i="6"/>
  <c r="E21" i="6"/>
  <c r="H21" i="6"/>
  <c r="K32" i="5" l="1"/>
  <c r="K28" i="5"/>
  <c r="K31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30" i="5"/>
  <c r="K27" i="5"/>
  <c r="K29" i="5"/>
  <c r="K26" i="5"/>
  <c r="K25" i="5"/>
  <c r="K24" i="5"/>
  <c r="K23" i="5"/>
  <c r="K22" i="5"/>
  <c r="K21" i="5"/>
  <c r="K20" i="5"/>
  <c r="J27" i="5"/>
  <c r="H45" i="5"/>
  <c r="H27" i="5"/>
  <c r="I44" i="7" l="1"/>
  <c r="H44" i="7"/>
  <c r="I39" i="7"/>
  <c r="I45" i="7" s="1"/>
  <c r="H39" i="7"/>
  <c r="H45" i="7" s="1"/>
  <c r="G45" i="7" l="1"/>
  <c r="F45" i="7"/>
  <c r="G44" i="7"/>
  <c r="F44" i="7"/>
  <c r="G39" i="7"/>
  <c r="F39" i="7"/>
  <c r="O27" i="7" l="1"/>
  <c r="O24" i="7"/>
  <c r="N24" i="7"/>
  <c r="N27" i="7" s="1"/>
  <c r="O16" i="7"/>
  <c r="N16" i="7"/>
  <c r="O15" i="7"/>
  <c r="N15" i="7"/>
  <c r="O14" i="7"/>
  <c r="N14" i="7"/>
  <c r="I24" i="7" l="1"/>
  <c r="I27" i="7" s="1"/>
  <c r="H24" i="7"/>
  <c r="H27" i="7" s="1"/>
  <c r="I16" i="7"/>
  <c r="H16" i="7"/>
  <c r="I15" i="7"/>
  <c r="H15" i="7"/>
  <c r="I14" i="7"/>
  <c r="H14" i="7"/>
  <c r="I27" i="4"/>
  <c r="H27" i="4"/>
  <c r="I24" i="4"/>
  <c r="H24" i="4"/>
  <c r="I16" i="4"/>
  <c r="H16" i="4"/>
  <c r="I15" i="4"/>
  <c r="H15" i="4"/>
  <c r="I14" i="4"/>
  <c r="H14" i="4"/>
  <c r="M24" i="7" l="1"/>
  <c r="M27" i="7" s="1"/>
  <c r="L24" i="7"/>
  <c r="L27" i="7" s="1"/>
  <c r="K24" i="7"/>
  <c r="K27" i="7" s="1"/>
  <c r="J24" i="7"/>
  <c r="J27" i="7" s="1"/>
  <c r="M16" i="7"/>
  <c r="L16" i="7"/>
  <c r="K16" i="7"/>
  <c r="J16" i="7"/>
  <c r="M15" i="7"/>
  <c r="L15" i="7"/>
  <c r="K15" i="7"/>
  <c r="J15" i="7"/>
  <c r="M14" i="7"/>
  <c r="L14" i="7"/>
  <c r="K14" i="7"/>
  <c r="J14" i="7"/>
  <c r="G27" i="7"/>
  <c r="G24" i="7"/>
  <c r="F24" i="7"/>
  <c r="F27" i="7" s="1"/>
  <c r="G16" i="7"/>
  <c r="F16" i="7"/>
  <c r="G15" i="7"/>
  <c r="F15" i="7"/>
  <c r="G14" i="7"/>
  <c r="F14" i="7"/>
  <c r="K44" i="7" l="1"/>
  <c r="J44" i="7"/>
  <c r="K39" i="7"/>
  <c r="K45" i="7" s="1"/>
  <c r="J39" i="7"/>
  <c r="J45" i="7" s="1"/>
  <c r="J45" i="4"/>
  <c r="J44" i="4"/>
  <c r="J39" i="4"/>
  <c r="H45" i="4" l="1"/>
  <c r="I44" i="4"/>
  <c r="H44" i="4"/>
  <c r="I39" i="4"/>
  <c r="I45" i="4" s="1"/>
  <c r="H39" i="4"/>
  <c r="G44" i="4" l="1"/>
  <c r="F44" i="4"/>
  <c r="F39" i="4"/>
  <c r="F45" i="4" s="1"/>
  <c r="G36" i="4"/>
  <c r="G32" i="4"/>
  <c r="G39" i="4" s="1"/>
  <c r="G45" i="4" s="1"/>
  <c r="N24" i="4" l="1"/>
  <c r="N27" i="4" s="1"/>
  <c r="N16" i="4"/>
  <c r="N15" i="4"/>
  <c r="N14" i="4"/>
  <c r="M27" i="4" l="1"/>
  <c r="M24" i="4"/>
  <c r="L24" i="4"/>
  <c r="L27" i="4" s="1"/>
  <c r="K24" i="4"/>
  <c r="K27" i="4" s="1"/>
  <c r="J24" i="4"/>
  <c r="J27" i="4" s="1"/>
  <c r="M16" i="4"/>
  <c r="L16" i="4"/>
  <c r="K16" i="4"/>
  <c r="J16" i="4"/>
  <c r="M15" i="4"/>
  <c r="L15" i="4"/>
  <c r="K15" i="4"/>
  <c r="J15" i="4"/>
  <c r="M14" i="4"/>
  <c r="L14" i="4"/>
  <c r="K14" i="4"/>
  <c r="J14" i="4"/>
  <c r="G24" i="4"/>
  <c r="G27" i="4" s="1"/>
  <c r="F24" i="4"/>
  <c r="F27" i="4" s="1"/>
  <c r="G16" i="4"/>
  <c r="F16" i="4"/>
  <c r="G15" i="4"/>
  <c r="F15" i="4"/>
  <c r="G14" i="4"/>
  <c r="F14" i="4"/>
  <c r="F32" i="2" l="1"/>
  <c r="F39" i="2"/>
  <c r="F28" i="2"/>
  <c r="I9" i="2" l="1"/>
  <c r="F45" i="2"/>
  <c r="G45" i="2" s="1"/>
  <c r="F27" i="2"/>
  <c r="G27" i="2" s="1"/>
  <c r="F45" i="5"/>
  <c r="G44" i="5" s="1"/>
  <c r="G19" i="5"/>
  <c r="N31" i="8"/>
  <c r="N34" i="8" s="1"/>
  <c r="M31" i="8"/>
  <c r="M34" i="8" s="1"/>
  <c r="L31" i="8"/>
  <c r="L34" i="8"/>
  <c r="L37" i="8" s="1"/>
  <c r="L42" i="8" s="1"/>
  <c r="K31" i="8"/>
  <c r="K34" i="8" s="1"/>
  <c r="I31" i="8"/>
  <c r="I34" i="8" s="1"/>
  <c r="I37" i="8" s="1"/>
  <c r="I42" i="8" s="1"/>
  <c r="G31" i="8"/>
  <c r="G34" i="8" s="1"/>
  <c r="G41" i="8" s="1"/>
  <c r="G44" i="8" s="1"/>
  <c r="E31" i="8"/>
  <c r="E34" i="8" s="1"/>
  <c r="O44" i="7"/>
  <c r="N44" i="7"/>
  <c r="M44" i="7"/>
  <c r="M45" i="7" s="1"/>
  <c r="L44" i="7"/>
  <c r="O39" i="7"/>
  <c r="O45" i="7" s="1"/>
  <c r="N39" i="7"/>
  <c r="M39" i="7"/>
  <c r="L39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G38" i="5" l="1"/>
  <c r="G28" i="5"/>
  <c r="G37" i="5"/>
  <c r="G39" i="5"/>
  <c r="G42" i="5"/>
  <c r="G33" i="5"/>
  <c r="G40" i="5"/>
  <c r="G41" i="5"/>
  <c r="G35" i="5"/>
  <c r="G34" i="5"/>
  <c r="G30" i="5"/>
  <c r="G29" i="2"/>
  <c r="G41" i="2"/>
  <c r="G14" i="2"/>
  <c r="I45" i="5"/>
  <c r="G45" i="5"/>
  <c r="G29" i="5"/>
  <c r="G28" i="2"/>
  <c r="G21" i="2"/>
  <c r="G43" i="5"/>
  <c r="G16" i="2"/>
  <c r="G18" i="2"/>
  <c r="G36" i="5"/>
  <c r="G31" i="5"/>
  <c r="G32" i="5"/>
  <c r="G9" i="2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<sst xmlns="http://schemas.openxmlformats.org/spreadsheetml/2006/main" count="445" uniqueCount="270">
  <si>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</si>
  <si>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</si>
  <si>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</si>
  <si>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</si>
  <si>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</si>
  <si>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</si>
  <si>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</si>
  <si>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</si>
  <si>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</si>
  <si>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</si>
  <si>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</si>
  <si>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</si>
  <si>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</si>
  <si>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</si>
  <si>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</si>
  <si>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</si>
  <si>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</si>
  <si>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</si>
  <si>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</si>
  <si>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</si>
  <si>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</si>
  <si>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</si>
  <si>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</si>
  <si>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</si>
  <si>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</si>
  <si>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</si>
  <si>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</si>
  <si>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</si>
  <si>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</si>
  <si>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</si>
  <si>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</si>
  <si>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</si>
  <si>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</si>
  <si>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</si>
  <si>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</si>
  <si>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</si>
  <si>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</si>
  <si>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</si>
  <si>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</si>
  <si>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</si>
  <si>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</si>
  <si>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</si>
  <si>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</si>
  <si>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</si>
  <si>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</si>
  <si>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</si>
  <si>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</si>
  <si>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</si>
  <si>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</si>
  <si>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</si>
  <si>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</si>
  <si>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</si>
  <si>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</si>
  <si>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</si>
  <si>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</si>
  <si>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</si>
  <si>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</si>
  <si>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</si>
  <si>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</si>
  <si>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</si>
  <si>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</si>
  <si>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</si>
  <si>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</si>
  <si>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</si>
  <si>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</si>
  <si>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</si>
  <si>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</si>
  <si>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</si>
  <si>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</si>
  <si>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</si>
  <si>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</si>
  <si>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</si>
  <si>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</si>
  <si>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</si>
  <si>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</si>
  <si>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</si>
  <si>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</si>
  <si>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</si>
  <si>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</si>
  <si>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</si>
  <si>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</si>
  <si>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</si>
  <si>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</si>
  <si>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</si>
  <si>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</si>
  <si>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</si>
  <si>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</si>
  <si>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</si>
  <si>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</si>
  <si>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</si>
  <si>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</si>
  <si>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</si>
  <si>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</si>
  <si>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</si>
  <si>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</si>
  <si>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</si>
  <si>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</si>
  <si>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</si>
  <si>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</si>
  <si>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</si>
  <si>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</si>
  <si>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</si>
  <si>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</si>
  <si>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</si>
  <si>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</si>
  <si>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</si>
  <si>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</si>
  <si>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</si>
  <si>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</si>
  <si>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</si>
  <si>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</si>
  <si>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</si>
  <si>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</si>
  <si>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</si>
  <si>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</si>
  <si>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</si>
  <si>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</si>
  <si>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</si>
  <si>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</si>
  <si>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</si>
  <si>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</si>
  <si>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</si>
  <si>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</si>
  <si>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</si>
  <si>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</si>
  <si>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</si>
  <si>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</si>
  <si>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</si>
  <si>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</si>
  <si>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</si>
  <si>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</si>
  <si>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</si>
  <si>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</si>
  <si>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</si>
  <si>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</si>
  <si>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</si>
  <si>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</si>
  <si>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</si>
  <si>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</si>
  <si>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</si>
  <si>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</si>
  <si>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</si>
  <si>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</si>
  <si>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</si>
  <si>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</si>
  <si>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</si>
  <si>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</si>
  <si>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</si>
  <si>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</si>
  <si>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</si>
  <si>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</si>
  <si>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</si>
  <si>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</si>
  <si>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</si>
  <si>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</si>
  <si>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</si>
  <si>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</si>
  <si>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</si>
  <si>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</si>
  <si>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</si>
  <si>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</si>
  <si>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</si>
  <si>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</si>
  <si>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</si>
  <si>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</si>
  <si>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</si>
  <si>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</si>
  <si>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</si>
  <si>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</si>
  <si>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</si>
  <si>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</si>
  <si>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</si>
  <si>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</si>
  <si>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</si>
  <si>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</si>
  <si>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</si>
  <si>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</si>
  <si>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</si>
  <si>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</si>
  <si>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</si>
  <si>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</si>
  <si>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</si>
  <si>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</si>
  <si>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</si>
  <si>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</si>
  <si>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</si>
  <si>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</si>
  <si>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</si>
  <si>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</si>
  <si>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</si>
  <si>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</si>
  <si>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</si>
  <si>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</si>
  <si>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</si>
  <si>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</si>
  <si>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</si>
  <si>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</si>
  <si>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</si>
  <si>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</si>
  <si>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</si>
  <si>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</si>
  <si>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</si>
  <si>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</si>
  <si>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</si>
  <si>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</si>
  <si>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</si>
  <si>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</si>
  <si>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</si>
  <si>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</si>
  <si>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</si>
  <si>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</si>
  <si>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</si>
  <si>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</si>
  <si>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</si>
  <si>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</si>
  <si>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</si>
  <si>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</si>
  <si>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</si>
  <si>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</si>
  <si>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</si>
  <si>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</si>
  <si>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</si>
  <si>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</si>
  <si>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</si>
  <si>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</si>
  <si>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</si>
  <si>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</si>
  <si>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</si>
  <si>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</si>
  <si>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</si>
  <si>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</si>
  <si>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</si>
  <si>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</si>
  <si>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</si>
  <si>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</si>
  <si>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</si>
  <si>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</si>
  <si>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</si>
  <si>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</si>
  <si>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</si>
  <si>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</si>
  <si>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</si>
  <si>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</si>
  <si>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</si>
  <si>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</si>
  <si>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</si>
  <si>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</si>
  <si>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</si>
  <si>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</si>
  <si>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上水道事業会計</t>
    <rPh sb="0" eb="3">
      <t>ジョウスイドウ</t>
    </rPh>
    <rPh sb="3" eb="5">
      <t>ジギョウ</t>
    </rPh>
    <rPh sb="5" eb="7">
      <t>カイケイ</t>
    </rPh>
    <phoneticPr fontId="20"/>
  </si>
  <si>
    <t>令和５年度</t>
  </si>
  <si>
    <t>令和４年度</t>
    <rPh sb="3" eb="5">
      <t>ネンド</t>
    </rPh>
    <phoneticPr fontId="21"/>
  </si>
  <si>
    <t>工業用水道会計</t>
    <rPh sb="0" eb="3">
      <t>コウギョウヨウ</t>
    </rPh>
    <rPh sb="3" eb="5">
      <t>スイドウ</t>
    </rPh>
    <rPh sb="5" eb="7">
      <t>カイケイ</t>
    </rPh>
    <phoneticPr fontId="20"/>
  </si>
  <si>
    <t>造成土地管理事業会計</t>
    <rPh sb="0" eb="2">
      <t>ゾウセイ</t>
    </rPh>
    <rPh sb="2" eb="4">
      <t>トチ</t>
    </rPh>
    <rPh sb="4" eb="6">
      <t>カンリ</t>
    </rPh>
    <rPh sb="6" eb="8">
      <t>ジギョウ</t>
    </rPh>
    <rPh sb="8" eb="10">
      <t>カイケイ</t>
    </rPh>
    <phoneticPr fontId="20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</si>
  <si>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</si>
  <si>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9"/>
  </si>
  <si>
    <t>港湾整備事業会計</t>
    <rPh sb="0" eb="2">
      <t>コウワン</t>
    </rPh>
    <rPh sb="2" eb="4">
      <t>セイビ</t>
    </rPh>
    <rPh sb="4" eb="6">
      <t>ジギョウ</t>
    </rPh>
    <rPh sb="6" eb="8">
      <t>カイケイ</t>
    </rPh>
    <phoneticPr fontId="9"/>
  </si>
  <si>
    <t>土地区画整理事業会計</t>
    <rPh sb="0" eb="2">
      <t>トチ</t>
    </rPh>
    <rPh sb="2" eb="4">
      <t>クカク</t>
    </rPh>
    <rPh sb="4" eb="6">
      <t>セイリ</t>
    </rPh>
    <rPh sb="8" eb="10">
      <t>カイケイ</t>
    </rPh>
    <phoneticPr fontId="9"/>
  </si>
  <si>
    <t>工業団地整備事業会計</t>
    <rPh sb="0" eb="2">
      <t>コウギョウ</t>
    </rPh>
    <rPh sb="2" eb="4">
      <t>ダンチ</t>
    </rPh>
    <rPh sb="4" eb="6">
      <t>セイビ</t>
    </rPh>
    <rPh sb="6" eb="8">
      <t>ジギョウ</t>
    </rPh>
    <rPh sb="8" eb="10">
      <t>カイケイ</t>
    </rPh>
    <phoneticPr fontId="9"/>
  </si>
  <si>
    <t>令和３年度</t>
    <rPh sb="3" eb="5">
      <t>ネンド</t>
    </rPh>
    <phoneticPr fontId="21"/>
  </si>
  <si>
    <t>令和２年度</t>
    <rPh sb="3" eb="5">
      <t>ネンド</t>
    </rPh>
    <phoneticPr fontId="21"/>
  </si>
  <si>
    <t>令和２年度</t>
  </si>
  <si>
    <t>-</t>
    <phoneticPr fontId="14"/>
  </si>
  <si>
    <t>千葉県</t>
    <rPh sb="0" eb="3">
      <t>チバケン</t>
    </rPh>
    <phoneticPr fontId="9"/>
  </si>
  <si>
    <t>千葉県</t>
    <rPh sb="0" eb="3">
      <t>チバケン</t>
    </rPh>
    <phoneticPr fontId="16"/>
  </si>
  <si>
    <t>土地開発公社</t>
    <rPh sb="0" eb="2">
      <t>トチ</t>
    </rPh>
    <rPh sb="2" eb="4">
      <t>カイハツ</t>
    </rPh>
    <rPh sb="4" eb="6">
      <t>コウシャ</t>
    </rPh>
    <phoneticPr fontId="14"/>
  </si>
  <si>
    <t>道路公社</t>
    <rPh sb="0" eb="2">
      <t>ドウロ</t>
    </rPh>
    <rPh sb="2" eb="4">
      <t>コウシャ</t>
    </rPh>
    <phoneticPr fontId="14"/>
  </si>
  <si>
    <t>住宅供給公社</t>
    <rPh sb="0" eb="2">
      <t>ジュウタク</t>
    </rPh>
    <rPh sb="2" eb="4">
      <t>キョウキュウ</t>
    </rPh>
    <rPh sb="4" eb="6">
      <t>コウシャ</t>
    </rPh>
    <phoneticPr fontId="14"/>
  </si>
  <si>
    <t>令和２年度</t>
    <rPh sb="0" eb="2">
      <t>レイワ</t>
    </rPh>
    <rPh sb="3" eb="5">
      <t>ネンド</t>
    </rPh>
    <phoneticPr fontId="18"/>
  </si>
  <si>
    <t>千葉県</t>
    <rPh sb="0" eb="3">
      <t>チバケン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</si>
</sst>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  <numFmt numFmtId="183" formatCode="#,##0_ "/>
  </numFmts>
  <fonts count="35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6"/>
      <name val="ＭＳ Ｐ明朝"/>
      <family val="1"/>
    </font>
    <font>
      <sz val="6"/>
      <name val="明朝"/>
      <family val="1"/>
    </font>
    <font>
      <sz val="11"/>
      <color theme="1"/>
      <name val="明朝"/>
      <family val="1"/>
      <charset val="128"/>
    </font>
    <font>
      <sz val="11"/>
      <color theme="1"/>
      <name val="游ゴシック"/>
      <family val="1"/>
      <charset val="128"/>
    </font>
    <font>
      <b/>
      <sz val="12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1"/>
      <charset val="128"/>
    </font>
    <font>
      <b/>
      <sz val="11"/>
      <name val="ＭＳ Ｐゴシック"/>
      <family val="1"/>
      <charset val="128"/>
    </font>
    <font>
      <b/>
      <sz val="12"/>
      <name val="ＭＳ Ｐゴシック"/>
      <family val="1"/>
      <charset val="128"/>
    </font>
    <font>
      <sz val="9"/>
      <color rgb="FF000000"/>
      <name val="ＭＳ 明朝"/>
      <family val="1"/>
      <charset val="128"/>
    </font>
    <font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  <xf numFmtId="38" fontId="13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0" fillId="0" borderId="10" xfId="1" applyNumberFormat="1" applyFont="1" applyBorder="1" applyAlignment="1">
      <alignment vertical="center"/>
    </xf>
    <xf numFmtId="177" fontId="22" fillId="0" borderId="10" xfId="1" applyNumberFormat="1" applyFont="1" applyFill="1" applyBorder="1" applyAlignment="1">
      <alignment vertical="center"/>
    </xf>
    <xf numFmtId="177" fontId="22" fillId="0" borderId="10" xfId="1" quotePrefix="1" applyNumberFormat="1" applyFont="1" applyFill="1" applyBorder="1" applyAlignment="1">
      <alignment horizontal="right" vertical="center"/>
    </xf>
    <xf numFmtId="177" fontId="22" fillId="0" borderId="16" xfId="1" applyNumberFormat="1" applyFont="1" applyFill="1" applyBorder="1" applyAlignment="1">
      <alignment vertical="center"/>
    </xf>
    <xf numFmtId="177" fontId="22" fillId="0" borderId="10" xfId="1" applyNumberFormat="1" applyFont="1" applyBorder="1" applyAlignment="1">
      <alignment vertical="center"/>
    </xf>
    <xf numFmtId="177" fontId="22" fillId="0" borderId="10" xfId="1" quotePrefix="1" applyNumberFormat="1" applyFont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2" fillId="0" borderId="17" xfId="1" applyNumberFormat="1" applyFont="1" applyFill="1" applyBorder="1" applyAlignment="1">
      <alignment vertical="center"/>
    </xf>
    <xf numFmtId="177" fontId="22" fillId="0" borderId="18" xfId="1" quotePrefix="1" applyNumberFormat="1" applyFont="1" applyFill="1" applyBorder="1" applyAlignment="1">
      <alignment horizontal="right" vertical="center"/>
    </xf>
    <xf numFmtId="177" fontId="0" fillId="0" borderId="10" xfId="1" applyNumberFormat="1" applyFont="1" applyFill="1" applyBorder="1" applyAlignment="1">
      <alignment vertical="center"/>
    </xf>
    <xf numFmtId="177" fontId="0" fillId="0" borderId="10" xfId="1" quotePrefix="1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177" fontId="23" fillId="0" borderId="10" xfId="1" quotePrefix="1" applyNumberFormat="1" applyFont="1" applyBorder="1" applyAlignment="1">
      <alignment horizontal="right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distributed" vertical="center"/>
    </xf>
    <xf numFmtId="41" fontId="25" fillId="0" borderId="0" xfId="0" applyNumberFormat="1" applyFont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41" fontId="26" fillId="0" borderId="0" xfId="0" applyNumberFormat="1" applyFont="1" applyAlignment="1">
      <alignment horizontal="left" vertical="center"/>
    </xf>
    <xf numFmtId="41" fontId="22" fillId="0" borderId="5" xfId="0" applyNumberFormat="1" applyFont="1" applyBorder="1" applyAlignment="1">
      <alignment horizontal="left" vertical="center"/>
    </xf>
    <xf numFmtId="41" fontId="22" fillId="0" borderId="0" xfId="0" quotePrefix="1" applyNumberFormat="1" applyFont="1" applyAlignment="1">
      <alignment horizontal="right" vertical="center"/>
    </xf>
    <xf numFmtId="41" fontId="22" fillId="0" borderId="11" xfId="0" applyNumberFormat="1" applyFont="1" applyBorder="1" applyAlignment="1">
      <alignment horizontal="left" vertical="center"/>
    </xf>
    <xf numFmtId="41" fontId="22" fillId="0" borderId="10" xfId="0" applyNumberFormat="1" applyFont="1" applyBorder="1" applyAlignment="1">
      <alignment horizontal="left" vertical="center"/>
    </xf>
    <xf numFmtId="41" fontId="22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41" fontId="22" fillId="0" borderId="12" xfId="0" applyNumberFormat="1" applyFont="1" applyBorder="1" applyAlignment="1">
      <alignment vertical="center"/>
    </xf>
    <xf numFmtId="41" fontId="22" fillId="0" borderId="13" xfId="0" applyNumberFormat="1" applyFont="1" applyBorder="1" applyAlignment="1">
      <alignment vertical="center"/>
    </xf>
    <xf numFmtId="177" fontId="23" fillId="0" borderId="10" xfId="1" applyNumberFormat="1" applyFont="1" applyFill="1" applyBorder="1" applyAlignment="1">
      <alignment vertical="center"/>
    </xf>
    <xf numFmtId="177" fontId="22" fillId="0" borderId="10" xfId="0" quotePrefix="1" applyNumberFormat="1" applyFont="1" applyBorder="1" applyAlignment="1">
      <alignment horizontal="right" vertical="center"/>
    </xf>
    <xf numFmtId="41" fontId="22" fillId="0" borderId="13" xfId="0" applyNumberFormat="1" applyFont="1" applyBorder="1" applyAlignment="1">
      <alignment horizontal="left" vertical="center"/>
    </xf>
    <xf numFmtId="176" fontId="22" fillId="0" borderId="0" xfId="0" quotePrefix="1" applyNumberFormat="1" applyFont="1" applyAlignment="1">
      <alignment horizontal="right" vertical="center"/>
    </xf>
    <xf numFmtId="176" fontId="22" fillId="0" borderId="0" xfId="0" applyNumberFormat="1" applyFont="1" applyAlignment="1">
      <alignment horizontal="center" vertical="center"/>
    </xf>
    <xf numFmtId="177" fontId="22" fillId="0" borderId="0" xfId="1" applyNumberFormat="1" applyFont="1" applyFill="1" applyBorder="1" applyAlignment="1">
      <alignment vertical="center"/>
    </xf>
    <xf numFmtId="177" fontId="22" fillId="0" borderId="0" xfId="1" quotePrefix="1" applyNumberFormat="1" applyFont="1" applyFill="1" applyBorder="1" applyAlignment="1">
      <alignment horizontal="right" vertical="center"/>
    </xf>
    <xf numFmtId="41" fontId="22" fillId="0" borderId="10" xfId="0" applyNumberFormat="1" applyFont="1" applyBorder="1" applyAlignment="1">
      <alignment vertical="center"/>
    </xf>
    <xf numFmtId="0" fontId="30" fillId="0" borderId="5" xfId="0" applyFont="1" applyBorder="1" applyAlignment="1">
      <alignment horizontal="distributed" vertical="center" justifyLastLine="1"/>
    </xf>
    <xf numFmtId="0" fontId="31" fillId="0" borderId="5" xfId="0" applyFont="1" applyBorder="1" applyAlignment="1">
      <alignment horizontal="distributed" vertical="center" justifyLastLine="1"/>
    </xf>
    <xf numFmtId="0" fontId="32" fillId="0" borderId="5" xfId="0" applyFont="1" applyBorder="1" applyAlignment="1">
      <alignment horizontal="distributed" vertical="center" justifyLastLine="1"/>
    </xf>
    <xf numFmtId="183" fontId="33" fillId="0" borderId="19" xfId="4" applyNumberFormat="1" applyFont="1" applyBorder="1" applyAlignment="1">
      <alignment horizontal="right" vertical="center" shrinkToFit="1"/>
    </xf>
    <xf numFmtId="183" fontId="33" fillId="0" borderId="0" xfId="4" applyNumberFormat="1" applyFont="1" applyBorder="1" applyAlignment="1">
      <alignment horizontal="right" vertical="center" shrinkToFit="1"/>
    </xf>
    <xf numFmtId="183" fontId="33" fillId="0" borderId="19" xfId="4" applyNumberFormat="1" applyFont="1" applyBorder="1" applyAlignment="1">
      <alignment vertical="center" shrinkToFit="1"/>
    </xf>
    <xf numFmtId="183" fontId="33" fillId="0" borderId="0" xfId="4" applyNumberFormat="1" applyFont="1" applyBorder="1" applyAlignment="1">
      <alignment vertical="center" shrinkToFit="1"/>
    </xf>
    <xf numFmtId="183" fontId="33" fillId="0" borderId="20" xfId="4" applyNumberFormat="1" applyFont="1" applyBorder="1" applyAlignment="1">
      <alignment vertical="center" shrinkToFit="1"/>
    </xf>
    <xf numFmtId="183" fontId="33" fillId="0" borderId="21" xfId="4" applyNumberFormat="1" applyFont="1" applyBorder="1" applyAlignment="1">
      <alignment vertical="center" shrinkToFit="1"/>
    </xf>
    <xf numFmtId="183" fontId="33" fillId="0" borderId="22" xfId="4" applyNumberFormat="1" applyFont="1" applyBorder="1" applyAlignment="1">
      <alignment vertical="center" shrinkToFit="1"/>
    </xf>
    <xf numFmtId="183" fontId="33" fillId="0" borderId="23" xfId="4" applyNumberFormat="1" applyFont="1" applyBorder="1" applyAlignment="1">
      <alignment vertical="center" shrinkToFit="1"/>
    </xf>
    <xf numFmtId="177" fontId="0" fillId="0" borderId="10" xfId="1" applyNumberFormat="1" applyFont="1" applyBorder="1" applyAlignment="1">
      <alignment horizontal="right" vertical="center"/>
    </xf>
    <xf numFmtId="177" fontId="34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28" fillId="0" borderId="10" xfId="1" applyNumberFormat="1" applyFont="1" applyFill="1" applyBorder="1" applyAlignment="1">
      <alignment vertical="center" textRotation="255"/>
    </xf>
    <xf numFmtId="0" fontId="29" fillId="0" borderId="10" xfId="3" applyFont="1" applyBorder="1" applyAlignment="1">
      <alignment vertical="center"/>
    </xf>
    <xf numFmtId="0" fontId="27" fillId="0" borderId="10" xfId="2" applyFont="1" applyBorder="1" applyAlignment="1">
      <alignment horizontal="distributed" vertical="center" justifyLastLine="1"/>
    </xf>
    <xf numFmtId="0" fontId="27" fillId="0" borderId="10" xfId="0" applyFont="1" applyBorder="1" applyAlignment="1">
      <alignment horizontal="distributed" vertical="center" justifyLastLine="1"/>
    </xf>
    <xf numFmtId="41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9" fillId="0" borderId="10" xfId="3" applyFont="1" applyBorder="1" applyAlignment="1">
      <alignment vertical="center" textRotation="255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7" fontId="22" fillId="0" borderId="10" xfId="1" applyNumberFormat="1" applyFont="1" applyFill="1" applyBorder="1" applyAlignment="1">
      <alignment vertical="center"/>
    </xf>
    <xf numFmtId="177" fontId="22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1" applyNumberFormat="1" applyFont="1" applyFill="1" applyBorder="1" applyAlignment="1">
      <alignment vertical="center"/>
    </xf>
    <xf numFmtId="177" fontId="0" fillId="0" borderId="11" xfId="1" applyNumberFormat="1" applyFont="1" applyFill="1" applyBorder="1" applyAlignment="1">
      <alignment vertical="center"/>
    </xf>
    <xf numFmtId="177" fontId="0" fillId="0" borderId="13" xfId="1" applyNumberFormat="1" applyFont="1" applyFill="1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10" xfId="3" applyBorder="1" applyAlignment="1">
      <alignment vertical="center" textRotation="255"/>
    </xf>
    <xf numFmtId="0" fontId="13" fillId="0" borderId="10" xfId="3" applyBorder="1" applyAlignment="1">
      <alignment vertical="center"/>
    </xf>
    <xf numFmtId="176" fontId="22" fillId="0" borderId="8" xfId="0" applyNumberFormat="1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5">
    <cellStyle name="桁区切り" xfId="1" builtinId="6"/>
    <cellStyle name="桁区切り 2" xfId="4" xr:uid="{6528173D-7D74-44B5-A45D-1EDA8294EF00}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2" sqref="F12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263</v>
      </c>
      <c r="F1" s="1"/>
    </row>
    <row r="3" spans="1:11" ht="14.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7" t="s">
        <v>239</v>
      </c>
      <c r="G7" s="47"/>
      <c r="H7" s="47" t="s">
        <v>247</v>
      </c>
      <c r="I7" s="48" t="s">
        <v>21</v>
      </c>
    </row>
    <row r="8" spans="1:11" ht="17.100000000000001" customHeight="1">
      <c r="A8" s="18"/>
      <c r="B8" s="19"/>
      <c r="C8" s="19"/>
      <c r="D8" s="19"/>
      <c r="E8" s="59"/>
      <c r="F8" s="50" t="s">
        <v>90</v>
      </c>
      <c r="G8" s="50" t="s">
        <v>2</v>
      </c>
      <c r="H8" s="50" t="s">
        <v>236</v>
      </c>
      <c r="I8" s="51"/>
    </row>
    <row r="9" spans="1:11" ht="18" customHeight="1">
      <c r="A9" s="133" t="s">
        <v>87</v>
      </c>
      <c r="B9" s="133" t="s">
        <v>89</v>
      </c>
      <c r="C9" s="60" t="s">
        <v>3</v>
      </c>
      <c r="D9" s="52"/>
      <c r="E9" s="52"/>
      <c r="F9" s="53">
        <v>933010</v>
      </c>
      <c r="G9" s="54">
        <f>F9/$F$27*100</f>
        <v>42.104023350559849</v>
      </c>
      <c r="H9" s="53">
        <v>887537</v>
      </c>
      <c r="I9" s="54">
        <f>(F9/H9-1)*100</f>
        <v>5.1235047102261566</v>
      </c>
      <c r="K9" s="24"/>
    </row>
    <row r="10" spans="1:11" ht="18" customHeight="1">
      <c r="A10" s="133"/>
      <c r="B10" s="133"/>
      <c r="C10" s="62"/>
      <c r="D10" s="64" t="s">
        <v>22</v>
      </c>
      <c r="E10" s="52"/>
      <c r="F10" s="53">
        <v>292384</v>
      </c>
      <c r="G10" s="54">
        <f t="shared" ref="G10:G26" si="0">F10/$F$27*100</f>
        <v>13.194438176793485</v>
      </c>
      <c r="H10" s="53">
        <v>285853</v>
      </c>
      <c r="I10" s="54">
        <f t="shared" ref="I10:I27" si="1">(F10/H10-1)*100</f>
        <v>2.2847407583618251</v>
      </c>
    </row>
    <row r="11" spans="1:11" ht="18" customHeight="1">
      <c r="A11" s="133"/>
      <c r="B11" s="133"/>
      <c r="C11" s="62"/>
      <c r="D11" s="62"/>
      <c r="E11" s="46" t="s">
        <v>23</v>
      </c>
      <c r="F11" s="53">
        <v>248228</v>
      </c>
      <c r="G11" s="54">
        <f t="shared" si="0"/>
        <v>11.201806527542866</v>
      </c>
      <c r="H11" s="53">
        <v>240973</v>
      </c>
      <c r="I11" s="54">
        <f t="shared" si="1"/>
        <v>3.0107107435272784</v>
      </c>
    </row>
    <row r="12" spans="1:11" ht="18" customHeight="1">
      <c r="A12" s="133"/>
      <c r="B12" s="133"/>
      <c r="C12" s="62"/>
      <c r="D12" s="62"/>
      <c r="E12" s="46" t="s">
        <v>24</v>
      </c>
      <c r="F12" s="53">
        <v>9562</v>
      </c>
      <c r="G12" s="54">
        <f t="shared" si="0"/>
        <v>0.43150520495820327</v>
      </c>
      <c r="H12" s="53">
        <v>9154</v>
      </c>
      <c r="I12" s="54">
        <f t="shared" si="1"/>
        <v>4.4570679484378317</v>
      </c>
    </row>
    <row r="13" spans="1:11" ht="18" customHeight="1">
      <c r="A13" s="133"/>
      <c r="B13" s="133"/>
      <c r="C13" s="62"/>
      <c r="D13" s="63"/>
      <c r="E13" s="46" t="s">
        <v>25</v>
      </c>
      <c r="F13" s="53">
        <v>724</v>
      </c>
      <c r="G13" s="54">
        <f t="shared" si="0"/>
        <v>3.2672010917144861E-2</v>
      </c>
      <c r="H13" s="53">
        <v>881</v>
      </c>
      <c r="I13" s="54">
        <f t="shared" si="1"/>
        <v>-17.820658342792285</v>
      </c>
    </row>
    <row r="14" spans="1:11" ht="18" customHeight="1">
      <c r="A14" s="133"/>
      <c r="B14" s="133"/>
      <c r="C14" s="62"/>
      <c r="D14" s="60" t="s">
        <v>26</v>
      </c>
      <c r="E14" s="52"/>
      <c r="F14" s="53">
        <v>175523</v>
      </c>
      <c r="G14" s="54">
        <f t="shared" si="0"/>
        <v>7.9208416743232286</v>
      </c>
      <c r="H14" s="53">
        <v>158443</v>
      </c>
      <c r="I14" s="54">
        <f t="shared" si="1"/>
        <v>10.779901920564484</v>
      </c>
    </row>
    <row r="15" spans="1:11" ht="18" customHeight="1">
      <c r="A15" s="133"/>
      <c r="B15" s="133"/>
      <c r="C15" s="62"/>
      <c r="D15" s="62"/>
      <c r="E15" s="46" t="s">
        <v>27</v>
      </c>
      <c r="F15" s="53">
        <v>9462</v>
      </c>
      <c r="G15" s="54">
        <f t="shared" si="0"/>
        <v>0.42699249626798991</v>
      </c>
      <c r="H15" s="53">
        <v>8575</v>
      </c>
      <c r="I15" s="54">
        <f t="shared" si="1"/>
        <v>10.34402332361517</v>
      </c>
    </row>
    <row r="16" spans="1:11" ht="18" customHeight="1">
      <c r="A16" s="133"/>
      <c r="B16" s="133"/>
      <c r="C16" s="62"/>
      <c r="D16" s="63"/>
      <c r="E16" s="46" t="s">
        <v>28</v>
      </c>
      <c r="F16" s="53">
        <v>166061</v>
      </c>
      <c r="G16" s="54">
        <f t="shared" si="0"/>
        <v>7.4938491780552399</v>
      </c>
      <c r="H16" s="53">
        <v>149868</v>
      </c>
      <c r="I16" s="54">
        <f t="shared" si="1"/>
        <v>10.804841593935999</v>
      </c>
      <c r="K16" s="25"/>
    </row>
    <row r="17" spans="1:26" ht="18" customHeight="1">
      <c r="A17" s="133"/>
      <c r="B17" s="133"/>
      <c r="C17" s="62"/>
      <c r="D17" s="134" t="s">
        <v>29</v>
      </c>
      <c r="E17" s="135"/>
      <c r="F17" s="53">
        <v>313321</v>
      </c>
      <c r="G17" s="54">
        <f t="shared" si="0"/>
        <v>14.139263995263459</v>
      </c>
      <c r="H17" s="53">
        <v>296055</v>
      </c>
      <c r="I17" s="54">
        <f t="shared" si="1"/>
        <v>5.8320244549154632</v>
      </c>
    </row>
    <row r="18" spans="1:26" ht="18" customHeight="1">
      <c r="A18" s="133"/>
      <c r="B18" s="133"/>
      <c r="C18" s="62"/>
      <c r="D18" s="134" t="s">
        <v>93</v>
      </c>
      <c r="E18" s="136"/>
      <c r="F18" s="53">
        <v>19114</v>
      </c>
      <c r="G18" s="54">
        <f t="shared" si="0"/>
        <v>0.86255913904738535</v>
      </c>
      <c r="H18" s="53">
        <v>15587</v>
      </c>
      <c r="I18" s="54">
        <f t="shared" si="1"/>
        <v>22.627830884711607</v>
      </c>
    </row>
    <row r="19" spans="1:26" ht="18" customHeight="1">
      <c r="A19" s="133"/>
      <c r="B19" s="133"/>
      <c r="C19" s="61"/>
      <c r="D19" s="134" t="s">
        <v>94</v>
      </c>
      <c r="E19" s="136"/>
      <c r="F19" s="55"/>
      <c r="G19" s="54">
        <f t="shared" si="0"/>
        <v>0</v>
      </c>
      <c r="H19" s="55"/>
      <c r="I19" s="54" t="e">
        <f t="shared" si="1"/>
        <v>#DIV/0!</v>
      </c>
      <c r="Z19" s="2" t="s">
        <v>95</v>
      </c>
    </row>
    <row r="20" spans="1:26" ht="18" customHeight="1">
      <c r="A20" s="133"/>
      <c r="B20" s="133"/>
      <c r="C20" s="52" t="s">
        <v>4</v>
      </c>
      <c r="D20" s="52"/>
      <c r="E20" s="52"/>
      <c r="F20" s="53">
        <v>114368</v>
      </c>
      <c r="G20" s="54">
        <f t="shared" si="0"/>
        <v>5.1610946748232367</v>
      </c>
      <c r="H20" s="53">
        <v>113668</v>
      </c>
      <c r="I20" s="54">
        <f t="shared" si="1"/>
        <v>0.61582855333075504</v>
      </c>
    </row>
    <row r="21" spans="1:26" ht="18" customHeight="1">
      <c r="A21" s="133"/>
      <c r="B21" s="133"/>
      <c r="C21" s="52" t="s">
        <v>5</v>
      </c>
      <c r="D21" s="52"/>
      <c r="E21" s="52"/>
      <c r="F21" s="53">
        <v>209000</v>
      </c>
      <c r="G21" s="54">
        <f t="shared" si="0"/>
        <v>9.4315611625459628</v>
      </c>
      <c r="H21" s="53">
        <v>181000</v>
      </c>
      <c r="I21" s="54">
        <f t="shared" si="1"/>
        <v>15.469613259668513</v>
      </c>
    </row>
    <row r="22" spans="1:26" ht="18" customHeight="1">
      <c r="A22" s="133"/>
      <c r="B22" s="133"/>
      <c r="C22" s="52" t="s">
        <v>30</v>
      </c>
      <c r="D22" s="52"/>
      <c r="E22" s="52"/>
      <c r="F22" s="53">
        <v>32525</v>
      </c>
      <c r="G22" s="54">
        <f t="shared" si="0"/>
        <v>1.4677585014919015</v>
      </c>
      <c r="H22" s="53">
        <v>33656</v>
      </c>
      <c r="I22" s="54">
        <f t="shared" si="1"/>
        <v>-3.3604706441644927</v>
      </c>
    </row>
    <row r="23" spans="1:26" ht="18" customHeight="1">
      <c r="A23" s="133"/>
      <c r="B23" s="133"/>
      <c r="C23" s="52" t="s">
        <v>6</v>
      </c>
      <c r="D23" s="52"/>
      <c r="E23" s="52"/>
      <c r="F23" s="53">
        <v>271771</v>
      </c>
      <c r="G23" s="54">
        <f t="shared" si="0"/>
        <v>12.264233534479802</v>
      </c>
      <c r="H23" s="53">
        <v>271172</v>
      </c>
      <c r="I23" s="54">
        <f t="shared" si="1"/>
        <v>0.22089301255292515</v>
      </c>
    </row>
    <row r="24" spans="1:26" ht="18" customHeight="1">
      <c r="A24" s="133"/>
      <c r="B24" s="133"/>
      <c r="C24" s="52" t="s">
        <v>31</v>
      </c>
      <c r="D24" s="52"/>
      <c r="E24" s="52"/>
      <c r="F24" s="53">
        <v>4199</v>
      </c>
      <c r="G24" s="54">
        <f t="shared" si="0"/>
        <v>0.18948863790205978</v>
      </c>
      <c r="H24" s="53">
        <v>4154</v>
      </c>
      <c r="I24" s="54">
        <f t="shared" si="1"/>
        <v>1.0832932113625349</v>
      </c>
    </row>
    <row r="25" spans="1:26" ht="18" customHeight="1">
      <c r="A25" s="133"/>
      <c r="B25" s="133"/>
      <c r="C25" s="52" t="s">
        <v>7</v>
      </c>
      <c r="D25" s="52"/>
      <c r="E25" s="52"/>
      <c r="F25" s="53">
        <v>145481</v>
      </c>
      <c r="G25" s="54">
        <f t="shared" si="0"/>
        <v>6.5651337296093253</v>
      </c>
      <c r="H25" s="53">
        <v>178496</v>
      </c>
      <c r="I25" s="54">
        <f t="shared" si="1"/>
        <v>-18.496212800286838</v>
      </c>
    </row>
    <row r="26" spans="1:26" ht="18" customHeight="1">
      <c r="A26" s="133"/>
      <c r="B26" s="133"/>
      <c r="C26" s="52" t="s">
        <v>8</v>
      </c>
      <c r="D26" s="52"/>
      <c r="E26" s="52"/>
      <c r="F26" s="53">
        <v>505610</v>
      </c>
      <c r="G26" s="54">
        <f t="shared" si="0"/>
        <v>22.816706408587866</v>
      </c>
      <c r="H26" s="53">
        <v>524680</v>
      </c>
      <c r="I26" s="54">
        <f t="shared" si="1"/>
        <v>-3.6345963253792801</v>
      </c>
    </row>
    <row r="27" spans="1:26" ht="18" customHeight="1">
      <c r="A27" s="133"/>
      <c r="B27" s="133"/>
      <c r="C27" s="52" t="s">
        <v>9</v>
      </c>
      <c r="D27" s="52"/>
      <c r="E27" s="52"/>
      <c r="F27" s="53">
        <f>SUM(F9,F20:F26)</f>
        <v>2215964</v>
      </c>
      <c r="G27" s="54">
        <f>F27/$F$27*100</f>
        <v>100</v>
      </c>
      <c r="H27" s="53">
        <f>SUM(H9,H20:H26)</f>
        <v>2194363</v>
      </c>
      <c r="I27" s="54">
        <f t="shared" si="1"/>
        <v>0.98438590151219696</v>
      </c>
    </row>
    <row r="28" spans="1:26" ht="18" customHeight="1">
      <c r="A28" s="133"/>
      <c r="B28" s="133" t="s">
        <v>88</v>
      </c>
      <c r="C28" s="60" t="s">
        <v>10</v>
      </c>
      <c r="D28" s="52"/>
      <c r="E28" s="52"/>
      <c r="F28" s="53">
        <f>SUM(F29:F31)</f>
        <v>782306</v>
      </c>
      <c r="G28" s="54">
        <f>F28/$F$45*100</f>
        <v>35.30319084606068</v>
      </c>
      <c r="H28" s="53">
        <f>SUM(H29:H31)</f>
        <v>793239</v>
      </c>
      <c r="I28" s="54">
        <f>(F28/H28-1)*100</f>
        <v>-1.3782731307966478</v>
      </c>
    </row>
    <row r="29" spans="1:26" ht="18" customHeight="1">
      <c r="A29" s="133"/>
      <c r="B29" s="133"/>
      <c r="C29" s="62"/>
      <c r="D29" s="52" t="s">
        <v>11</v>
      </c>
      <c r="E29" s="52"/>
      <c r="F29" s="53">
        <v>499999</v>
      </c>
      <c r="G29" s="54">
        <f t="shared" ref="G29:G44" si="2">F29/$F$45*100</f>
        <v>22.563498323979992</v>
      </c>
      <c r="H29" s="53">
        <v>514694</v>
      </c>
      <c r="I29" s="54">
        <f t="shared" ref="I29:I45" si="3">(F29/H29-1)*100</f>
        <v>-2.8550944833240721</v>
      </c>
    </row>
    <row r="30" spans="1:26" ht="18" customHeight="1">
      <c r="A30" s="133"/>
      <c r="B30" s="133"/>
      <c r="C30" s="62"/>
      <c r="D30" s="52" t="s">
        <v>32</v>
      </c>
      <c r="E30" s="52"/>
      <c r="F30" s="53">
        <v>46986</v>
      </c>
      <c r="G30" s="54">
        <f t="shared" si="2"/>
        <v>2.1203413051836582</v>
      </c>
      <c r="H30" s="53">
        <v>43846</v>
      </c>
      <c r="I30" s="54">
        <f t="shared" si="3"/>
        <v>7.1614286365917046</v>
      </c>
    </row>
    <row r="31" spans="1:26" ht="18" customHeight="1">
      <c r="A31" s="133"/>
      <c r="B31" s="133"/>
      <c r="C31" s="61"/>
      <c r="D31" s="52" t="s">
        <v>12</v>
      </c>
      <c r="E31" s="52"/>
      <c r="F31" s="53">
        <v>235321</v>
      </c>
      <c r="G31" s="54">
        <f t="shared" si="2"/>
        <v>10.619351216897027</v>
      </c>
      <c r="H31" s="53">
        <v>234699</v>
      </c>
      <c r="I31" s="54">
        <f t="shared" si="3"/>
        <v>0.26502030260036058</v>
      </c>
    </row>
    <row r="32" spans="1:26" ht="18" customHeight="1">
      <c r="A32" s="133"/>
      <c r="B32" s="133"/>
      <c r="C32" s="60" t="s">
        <v>13</v>
      </c>
      <c r="D32" s="52"/>
      <c r="E32" s="52"/>
      <c r="F32" s="53">
        <f>SUM(F33:F38)+2000</f>
        <v>1230882</v>
      </c>
      <c r="G32" s="54">
        <f t="shared" si="2"/>
        <v>55.54611898027224</v>
      </c>
      <c r="H32" s="53">
        <v>1221983</v>
      </c>
      <c r="I32" s="54">
        <f t="shared" si="3"/>
        <v>0.72824253692562735</v>
      </c>
    </row>
    <row r="33" spans="1:9" ht="18" customHeight="1">
      <c r="A33" s="133"/>
      <c r="B33" s="133"/>
      <c r="C33" s="62"/>
      <c r="D33" s="52" t="s">
        <v>14</v>
      </c>
      <c r="E33" s="52"/>
      <c r="F33" s="53">
        <v>117385</v>
      </c>
      <c r="G33" s="54">
        <f t="shared" si="2"/>
        <v>5.2972430960069747</v>
      </c>
      <c r="H33" s="53">
        <v>109425</v>
      </c>
      <c r="I33" s="54">
        <f t="shared" si="3"/>
        <v>7.2743888508110643</v>
      </c>
    </row>
    <row r="34" spans="1:9" ht="18" customHeight="1">
      <c r="A34" s="133"/>
      <c r="B34" s="133"/>
      <c r="C34" s="62"/>
      <c r="D34" s="52" t="s">
        <v>33</v>
      </c>
      <c r="E34" s="52"/>
      <c r="F34" s="53">
        <v>3423</v>
      </c>
      <c r="G34" s="54">
        <f t="shared" si="2"/>
        <v>0.15447001846600397</v>
      </c>
      <c r="H34" s="53">
        <v>2761</v>
      </c>
      <c r="I34" s="54">
        <f t="shared" si="3"/>
        <v>23.976819992756248</v>
      </c>
    </row>
    <row r="35" spans="1:9" ht="18" customHeight="1">
      <c r="A35" s="133"/>
      <c r="B35" s="133"/>
      <c r="C35" s="62"/>
      <c r="D35" s="52" t="s">
        <v>34</v>
      </c>
      <c r="E35" s="52"/>
      <c r="F35" s="53">
        <v>679591</v>
      </c>
      <c r="G35" s="54">
        <f t="shared" si="2"/>
        <v>30.667962114908004</v>
      </c>
      <c r="H35" s="53">
        <v>658955</v>
      </c>
      <c r="I35" s="54">
        <f t="shared" si="3"/>
        <v>3.131625073032307</v>
      </c>
    </row>
    <row r="36" spans="1:9" ht="18" customHeight="1">
      <c r="A36" s="133"/>
      <c r="B36" s="133"/>
      <c r="C36" s="62"/>
      <c r="D36" s="52" t="s">
        <v>35</v>
      </c>
      <c r="E36" s="52"/>
      <c r="F36" s="53">
        <v>35176</v>
      </c>
      <c r="G36" s="54">
        <f t="shared" si="2"/>
        <v>1.5873904088694581</v>
      </c>
      <c r="H36" s="53">
        <v>34878</v>
      </c>
      <c r="I36" s="54">
        <f t="shared" si="3"/>
        <v>0.85440678938013548</v>
      </c>
    </row>
    <row r="37" spans="1:9" ht="18" customHeight="1">
      <c r="A37" s="133"/>
      <c r="B37" s="133"/>
      <c r="C37" s="62"/>
      <c r="D37" s="52" t="s">
        <v>15</v>
      </c>
      <c r="E37" s="52"/>
      <c r="F37" s="53">
        <v>17140</v>
      </c>
      <c r="G37" s="54">
        <f t="shared" si="2"/>
        <v>0.77347826950257315</v>
      </c>
      <c r="H37" s="53">
        <v>7956</v>
      </c>
      <c r="I37" s="54">
        <f t="shared" si="3"/>
        <v>115.43489190548013</v>
      </c>
    </row>
    <row r="38" spans="1:9" ht="18" customHeight="1">
      <c r="A38" s="133"/>
      <c r="B38" s="133"/>
      <c r="C38" s="61"/>
      <c r="D38" s="52" t="s">
        <v>36</v>
      </c>
      <c r="E38" s="52"/>
      <c r="F38" s="53">
        <v>376167</v>
      </c>
      <c r="G38" s="54">
        <f t="shared" si="2"/>
        <v>16.975320898714958</v>
      </c>
      <c r="H38" s="53">
        <v>406008</v>
      </c>
      <c r="I38" s="54">
        <f t="shared" si="3"/>
        <v>-7.3498551752674839</v>
      </c>
    </row>
    <row r="39" spans="1:9" ht="18" customHeight="1">
      <c r="A39" s="133"/>
      <c r="B39" s="133"/>
      <c r="C39" s="60" t="s">
        <v>16</v>
      </c>
      <c r="D39" s="52"/>
      <c r="E39" s="52"/>
      <c r="F39" s="53">
        <f>SUM(F40,F43)</f>
        <v>202776</v>
      </c>
      <c r="G39" s="54">
        <f t="shared" si="2"/>
        <v>9.1506901736670816</v>
      </c>
      <c r="H39" s="53">
        <f>H40+H43</f>
        <v>179141</v>
      </c>
      <c r="I39" s="54">
        <f t="shared" si="3"/>
        <v>13.193517955130307</v>
      </c>
    </row>
    <row r="40" spans="1:9" ht="18" customHeight="1">
      <c r="A40" s="133"/>
      <c r="B40" s="133"/>
      <c r="C40" s="62"/>
      <c r="D40" s="60" t="s">
        <v>17</v>
      </c>
      <c r="E40" s="52"/>
      <c r="F40" s="53">
        <v>200728</v>
      </c>
      <c r="G40" s="54">
        <f t="shared" si="2"/>
        <v>9.0582698996915116</v>
      </c>
      <c r="H40" s="53">
        <v>176909</v>
      </c>
      <c r="I40" s="54">
        <f t="shared" si="3"/>
        <v>13.4639843083167</v>
      </c>
    </row>
    <row r="41" spans="1:9" ht="18" customHeight="1">
      <c r="A41" s="133"/>
      <c r="B41" s="133"/>
      <c r="C41" s="62"/>
      <c r="D41" s="62"/>
      <c r="E41" s="56" t="s">
        <v>91</v>
      </c>
      <c r="F41" s="53">
        <v>115780</v>
      </c>
      <c r="G41" s="54">
        <f t="shared" si="2"/>
        <v>5.2248141215290502</v>
      </c>
      <c r="H41" s="53">
        <v>101767</v>
      </c>
      <c r="I41" s="57">
        <f t="shared" si="3"/>
        <v>13.769689585032484</v>
      </c>
    </row>
    <row r="42" spans="1:9" ht="18" customHeight="1">
      <c r="A42" s="133"/>
      <c r="B42" s="133"/>
      <c r="C42" s="62"/>
      <c r="D42" s="61"/>
      <c r="E42" s="46" t="s">
        <v>37</v>
      </c>
      <c r="F42" s="53">
        <v>84948</v>
      </c>
      <c r="G42" s="54">
        <f t="shared" si="2"/>
        <v>3.833455778162461</v>
      </c>
      <c r="H42" s="53">
        <v>75142</v>
      </c>
      <c r="I42" s="57">
        <f t="shared" si="3"/>
        <v>13.049958744776546</v>
      </c>
    </row>
    <row r="43" spans="1:9" ht="18" customHeight="1">
      <c r="A43" s="133"/>
      <c r="B43" s="133"/>
      <c r="C43" s="62"/>
      <c r="D43" s="52" t="s">
        <v>38</v>
      </c>
      <c r="E43" s="52"/>
      <c r="F43" s="53">
        <v>2048</v>
      </c>
      <c r="G43" s="54">
        <f t="shared" si="2"/>
        <v>9.2420273975569997E-2</v>
      </c>
      <c r="H43" s="53">
        <v>2232</v>
      </c>
      <c r="I43" s="57">
        <f t="shared" si="3"/>
        <v>-8.2437275985663092</v>
      </c>
    </row>
    <row r="44" spans="1:9" ht="18" customHeight="1">
      <c r="A44" s="133"/>
      <c r="B44" s="133"/>
      <c r="C44" s="61"/>
      <c r="D44" s="52" t="s">
        <v>39</v>
      </c>
      <c r="E44" s="52"/>
      <c r="F44" s="53"/>
      <c r="G44" s="54">
        <f t="shared" si="2"/>
        <v>0</v>
      </c>
      <c r="H44" s="131">
        <v>0</v>
      </c>
      <c r="I44" s="54" t="e">
        <f t="shared" si="3"/>
        <v>#DIV/0!</v>
      </c>
    </row>
    <row r="45" spans="1:9" ht="18" customHeight="1">
      <c r="A45" s="133"/>
      <c r="B45" s="133"/>
      <c r="C45" s="46" t="s">
        <v>18</v>
      </c>
      <c r="D45" s="46"/>
      <c r="E45" s="46"/>
      <c r="F45" s="53">
        <f>SUM(F28,F32,F39)</f>
        <v>2215964</v>
      </c>
      <c r="G45" s="54">
        <f>F45/$F$45*100</f>
        <v>100</v>
      </c>
      <c r="H45" s="53">
        <f>SUM(H28,H32,H39)</f>
        <v>2194363</v>
      </c>
      <c r="I45" s="54">
        <f t="shared" si="3"/>
        <v>0.98438590151219696</v>
      </c>
    </row>
    <row r="46" spans="1:9">
      <c r="A46" s="22" t="s">
        <v>19</v>
      </c>
    </row>
    <row r="47" spans="1:9">
      <c r="A47" s="23" t="s">
        <v>20</v>
      </c>
    </row>
    <row r="48" spans="1:9">
      <c r="A48" s="23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10" activePane="bottomRight" state="frozen"/>
      <selection activeCell="L8" sqref="L8"/>
      <selection pane="topRight" activeCell="L8" sqref="L8"/>
      <selection pane="bottomLeft" activeCell="L8" sqref="L8"/>
      <selection pane="bottomRight" activeCell="L42" sqref="L42"/>
    </sheetView>
  </sheetViews>
  <sheetFormatPr defaultColWidth="9" defaultRowHeight="13.2"/>
  <cols>
    <col min="1" max="1" width="3.6640625" style="102" customWidth="1"/>
    <col min="2" max="3" width="1.6640625" style="102" customWidth="1"/>
    <col min="4" max="4" width="22.6640625" style="102" customWidth="1"/>
    <col min="5" max="5" width="10.6640625" style="102" customWidth="1"/>
    <col min="6" max="21" width="13.6640625" style="102" customWidth="1"/>
    <col min="22" max="25" width="12" style="102" customWidth="1"/>
    <col min="26" max="16384" width="9" style="102"/>
  </cols>
  <sheetData>
    <row r="1" spans="1:25" ht="33.9" customHeight="1">
      <c r="A1" s="99" t="s">
        <v>0</v>
      </c>
      <c r="B1" s="100"/>
      <c r="C1" s="100"/>
      <c r="D1" s="120" t="s">
        <v>263</v>
      </c>
      <c r="E1" s="101"/>
      <c r="F1" s="101"/>
      <c r="G1" s="101"/>
    </row>
    <row r="2" spans="1:25" ht="15" customHeight="1"/>
    <row r="3" spans="1:25" ht="15" customHeight="1">
      <c r="A3" s="103" t="s">
        <v>46</v>
      </c>
      <c r="B3" s="103"/>
      <c r="C3" s="103"/>
      <c r="D3" s="103"/>
    </row>
    <row r="4" spans="1:25" ht="15" customHeight="1">
      <c r="A4" s="103"/>
      <c r="B4" s="103"/>
      <c r="C4" s="103"/>
      <c r="D4" s="103"/>
    </row>
    <row r="5" spans="1:25" ht="15.9" customHeight="1">
      <c r="A5" s="104" t="s">
        <v>240</v>
      </c>
      <c r="B5" s="104"/>
      <c r="C5" s="104"/>
      <c r="D5" s="104"/>
      <c r="K5" s="105"/>
      <c r="O5" s="105" t="s">
        <v>47</v>
      </c>
    </row>
    <row r="6" spans="1:25" ht="15.9" customHeight="1">
      <c r="A6" s="139" t="s">
        <v>48</v>
      </c>
      <c r="B6" s="140"/>
      <c r="C6" s="140"/>
      <c r="D6" s="140"/>
      <c r="E6" s="140"/>
      <c r="F6" s="144" t="s">
        <v>249</v>
      </c>
      <c r="G6" s="145"/>
      <c r="H6" s="144" t="s">
        <v>254</v>
      </c>
      <c r="I6" s="145"/>
      <c r="J6" s="144" t="s">
        <v>252</v>
      </c>
      <c r="K6" s="145"/>
      <c r="L6" s="144" t="s">
        <v>253</v>
      </c>
      <c r="M6" s="145"/>
      <c r="N6" s="144" t="s">
        <v>255</v>
      </c>
      <c r="O6" s="145"/>
    </row>
    <row r="7" spans="1:25" ht="15.9" customHeight="1">
      <c r="A7" s="140"/>
      <c r="B7" s="140"/>
      <c r="C7" s="140"/>
      <c r="D7" s="140"/>
      <c r="E7" s="140"/>
      <c r="F7" s="97" t="s">
        <v>250</v>
      </c>
      <c r="G7" s="97" t="s">
        <v>251</v>
      </c>
      <c r="H7" s="97" t="s">
        <v>241</v>
      </c>
      <c r="I7" s="97" t="s">
        <v>247</v>
      </c>
      <c r="J7" s="97" t="s">
        <v>250</v>
      </c>
      <c r="K7" s="97" t="s">
        <v>251</v>
      </c>
      <c r="L7" s="97" t="s">
        <v>250</v>
      </c>
      <c r="M7" s="97" t="s">
        <v>251</v>
      </c>
      <c r="N7" s="97" t="s">
        <v>241</v>
      </c>
      <c r="O7" s="97" t="s">
        <v>247</v>
      </c>
    </row>
    <row r="8" spans="1:25" ht="15.9" customHeight="1">
      <c r="A8" s="137" t="s">
        <v>82</v>
      </c>
      <c r="B8" s="106" t="s">
        <v>49</v>
      </c>
      <c r="C8" s="107"/>
      <c r="D8" s="107"/>
      <c r="E8" s="108" t="s">
        <v>40</v>
      </c>
      <c r="F8" s="87">
        <v>82559</v>
      </c>
      <c r="G8" s="87">
        <v>82995</v>
      </c>
      <c r="H8" s="87">
        <v>56508</v>
      </c>
      <c r="I8" s="87">
        <v>53700</v>
      </c>
      <c r="J8" s="87">
        <v>14034</v>
      </c>
      <c r="K8" s="87">
        <v>13782</v>
      </c>
      <c r="L8" s="87">
        <v>12007</v>
      </c>
      <c r="M8" s="87">
        <v>16167</v>
      </c>
      <c r="N8" s="87">
        <v>36062</v>
      </c>
      <c r="O8" s="53">
        <v>36322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15.9" customHeight="1">
      <c r="A9" s="137"/>
      <c r="B9" s="110"/>
      <c r="C9" s="107" t="s">
        <v>50</v>
      </c>
      <c r="D9" s="107"/>
      <c r="E9" s="108" t="s">
        <v>41</v>
      </c>
      <c r="F9" s="87">
        <v>82559</v>
      </c>
      <c r="G9" s="87">
        <v>82995</v>
      </c>
      <c r="H9" s="87">
        <v>56508</v>
      </c>
      <c r="I9" s="87">
        <v>53700</v>
      </c>
      <c r="J9" s="87">
        <v>14034</v>
      </c>
      <c r="K9" s="87">
        <v>13782</v>
      </c>
      <c r="L9" s="87">
        <v>12007</v>
      </c>
      <c r="M9" s="87">
        <v>15733</v>
      </c>
      <c r="N9" s="87">
        <v>36062</v>
      </c>
      <c r="O9" s="53">
        <v>36322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5.9" customHeight="1">
      <c r="A10" s="137"/>
      <c r="B10" s="111"/>
      <c r="C10" s="107" t="s">
        <v>51</v>
      </c>
      <c r="D10" s="107"/>
      <c r="E10" s="108" t="s">
        <v>42</v>
      </c>
      <c r="F10" s="112">
        <v>0</v>
      </c>
      <c r="G10" s="87">
        <v>0</v>
      </c>
      <c r="H10" s="87">
        <v>0</v>
      </c>
      <c r="I10" s="87">
        <v>0</v>
      </c>
      <c r="J10" s="88">
        <v>0</v>
      </c>
      <c r="K10" s="88">
        <v>0</v>
      </c>
      <c r="L10" s="87">
        <v>0</v>
      </c>
      <c r="M10" s="87">
        <v>434</v>
      </c>
      <c r="N10" s="87"/>
      <c r="O10" s="53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5.9" customHeight="1">
      <c r="A11" s="137"/>
      <c r="B11" s="106" t="s">
        <v>52</v>
      </c>
      <c r="C11" s="107"/>
      <c r="D11" s="107"/>
      <c r="E11" s="108" t="s">
        <v>43</v>
      </c>
      <c r="F11" s="87">
        <v>79610</v>
      </c>
      <c r="G11" s="87">
        <v>79132</v>
      </c>
      <c r="H11" s="87">
        <v>59016</v>
      </c>
      <c r="I11" s="87">
        <v>56879</v>
      </c>
      <c r="J11" s="87">
        <v>13629</v>
      </c>
      <c r="K11" s="87">
        <v>13069</v>
      </c>
      <c r="L11" s="87">
        <v>12722.1</v>
      </c>
      <c r="M11" s="87">
        <v>14859</v>
      </c>
      <c r="N11" s="87">
        <v>36062</v>
      </c>
      <c r="O11" s="53">
        <v>36322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5.9" customHeight="1">
      <c r="A12" s="137"/>
      <c r="B12" s="110"/>
      <c r="C12" s="107" t="s">
        <v>53</v>
      </c>
      <c r="D12" s="107"/>
      <c r="E12" s="108" t="s">
        <v>44</v>
      </c>
      <c r="F12" s="87">
        <v>79492</v>
      </c>
      <c r="G12" s="87">
        <v>79010</v>
      </c>
      <c r="H12" s="87">
        <v>59016</v>
      </c>
      <c r="I12" s="87">
        <v>56879</v>
      </c>
      <c r="J12" s="87">
        <v>13579</v>
      </c>
      <c r="K12" s="87">
        <v>13019</v>
      </c>
      <c r="L12" s="87">
        <v>12672.1</v>
      </c>
      <c r="M12" s="87">
        <v>14859</v>
      </c>
      <c r="N12" s="87">
        <v>36062</v>
      </c>
      <c r="O12" s="53">
        <v>36322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5.9" customHeight="1">
      <c r="A13" s="137"/>
      <c r="B13" s="111"/>
      <c r="C13" s="107" t="s">
        <v>54</v>
      </c>
      <c r="D13" s="107"/>
      <c r="E13" s="108" t="s">
        <v>45</v>
      </c>
      <c r="F13" s="87">
        <v>18</v>
      </c>
      <c r="G13" s="87">
        <v>22</v>
      </c>
      <c r="H13" s="113">
        <v>0</v>
      </c>
      <c r="I13" s="113">
        <v>0</v>
      </c>
      <c r="J13" s="88">
        <v>0</v>
      </c>
      <c r="K13" s="88">
        <v>0</v>
      </c>
      <c r="L13" s="87">
        <v>0</v>
      </c>
      <c r="M13" s="87">
        <v>0</v>
      </c>
      <c r="N13" s="87"/>
      <c r="O13" s="53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5.9" customHeight="1">
      <c r="A14" s="137"/>
      <c r="B14" s="107" t="s">
        <v>55</v>
      </c>
      <c r="C14" s="107"/>
      <c r="D14" s="107"/>
      <c r="E14" s="108" t="s">
        <v>96</v>
      </c>
      <c r="F14" s="87">
        <f t="shared" ref="F14:I15" si="0">F9-F12</f>
        <v>3067</v>
      </c>
      <c r="G14" s="87">
        <f t="shared" si="0"/>
        <v>3985</v>
      </c>
      <c r="H14" s="87">
        <f t="shared" si="0"/>
        <v>-2508</v>
      </c>
      <c r="I14" s="87">
        <f>I9-I12</f>
        <v>-3179</v>
      </c>
      <c r="J14" s="87">
        <f t="shared" ref="J14:O15" si="1">J9-J12</f>
        <v>455</v>
      </c>
      <c r="K14" s="87">
        <f t="shared" si="1"/>
        <v>763</v>
      </c>
      <c r="L14" s="87">
        <f t="shared" si="1"/>
        <v>-665.10000000000036</v>
      </c>
      <c r="M14" s="87">
        <f t="shared" si="1"/>
        <v>874</v>
      </c>
      <c r="N14" s="87">
        <f t="shared" si="1"/>
        <v>0</v>
      </c>
      <c r="O14" s="53">
        <f t="shared" si="1"/>
        <v>0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5.9" customHeight="1">
      <c r="A15" s="137"/>
      <c r="B15" s="107" t="s">
        <v>56</v>
      </c>
      <c r="C15" s="107"/>
      <c r="D15" s="107"/>
      <c r="E15" s="108" t="s">
        <v>97</v>
      </c>
      <c r="F15" s="87">
        <f t="shared" si="0"/>
        <v>-18</v>
      </c>
      <c r="G15" s="87">
        <f t="shared" si="0"/>
        <v>-22</v>
      </c>
      <c r="H15" s="87">
        <f t="shared" si="0"/>
        <v>0</v>
      </c>
      <c r="I15" s="87">
        <f t="shared" si="0"/>
        <v>0</v>
      </c>
      <c r="J15" s="87">
        <f t="shared" si="1"/>
        <v>0</v>
      </c>
      <c r="K15" s="87">
        <f t="shared" si="1"/>
        <v>0</v>
      </c>
      <c r="L15" s="87">
        <f t="shared" si="1"/>
        <v>0</v>
      </c>
      <c r="M15" s="87">
        <f t="shared" si="1"/>
        <v>434</v>
      </c>
      <c r="N15" s="87">
        <f t="shared" si="1"/>
        <v>0</v>
      </c>
      <c r="O15" s="53">
        <f t="shared" si="1"/>
        <v>0</v>
      </c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5.9" customHeight="1">
      <c r="A16" s="137"/>
      <c r="B16" s="107" t="s">
        <v>57</v>
      </c>
      <c r="C16" s="107"/>
      <c r="D16" s="107"/>
      <c r="E16" s="108" t="s">
        <v>98</v>
      </c>
      <c r="F16" s="87">
        <f t="shared" ref="F16:H16" si="2">F8-F11</f>
        <v>2949</v>
      </c>
      <c r="G16" s="87">
        <f t="shared" si="2"/>
        <v>3863</v>
      </c>
      <c r="H16" s="87">
        <f t="shared" si="2"/>
        <v>-2508</v>
      </c>
      <c r="I16" s="87">
        <f>I8-I11</f>
        <v>-3179</v>
      </c>
      <c r="J16" s="87">
        <f t="shared" ref="J16:O16" si="3">J8-J11</f>
        <v>405</v>
      </c>
      <c r="K16" s="87">
        <f t="shared" si="3"/>
        <v>713</v>
      </c>
      <c r="L16" s="87">
        <f t="shared" si="3"/>
        <v>-715.10000000000036</v>
      </c>
      <c r="M16" s="87">
        <f t="shared" si="3"/>
        <v>1308</v>
      </c>
      <c r="N16" s="87">
        <f t="shared" si="3"/>
        <v>0</v>
      </c>
      <c r="O16" s="53">
        <f t="shared" si="3"/>
        <v>0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5.9" customHeight="1">
      <c r="A17" s="137"/>
      <c r="B17" s="107" t="s">
        <v>58</v>
      </c>
      <c r="C17" s="107"/>
      <c r="D17" s="107"/>
      <c r="E17" s="97"/>
      <c r="F17" s="87">
        <v>0</v>
      </c>
      <c r="G17" s="87">
        <v>0</v>
      </c>
      <c r="H17" s="113">
        <v>33140</v>
      </c>
      <c r="I17" s="113">
        <v>32929</v>
      </c>
      <c r="J17" s="87">
        <v>0</v>
      </c>
      <c r="K17" s="87">
        <v>0</v>
      </c>
      <c r="L17" s="87">
        <v>0</v>
      </c>
      <c r="M17" s="87">
        <v>0</v>
      </c>
      <c r="N17" s="113"/>
      <c r="O17" s="66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15.9" customHeight="1">
      <c r="A18" s="137"/>
      <c r="B18" s="107" t="s">
        <v>59</v>
      </c>
      <c r="C18" s="107"/>
      <c r="D18" s="107"/>
      <c r="E18" s="97"/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/>
      <c r="O18" s="67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15.9" customHeight="1">
      <c r="A19" s="137" t="s">
        <v>83</v>
      </c>
      <c r="B19" s="106" t="s">
        <v>60</v>
      </c>
      <c r="C19" s="107"/>
      <c r="D19" s="107"/>
      <c r="E19" s="108"/>
      <c r="F19" s="87">
        <v>29355</v>
      </c>
      <c r="G19" s="87">
        <v>26079</v>
      </c>
      <c r="H19" s="87">
        <v>16105</v>
      </c>
      <c r="I19" s="87">
        <v>7546</v>
      </c>
      <c r="J19" s="87">
        <v>3760</v>
      </c>
      <c r="K19" s="87">
        <v>3491</v>
      </c>
      <c r="L19" s="87">
        <v>1303.4000000000001</v>
      </c>
      <c r="M19" s="87">
        <v>974</v>
      </c>
      <c r="N19" s="87">
        <v>13229.4</v>
      </c>
      <c r="O19" s="53">
        <v>13849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5.9" customHeight="1">
      <c r="A20" s="137"/>
      <c r="B20" s="111"/>
      <c r="C20" s="107" t="s">
        <v>61</v>
      </c>
      <c r="D20" s="107"/>
      <c r="E20" s="108"/>
      <c r="F20" s="87">
        <v>25000</v>
      </c>
      <c r="G20" s="87">
        <v>22500</v>
      </c>
      <c r="H20" s="87">
        <v>13931</v>
      </c>
      <c r="I20" s="87">
        <v>5609</v>
      </c>
      <c r="J20" s="87">
        <v>262</v>
      </c>
      <c r="K20" s="87">
        <v>105</v>
      </c>
      <c r="L20" s="87">
        <v>0</v>
      </c>
      <c r="M20" s="87">
        <v>0</v>
      </c>
      <c r="N20" s="87">
        <v>2725.3</v>
      </c>
      <c r="O20" s="53">
        <v>2997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ht="15.9" customHeight="1">
      <c r="A21" s="137"/>
      <c r="B21" s="107" t="s">
        <v>62</v>
      </c>
      <c r="C21" s="107"/>
      <c r="D21" s="107"/>
      <c r="E21" s="108" t="s">
        <v>99</v>
      </c>
      <c r="F21" s="87">
        <v>29355</v>
      </c>
      <c r="G21" s="87">
        <v>26079</v>
      </c>
      <c r="H21" s="87">
        <v>16105</v>
      </c>
      <c r="I21" s="87">
        <v>7546</v>
      </c>
      <c r="J21" s="87">
        <v>3760</v>
      </c>
      <c r="K21" s="87">
        <v>3491</v>
      </c>
      <c r="L21" s="87">
        <v>1303.4000000000001</v>
      </c>
      <c r="M21" s="87">
        <v>974</v>
      </c>
      <c r="N21" s="87">
        <v>13229.4</v>
      </c>
      <c r="O21" s="53">
        <v>13849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5.9" customHeight="1">
      <c r="A22" s="137"/>
      <c r="B22" s="106" t="s">
        <v>63</v>
      </c>
      <c r="C22" s="107"/>
      <c r="D22" s="107"/>
      <c r="E22" s="108" t="s">
        <v>100</v>
      </c>
      <c r="F22" s="87">
        <v>71483</v>
      </c>
      <c r="G22" s="87">
        <v>69972</v>
      </c>
      <c r="H22" s="87">
        <v>17662</v>
      </c>
      <c r="I22" s="87">
        <v>8834</v>
      </c>
      <c r="J22" s="87">
        <v>10679</v>
      </c>
      <c r="K22" s="87">
        <v>10818</v>
      </c>
      <c r="L22" s="87">
        <v>4369.2</v>
      </c>
      <c r="M22" s="87">
        <v>4123</v>
      </c>
      <c r="N22" s="87">
        <v>14499.5</v>
      </c>
      <c r="O22" s="53">
        <v>15117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5.9" customHeight="1">
      <c r="A23" s="137"/>
      <c r="B23" s="111" t="s">
        <v>64</v>
      </c>
      <c r="C23" s="107" t="s">
        <v>65</v>
      </c>
      <c r="D23" s="107"/>
      <c r="E23" s="108"/>
      <c r="F23" s="87">
        <v>13037</v>
      </c>
      <c r="G23" s="87">
        <v>12406</v>
      </c>
      <c r="H23" s="87">
        <v>3199</v>
      </c>
      <c r="I23" s="87">
        <v>2666</v>
      </c>
      <c r="J23" s="87">
        <v>1914</v>
      </c>
      <c r="K23" s="87">
        <v>1985</v>
      </c>
      <c r="L23" s="87">
        <v>0</v>
      </c>
      <c r="M23" s="87">
        <v>0</v>
      </c>
      <c r="N23" s="87">
        <v>3395.8</v>
      </c>
      <c r="O23" s="53">
        <v>3550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ht="15.9" customHeight="1">
      <c r="A24" s="137"/>
      <c r="B24" s="107" t="s">
        <v>101</v>
      </c>
      <c r="C24" s="107"/>
      <c r="D24" s="107"/>
      <c r="E24" s="108" t="s">
        <v>102</v>
      </c>
      <c r="F24" s="87">
        <f t="shared" ref="F24:G24" si="4">F21-F22</f>
        <v>-42128</v>
      </c>
      <c r="G24" s="87">
        <f t="shared" si="4"/>
        <v>-43893</v>
      </c>
      <c r="H24" s="87">
        <f>H21-H22</f>
        <v>-1557</v>
      </c>
      <c r="I24" s="87">
        <f>I21-I22</f>
        <v>-1288</v>
      </c>
      <c r="J24" s="87">
        <f t="shared" ref="J24:M24" si="5">J21-J22</f>
        <v>-6919</v>
      </c>
      <c r="K24" s="87">
        <f t="shared" si="5"/>
        <v>-7327</v>
      </c>
      <c r="L24" s="87">
        <f t="shared" si="5"/>
        <v>-3065.7999999999997</v>
      </c>
      <c r="M24" s="87">
        <f t="shared" si="5"/>
        <v>-3149</v>
      </c>
      <c r="N24" s="87">
        <f>N21-N22</f>
        <v>-1270.1000000000004</v>
      </c>
      <c r="O24" s="53">
        <f t="shared" ref="O24" si="6">O21-O22</f>
        <v>-1268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5.9" customHeight="1">
      <c r="A25" s="137"/>
      <c r="B25" s="106" t="s">
        <v>66</v>
      </c>
      <c r="C25" s="106"/>
      <c r="D25" s="106"/>
      <c r="E25" s="141" t="s">
        <v>103</v>
      </c>
      <c r="F25" s="146">
        <v>42128</v>
      </c>
      <c r="G25" s="146">
        <v>43893</v>
      </c>
      <c r="H25" s="146">
        <v>1557</v>
      </c>
      <c r="I25" s="146">
        <v>1288</v>
      </c>
      <c r="J25" s="146">
        <v>6919</v>
      </c>
      <c r="K25" s="146">
        <v>7327</v>
      </c>
      <c r="L25" s="146">
        <v>3065.8</v>
      </c>
      <c r="M25" s="146">
        <v>3149</v>
      </c>
      <c r="N25" s="146">
        <v>1270.0999999999999</v>
      </c>
      <c r="O25" s="151">
        <v>1268</v>
      </c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ht="15.9" customHeight="1">
      <c r="A26" s="137"/>
      <c r="B26" s="114" t="s">
        <v>67</v>
      </c>
      <c r="C26" s="114"/>
      <c r="D26" s="114"/>
      <c r="E26" s="142"/>
      <c r="F26" s="147"/>
      <c r="G26" s="146"/>
      <c r="H26" s="147"/>
      <c r="I26" s="147"/>
      <c r="J26" s="146"/>
      <c r="K26" s="146"/>
      <c r="L26" s="146"/>
      <c r="M26" s="146"/>
      <c r="N26" s="147"/>
      <c r="O26" s="152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15.9" customHeight="1">
      <c r="A27" s="137"/>
      <c r="B27" s="107" t="s">
        <v>104</v>
      </c>
      <c r="C27" s="107"/>
      <c r="D27" s="107"/>
      <c r="E27" s="108" t="s">
        <v>105</v>
      </c>
      <c r="F27" s="87">
        <f>F24+F25</f>
        <v>0</v>
      </c>
      <c r="G27" s="87">
        <f t="shared" ref="G27" si="7">G24+G25</f>
        <v>0</v>
      </c>
      <c r="H27" s="87">
        <f>H24+H25</f>
        <v>0</v>
      </c>
      <c r="I27" s="87">
        <f>I24+I25</f>
        <v>0</v>
      </c>
      <c r="J27" s="87">
        <f t="shared" ref="J27:O27" si="8">J24+J25</f>
        <v>0</v>
      </c>
      <c r="K27" s="87">
        <f t="shared" si="8"/>
        <v>0</v>
      </c>
      <c r="L27" s="87">
        <f t="shared" si="8"/>
        <v>0</v>
      </c>
      <c r="M27" s="87">
        <f t="shared" si="8"/>
        <v>0</v>
      </c>
      <c r="N27" s="87">
        <f t="shared" si="8"/>
        <v>0</v>
      </c>
      <c r="O27" s="53">
        <f t="shared" si="8"/>
        <v>0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5.9" customHeight="1"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ht="15.9" customHeight="1">
      <c r="A29" s="104"/>
      <c r="F29" s="109"/>
      <c r="G29" s="109"/>
      <c r="H29" s="109"/>
      <c r="I29" s="109"/>
      <c r="J29" s="115"/>
      <c r="K29" s="115"/>
      <c r="L29" s="109"/>
      <c r="M29" s="109"/>
      <c r="N29" s="109"/>
      <c r="O29" s="115" t="s">
        <v>106</v>
      </c>
      <c r="P29" s="109"/>
      <c r="Q29" s="109"/>
      <c r="R29" s="109"/>
      <c r="S29" s="109"/>
      <c r="T29" s="109"/>
      <c r="U29" s="109"/>
      <c r="V29" s="109"/>
      <c r="W29" s="109"/>
      <c r="X29" s="109"/>
      <c r="Y29" s="115"/>
    </row>
    <row r="30" spans="1:25" ht="15.9" customHeight="1">
      <c r="A30" s="140" t="s">
        <v>68</v>
      </c>
      <c r="B30" s="140"/>
      <c r="C30" s="140"/>
      <c r="D30" s="140"/>
      <c r="E30" s="140"/>
      <c r="F30" s="149" t="s">
        <v>256</v>
      </c>
      <c r="G30" s="150"/>
      <c r="H30" s="149" t="s">
        <v>257</v>
      </c>
      <c r="I30" s="150"/>
      <c r="J30" s="149" t="s">
        <v>258</v>
      </c>
      <c r="K30" s="150"/>
      <c r="L30" s="148"/>
      <c r="M30" s="148"/>
      <c r="N30" s="148"/>
      <c r="O30" s="148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5.9" customHeight="1">
      <c r="A31" s="140"/>
      <c r="B31" s="140"/>
      <c r="C31" s="140"/>
      <c r="D31" s="140"/>
      <c r="E31" s="140"/>
      <c r="F31" s="97" t="s">
        <v>241</v>
      </c>
      <c r="G31" s="97" t="s">
        <v>247</v>
      </c>
      <c r="H31" s="97" t="s">
        <v>241</v>
      </c>
      <c r="I31" s="97" t="s">
        <v>247</v>
      </c>
      <c r="J31" s="97" t="s">
        <v>241</v>
      </c>
      <c r="K31" s="97" t="s">
        <v>247</v>
      </c>
      <c r="L31" s="97" t="s">
        <v>241</v>
      </c>
      <c r="M31" s="97" t="s">
        <v>247</v>
      </c>
      <c r="N31" s="97" t="s">
        <v>241</v>
      </c>
      <c r="O31" s="97" t="s">
        <v>247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9" customHeight="1">
      <c r="A32" s="137" t="s">
        <v>84</v>
      </c>
      <c r="B32" s="106" t="s">
        <v>49</v>
      </c>
      <c r="C32" s="107"/>
      <c r="D32" s="107"/>
      <c r="E32" s="108" t="s">
        <v>40</v>
      </c>
      <c r="F32" s="87">
        <v>1206</v>
      </c>
      <c r="G32" s="87">
        <f>G33+G35</f>
        <v>1130</v>
      </c>
      <c r="H32" s="87">
        <v>34.200000000000003</v>
      </c>
      <c r="I32" s="87">
        <v>57.8</v>
      </c>
      <c r="J32" s="87"/>
      <c r="K32" s="90">
        <v>0</v>
      </c>
      <c r="L32" s="87"/>
      <c r="M32" s="87"/>
      <c r="N32" s="87"/>
      <c r="O32" s="87"/>
      <c r="P32" s="117"/>
      <c r="Q32" s="117"/>
      <c r="R32" s="117"/>
      <c r="S32" s="117"/>
      <c r="T32" s="118"/>
      <c r="U32" s="118"/>
      <c r="V32" s="117"/>
      <c r="W32" s="117"/>
      <c r="X32" s="118"/>
      <c r="Y32" s="118"/>
    </row>
    <row r="33" spans="1:25" ht="15.9" customHeight="1">
      <c r="A33" s="143"/>
      <c r="B33" s="110"/>
      <c r="C33" s="106" t="s">
        <v>69</v>
      </c>
      <c r="D33" s="107"/>
      <c r="E33" s="108"/>
      <c r="F33" s="87">
        <v>827</v>
      </c>
      <c r="G33" s="87">
        <v>821</v>
      </c>
      <c r="H33" s="87">
        <v>0</v>
      </c>
      <c r="I33" s="87">
        <v>0</v>
      </c>
      <c r="J33" s="87"/>
      <c r="K33" s="90">
        <v>0</v>
      </c>
      <c r="L33" s="87"/>
      <c r="M33" s="87"/>
      <c r="N33" s="87"/>
      <c r="O33" s="87"/>
      <c r="P33" s="117"/>
      <c r="Q33" s="117"/>
      <c r="R33" s="117"/>
      <c r="S33" s="117"/>
      <c r="T33" s="118"/>
      <c r="U33" s="118"/>
      <c r="V33" s="117"/>
      <c r="W33" s="117"/>
      <c r="X33" s="118"/>
      <c r="Y33" s="118"/>
    </row>
    <row r="34" spans="1:25" ht="15.9" customHeight="1">
      <c r="A34" s="143"/>
      <c r="B34" s="110"/>
      <c r="C34" s="111"/>
      <c r="D34" s="107" t="s">
        <v>70</v>
      </c>
      <c r="E34" s="108"/>
      <c r="F34" s="87">
        <v>827</v>
      </c>
      <c r="G34" s="87">
        <v>821</v>
      </c>
      <c r="H34" s="87">
        <v>0</v>
      </c>
      <c r="I34" s="87">
        <v>0</v>
      </c>
      <c r="J34" s="87"/>
      <c r="K34" s="90">
        <v>0</v>
      </c>
      <c r="L34" s="87"/>
      <c r="M34" s="87"/>
      <c r="N34" s="87"/>
      <c r="O34" s="87"/>
      <c r="P34" s="117"/>
      <c r="Q34" s="117"/>
      <c r="R34" s="117"/>
      <c r="S34" s="117"/>
      <c r="T34" s="118"/>
      <c r="U34" s="118"/>
      <c r="V34" s="117"/>
      <c r="W34" s="117"/>
      <c r="X34" s="118"/>
      <c r="Y34" s="118"/>
    </row>
    <row r="35" spans="1:25" ht="15.9" customHeight="1">
      <c r="A35" s="143"/>
      <c r="B35" s="111"/>
      <c r="C35" s="107" t="s">
        <v>71</v>
      </c>
      <c r="D35" s="107"/>
      <c r="E35" s="108"/>
      <c r="F35" s="87">
        <v>379</v>
      </c>
      <c r="G35" s="87">
        <v>309</v>
      </c>
      <c r="H35" s="87">
        <v>34.200000000000003</v>
      </c>
      <c r="I35" s="87">
        <v>57.8</v>
      </c>
      <c r="J35" s="88"/>
      <c r="K35" s="90">
        <v>0</v>
      </c>
      <c r="L35" s="87"/>
      <c r="M35" s="87"/>
      <c r="N35" s="87"/>
      <c r="O35" s="87"/>
      <c r="P35" s="117"/>
      <c r="Q35" s="117"/>
      <c r="R35" s="117"/>
      <c r="S35" s="117"/>
      <c r="T35" s="118"/>
      <c r="U35" s="118"/>
      <c r="V35" s="117"/>
      <c r="W35" s="117"/>
      <c r="X35" s="118"/>
      <c r="Y35" s="118"/>
    </row>
    <row r="36" spans="1:25" ht="15.9" customHeight="1">
      <c r="A36" s="143"/>
      <c r="B36" s="106" t="s">
        <v>52</v>
      </c>
      <c r="C36" s="107"/>
      <c r="D36" s="107"/>
      <c r="E36" s="108" t="s">
        <v>41</v>
      </c>
      <c r="F36" s="87">
        <v>741</v>
      </c>
      <c r="G36" s="87">
        <f>SUM(G37:G38)</f>
        <v>712</v>
      </c>
      <c r="H36" s="87">
        <v>34.200000000000003</v>
      </c>
      <c r="I36" s="87">
        <v>57.8</v>
      </c>
      <c r="J36" s="87"/>
      <c r="K36" s="90">
        <v>0</v>
      </c>
      <c r="L36" s="87"/>
      <c r="M36" s="87"/>
      <c r="N36" s="87"/>
      <c r="O36" s="87"/>
      <c r="P36" s="117"/>
      <c r="Q36" s="117"/>
      <c r="R36" s="117"/>
      <c r="S36" s="117"/>
      <c r="T36" s="117"/>
      <c r="U36" s="117"/>
      <c r="V36" s="117"/>
      <c r="W36" s="117"/>
      <c r="X36" s="118"/>
      <c r="Y36" s="118"/>
    </row>
    <row r="37" spans="1:25" ht="15.9" customHeight="1">
      <c r="A37" s="143"/>
      <c r="B37" s="110"/>
      <c r="C37" s="107" t="s">
        <v>72</v>
      </c>
      <c r="D37" s="107"/>
      <c r="E37" s="108"/>
      <c r="F37" s="87">
        <v>705</v>
      </c>
      <c r="G37" s="87">
        <v>672</v>
      </c>
      <c r="H37" s="87">
        <v>0</v>
      </c>
      <c r="I37" s="87">
        <v>0</v>
      </c>
      <c r="J37" s="87"/>
      <c r="K37" s="90">
        <v>0</v>
      </c>
      <c r="L37" s="87"/>
      <c r="M37" s="87"/>
      <c r="N37" s="87"/>
      <c r="O37" s="87"/>
      <c r="P37" s="117"/>
      <c r="Q37" s="117"/>
      <c r="R37" s="117"/>
      <c r="S37" s="117"/>
      <c r="T37" s="117"/>
      <c r="U37" s="117"/>
      <c r="V37" s="117"/>
      <c r="W37" s="117"/>
      <c r="X37" s="118"/>
      <c r="Y37" s="118"/>
    </row>
    <row r="38" spans="1:25" ht="15.9" customHeight="1">
      <c r="A38" s="143"/>
      <c r="B38" s="111"/>
      <c r="C38" s="107" t="s">
        <v>73</v>
      </c>
      <c r="D38" s="107"/>
      <c r="E38" s="108"/>
      <c r="F38" s="87">
        <v>36</v>
      </c>
      <c r="G38" s="87">
        <v>40</v>
      </c>
      <c r="H38" s="87">
        <v>34.200000000000003</v>
      </c>
      <c r="I38" s="87">
        <v>57.8</v>
      </c>
      <c r="J38" s="87"/>
      <c r="K38" s="90">
        <v>0</v>
      </c>
      <c r="L38" s="87"/>
      <c r="M38" s="87"/>
      <c r="N38" s="87"/>
      <c r="O38" s="87"/>
      <c r="P38" s="117"/>
      <c r="Q38" s="117"/>
      <c r="R38" s="118"/>
      <c r="S38" s="118"/>
      <c r="T38" s="117"/>
      <c r="U38" s="117"/>
      <c r="V38" s="117"/>
      <c r="W38" s="117"/>
      <c r="X38" s="118"/>
      <c r="Y38" s="118"/>
    </row>
    <row r="39" spans="1:25" ht="15.9" customHeight="1">
      <c r="A39" s="143"/>
      <c r="B39" s="119" t="s">
        <v>74</v>
      </c>
      <c r="C39" s="119"/>
      <c r="D39" s="119"/>
      <c r="E39" s="108" t="s">
        <v>107</v>
      </c>
      <c r="F39" s="87">
        <f>F32-F36</f>
        <v>465</v>
      </c>
      <c r="G39" s="87">
        <f>G32-G36</f>
        <v>418</v>
      </c>
      <c r="H39" s="87">
        <f t="shared" ref="H39:K39" si="9">H32-H36</f>
        <v>0</v>
      </c>
      <c r="I39" s="87">
        <f t="shared" si="9"/>
        <v>0</v>
      </c>
      <c r="J39" s="87">
        <f t="shared" si="9"/>
        <v>0</v>
      </c>
      <c r="K39" s="90">
        <f t="shared" si="9"/>
        <v>0</v>
      </c>
      <c r="L39" s="87">
        <f t="shared" ref="L39:O39" si="10">L32-L36</f>
        <v>0</v>
      </c>
      <c r="M39" s="87">
        <f t="shared" si="10"/>
        <v>0</v>
      </c>
      <c r="N39" s="87">
        <f t="shared" si="10"/>
        <v>0</v>
      </c>
      <c r="O39" s="87">
        <f t="shared" si="10"/>
        <v>0</v>
      </c>
      <c r="P39" s="117"/>
      <c r="Q39" s="117"/>
      <c r="R39" s="117"/>
      <c r="S39" s="117"/>
      <c r="T39" s="117"/>
      <c r="U39" s="117"/>
      <c r="V39" s="117"/>
      <c r="W39" s="117"/>
      <c r="X39" s="118"/>
      <c r="Y39" s="118"/>
    </row>
    <row r="40" spans="1:25" ht="15.9" customHeight="1">
      <c r="A40" s="137" t="s">
        <v>85</v>
      </c>
      <c r="B40" s="106" t="s">
        <v>75</v>
      </c>
      <c r="C40" s="107"/>
      <c r="D40" s="107"/>
      <c r="E40" s="108" t="s">
        <v>43</v>
      </c>
      <c r="F40" s="87">
        <v>2192</v>
      </c>
      <c r="G40" s="87">
        <v>1319</v>
      </c>
      <c r="H40" s="87">
        <v>7363.3</v>
      </c>
      <c r="I40" s="89">
        <v>7288.9</v>
      </c>
      <c r="J40" s="87"/>
      <c r="K40" s="90">
        <v>0</v>
      </c>
      <c r="L40" s="87"/>
      <c r="M40" s="87"/>
      <c r="N40" s="87"/>
      <c r="O40" s="87"/>
      <c r="P40" s="117"/>
      <c r="Q40" s="117"/>
      <c r="R40" s="117"/>
      <c r="S40" s="117"/>
      <c r="T40" s="118"/>
      <c r="U40" s="118"/>
      <c r="V40" s="118"/>
      <c r="W40" s="118"/>
      <c r="X40" s="117"/>
      <c r="Y40" s="117"/>
    </row>
    <row r="41" spans="1:25" ht="15.9" customHeight="1">
      <c r="A41" s="138"/>
      <c r="B41" s="111"/>
      <c r="C41" s="107" t="s">
        <v>76</v>
      </c>
      <c r="D41" s="107"/>
      <c r="E41" s="108"/>
      <c r="F41" s="88">
        <v>2192</v>
      </c>
      <c r="G41" s="88">
        <v>1319</v>
      </c>
      <c r="H41" s="88">
        <v>5854.3</v>
      </c>
      <c r="I41" s="87">
        <v>5058.7</v>
      </c>
      <c r="J41" s="87"/>
      <c r="K41" s="90">
        <v>0</v>
      </c>
      <c r="L41" s="87"/>
      <c r="M41" s="87"/>
      <c r="N41" s="87"/>
      <c r="O41" s="87"/>
      <c r="P41" s="118"/>
      <c r="Q41" s="118"/>
      <c r="R41" s="118"/>
      <c r="S41" s="118"/>
      <c r="T41" s="118"/>
      <c r="U41" s="118"/>
      <c r="V41" s="118"/>
      <c r="W41" s="118"/>
      <c r="X41" s="117"/>
      <c r="Y41" s="117"/>
    </row>
    <row r="42" spans="1:25" ht="15.9" customHeight="1">
      <c r="A42" s="138"/>
      <c r="B42" s="106" t="s">
        <v>63</v>
      </c>
      <c r="C42" s="107"/>
      <c r="D42" s="107"/>
      <c r="E42" s="108" t="s">
        <v>44</v>
      </c>
      <c r="F42" s="87">
        <v>2192</v>
      </c>
      <c r="G42" s="87">
        <v>1319</v>
      </c>
      <c r="H42" s="87">
        <v>7363.3</v>
      </c>
      <c r="I42" s="87">
        <v>7288.9</v>
      </c>
      <c r="J42" s="87">
        <v>329</v>
      </c>
      <c r="K42" s="90">
        <v>14</v>
      </c>
      <c r="L42" s="87"/>
      <c r="M42" s="87"/>
      <c r="N42" s="87"/>
      <c r="O42" s="87"/>
      <c r="P42" s="117"/>
      <c r="Q42" s="117"/>
      <c r="R42" s="117"/>
      <c r="S42" s="117"/>
      <c r="T42" s="118"/>
      <c r="U42" s="118"/>
      <c r="V42" s="117"/>
      <c r="W42" s="117"/>
      <c r="X42" s="117"/>
      <c r="Y42" s="117"/>
    </row>
    <row r="43" spans="1:25" ht="15.9" customHeight="1">
      <c r="A43" s="138"/>
      <c r="B43" s="111"/>
      <c r="C43" s="107" t="s">
        <v>77</v>
      </c>
      <c r="D43" s="107"/>
      <c r="E43" s="108"/>
      <c r="F43" s="87">
        <v>465</v>
      </c>
      <c r="G43" s="87">
        <v>418</v>
      </c>
      <c r="H43" s="87">
        <v>0.8</v>
      </c>
      <c r="I43" s="88">
        <v>1.6</v>
      </c>
      <c r="J43" s="88"/>
      <c r="K43" s="91">
        <v>0</v>
      </c>
      <c r="L43" s="87"/>
      <c r="M43" s="87"/>
      <c r="N43" s="87"/>
      <c r="O43" s="87"/>
      <c r="P43" s="117"/>
      <c r="Q43" s="117"/>
      <c r="R43" s="118"/>
      <c r="S43" s="117"/>
      <c r="T43" s="118"/>
      <c r="U43" s="118"/>
      <c r="V43" s="117"/>
      <c r="W43" s="117"/>
      <c r="X43" s="118"/>
      <c r="Y43" s="118"/>
    </row>
    <row r="44" spans="1:25" ht="15.9" customHeight="1">
      <c r="A44" s="138"/>
      <c r="B44" s="107" t="s">
        <v>74</v>
      </c>
      <c r="C44" s="107"/>
      <c r="D44" s="107"/>
      <c r="E44" s="108" t="s">
        <v>108</v>
      </c>
      <c r="F44" s="88">
        <f>F40-F42</f>
        <v>0</v>
      </c>
      <c r="G44" s="88">
        <f>G40-G42</f>
        <v>0</v>
      </c>
      <c r="H44" s="88">
        <f t="shared" ref="H44:K44" si="11">H40-H42</f>
        <v>0</v>
      </c>
      <c r="I44" s="88">
        <f t="shared" si="11"/>
        <v>0</v>
      </c>
      <c r="J44" s="88">
        <f t="shared" si="11"/>
        <v>-329</v>
      </c>
      <c r="K44" s="91">
        <f t="shared" si="11"/>
        <v>-14</v>
      </c>
      <c r="L44" s="88">
        <f t="shared" ref="L44:O44" si="12">L40-L42</f>
        <v>0</v>
      </c>
      <c r="M44" s="88">
        <f t="shared" si="12"/>
        <v>0</v>
      </c>
      <c r="N44" s="88">
        <f t="shared" si="12"/>
        <v>0</v>
      </c>
      <c r="O44" s="88">
        <f t="shared" si="12"/>
        <v>0</v>
      </c>
      <c r="P44" s="118"/>
      <c r="Q44" s="118"/>
      <c r="R44" s="117"/>
      <c r="S44" s="117"/>
      <c r="T44" s="118"/>
      <c r="U44" s="118"/>
      <c r="V44" s="117"/>
      <c r="W44" s="117"/>
      <c r="X44" s="117"/>
      <c r="Y44" s="117"/>
    </row>
    <row r="45" spans="1:25" ht="15.9" customHeight="1">
      <c r="A45" s="137" t="s">
        <v>86</v>
      </c>
      <c r="B45" s="119" t="s">
        <v>78</v>
      </c>
      <c r="C45" s="119"/>
      <c r="D45" s="119"/>
      <c r="E45" s="108" t="s">
        <v>109</v>
      </c>
      <c r="F45" s="87">
        <f>F39+F44</f>
        <v>465</v>
      </c>
      <c r="G45" s="87">
        <f>G39+G44</f>
        <v>418</v>
      </c>
      <c r="H45" s="87">
        <f t="shared" ref="H45:K45" si="13">H39+H44</f>
        <v>0</v>
      </c>
      <c r="I45" s="87">
        <f t="shared" si="13"/>
        <v>0</v>
      </c>
      <c r="J45" s="87">
        <f t="shared" si="13"/>
        <v>-329</v>
      </c>
      <c r="K45" s="90">
        <f t="shared" si="13"/>
        <v>-14</v>
      </c>
      <c r="L45" s="87">
        <f t="shared" ref="L45:O45" si="14">L39+L44</f>
        <v>0</v>
      </c>
      <c r="M45" s="87">
        <f t="shared" si="14"/>
        <v>0</v>
      </c>
      <c r="N45" s="87">
        <f t="shared" si="14"/>
        <v>0</v>
      </c>
      <c r="O45" s="87">
        <f t="shared" si="14"/>
        <v>0</v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</row>
    <row r="46" spans="1:25" ht="15.9" customHeight="1">
      <c r="A46" s="138"/>
      <c r="B46" s="107" t="s">
        <v>79</v>
      </c>
      <c r="C46" s="107"/>
      <c r="D46" s="107"/>
      <c r="E46" s="107"/>
      <c r="F46" s="88">
        <v>0</v>
      </c>
      <c r="G46" s="88">
        <v>0</v>
      </c>
      <c r="H46" s="88"/>
      <c r="I46" s="88"/>
      <c r="J46" s="88"/>
      <c r="K46" s="91">
        <v>0</v>
      </c>
      <c r="L46" s="87"/>
      <c r="M46" s="87"/>
      <c r="N46" s="88"/>
      <c r="O46" s="8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5.9" customHeight="1">
      <c r="A47" s="138"/>
      <c r="B47" s="107" t="s">
        <v>80</v>
      </c>
      <c r="C47" s="107"/>
      <c r="D47" s="107"/>
      <c r="E47" s="107"/>
      <c r="F47" s="87">
        <v>0</v>
      </c>
      <c r="G47" s="87">
        <v>0</v>
      </c>
      <c r="H47" s="87"/>
      <c r="I47" s="87"/>
      <c r="J47" s="87"/>
      <c r="K47" s="90">
        <v>0</v>
      </c>
      <c r="L47" s="87"/>
      <c r="M47" s="87"/>
      <c r="N47" s="87"/>
      <c r="O47" s="87"/>
      <c r="P47" s="117"/>
      <c r="Q47" s="117"/>
      <c r="R47" s="117"/>
      <c r="S47" s="117"/>
      <c r="T47" s="117"/>
      <c r="U47" s="117"/>
      <c r="V47" s="117"/>
      <c r="W47" s="117"/>
      <c r="X47" s="117"/>
      <c r="Y47" s="117"/>
    </row>
    <row r="48" spans="1:25" ht="15.9" customHeight="1">
      <c r="A48" s="138"/>
      <c r="B48" s="107" t="s">
        <v>81</v>
      </c>
      <c r="C48" s="107"/>
      <c r="D48" s="107"/>
      <c r="E48" s="107"/>
      <c r="F48" s="87">
        <v>0</v>
      </c>
      <c r="G48" s="87">
        <v>0</v>
      </c>
      <c r="H48" s="87"/>
      <c r="I48" s="87"/>
      <c r="J48" s="87">
        <v>5328</v>
      </c>
      <c r="K48" s="90">
        <v>5594</v>
      </c>
      <c r="L48" s="87"/>
      <c r="M48" s="87"/>
      <c r="N48" s="87"/>
      <c r="O48" s="87"/>
      <c r="P48" s="117"/>
      <c r="Q48" s="117"/>
      <c r="R48" s="117"/>
      <c r="S48" s="117"/>
      <c r="T48" s="117"/>
      <c r="U48" s="117"/>
      <c r="V48" s="117"/>
      <c r="W48" s="117"/>
      <c r="X48" s="117"/>
      <c r="Y48" s="117"/>
    </row>
    <row r="49" spans="1:1" ht="15.9" customHeight="1">
      <c r="A49" s="102" t="s">
        <v>110</v>
      </c>
    </row>
    <row r="50" spans="1:1" ht="15.9" customHeight="1"/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41" sqref="F41:F42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16.77734375" style="2" bestFit="1" customWidth="1"/>
    <col min="12" max="12" width="9.88671875" style="2" customWidth="1"/>
    <col min="13" max="16" width="9" style="2"/>
    <col min="17" max="17" width="13" style="2" bestFit="1" customWidth="1"/>
    <col min="18" max="16384" width="9" style="2"/>
  </cols>
  <sheetData>
    <row r="1" spans="1:10" ht="33.9" customHeight="1">
      <c r="A1" s="16" t="s">
        <v>0</v>
      </c>
      <c r="B1" s="16"/>
      <c r="C1" s="16"/>
      <c r="D1" s="16"/>
      <c r="E1" s="122" t="s">
        <v>264</v>
      </c>
      <c r="F1" s="1"/>
    </row>
    <row r="3" spans="1:10" ht="14.4">
      <c r="A3" s="10" t="s">
        <v>111</v>
      </c>
    </row>
    <row r="5" spans="1:10">
      <c r="A5" s="17" t="s">
        <v>242</v>
      </c>
      <c r="B5" s="17"/>
      <c r="C5" s="17"/>
      <c r="D5" s="17"/>
      <c r="E5" s="17"/>
    </row>
    <row r="6" spans="1:10" ht="14.4">
      <c r="A6" s="3"/>
      <c r="H6" s="4"/>
      <c r="I6" s="9" t="s">
        <v>1</v>
      </c>
    </row>
    <row r="7" spans="1:10" ht="27" customHeight="1">
      <c r="A7" s="5"/>
      <c r="B7" s="6"/>
      <c r="C7" s="6"/>
      <c r="D7" s="6"/>
      <c r="E7" s="58"/>
      <c r="F7" s="47" t="s">
        <v>243</v>
      </c>
      <c r="G7" s="47"/>
      <c r="H7" s="47" t="s">
        <v>246</v>
      </c>
      <c r="I7" s="68" t="s">
        <v>21</v>
      </c>
    </row>
    <row r="8" spans="1:10" ht="17.100000000000001" customHeight="1">
      <c r="A8" s="18"/>
      <c r="B8" s="19"/>
      <c r="C8" s="19"/>
      <c r="D8" s="19"/>
      <c r="E8" s="59"/>
      <c r="F8" s="50" t="s">
        <v>237</v>
      </c>
      <c r="G8" s="50" t="s">
        <v>2</v>
      </c>
      <c r="H8" s="50" t="s">
        <v>237</v>
      </c>
      <c r="I8" s="51"/>
    </row>
    <row r="9" spans="1:10" ht="18" customHeight="1">
      <c r="A9" s="133" t="s">
        <v>87</v>
      </c>
      <c r="B9" s="133" t="s">
        <v>89</v>
      </c>
      <c r="C9" s="60" t="s">
        <v>3</v>
      </c>
      <c r="D9" s="52"/>
      <c r="E9" s="52"/>
      <c r="F9" s="53">
        <v>907978</v>
      </c>
      <c r="G9" s="54">
        <f>F9/$F$27*100</f>
        <v>35.347584568614707</v>
      </c>
      <c r="H9" s="53">
        <v>835193</v>
      </c>
      <c r="I9" s="54">
        <f t="shared" ref="I9:I45" si="0">(F9/H9-1)*100</f>
        <v>8.7147521590817956</v>
      </c>
      <c r="J9" s="2">
        <v>907977680</v>
      </c>
    </row>
    <row r="10" spans="1:10" ht="18" customHeight="1">
      <c r="A10" s="133"/>
      <c r="B10" s="133"/>
      <c r="C10" s="62"/>
      <c r="D10" s="60" t="s">
        <v>22</v>
      </c>
      <c r="E10" s="52"/>
      <c r="F10" s="53">
        <v>293594</v>
      </c>
      <c r="G10" s="54">
        <f t="shared" ref="G10:G27" si="1">F10/$F$27*100</f>
        <v>11.42961475260179</v>
      </c>
      <c r="H10" s="53">
        <v>290172</v>
      </c>
      <c r="I10" s="54">
        <f t="shared" si="0"/>
        <v>1.1793005527755973</v>
      </c>
    </row>
    <row r="11" spans="1:10" ht="18" customHeight="1">
      <c r="A11" s="133"/>
      <c r="B11" s="133"/>
      <c r="C11" s="62"/>
      <c r="D11" s="62"/>
      <c r="E11" s="46" t="s">
        <v>23</v>
      </c>
      <c r="F11" s="53">
        <v>246402</v>
      </c>
      <c r="G11" s="54">
        <f t="shared" si="1"/>
        <v>9.5924301391397169</v>
      </c>
      <c r="H11" s="53">
        <v>249711</v>
      </c>
      <c r="I11" s="54">
        <f t="shared" si="0"/>
        <v>-1.3251318524214017</v>
      </c>
    </row>
    <row r="12" spans="1:10" ht="18" customHeight="1">
      <c r="A12" s="133"/>
      <c r="B12" s="133"/>
      <c r="C12" s="62"/>
      <c r="D12" s="62"/>
      <c r="E12" s="46" t="s">
        <v>24</v>
      </c>
      <c r="F12" s="53">
        <v>9526</v>
      </c>
      <c r="G12" s="54">
        <f t="shared" si="1"/>
        <v>0.37084719079165324</v>
      </c>
      <c r="H12" s="53">
        <v>11511</v>
      </c>
      <c r="I12" s="54">
        <f t="shared" si="0"/>
        <v>-17.244374945704109</v>
      </c>
    </row>
    <row r="13" spans="1:10" ht="18" customHeight="1">
      <c r="A13" s="133"/>
      <c r="B13" s="133"/>
      <c r="C13" s="62"/>
      <c r="D13" s="61"/>
      <c r="E13" s="46" t="s">
        <v>25</v>
      </c>
      <c r="F13" s="53">
        <v>1102</v>
      </c>
      <c r="G13" s="54">
        <f t="shared" si="1"/>
        <v>4.2900861248415065E-2</v>
      </c>
      <c r="H13" s="53">
        <v>1365</v>
      </c>
      <c r="I13" s="54">
        <f t="shared" si="0"/>
        <v>-19.267399267399266</v>
      </c>
    </row>
    <row r="14" spans="1:10" ht="18" customHeight="1">
      <c r="A14" s="133"/>
      <c r="B14" s="133"/>
      <c r="C14" s="62"/>
      <c r="D14" s="60" t="s">
        <v>26</v>
      </c>
      <c r="E14" s="52"/>
      <c r="F14" s="53">
        <v>160505</v>
      </c>
      <c r="G14" s="54">
        <f t="shared" si="1"/>
        <v>6.2484598318301812</v>
      </c>
      <c r="H14" s="53">
        <v>139186</v>
      </c>
      <c r="I14" s="54">
        <f t="shared" si="0"/>
        <v>15.316914057448304</v>
      </c>
    </row>
    <row r="15" spans="1:10" ht="18" customHeight="1">
      <c r="A15" s="133"/>
      <c r="B15" s="133"/>
      <c r="C15" s="62"/>
      <c r="D15" s="62"/>
      <c r="E15" s="46" t="s">
        <v>27</v>
      </c>
      <c r="F15" s="53">
        <v>9141</v>
      </c>
      <c r="G15" s="54">
        <f t="shared" si="1"/>
        <v>0.35585914035550098</v>
      </c>
      <c r="H15" s="53">
        <v>8465</v>
      </c>
      <c r="I15" s="54">
        <f t="shared" si="0"/>
        <v>7.9858239810986387</v>
      </c>
    </row>
    <row r="16" spans="1:10" ht="18" customHeight="1">
      <c r="A16" s="133"/>
      <c r="B16" s="133"/>
      <c r="C16" s="62"/>
      <c r="D16" s="61"/>
      <c r="E16" s="46" t="s">
        <v>28</v>
      </c>
      <c r="F16" s="53">
        <v>151364</v>
      </c>
      <c r="G16" s="54">
        <f t="shared" si="1"/>
        <v>5.89260069147468</v>
      </c>
      <c r="H16" s="53">
        <v>130721</v>
      </c>
      <c r="I16" s="54">
        <f t="shared" si="0"/>
        <v>15.791647860710988</v>
      </c>
    </row>
    <row r="17" spans="1:17" ht="18" customHeight="1">
      <c r="A17" s="133"/>
      <c r="B17" s="133"/>
      <c r="C17" s="62"/>
      <c r="D17" s="134" t="s">
        <v>29</v>
      </c>
      <c r="E17" s="135"/>
      <c r="F17" s="53">
        <v>308510</v>
      </c>
      <c r="G17" s="54">
        <f t="shared" si="1"/>
        <v>12.010294649499574</v>
      </c>
      <c r="H17" s="53">
        <v>261854</v>
      </c>
      <c r="I17" s="54">
        <f t="shared" si="0"/>
        <v>17.817562458469215</v>
      </c>
    </row>
    <row r="18" spans="1:17" ht="18" customHeight="1">
      <c r="A18" s="133"/>
      <c r="B18" s="133"/>
      <c r="C18" s="62"/>
      <c r="D18" s="134" t="s">
        <v>93</v>
      </c>
      <c r="E18" s="136"/>
      <c r="F18" s="53">
        <v>16882</v>
      </c>
      <c r="G18" s="54">
        <f t="shared" si="1"/>
        <v>0.6572162791249937</v>
      </c>
      <c r="H18" s="53">
        <v>16612</v>
      </c>
      <c r="I18" s="54">
        <f t="shared" si="0"/>
        <v>1.6253310859619452</v>
      </c>
    </row>
    <row r="19" spans="1:17" ht="18" customHeight="1">
      <c r="A19" s="133"/>
      <c r="B19" s="133"/>
      <c r="C19" s="61"/>
      <c r="D19" s="134" t="s">
        <v>94</v>
      </c>
      <c r="E19" s="136"/>
      <c r="F19" s="53"/>
      <c r="G19" s="54">
        <f t="shared" si="1"/>
        <v>0</v>
      </c>
      <c r="H19" s="53">
        <v>0</v>
      </c>
      <c r="I19" s="54" t="e">
        <f t="shared" si="0"/>
        <v>#DIV/0!</v>
      </c>
    </row>
    <row r="20" spans="1:17" ht="18" customHeight="1">
      <c r="A20" s="133"/>
      <c r="B20" s="133"/>
      <c r="C20" s="52" t="s">
        <v>4</v>
      </c>
      <c r="D20" s="52"/>
      <c r="E20" s="52"/>
      <c r="F20" s="53">
        <v>103614</v>
      </c>
      <c r="G20" s="54">
        <f t="shared" si="1"/>
        <v>4.0336931373804701</v>
      </c>
      <c r="H20" s="53">
        <v>92364</v>
      </c>
      <c r="I20" s="54">
        <f t="shared" si="0"/>
        <v>12.180070157204103</v>
      </c>
      <c r="J20" s="2">
        <v>103614442</v>
      </c>
      <c r="K20" s="2">
        <f t="shared" ref="K20:K30" si="2">ROUND(J20,-3)</f>
        <v>103614000</v>
      </c>
    </row>
    <row r="21" spans="1:17" ht="18" customHeight="1">
      <c r="A21" s="133"/>
      <c r="B21" s="133"/>
      <c r="C21" s="52" t="s">
        <v>5</v>
      </c>
      <c r="D21" s="52"/>
      <c r="E21" s="52"/>
      <c r="F21" s="53">
        <v>254399</v>
      </c>
      <c r="G21" s="54">
        <f t="shared" si="1"/>
        <v>9.9037533581992232</v>
      </c>
      <c r="H21" s="53">
        <v>189788</v>
      </c>
      <c r="I21" s="54">
        <f t="shared" si="0"/>
        <v>34.043775159651823</v>
      </c>
      <c r="J21" s="2">
        <v>254399322</v>
      </c>
      <c r="K21" s="2">
        <f t="shared" si="2"/>
        <v>254399000</v>
      </c>
    </row>
    <row r="22" spans="1:17" ht="18" customHeight="1">
      <c r="A22" s="133"/>
      <c r="B22" s="133"/>
      <c r="C22" s="52" t="s">
        <v>30</v>
      </c>
      <c r="D22" s="52"/>
      <c r="E22" s="52"/>
      <c r="F22" s="53">
        <v>33227</v>
      </c>
      <c r="G22" s="54">
        <f t="shared" si="1"/>
        <v>1.2935271476416399</v>
      </c>
      <c r="H22" s="53">
        <v>30499</v>
      </c>
      <c r="I22" s="54">
        <f t="shared" si="0"/>
        <v>8.9445555591986636</v>
      </c>
      <c r="J22" s="2">
        <v>33227303</v>
      </c>
      <c r="K22" s="2">
        <f t="shared" si="2"/>
        <v>33227000</v>
      </c>
    </row>
    <row r="23" spans="1:17" ht="18" customHeight="1">
      <c r="A23" s="133"/>
      <c r="B23" s="133"/>
      <c r="C23" s="52" t="s">
        <v>6</v>
      </c>
      <c r="D23" s="52"/>
      <c r="E23" s="52"/>
      <c r="F23" s="53">
        <v>639945</v>
      </c>
      <c r="G23" s="54">
        <f t="shared" si="1"/>
        <v>24.913059574970035</v>
      </c>
      <c r="H23" s="53">
        <v>426920</v>
      </c>
      <c r="I23" s="54">
        <f t="shared" si="0"/>
        <v>49.898107373746846</v>
      </c>
      <c r="J23" s="2">
        <v>639945080</v>
      </c>
      <c r="K23" s="2">
        <f t="shared" si="2"/>
        <v>639945000</v>
      </c>
    </row>
    <row r="24" spans="1:17" ht="18" customHeight="1">
      <c r="A24" s="133"/>
      <c r="B24" s="133"/>
      <c r="C24" s="52" t="s">
        <v>31</v>
      </c>
      <c r="D24" s="52"/>
      <c r="E24" s="52"/>
      <c r="F24" s="53">
        <v>5559</v>
      </c>
      <c r="G24" s="54">
        <f t="shared" si="1"/>
        <v>0.21641187629758563</v>
      </c>
      <c r="H24" s="53">
        <v>5415</v>
      </c>
      <c r="I24" s="54">
        <f t="shared" si="0"/>
        <v>2.6592797783933531</v>
      </c>
      <c r="J24" s="2">
        <v>5559445</v>
      </c>
      <c r="K24" s="2">
        <f t="shared" si="2"/>
        <v>5559000</v>
      </c>
    </row>
    <row r="25" spans="1:17" ht="18" customHeight="1">
      <c r="A25" s="133"/>
      <c r="B25" s="133"/>
      <c r="C25" s="52" t="s">
        <v>7</v>
      </c>
      <c r="D25" s="52"/>
      <c r="E25" s="52"/>
      <c r="F25" s="53">
        <v>248190</v>
      </c>
      <c r="G25" s="54">
        <f t="shared" si="1"/>
        <v>9.6620369811652758</v>
      </c>
      <c r="H25" s="53">
        <v>206006</v>
      </c>
      <c r="I25" s="54">
        <f t="shared" si="0"/>
        <v>20.477073483296593</v>
      </c>
      <c r="J25" s="2">
        <v>248190100</v>
      </c>
      <c r="K25" s="2">
        <f t="shared" si="2"/>
        <v>248190000</v>
      </c>
    </row>
    <row r="26" spans="1:17" ht="18" customHeight="1">
      <c r="A26" s="133"/>
      <c r="B26" s="133"/>
      <c r="C26" s="52" t="s">
        <v>8</v>
      </c>
      <c r="D26" s="52"/>
      <c r="E26" s="52"/>
      <c r="F26" s="53">
        <v>375800</v>
      </c>
      <c r="G26" s="54">
        <f t="shared" si="1"/>
        <v>14.629894425729928</v>
      </c>
      <c r="H26" s="53">
        <v>449558</v>
      </c>
      <c r="I26" s="54">
        <f t="shared" si="0"/>
        <v>-16.406781772318592</v>
      </c>
      <c r="J26" s="2">
        <v>375799932</v>
      </c>
      <c r="K26" s="2">
        <f t="shared" si="2"/>
        <v>375800000</v>
      </c>
    </row>
    <row r="27" spans="1:17" ht="18" customHeight="1">
      <c r="A27" s="133"/>
      <c r="B27" s="133"/>
      <c r="C27" s="52" t="s">
        <v>9</v>
      </c>
      <c r="D27" s="52"/>
      <c r="E27" s="52"/>
      <c r="F27" s="53">
        <f>SUM(F9,F20:F26)+1</f>
        <v>2568713</v>
      </c>
      <c r="G27" s="54">
        <f t="shared" si="1"/>
        <v>100</v>
      </c>
      <c r="H27" s="53">
        <f>SUM(H9,H20:H26)</f>
        <v>2235743</v>
      </c>
      <c r="I27" s="54">
        <f t="shared" si="0"/>
        <v>14.893035559096024</v>
      </c>
      <c r="J27" s="2">
        <f>SUM(J9:J26)</f>
        <v>2568713304</v>
      </c>
      <c r="K27" s="2">
        <f t="shared" si="2"/>
        <v>2568713000</v>
      </c>
    </row>
    <row r="28" spans="1:17" ht="18" customHeight="1">
      <c r="A28" s="133"/>
      <c r="B28" s="133" t="s">
        <v>88</v>
      </c>
      <c r="C28" s="60" t="s">
        <v>10</v>
      </c>
      <c r="D28" s="52"/>
      <c r="E28" s="52"/>
      <c r="F28" s="53">
        <v>834552</v>
      </c>
      <c r="G28" s="54">
        <f t="shared" ref="G28:G45" si="3">F28/$F$45*100</f>
        <v>33.146066746339365</v>
      </c>
      <c r="H28" s="53">
        <v>787078</v>
      </c>
      <c r="I28" s="54">
        <f t="shared" si="0"/>
        <v>6.0316766572055203</v>
      </c>
      <c r="J28" s="129">
        <v>834552081</v>
      </c>
      <c r="K28" s="2">
        <f t="shared" si="2"/>
        <v>834552000</v>
      </c>
      <c r="L28" s="130"/>
      <c r="M28" s="130"/>
      <c r="N28" s="130"/>
      <c r="O28" s="130"/>
      <c r="P28" s="130"/>
      <c r="Q28" s="130"/>
    </row>
    <row r="29" spans="1:17" ht="18" customHeight="1">
      <c r="A29" s="133"/>
      <c r="B29" s="133"/>
      <c r="C29" s="62"/>
      <c r="D29" s="52" t="s">
        <v>11</v>
      </c>
      <c r="E29" s="52"/>
      <c r="F29" s="53">
        <v>511863</v>
      </c>
      <c r="G29" s="54">
        <f t="shared" si="3"/>
        <v>20.329763948779114</v>
      </c>
      <c r="H29" s="53">
        <v>524380</v>
      </c>
      <c r="I29" s="54">
        <f t="shared" si="0"/>
        <v>-2.3870094206491443</v>
      </c>
      <c r="J29" s="125">
        <v>511863055</v>
      </c>
      <c r="K29" s="2">
        <f t="shared" si="2"/>
        <v>511863000</v>
      </c>
      <c r="L29" s="126"/>
      <c r="M29" s="126"/>
      <c r="N29" s="126"/>
      <c r="O29" s="126"/>
      <c r="P29" s="126"/>
      <c r="Q29" s="126"/>
    </row>
    <row r="30" spans="1:17" ht="18" customHeight="1">
      <c r="A30" s="133"/>
      <c r="B30" s="133"/>
      <c r="C30" s="62"/>
      <c r="D30" s="52" t="s">
        <v>32</v>
      </c>
      <c r="E30" s="52"/>
      <c r="F30" s="53">
        <v>44312</v>
      </c>
      <c r="G30" s="54">
        <f t="shared" si="3"/>
        <v>1.759948462964309</v>
      </c>
      <c r="H30" s="53">
        <v>40794</v>
      </c>
      <c r="I30" s="54">
        <f t="shared" si="0"/>
        <v>8.6238172280237215</v>
      </c>
      <c r="J30" s="125">
        <v>44311891</v>
      </c>
      <c r="K30" s="2">
        <f t="shared" si="2"/>
        <v>44312000</v>
      </c>
      <c r="L30" s="126"/>
      <c r="M30" s="126"/>
      <c r="N30" s="126"/>
      <c r="O30" s="126"/>
      <c r="P30" s="126"/>
      <c r="Q30" s="126"/>
    </row>
    <row r="31" spans="1:17" ht="18" customHeight="1">
      <c r="A31" s="133"/>
      <c r="B31" s="133"/>
      <c r="C31" s="61"/>
      <c r="D31" s="52" t="s">
        <v>12</v>
      </c>
      <c r="E31" s="52"/>
      <c r="F31" s="53">
        <v>278377</v>
      </c>
      <c r="G31" s="54">
        <f t="shared" si="3"/>
        <v>11.056354334595943</v>
      </c>
      <c r="H31" s="53">
        <v>221904</v>
      </c>
      <c r="I31" s="54">
        <f t="shared" si="0"/>
        <v>25.4492933881318</v>
      </c>
      <c r="J31" s="125">
        <v>278377135</v>
      </c>
      <c r="K31" s="2">
        <f t="shared" ref="K31:K45" si="4">ROUND(J31,-3)</f>
        <v>278377000</v>
      </c>
      <c r="L31" s="126"/>
      <c r="M31" s="126"/>
      <c r="N31" s="126"/>
      <c r="O31" s="126"/>
      <c r="P31" s="126"/>
      <c r="Q31" s="126"/>
    </row>
    <row r="32" spans="1:17" ht="18" customHeight="1">
      <c r="A32" s="133"/>
      <c r="B32" s="133"/>
      <c r="C32" s="60" t="s">
        <v>13</v>
      </c>
      <c r="D32" s="52"/>
      <c r="E32" s="52"/>
      <c r="F32" s="53">
        <v>1505466</v>
      </c>
      <c r="G32" s="54">
        <f t="shared" si="3"/>
        <v>59.792890701052229</v>
      </c>
      <c r="H32" s="53">
        <v>1189747</v>
      </c>
      <c r="I32" s="54">
        <f t="shared" si="0"/>
        <v>26.536650228998269</v>
      </c>
      <c r="J32" s="125">
        <v>1505465950</v>
      </c>
      <c r="K32" s="2">
        <f t="shared" si="4"/>
        <v>1505466000</v>
      </c>
      <c r="L32" s="126"/>
      <c r="M32" s="126"/>
      <c r="N32" s="126"/>
      <c r="O32" s="126"/>
      <c r="P32" s="126"/>
      <c r="Q32" s="126"/>
    </row>
    <row r="33" spans="1:17" ht="18" customHeight="1">
      <c r="A33" s="133"/>
      <c r="B33" s="133"/>
      <c r="C33" s="62"/>
      <c r="D33" s="52" t="s">
        <v>14</v>
      </c>
      <c r="E33" s="52"/>
      <c r="F33" s="53">
        <v>106028</v>
      </c>
      <c r="G33" s="54">
        <f t="shared" si="3"/>
        <v>4.2111350341031715</v>
      </c>
      <c r="H33" s="53">
        <v>78343</v>
      </c>
      <c r="I33" s="54">
        <f t="shared" si="0"/>
        <v>35.338192308183245</v>
      </c>
      <c r="J33" s="125">
        <v>106027983</v>
      </c>
      <c r="K33" s="2">
        <f t="shared" si="4"/>
        <v>106028000</v>
      </c>
      <c r="L33" s="126"/>
      <c r="M33" s="126"/>
      <c r="N33" s="126"/>
      <c r="O33" s="126"/>
      <c r="P33" s="126"/>
      <c r="Q33" s="126"/>
    </row>
    <row r="34" spans="1:17" ht="18" customHeight="1">
      <c r="A34" s="133"/>
      <c r="B34" s="133"/>
      <c r="C34" s="62"/>
      <c r="D34" s="52" t="s">
        <v>33</v>
      </c>
      <c r="E34" s="52"/>
      <c r="F34" s="53">
        <v>2505</v>
      </c>
      <c r="G34" s="54">
        <f t="shared" si="3"/>
        <v>9.949158015268085E-2</v>
      </c>
      <c r="H34" s="53">
        <v>2812</v>
      </c>
      <c r="I34" s="54">
        <f t="shared" si="0"/>
        <v>-10.917496443812237</v>
      </c>
      <c r="J34" s="123">
        <v>2504622</v>
      </c>
      <c r="K34" s="2">
        <f t="shared" si="4"/>
        <v>2505000</v>
      </c>
      <c r="L34" s="124"/>
      <c r="M34" s="124"/>
      <c r="N34" s="124"/>
      <c r="O34" s="124"/>
      <c r="P34" s="124"/>
      <c r="Q34" s="124"/>
    </row>
    <row r="35" spans="1:17" ht="18" customHeight="1">
      <c r="A35" s="133"/>
      <c r="B35" s="133"/>
      <c r="C35" s="62"/>
      <c r="D35" s="52" t="s">
        <v>34</v>
      </c>
      <c r="E35" s="52"/>
      <c r="F35" s="53">
        <v>1007910</v>
      </c>
      <c r="G35" s="54">
        <f t="shared" si="3"/>
        <v>40.031360699276867</v>
      </c>
      <c r="H35" s="53">
        <v>727006</v>
      </c>
      <c r="I35" s="54">
        <f t="shared" si="0"/>
        <v>38.638470659114233</v>
      </c>
      <c r="J35" s="123">
        <v>1007909971</v>
      </c>
      <c r="K35" s="2">
        <f t="shared" si="4"/>
        <v>1007910000</v>
      </c>
      <c r="L35" s="124"/>
      <c r="M35" s="124"/>
      <c r="N35" s="124"/>
      <c r="O35" s="124"/>
      <c r="P35" s="124"/>
      <c r="Q35" s="124"/>
    </row>
    <row r="36" spans="1:17" ht="18" customHeight="1">
      <c r="A36" s="133"/>
      <c r="B36" s="133"/>
      <c r="C36" s="62"/>
      <c r="D36" s="52" t="s">
        <v>35</v>
      </c>
      <c r="E36" s="52"/>
      <c r="F36" s="53">
        <v>34169</v>
      </c>
      <c r="G36" s="54">
        <f t="shared" si="3"/>
        <v>1.3570969270406994</v>
      </c>
      <c r="H36" s="53">
        <v>32642</v>
      </c>
      <c r="I36" s="54">
        <f t="shared" si="0"/>
        <v>4.6780221800134747</v>
      </c>
      <c r="J36" s="123">
        <v>34169129</v>
      </c>
      <c r="K36" s="2">
        <f t="shared" si="4"/>
        <v>34169000</v>
      </c>
      <c r="L36" s="124"/>
      <c r="M36" s="124"/>
      <c r="N36" s="124"/>
      <c r="O36" s="124"/>
      <c r="P36" s="124"/>
      <c r="Q36" s="124"/>
    </row>
    <row r="37" spans="1:17" ht="18" customHeight="1">
      <c r="A37" s="133"/>
      <c r="B37" s="133"/>
      <c r="C37" s="62"/>
      <c r="D37" s="52" t="s">
        <v>15</v>
      </c>
      <c r="E37" s="52"/>
      <c r="F37" s="53">
        <v>118604</v>
      </c>
      <c r="G37" s="54">
        <f t="shared" si="3"/>
        <v>4.7106185119475281</v>
      </c>
      <c r="H37" s="53">
        <v>11559</v>
      </c>
      <c r="I37" s="54">
        <f t="shared" si="0"/>
        <v>926.07491997577642</v>
      </c>
      <c r="J37" s="123">
        <v>118604293</v>
      </c>
      <c r="K37" s="2">
        <f t="shared" si="4"/>
        <v>118604000</v>
      </c>
      <c r="L37" s="124"/>
      <c r="M37" s="124"/>
      <c r="N37" s="124"/>
      <c r="O37" s="124"/>
      <c r="P37" s="124"/>
      <c r="Q37" s="124"/>
    </row>
    <row r="38" spans="1:17" ht="18" customHeight="1">
      <c r="A38" s="133"/>
      <c r="B38" s="133"/>
      <c r="C38" s="61"/>
      <c r="D38" s="52" t="s">
        <v>36</v>
      </c>
      <c r="E38" s="52"/>
      <c r="F38" s="53">
        <v>236250</v>
      </c>
      <c r="G38" s="54">
        <f t="shared" si="3"/>
        <v>9.3831879485312779</v>
      </c>
      <c r="H38" s="53">
        <v>337385</v>
      </c>
      <c r="I38" s="54">
        <f t="shared" si="0"/>
        <v>-29.976140018080233</v>
      </c>
      <c r="J38" s="2">
        <v>236249952</v>
      </c>
      <c r="K38" s="2">
        <f t="shared" si="4"/>
        <v>236250000</v>
      </c>
    </row>
    <row r="39" spans="1:17" ht="18" customHeight="1">
      <c r="A39" s="133"/>
      <c r="B39" s="133"/>
      <c r="C39" s="60" t="s">
        <v>16</v>
      </c>
      <c r="D39" s="52"/>
      <c r="E39" s="52"/>
      <c r="F39" s="53">
        <v>177783</v>
      </c>
      <c r="G39" s="54">
        <f t="shared" si="3"/>
        <v>7.0610425526084066</v>
      </c>
      <c r="H39" s="53">
        <v>184941</v>
      </c>
      <c r="I39" s="54">
        <f t="shared" si="0"/>
        <v>-3.8704235404804721</v>
      </c>
      <c r="J39" s="125">
        <v>177782525</v>
      </c>
      <c r="K39" s="2">
        <f t="shared" si="4"/>
        <v>177783000</v>
      </c>
      <c r="L39" s="126"/>
      <c r="M39" s="126"/>
      <c r="N39" s="126"/>
      <c r="O39" s="126"/>
      <c r="P39" s="126"/>
      <c r="Q39" s="126"/>
    </row>
    <row r="40" spans="1:17" ht="18" customHeight="1">
      <c r="A40" s="133"/>
      <c r="B40" s="133"/>
      <c r="C40" s="62"/>
      <c r="D40" s="60" t="s">
        <v>17</v>
      </c>
      <c r="E40" s="52"/>
      <c r="F40" s="53">
        <v>176595</v>
      </c>
      <c r="G40" s="54">
        <f t="shared" si="3"/>
        <v>7.0138585217815077</v>
      </c>
      <c r="H40" s="53">
        <v>180155</v>
      </c>
      <c r="I40" s="54">
        <f t="shared" si="0"/>
        <v>-1.9760761566428919</v>
      </c>
      <c r="J40" s="127">
        <v>176595378</v>
      </c>
      <c r="K40" s="2">
        <f t="shared" si="4"/>
        <v>176595000</v>
      </c>
      <c r="L40" s="128"/>
      <c r="M40" s="128"/>
      <c r="N40" s="128"/>
      <c r="O40" s="128"/>
      <c r="P40" s="128"/>
      <c r="Q40" s="128"/>
    </row>
    <row r="41" spans="1:17" ht="18" customHeight="1">
      <c r="A41" s="133"/>
      <c r="B41" s="133"/>
      <c r="C41" s="62"/>
      <c r="D41" s="62"/>
      <c r="E41" s="56" t="s">
        <v>91</v>
      </c>
      <c r="F41" s="53">
        <v>117310</v>
      </c>
      <c r="G41" s="54">
        <f t="shared" si="3"/>
        <v>4.6592244581680609</v>
      </c>
      <c r="H41" s="53">
        <v>112763</v>
      </c>
      <c r="I41" s="57">
        <f t="shared" si="0"/>
        <v>4.0323510371309768</v>
      </c>
      <c r="J41" s="125">
        <v>103402997</v>
      </c>
      <c r="K41" s="2">
        <f t="shared" si="4"/>
        <v>103403000</v>
      </c>
      <c r="L41" s="126"/>
      <c r="M41" s="126"/>
      <c r="N41" s="126"/>
      <c r="O41" s="126"/>
      <c r="P41" s="126"/>
      <c r="Q41" s="126"/>
    </row>
    <row r="42" spans="1:17" ht="18" customHeight="1">
      <c r="A42" s="133"/>
      <c r="B42" s="133"/>
      <c r="C42" s="62"/>
      <c r="D42" s="61"/>
      <c r="E42" s="46" t="s">
        <v>37</v>
      </c>
      <c r="F42" s="53">
        <v>59285</v>
      </c>
      <c r="G42" s="54">
        <f t="shared" si="3"/>
        <v>2.3546340636134468</v>
      </c>
      <c r="H42" s="53">
        <v>67392</v>
      </c>
      <c r="I42" s="57">
        <f t="shared" si="0"/>
        <v>-12.029617758784427</v>
      </c>
      <c r="J42" s="125">
        <v>59285017</v>
      </c>
      <c r="K42" s="2">
        <f t="shared" si="4"/>
        <v>59285000</v>
      </c>
      <c r="L42" s="126"/>
      <c r="M42" s="126"/>
      <c r="N42" s="126"/>
      <c r="O42" s="126"/>
      <c r="P42" s="126"/>
      <c r="Q42" s="126"/>
    </row>
    <row r="43" spans="1:17" ht="18" customHeight="1">
      <c r="A43" s="133"/>
      <c r="B43" s="133"/>
      <c r="C43" s="62"/>
      <c r="D43" s="52" t="s">
        <v>38</v>
      </c>
      <c r="E43" s="52"/>
      <c r="F43" s="53">
        <v>1187</v>
      </c>
      <c r="G43" s="54">
        <f t="shared" si="3"/>
        <v>4.7144313629234401E-2</v>
      </c>
      <c r="H43" s="53">
        <v>4786</v>
      </c>
      <c r="I43" s="57">
        <f t="shared" si="0"/>
        <v>-75.198495612202251</v>
      </c>
      <c r="J43" s="125">
        <v>1187147</v>
      </c>
      <c r="K43" s="2">
        <f t="shared" si="4"/>
        <v>1187000</v>
      </c>
      <c r="L43" s="126"/>
      <c r="M43" s="126"/>
      <c r="N43" s="126"/>
      <c r="O43" s="126"/>
      <c r="P43" s="126"/>
      <c r="Q43" s="126"/>
    </row>
    <row r="44" spans="1:17" ht="18" customHeight="1">
      <c r="A44" s="133"/>
      <c r="B44" s="133"/>
      <c r="C44" s="61"/>
      <c r="D44" s="52" t="s">
        <v>39</v>
      </c>
      <c r="E44" s="52"/>
      <c r="F44" s="53"/>
      <c r="G44" s="54">
        <f t="shared" si="3"/>
        <v>0</v>
      </c>
      <c r="H44" s="53">
        <v>0</v>
      </c>
      <c r="I44" s="54" t="e">
        <f t="shared" si="0"/>
        <v>#DIV/0!</v>
      </c>
      <c r="K44" s="2">
        <f t="shared" si="4"/>
        <v>0</v>
      </c>
    </row>
    <row r="45" spans="1:17" ht="18" customHeight="1">
      <c r="A45" s="133"/>
      <c r="B45" s="133"/>
      <c r="C45" s="46" t="s">
        <v>18</v>
      </c>
      <c r="D45" s="46"/>
      <c r="E45" s="46"/>
      <c r="F45" s="53">
        <f>SUM(F28,F32,F39)</f>
        <v>2517801</v>
      </c>
      <c r="G45" s="54">
        <f t="shared" si="3"/>
        <v>100</v>
      </c>
      <c r="H45" s="53">
        <f>SUM(H28,H32,H39)</f>
        <v>2161766</v>
      </c>
      <c r="I45" s="54">
        <f t="shared" si="0"/>
        <v>16.469636399129239</v>
      </c>
      <c r="K45" s="2">
        <f t="shared" si="4"/>
        <v>0</v>
      </c>
    </row>
    <row r="46" spans="1:17">
      <c r="A46" s="22" t="s">
        <v>19</v>
      </c>
    </row>
    <row r="47" spans="1:17">
      <c r="A47" s="23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28" sqref="I28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2" t="s">
        <v>0</v>
      </c>
      <c r="B1" s="32"/>
      <c r="C1" s="21" t="s">
        <v>269</v>
      </c>
      <c r="D1" s="33"/>
      <c r="E1" s="33"/>
    </row>
    <row r="4" spans="1:9">
      <c r="A4" s="34" t="s">
        <v>112</v>
      </c>
    </row>
    <row r="5" spans="1:9">
      <c r="I5" s="9" t="s">
        <v>113</v>
      </c>
    </row>
    <row r="6" spans="1:9" s="36" customFormat="1" ht="29.25" customHeight="1">
      <c r="A6" s="49" t="s">
        <v>114</v>
      </c>
      <c r="B6" s="47"/>
      <c r="C6" s="47"/>
      <c r="D6" s="47"/>
      <c r="E6" s="35" t="s">
        <v>232</v>
      </c>
      <c r="F6" s="35" t="s">
        <v>233</v>
      </c>
      <c r="G6" s="35" t="s">
        <v>234</v>
      </c>
      <c r="H6" s="35" t="s">
        <v>235</v>
      </c>
      <c r="I6" s="35" t="s">
        <v>248</v>
      </c>
    </row>
    <row r="7" spans="1:9" ht="27" customHeight="1">
      <c r="A7" s="133" t="s">
        <v>115</v>
      </c>
      <c r="B7" s="60" t="s">
        <v>116</v>
      </c>
      <c r="C7" s="52"/>
      <c r="D7" s="65" t="s">
        <v>117</v>
      </c>
      <c r="E7" s="35">
        <v>1698939</v>
      </c>
      <c r="F7" s="35">
        <v>1721995</v>
      </c>
      <c r="G7" s="35">
        <v>1709086</v>
      </c>
      <c r="H7" s="35">
        <v>2235742</v>
      </c>
      <c r="I7" s="35">
        <v>2568713</v>
      </c>
    </row>
    <row r="8" spans="1:9" ht="27" customHeight="1">
      <c r="A8" s="133"/>
      <c r="B8" s="78"/>
      <c r="C8" s="52" t="s">
        <v>118</v>
      </c>
      <c r="D8" s="65" t="s">
        <v>41</v>
      </c>
      <c r="E8" s="69">
        <v>1082328</v>
      </c>
      <c r="F8" s="69">
        <v>1095268</v>
      </c>
      <c r="G8" s="69">
        <v>1110347</v>
      </c>
      <c r="H8" s="70">
        <v>1121851</v>
      </c>
      <c r="I8" s="70">
        <v>1270302</v>
      </c>
    </row>
    <row r="9" spans="1:9" ht="27" customHeight="1">
      <c r="A9" s="133"/>
      <c r="B9" s="52" t="s">
        <v>119</v>
      </c>
      <c r="C9" s="52"/>
      <c r="D9" s="65"/>
      <c r="E9" s="69">
        <v>1673097</v>
      </c>
      <c r="F9" s="69">
        <v>1698568</v>
      </c>
      <c r="G9" s="69">
        <v>1655111</v>
      </c>
      <c r="H9" s="71">
        <v>2161766</v>
      </c>
      <c r="I9" s="71">
        <v>2517801</v>
      </c>
    </row>
    <row r="10" spans="1:9" ht="27" customHeight="1">
      <c r="A10" s="133"/>
      <c r="B10" s="52" t="s">
        <v>120</v>
      </c>
      <c r="C10" s="52"/>
      <c r="D10" s="65"/>
      <c r="E10" s="69">
        <v>25842</v>
      </c>
      <c r="F10" s="69">
        <v>23428</v>
      </c>
      <c r="G10" s="69">
        <v>53975</v>
      </c>
      <c r="H10" s="71">
        <v>73976</v>
      </c>
      <c r="I10" s="71">
        <v>50913</v>
      </c>
    </row>
    <row r="11" spans="1:9" ht="27" customHeight="1">
      <c r="A11" s="133"/>
      <c r="B11" s="52" t="s">
        <v>121</v>
      </c>
      <c r="C11" s="52"/>
      <c r="D11" s="65"/>
      <c r="E11" s="69">
        <v>10016</v>
      </c>
      <c r="F11" s="69">
        <v>13597</v>
      </c>
      <c r="G11" s="69">
        <v>37088</v>
      </c>
      <c r="H11" s="71">
        <v>18093</v>
      </c>
      <c r="I11" s="71">
        <v>12724</v>
      </c>
    </row>
    <row r="12" spans="1:9" ht="27" customHeight="1">
      <c r="A12" s="133"/>
      <c r="B12" s="52" t="s">
        <v>122</v>
      </c>
      <c r="C12" s="52"/>
      <c r="D12" s="65"/>
      <c r="E12" s="69">
        <v>15826</v>
      </c>
      <c r="F12" s="69">
        <v>9831</v>
      </c>
      <c r="G12" s="69">
        <v>16887</v>
      </c>
      <c r="H12" s="71">
        <v>55884</v>
      </c>
      <c r="I12" s="71">
        <v>38189</v>
      </c>
    </row>
    <row r="13" spans="1:9" ht="27" customHeight="1">
      <c r="A13" s="133"/>
      <c r="B13" s="52" t="s">
        <v>123</v>
      </c>
      <c r="C13" s="52"/>
      <c r="D13" s="65"/>
      <c r="E13" s="69">
        <v>1227</v>
      </c>
      <c r="F13" s="69">
        <v>-5995</v>
      </c>
      <c r="G13" s="69">
        <v>7056</v>
      </c>
      <c r="H13" s="71">
        <v>38996</v>
      </c>
      <c r="I13" s="71">
        <v>-17694</v>
      </c>
    </row>
    <row r="14" spans="1:9" ht="27" customHeight="1">
      <c r="A14" s="133"/>
      <c r="B14" s="52" t="s">
        <v>124</v>
      </c>
      <c r="C14" s="52"/>
      <c r="D14" s="65"/>
      <c r="E14" s="69">
        <v>96</v>
      </c>
      <c r="F14" s="69">
        <v>409</v>
      </c>
      <c r="G14" s="69">
        <v>54</v>
      </c>
      <c r="H14" s="71">
        <v>16</v>
      </c>
      <c r="I14" s="71">
        <v>48414</v>
      </c>
    </row>
    <row r="15" spans="1:9" ht="27" customHeight="1">
      <c r="A15" s="133"/>
      <c r="B15" s="52" t="s">
        <v>125</v>
      </c>
      <c r="C15" s="52"/>
      <c r="D15" s="65"/>
      <c r="E15" s="69">
        <v>1332</v>
      </c>
      <c r="F15" s="69">
        <v>-5978</v>
      </c>
      <c r="G15" s="69">
        <v>11117</v>
      </c>
      <c r="H15" s="71">
        <v>42516</v>
      </c>
      <c r="I15" s="71">
        <v>67921</v>
      </c>
    </row>
    <row r="16" spans="1:9" ht="27" customHeight="1">
      <c r="A16" s="133"/>
      <c r="B16" s="52" t="s">
        <v>126</v>
      </c>
      <c r="C16" s="52"/>
      <c r="D16" s="65" t="s">
        <v>42</v>
      </c>
      <c r="E16" s="69">
        <v>212637</v>
      </c>
      <c r="F16" s="69">
        <v>261470</v>
      </c>
      <c r="G16" s="69">
        <v>248616</v>
      </c>
      <c r="H16" s="71">
        <v>244060</v>
      </c>
      <c r="I16" s="71">
        <v>352002</v>
      </c>
    </row>
    <row r="17" spans="1:9" ht="27" customHeight="1">
      <c r="A17" s="133"/>
      <c r="B17" s="52" t="s">
        <v>127</v>
      </c>
      <c r="C17" s="52"/>
      <c r="D17" s="65" t="s">
        <v>43</v>
      </c>
      <c r="E17" s="69">
        <v>124074</v>
      </c>
      <c r="F17" s="69">
        <v>138369</v>
      </c>
      <c r="G17" s="69">
        <v>132709</v>
      </c>
      <c r="H17" s="71">
        <v>182888</v>
      </c>
      <c r="I17" s="71">
        <v>172784</v>
      </c>
    </row>
    <row r="18" spans="1:9" ht="27" customHeight="1">
      <c r="A18" s="133"/>
      <c r="B18" s="52" t="s">
        <v>128</v>
      </c>
      <c r="C18" s="52"/>
      <c r="D18" s="65" t="s">
        <v>44</v>
      </c>
      <c r="E18" s="69">
        <v>3089149</v>
      </c>
      <c r="F18" s="69">
        <v>3082918</v>
      </c>
      <c r="G18" s="69">
        <v>3078437</v>
      </c>
      <c r="H18" s="71">
        <v>3086779</v>
      </c>
      <c r="I18" s="71">
        <v>3078004</v>
      </c>
    </row>
    <row r="19" spans="1:9" ht="27" customHeight="1">
      <c r="A19" s="133"/>
      <c r="B19" s="52" t="s">
        <v>129</v>
      </c>
      <c r="C19" s="52"/>
      <c r="D19" s="65" t="s">
        <v>130</v>
      </c>
      <c r="E19" s="69">
        <f>E17+E18-E16</f>
        <v>3000586</v>
      </c>
      <c r="F19" s="69">
        <f>F17+F18-F16</f>
        <v>2959817</v>
      </c>
      <c r="G19" s="69">
        <f>G17+G18-G16</f>
        <v>2962530</v>
      </c>
      <c r="H19" s="69">
        <f>H17+H18-H16</f>
        <v>3025607</v>
      </c>
      <c r="I19" s="69">
        <f>I17+I18-I16</f>
        <v>2898786</v>
      </c>
    </row>
    <row r="20" spans="1:9" ht="27" customHeight="1">
      <c r="A20" s="133"/>
      <c r="B20" s="52" t="s">
        <v>131</v>
      </c>
      <c r="C20" s="52"/>
      <c r="D20" s="65" t="s">
        <v>132</v>
      </c>
      <c r="E20" s="72">
        <f>E18/E8</f>
        <v>2.8541708243711703</v>
      </c>
      <c r="F20" s="72">
        <f>F18/F8</f>
        <v>2.8147613186909504</v>
      </c>
      <c r="G20" s="72">
        <f>G18/G8</f>
        <v>2.7724999482143868</v>
      </c>
      <c r="H20" s="72">
        <f>H18/H8</f>
        <v>2.7515053246821548</v>
      </c>
      <c r="I20" s="72">
        <f>I18/I8</f>
        <v>2.4230490072439466</v>
      </c>
    </row>
    <row r="21" spans="1:9" ht="27" customHeight="1">
      <c r="A21" s="133"/>
      <c r="B21" s="52" t="s">
        <v>133</v>
      </c>
      <c r="C21" s="52"/>
      <c r="D21" s="65" t="s">
        <v>134</v>
      </c>
      <c r="E21" s="72">
        <f>E19/E8</f>
        <v>2.7723444279368175</v>
      </c>
      <c r="F21" s="72">
        <f>F19/F8</f>
        <v>2.7023678223046779</v>
      </c>
      <c r="G21" s="72">
        <f>G19/G8</f>
        <v>2.668111860526484</v>
      </c>
      <c r="H21" s="72">
        <f>H19/H8</f>
        <v>2.6969775843672643</v>
      </c>
      <c r="I21" s="72">
        <f>I19/I8</f>
        <v>2.2819660206785475</v>
      </c>
    </row>
    <row r="22" spans="1:9" ht="27" customHeight="1">
      <c r="A22" s="133"/>
      <c r="B22" s="52" t="s">
        <v>135</v>
      </c>
      <c r="C22" s="52"/>
      <c r="D22" s="65" t="s">
        <v>136</v>
      </c>
      <c r="E22" s="69">
        <f>E18/E24*1000000</f>
        <v>496434.96854885027</v>
      </c>
      <c r="F22" s="69">
        <f>F18/F24*1000000</f>
        <v>495433.62925151375</v>
      </c>
      <c r="G22" s="69">
        <f>G18/G24*1000000</f>
        <v>494713.51989645598</v>
      </c>
      <c r="H22" s="69">
        <f>H18/H24*1000000</f>
        <v>491174.92616732011</v>
      </c>
      <c r="I22" s="69">
        <f>I18/I24*1000000</f>
        <v>489778.62925810891</v>
      </c>
    </row>
    <row r="23" spans="1:9" ht="27" customHeight="1">
      <c r="A23" s="133"/>
      <c r="B23" s="52" t="s">
        <v>137</v>
      </c>
      <c r="C23" s="52"/>
      <c r="D23" s="65" t="s">
        <v>138</v>
      </c>
      <c r="E23" s="69">
        <f>E19/E24*1000000</f>
        <v>482202.64433283103</v>
      </c>
      <c r="F23" s="69">
        <f>F19/F24*1000000</f>
        <v>475650.95089468086</v>
      </c>
      <c r="G23" s="69">
        <f>G19/G24*1000000</f>
        <v>476086.93765662494</v>
      </c>
      <c r="H23" s="69">
        <f>H19/H24*1000000</f>
        <v>481441.10570802994</v>
      </c>
      <c r="I23" s="69">
        <f>I19/I24*1000000</f>
        <v>461261.07490198076</v>
      </c>
    </row>
    <row r="24" spans="1:9" ht="27" customHeight="1">
      <c r="A24" s="133"/>
      <c r="B24" s="73" t="s">
        <v>139</v>
      </c>
      <c r="C24" s="74"/>
      <c r="D24" s="65" t="s">
        <v>140</v>
      </c>
      <c r="E24" s="69">
        <v>6222666</v>
      </c>
      <c r="F24" s="69">
        <v>6222666</v>
      </c>
      <c r="G24" s="69">
        <v>6222666</v>
      </c>
      <c r="H24" s="71">
        <v>6284480</v>
      </c>
      <c r="I24" s="71">
        <f>H24</f>
        <v>6284480</v>
      </c>
    </row>
    <row r="25" spans="1:9" ht="27" customHeight="1">
      <c r="A25" s="133"/>
      <c r="B25" s="46" t="s">
        <v>141</v>
      </c>
      <c r="C25" s="46"/>
      <c r="D25" s="46"/>
      <c r="E25" s="69">
        <v>1046376</v>
      </c>
      <c r="F25" s="69">
        <v>1053814</v>
      </c>
      <c r="G25" s="69">
        <v>1063461</v>
      </c>
      <c r="H25" s="53">
        <v>1080552</v>
      </c>
      <c r="I25" s="53">
        <v>1144728</v>
      </c>
    </row>
    <row r="26" spans="1:9" ht="27" customHeight="1">
      <c r="A26" s="133"/>
      <c r="B26" s="46" t="s">
        <v>142</v>
      </c>
      <c r="C26" s="46"/>
      <c r="D26" s="46"/>
      <c r="E26" s="75">
        <v>0.77900000000000003</v>
      </c>
      <c r="F26" s="75">
        <v>0.77700000000000002</v>
      </c>
      <c r="G26" s="75">
        <v>0.77869999999999995</v>
      </c>
      <c r="H26" s="76">
        <v>0.77844999999999998</v>
      </c>
      <c r="I26" s="76">
        <v>0.751</v>
      </c>
    </row>
    <row r="27" spans="1:9" ht="27" customHeight="1">
      <c r="A27" s="133"/>
      <c r="B27" s="46" t="s">
        <v>143</v>
      </c>
      <c r="C27" s="46"/>
      <c r="D27" s="46"/>
      <c r="E27" s="57">
        <v>1.5</v>
      </c>
      <c r="F27" s="57">
        <v>0.9</v>
      </c>
      <c r="G27" s="57">
        <v>1.6</v>
      </c>
      <c r="H27" s="54">
        <v>5.2</v>
      </c>
      <c r="I27" s="54">
        <v>3.3</v>
      </c>
    </row>
    <row r="28" spans="1:9" ht="27" customHeight="1">
      <c r="A28" s="133"/>
      <c r="B28" s="46" t="s">
        <v>144</v>
      </c>
      <c r="C28" s="46"/>
      <c r="D28" s="46"/>
      <c r="E28" s="57">
        <v>96.3</v>
      </c>
      <c r="F28" s="57">
        <v>95.8</v>
      </c>
      <c r="G28" s="57">
        <v>97</v>
      </c>
      <c r="H28" s="54">
        <v>98.2</v>
      </c>
      <c r="I28" s="54">
        <v>84.8</v>
      </c>
    </row>
    <row r="29" spans="1:9" ht="27" customHeight="1">
      <c r="A29" s="133"/>
      <c r="B29" s="46" t="s">
        <v>145</v>
      </c>
      <c r="C29" s="46"/>
      <c r="D29" s="46"/>
      <c r="E29" s="57">
        <v>63.8</v>
      </c>
      <c r="F29" s="57">
        <v>64.8</v>
      </c>
      <c r="G29" s="57">
        <v>63.3</v>
      </c>
      <c r="H29" s="54">
        <v>58.8</v>
      </c>
      <c r="I29" s="54">
        <v>51.3</v>
      </c>
    </row>
    <row r="30" spans="1:9" ht="27" customHeight="1">
      <c r="A30" s="133"/>
      <c r="B30" s="133" t="s">
        <v>146</v>
      </c>
      <c r="C30" s="46" t="s">
        <v>147</v>
      </c>
      <c r="D30" s="46"/>
      <c r="E30" s="57">
        <v>0</v>
      </c>
      <c r="F30" s="57">
        <v>0</v>
      </c>
      <c r="G30" s="57">
        <v>0</v>
      </c>
      <c r="H30" s="54">
        <v>0</v>
      </c>
      <c r="I30" s="54">
        <v>0</v>
      </c>
    </row>
    <row r="31" spans="1:9" ht="27" customHeight="1">
      <c r="A31" s="133"/>
      <c r="B31" s="133"/>
      <c r="C31" s="46" t="s">
        <v>148</v>
      </c>
      <c r="D31" s="46"/>
      <c r="E31" s="57">
        <v>0</v>
      </c>
      <c r="F31" s="57">
        <v>0</v>
      </c>
      <c r="G31" s="57">
        <v>0</v>
      </c>
      <c r="H31" s="54">
        <v>0</v>
      </c>
      <c r="I31" s="54">
        <v>0</v>
      </c>
    </row>
    <row r="32" spans="1:9" ht="27" customHeight="1">
      <c r="A32" s="133"/>
      <c r="B32" s="133"/>
      <c r="C32" s="46" t="s">
        <v>149</v>
      </c>
      <c r="D32" s="46"/>
      <c r="E32" s="57">
        <v>9.8000000000000007</v>
      </c>
      <c r="F32" s="57">
        <v>9.3000000000000007</v>
      </c>
      <c r="G32" s="57">
        <v>8.9</v>
      </c>
      <c r="H32" s="54">
        <v>8.6</v>
      </c>
      <c r="I32" s="54">
        <v>8.1</v>
      </c>
    </row>
    <row r="33" spans="1:9" ht="27" customHeight="1">
      <c r="A33" s="133"/>
      <c r="B33" s="133"/>
      <c r="C33" s="46" t="s">
        <v>150</v>
      </c>
      <c r="D33" s="46"/>
      <c r="E33" s="57">
        <v>151.30000000000001</v>
      </c>
      <c r="F33" s="57">
        <v>142.1</v>
      </c>
      <c r="G33" s="57">
        <v>140.1</v>
      </c>
      <c r="H33" s="77">
        <v>135.6</v>
      </c>
      <c r="I33" s="77">
        <v>114.5</v>
      </c>
    </row>
    <row r="34" spans="1:9" ht="27" customHeight="1">
      <c r="A34" s="2" t="s">
        <v>231</v>
      </c>
      <c r="E34" s="37"/>
      <c r="F34" s="37"/>
      <c r="G34" s="37"/>
      <c r="H34" s="37"/>
      <c r="I34" s="38"/>
    </row>
    <row r="35" spans="1:9" ht="27" customHeight="1">
      <c r="A35" s="8" t="s">
        <v>110</v>
      </c>
    </row>
    <row r="36" spans="1:9">
      <c r="A36" s="39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1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121" t="s">
        <v>264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" customHeight="1">
      <c r="A6" s="164" t="s">
        <v>48</v>
      </c>
      <c r="B6" s="165"/>
      <c r="C6" s="165"/>
      <c r="D6" s="165"/>
      <c r="E6" s="165"/>
      <c r="F6" s="153" t="s">
        <v>249</v>
      </c>
      <c r="G6" s="154"/>
      <c r="H6" s="166" t="s">
        <v>254</v>
      </c>
      <c r="I6" s="167"/>
      <c r="J6" s="153" t="s">
        <v>252</v>
      </c>
      <c r="K6" s="154"/>
      <c r="L6" s="153" t="s">
        <v>253</v>
      </c>
      <c r="M6" s="154"/>
      <c r="N6" s="155" t="s">
        <v>255</v>
      </c>
      <c r="O6" s="156"/>
    </row>
    <row r="7" spans="1:25" ht="15.9" customHeight="1">
      <c r="A7" s="165"/>
      <c r="B7" s="165"/>
      <c r="C7" s="165"/>
      <c r="D7" s="165"/>
      <c r="E7" s="165"/>
      <c r="F7" s="50" t="s">
        <v>259</v>
      </c>
      <c r="G7" s="50" t="s">
        <v>260</v>
      </c>
      <c r="H7" s="50" t="s">
        <v>243</v>
      </c>
      <c r="I7" s="79" t="s">
        <v>246</v>
      </c>
      <c r="J7" s="50" t="s">
        <v>259</v>
      </c>
      <c r="K7" s="50" t="s">
        <v>261</v>
      </c>
      <c r="L7" s="50" t="s">
        <v>259</v>
      </c>
      <c r="M7" s="50" t="s">
        <v>261</v>
      </c>
      <c r="N7" s="50" t="s">
        <v>243</v>
      </c>
      <c r="O7" s="79" t="s">
        <v>246</v>
      </c>
    </row>
    <row r="8" spans="1:25" ht="15.9" customHeight="1">
      <c r="A8" s="157" t="s">
        <v>82</v>
      </c>
      <c r="B8" s="60" t="s">
        <v>49</v>
      </c>
      <c r="C8" s="52"/>
      <c r="D8" s="52"/>
      <c r="E8" s="65" t="s">
        <v>40</v>
      </c>
      <c r="F8" s="83">
        <v>76137</v>
      </c>
      <c r="G8" s="95">
        <v>75725</v>
      </c>
      <c r="H8" s="53">
        <v>53591</v>
      </c>
      <c r="I8" s="53">
        <v>48630</v>
      </c>
      <c r="J8" s="95">
        <v>12731</v>
      </c>
      <c r="K8" s="95">
        <v>12718</v>
      </c>
      <c r="L8" s="95">
        <v>12392.2</v>
      </c>
      <c r="M8" s="95">
        <v>20250</v>
      </c>
      <c r="N8" s="53">
        <v>31230.5</v>
      </c>
      <c r="O8" s="53">
        <v>30201.1</v>
      </c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.9" customHeight="1">
      <c r="A9" s="157"/>
      <c r="B9" s="62"/>
      <c r="C9" s="52" t="s">
        <v>50</v>
      </c>
      <c r="D9" s="52"/>
      <c r="E9" s="65" t="s">
        <v>41</v>
      </c>
      <c r="F9" s="83">
        <v>75739</v>
      </c>
      <c r="G9" s="95">
        <v>75716</v>
      </c>
      <c r="H9" s="53">
        <v>53492</v>
      </c>
      <c r="I9" s="53">
        <v>48211</v>
      </c>
      <c r="J9" s="95">
        <v>12723</v>
      </c>
      <c r="K9" s="95">
        <v>12710</v>
      </c>
      <c r="L9" s="95">
        <v>12326.7</v>
      </c>
      <c r="M9" s="95">
        <v>20236</v>
      </c>
      <c r="N9" s="53">
        <v>31165.5</v>
      </c>
      <c r="O9" s="53">
        <v>30087.4</v>
      </c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5.9" customHeight="1">
      <c r="A10" s="157"/>
      <c r="B10" s="61"/>
      <c r="C10" s="52" t="s">
        <v>51</v>
      </c>
      <c r="D10" s="52"/>
      <c r="E10" s="65" t="s">
        <v>42</v>
      </c>
      <c r="F10" s="83">
        <v>398</v>
      </c>
      <c r="G10" s="95">
        <v>9</v>
      </c>
      <c r="H10" s="53">
        <v>98</v>
      </c>
      <c r="I10" s="53">
        <v>420</v>
      </c>
      <c r="J10" s="96">
        <v>8</v>
      </c>
      <c r="K10" s="96">
        <v>7</v>
      </c>
      <c r="L10" s="95">
        <v>65.5</v>
      </c>
      <c r="M10" s="95">
        <v>14</v>
      </c>
      <c r="N10" s="53">
        <v>65</v>
      </c>
      <c r="O10" s="53">
        <v>113.7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5.9" customHeight="1">
      <c r="A11" s="157"/>
      <c r="B11" s="60" t="s">
        <v>52</v>
      </c>
      <c r="C11" s="52"/>
      <c r="D11" s="52"/>
      <c r="E11" s="65" t="s">
        <v>43</v>
      </c>
      <c r="F11" s="83">
        <v>67618</v>
      </c>
      <c r="G11" s="95">
        <v>67649</v>
      </c>
      <c r="H11" s="53">
        <v>54194</v>
      </c>
      <c r="I11" s="53">
        <v>50785</v>
      </c>
      <c r="J11" s="95">
        <v>11273</v>
      </c>
      <c r="K11" s="95">
        <v>11287</v>
      </c>
      <c r="L11" s="95">
        <v>9616.6</v>
      </c>
      <c r="M11" s="95">
        <v>16900</v>
      </c>
      <c r="N11" s="53">
        <v>31030.1</v>
      </c>
      <c r="O11" s="53">
        <v>29881.3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5.9" customHeight="1">
      <c r="A12" s="157"/>
      <c r="B12" s="62"/>
      <c r="C12" s="52" t="s">
        <v>53</v>
      </c>
      <c r="D12" s="52"/>
      <c r="E12" s="65" t="s">
        <v>44</v>
      </c>
      <c r="F12" s="83">
        <v>67563</v>
      </c>
      <c r="G12" s="95">
        <v>67629</v>
      </c>
      <c r="H12" s="53">
        <v>54128</v>
      </c>
      <c r="I12" s="53">
        <v>50451</v>
      </c>
      <c r="J12" s="95">
        <v>11254</v>
      </c>
      <c r="K12" s="95">
        <v>11287</v>
      </c>
      <c r="L12" s="95">
        <v>9613.4</v>
      </c>
      <c r="M12" s="95">
        <v>16763</v>
      </c>
      <c r="N12" s="53">
        <v>31029.4</v>
      </c>
      <c r="O12" s="53">
        <v>29702.400000000001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5.9" customHeight="1">
      <c r="A13" s="157"/>
      <c r="B13" s="61"/>
      <c r="C13" s="52" t="s">
        <v>54</v>
      </c>
      <c r="D13" s="52"/>
      <c r="E13" s="65" t="s">
        <v>45</v>
      </c>
      <c r="F13" s="83">
        <v>55</v>
      </c>
      <c r="G13" s="95">
        <v>20</v>
      </c>
      <c r="H13" s="66">
        <v>66</v>
      </c>
      <c r="I13" s="66">
        <v>334</v>
      </c>
      <c r="J13" s="96">
        <v>18</v>
      </c>
      <c r="K13" s="96">
        <v>0</v>
      </c>
      <c r="L13" s="95">
        <v>3.2</v>
      </c>
      <c r="M13" s="95">
        <v>137</v>
      </c>
      <c r="N13" s="53">
        <v>0.6</v>
      </c>
      <c r="O13" s="53">
        <v>178.9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5.9" customHeight="1">
      <c r="A14" s="157"/>
      <c r="B14" s="52" t="s">
        <v>55</v>
      </c>
      <c r="C14" s="52"/>
      <c r="D14" s="52"/>
      <c r="E14" s="65" t="s">
        <v>152</v>
      </c>
      <c r="F14" s="83">
        <f t="shared" ref="F14:G15" si="0">F9-F12</f>
        <v>8176</v>
      </c>
      <c r="G14" s="95">
        <f t="shared" si="0"/>
        <v>8087</v>
      </c>
      <c r="H14" s="53">
        <f>H9-H12</f>
        <v>-636</v>
      </c>
      <c r="I14" s="53">
        <f t="shared" ref="H14:I15" si="1">I9-I12</f>
        <v>-2240</v>
      </c>
      <c r="J14" s="95">
        <f t="shared" ref="J14:O15" si="2">J9-J12</f>
        <v>1469</v>
      </c>
      <c r="K14" s="95">
        <f t="shared" si="2"/>
        <v>1423</v>
      </c>
      <c r="L14" s="95">
        <f t="shared" si="2"/>
        <v>2713.3000000000011</v>
      </c>
      <c r="M14" s="95">
        <f t="shared" si="2"/>
        <v>3473</v>
      </c>
      <c r="N14" s="53">
        <f t="shared" si="2"/>
        <v>136.09999999999854</v>
      </c>
      <c r="O14" s="53">
        <f t="shared" si="2"/>
        <v>385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5.9" customHeight="1">
      <c r="A15" s="157"/>
      <c r="B15" s="52" t="s">
        <v>56</v>
      </c>
      <c r="C15" s="52"/>
      <c r="D15" s="52"/>
      <c r="E15" s="65" t="s">
        <v>153</v>
      </c>
      <c r="F15" s="83">
        <f t="shared" si="0"/>
        <v>343</v>
      </c>
      <c r="G15" s="95">
        <f t="shared" si="0"/>
        <v>-11</v>
      </c>
      <c r="H15" s="53">
        <f t="shared" si="1"/>
        <v>32</v>
      </c>
      <c r="I15" s="53">
        <f t="shared" si="1"/>
        <v>86</v>
      </c>
      <c r="J15" s="95">
        <f t="shared" si="2"/>
        <v>-10</v>
      </c>
      <c r="K15" s="95">
        <f t="shared" si="2"/>
        <v>7</v>
      </c>
      <c r="L15" s="95">
        <f t="shared" si="2"/>
        <v>62.3</v>
      </c>
      <c r="M15" s="95">
        <f t="shared" si="2"/>
        <v>-123</v>
      </c>
      <c r="N15" s="53">
        <f t="shared" si="2"/>
        <v>64.400000000000006</v>
      </c>
      <c r="O15" s="53">
        <f t="shared" si="2"/>
        <v>-65.2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5.9" customHeight="1">
      <c r="A16" s="157"/>
      <c r="B16" s="52" t="s">
        <v>57</v>
      </c>
      <c r="C16" s="52"/>
      <c r="D16" s="52"/>
      <c r="E16" s="65" t="s">
        <v>154</v>
      </c>
      <c r="F16" s="83">
        <f t="shared" ref="F16:I16" si="3">F8-F11</f>
        <v>8519</v>
      </c>
      <c r="G16" s="95">
        <f t="shared" si="3"/>
        <v>8076</v>
      </c>
      <c r="H16" s="53">
        <f t="shared" si="3"/>
        <v>-603</v>
      </c>
      <c r="I16" s="53">
        <f t="shared" si="3"/>
        <v>-2155</v>
      </c>
      <c r="J16" s="95">
        <f t="shared" ref="J16:O16" si="4">J8-J11</f>
        <v>1458</v>
      </c>
      <c r="K16" s="95">
        <f t="shared" si="4"/>
        <v>1431</v>
      </c>
      <c r="L16" s="95">
        <f t="shared" si="4"/>
        <v>2775.6000000000004</v>
      </c>
      <c r="M16" s="95">
        <f t="shared" si="4"/>
        <v>3350</v>
      </c>
      <c r="N16" s="53">
        <f t="shared" si="4"/>
        <v>200.40000000000146</v>
      </c>
      <c r="O16" s="53">
        <f t="shared" si="4"/>
        <v>319.79999999999927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.9" customHeight="1">
      <c r="A17" s="157"/>
      <c r="B17" s="52" t="s">
        <v>58</v>
      </c>
      <c r="C17" s="52"/>
      <c r="D17" s="52"/>
      <c r="E17" s="50"/>
      <c r="F17" s="66">
        <v>0</v>
      </c>
      <c r="G17" s="96">
        <v>0</v>
      </c>
      <c r="H17" s="66">
        <v>26687</v>
      </c>
      <c r="I17" s="66">
        <v>26073</v>
      </c>
      <c r="J17" s="95">
        <v>0</v>
      </c>
      <c r="K17" s="95">
        <v>0</v>
      </c>
      <c r="L17" s="95">
        <v>0</v>
      </c>
      <c r="M17" s="95">
        <v>0</v>
      </c>
      <c r="N17" s="66"/>
      <c r="O17" s="6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.9" customHeight="1">
      <c r="A18" s="157"/>
      <c r="B18" s="52" t="s">
        <v>59</v>
      </c>
      <c r="C18" s="52"/>
      <c r="D18" s="52"/>
      <c r="E18" s="50"/>
      <c r="F18" s="92">
        <v>0</v>
      </c>
      <c r="G18" s="96">
        <v>0</v>
      </c>
      <c r="H18" s="67">
        <v>0</v>
      </c>
      <c r="I18" s="67">
        <v>0</v>
      </c>
      <c r="J18" s="96">
        <v>0</v>
      </c>
      <c r="K18" s="96">
        <v>0</v>
      </c>
      <c r="L18" s="96">
        <v>0</v>
      </c>
      <c r="M18" s="96">
        <v>0</v>
      </c>
      <c r="N18" s="67"/>
      <c r="O18" s="67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.9" customHeight="1">
      <c r="A19" s="157" t="s">
        <v>83</v>
      </c>
      <c r="B19" s="60" t="s">
        <v>60</v>
      </c>
      <c r="C19" s="52"/>
      <c r="D19" s="52"/>
      <c r="E19" s="65"/>
      <c r="F19" s="83">
        <v>16750</v>
      </c>
      <c r="G19" s="95">
        <v>15252</v>
      </c>
      <c r="H19" s="53">
        <v>4602</v>
      </c>
      <c r="I19" s="53">
        <v>24886</v>
      </c>
      <c r="J19" s="95">
        <v>3760</v>
      </c>
      <c r="K19" s="95">
        <v>3474</v>
      </c>
      <c r="L19" s="95">
        <v>985.5</v>
      </c>
      <c r="M19" s="95">
        <v>850</v>
      </c>
      <c r="N19" s="53">
        <v>8080.3</v>
      </c>
      <c r="O19" s="53">
        <v>10799.9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.9" customHeight="1">
      <c r="A20" s="157"/>
      <c r="B20" s="61"/>
      <c r="C20" s="52" t="s">
        <v>61</v>
      </c>
      <c r="D20" s="52"/>
      <c r="E20" s="65"/>
      <c r="F20" s="83">
        <v>13500</v>
      </c>
      <c r="G20" s="95">
        <v>12000</v>
      </c>
      <c r="H20" s="53">
        <v>2966</v>
      </c>
      <c r="I20" s="53">
        <v>23025</v>
      </c>
      <c r="J20" s="95">
        <v>25</v>
      </c>
      <c r="K20" s="95">
        <v>53</v>
      </c>
      <c r="L20" s="95">
        <v>0</v>
      </c>
      <c r="M20" s="95">
        <v>0</v>
      </c>
      <c r="N20" s="53">
        <v>1719.5</v>
      </c>
      <c r="O20" s="53">
        <v>2345.9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9" customHeight="1">
      <c r="A21" s="157"/>
      <c r="B21" s="78" t="s">
        <v>62</v>
      </c>
      <c r="C21" s="52"/>
      <c r="D21" s="52"/>
      <c r="E21" s="65" t="s">
        <v>155</v>
      </c>
      <c r="F21" s="83">
        <v>16750</v>
      </c>
      <c r="G21" s="95">
        <v>15252</v>
      </c>
      <c r="H21" s="53">
        <v>4602</v>
      </c>
      <c r="I21" s="53">
        <v>24886</v>
      </c>
      <c r="J21" s="95">
        <v>3760</v>
      </c>
      <c r="K21" s="95">
        <v>3474</v>
      </c>
      <c r="L21" s="95">
        <v>985.5</v>
      </c>
      <c r="M21" s="95">
        <v>850</v>
      </c>
      <c r="N21" s="53">
        <v>8080.3</v>
      </c>
      <c r="O21" s="53">
        <v>9497.2999999999993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9" customHeight="1">
      <c r="A22" s="157"/>
      <c r="B22" s="60" t="s">
        <v>63</v>
      </c>
      <c r="C22" s="52"/>
      <c r="D22" s="52"/>
      <c r="E22" s="65" t="s">
        <v>156</v>
      </c>
      <c r="F22" s="83">
        <v>47294</v>
      </c>
      <c r="G22" s="95">
        <v>59855</v>
      </c>
      <c r="H22" s="53">
        <v>6433</v>
      </c>
      <c r="I22" s="86">
        <v>35965</v>
      </c>
      <c r="J22" s="95">
        <v>7887</v>
      </c>
      <c r="K22" s="95">
        <v>7091</v>
      </c>
      <c r="L22" s="95">
        <v>4248.3</v>
      </c>
      <c r="M22" s="95">
        <v>4281</v>
      </c>
      <c r="N22" s="53">
        <v>9398.4</v>
      </c>
      <c r="O22" s="53">
        <v>11986.3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5.9" customHeight="1">
      <c r="A23" s="157"/>
      <c r="B23" s="61" t="s">
        <v>64</v>
      </c>
      <c r="C23" s="52" t="s">
        <v>65</v>
      </c>
      <c r="D23" s="52"/>
      <c r="E23" s="65"/>
      <c r="F23" s="83">
        <v>12048</v>
      </c>
      <c r="G23" s="95">
        <v>11427</v>
      </c>
      <c r="H23" s="53">
        <v>2125</v>
      </c>
      <c r="I23" s="53">
        <v>3112</v>
      </c>
      <c r="J23" s="95">
        <v>2233</v>
      </c>
      <c r="K23" s="95">
        <v>2334</v>
      </c>
      <c r="L23" s="95">
        <v>0</v>
      </c>
      <c r="M23" s="95">
        <v>0</v>
      </c>
      <c r="N23" s="53">
        <v>3614.7</v>
      </c>
      <c r="O23" s="53">
        <v>3618.2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9" customHeight="1">
      <c r="A24" s="157"/>
      <c r="B24" s="52" t="s">
        <v>157</v>
      </c>
      <c r="C24" s="52"/>
      <c r="D24" s="52"/>
      <c r="E24" s="65" t="s">
        <v>158</v>
      </c>
      <c r="F24" s="83">
        <f t="shared" ref="F24:G24" si="5">F21-F22</f>
        <v>-30544</v>
      </c>
      <c r="G24" s="95">
        <f t="shared" si="5"/>
        <v>-44603</v>
      </c>
      <c r="H24" s="53">
        <f>H21-H22</f>
        <v>-1831</v>
      </c>
      <c r="I24" s="53">
        <f>I21-I22</f>
        <v>-11079</v>
      </c>
      <c r="J24" s="95">
        <f t="shared" ref="J24:N24" si="6">J21-J22</f>
        <v>-4127</v>
      </c>
      <c r="K24" s="95">
        <f t="shared" si="6"/>
        <v>-3617</v>
      </c>
      <c r="L24" s="95">
        <f t="shared" si="6"/>
        <v>-3262.8</v>
      </c>
      <c r="M24" s="95">
        <f t="shared" si="6"/>
        <v>-3431</v>
      </c>
      <c r="N24" s="53">
        <f t="shared" si="6"/>
        <v>-1318.0999999999995</v>
      </c>
      <c r="O24" s="53">
        <f>O21-O22</f>
        <v>-2489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5.9" customHeight="1">
      <c r="A25" s="157"/>
      <c r="B25" s="60" t="s">
        <v>66</v>
      </c>
      <c r="C25" s="60"/>
      <c r="D25" s="60"/>
      <c r="E25" s="158" t="s">
        <v>159</v>
      </c>
      <c r="F25" s="160">
        <v>30544</v>
      </c>
      <c r="G25" s="161">
        <v>44603</v>
      </c>
      <c r="H25" s="151">
        <v>1831</v>
      </c>
      <c r="I25" s="151">
        <v>11079</v>
      </c>
      <c r="J25" s="161">
        <v>4127</v>
      </c>
      <c r="K25" s="162">
        <v>3617</v>
      </c>
      <c r="L25" s="161">
        <v>3262.8</v>
      </c>
      <c r="M25" s="161">
        <v>3431</v>
      </c>
      <c r="N25" s="151">
        <v>1318.1</v>
      </c>
      <c r="O25" s="151">
        <v>2489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5.9" customHeight="1">
      <c r="A26" s="157"/>
      <c r="B26" s="78" t="s">
        <v>67</v>
      </c>
      <c r="C26" s="78"/>
      <c r="D26" s="78"/>
      <c r="E26" s="159"/>
      <c r="F26" s="152"/>
      <c r="G26" s="161"/>
      <c r="H26" s="152"/>
      <c r="I26" s="152"/>
      <c r="J26" s="161"/>
      <c r="K26" s="163"/>
      <c r="L26" s="161"/>
      <c r="M26" s="161"/>
      <c r="N26" s="152"/>
      <c r="O26" s="152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5.9" customHeight="1">
      <c r="A27" s="157"/>
      <c r="B27" s="52" t="s">
        <v>160</v>
      </c>
      <c r="C27" s="52"/>
      <c r="D27" s="52"/>
      <c r="E27" s="65" t="s">
        <v>161</v>
      </c>
      <c r="F27" s="83">
        <f t="shared" ref="F27:I27" si="7">F24+F25</f>
        <v>0</v>
      </c>
      <c r="G27" s="95">
        <f t="shared" si="7"/>
        <v>0</v>
      </c>
      <c r="H27" s="53">
        <f t="shared" si="7"/>
        <v>0</v>
      </c>
      <c r="I27" s="53">
        <f t="shared" si="7"/>
        <v>0</v>
      </c>
      <c r="J27" s="95">
        <f t="shared" ref="J27:N27" si="8">J24+J25</f>
        <v>0</v>
      </c>
      <c r="K27" s="95">
        <f t="shared" si="8"/>
        <v>0</v>
      </c>
      <c r="L27" s="95">
        <f t="shared" si="8"/>
        <v>0</v>
      </c>
      <c r="M27" s="95">
        <f t="shared" si="8"/>
        <v>0</v>
      </c>
      <c r="N27" s="53">
        <f t="shared" si="8"/>
        <v>0</v>
      </c>
      <c r="O27" s="53">
        <f>O24+O25</f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5.9" customHeight="1">
      <c r="A28" s="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9" customHeight="1">
      <c r="A29" s="12"/>
      <c r="F29" s="26"/>
      <c r="G29" s="26"/>
      <c r="H29" s="26"/>
      <c r="I29" s="26"/>
      <c r="J29" s="27"/>
      <c r="K29" s="27"/>
      <c r="L29" s="26"/>
      <c r="M29" s="26"/>
      <c r="N29" s="26"/>
      <c r="O29" s="27" t="s">
        <v>162</v>
      </c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1:25" ht="15.9" customHeight="1">
      <c r="A30" s="165" t="s">
        <v>68</v>
      </c>
      <c r="B30" s="165"/>
      <c r="C30" s="165"/>
      <c r="D30" s="165"/>
      <c r="E30" s="165"/>
      <c r="F30" s="170" t="s">
        <v>256</v>
      </c>
      <c r="G30" s="171"/>
      <c r="H30" s="170" t="s">
        <v>257</v>
      </c>
      <c r="I30" s="171"/>
      <c r="J30" s="170" t="s">
        <v>258</v>
      </c>
      <c r="K30" s="171"/>
      <c r="L30" s="172"/>
      <c r="M30" s="172"/>
      <c r="N30" s="172"/>
      <c r="O30" s="172"/>
      <c r="P30" s="28"/>
      <c r="Q30" s="26"/>
      <c r="R30" s="28"/>
      <c r="S30" s="26"/>
      <c r="T30" s="28"/>
      <c r="U30" s="26"/>
      <c r="V30" s="28"/>
      <c r="W30" s="26"/>
      <c r="X30" s="28"/>
      <c r="Y30" s="26"/>
    </row>
    <row r="31" spans="1:25" ht="15.9" customHeight="1">
      <c r="A31" s="165"/>
      <c r="B31" s="165"/>
      <c r="C31" s="165"/>
      <c r="D31" s="165"/>
      <c r="E31" s="165"/>
      <c r="F31" s="97" t="s">
        <v>243</v>
      </c>
      <c r="G31" s="97" t="s">
        <v>246</v>
      </c>
      <c r="H31" s="97" t="s">
        <v>243</v>
      </c>
      <c r="I31" s="97" t="s">
        <v>246</v>
      </c>
      <c r="J31" s="97" t="s">
        <v>243</v>
      </c>
      <c r="K31" s="97" t="s">
        <v>246</v>
      </c>
      <c r="L31" s="50" t="s">
        <v>243</v>
      </c>
      <c r="M31" s="79" t="s">
        <v>246</v>
      </c>
      <c r="N31" s="50" t="s">
        <v>243</v>
      </c>
      <c r="O31" s="79" t="s">
        <v>246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5.9" customHeight="1">
      <c r="A32" s="157" t="s">
        <v>84</v>
      </c>
      <c r="B32" s="60" t="s">
        <v>49</v>
      </c>
      <c r="C32" s="52"/>
      <c r="D32" s="52"/>
      <c r="E32" s="65" t="s">
        <v>40</v>
      </c>
      <c r="F32" s="90">
        <v>1385</v>
      </c>
      <c r="G32" s="90">
        <v>1161</v>
      </c>
      <c r="H32" s="90">
        <v>7747.4</v>
      </c>
      <c r="I32" s="87">
        <v>1648.4</v>
      </c>
      <c r="J32" s="90"/>
      <c r="K32" s="87">
        <v>0</v>
      </c>
      <c r="L32" s="53"/>
      <c r="M32" s="53"/>
      <c r="N32" s="53"/>
      <c r="O32" s="53"/>
      <c r="P32" s="30"/>
      <c r="Q32" s="30"/>
      <c r="R32" s="30"/>
      <c r="S32" s="30"/>
      <c r="T32" s="31"/>
      <c r="U32" s="31"/>
      <c r="V32" s="30"/>
      <c r="W32" s="30"/>
      <c r="X32" s="31"/>
      <c r="Y32" s="31"/>
    </row>
    <row r="33" spans="1:25" ht="15.9" customHeight="1">
      <c r="A33" s="168"/>
      <c r="B33" s="62"/>
      <c r="C33" s="60" t="s">
        <v>69</v>
      </c>
      <c r="D33" s="52"/>
      <c r="E33" s="65"/>
      <c r="F33" s="90">
        <v>827</v>
      </c>
      <c r="G33" s="90">
        <v>799</v>
      </c>
      <c r="H33" s="90">
        <v>7679.1</v>
      </c>
      <c r="I33" s="87">
        <v>1554</v>
      </c>
      <c r="J33" s="90"/>
      <c r="K33" s="87">
        <v>0</v>
      </c>
      <c r="L33" s="53"/>
      <c r="M33" s="53"/>
      <c r="N33" s="53"/>
      <c r="O33" s="53"/>
      <c r="P33" s="30"/>
      <c r="Q33" s="30"/>
      <c r="R33" s="30"/>
      <c r="S33" s="30"/>
      <c r="T33" s="31"/>
      <c r="U33" s="31"/>
      <c r="V33" s="30"/>
      <c r="W33" s="30"/>
      <c r="X33" s="31"/>
      <c r="Y33" s="31"/>
    </row>
    <row r="34" spans="1:25" ht="15.9" customHeight="1">
      <c r="A34" s="168"/>
      <c r="B34" s="62"/>
      <c r="C34" s="61"/>
      <c r="D34" s="52" t="s">
        <v>70</v>
      </c>
      <c r="E34" s="65"/>
      <c r="F34" s="90">
        <v>827</v>
      </c>
      <c r="G34" s="90">
        <v>799</v>
      </c>
      <c r="H34" s="90">
        <v>7679.1</v>
      </c>
      <c r="I34" s="87">
        <v>1554</v>
      </c>
      <c r="J34" s="90"/>
      <c r="K34" s="87">
        <v>0</v>
      </c>
      <c r="L34" s="53"/>
      <c r="M34" s="53"/>
      <c r="N34" s="53"/>
      <c r="O34" s="53"/>
      <c r="P34" s="30"/>
      <c r="Q34" s="30"/>
      <c r="R34" s="30"/>
      <c r="S34" s="30"/>
      <c r="T34" s="31"/>
      <c r="U34" s="31"/>
      <c r="V34" s="30"/>
      <c r="W34" s="30"/>
      <c r="X34" s="31"/>
      <c r="Y34" s="31"/>
    </row>
    <row r="35" spans="1:25" ht="15.9" customHeight="1">
      <c r="A35" s="168"/>
      <c r="B35" s="61"/>
      <c r="C35" s="78" t="s">
        <v>71</v>
      </c>
      <c r="D35" s="52"/>
      <c r="E35" s="65"/>
      <c r="F35" s="90">
        <v>558</v>
      </c>
      <c r="G35" s="90">
        <v>362</v>
      </c>
      <c r="H35" s="90">
        <v>68.2</v>
      </c>
      <c r="I35" s="88">
        <v>94.4</v>
      </c>
      <c r="J35" s="91"/>
      <c r="K35" s="87">
        <v>0</v>
      </c>
      <c r="L35" s="53"/>
      <c r="M35" s="53"/>
      <c r="N35" s="53"/>
      <c r="O35" s="53"/>
      <c r="P35" s="30"/>
      <c r="Q35" s="30"/>
      <c r="R35" s="30"/>
      <c r="S35" s="30"/>
      <c r="T35" s="31"/>
      <c r="U35" s="31"/>
      <c r="V35" s="30"/>
      <c r="W35" s="30"/>
      <c r="X35" s="31"/>
      <c r="Y35" s="31"/>
    </row>
    <row r="36" spans="1:25" ht="15.9" customHeight="1">
      <c r="A36" s="168"/>
      <c r="B36" s="60" t="s">
        <v>52</v>
      </c>
      <c r="C36" s="52"/>
      <c r="D36" s="52"/>
      <c r="E36" s="65" t="s">
        <v>41</v>
      </c>
      <c r="F36" s="90">
        <v>574</v>
      </c>
      <c r="G36" s="90">
        <v>626</v>
      </c>
      <c r="H36" s="90">
        <v>59.9</v>
      </c>
      <c r="I36" s="87">
        <v>85.9</v>
      </c>
      <c r="J36" s="90"/>
      <c r="K36" s="87">
        <v>0</v>
      </c>
      <c r="L36" s="53"/>
      <c r="M36" s="53"/>
      <c r="N36" s="53"/>
      <c r="O36" s="53"/>
      <c r="P36" s="30"/>
      <c r="Q36" s="30"/>
      <c r="R36" s="30"/>
      <c r="S36" s="30"/>
      <c r="T36" s="30"/>
      <c r="U36" s="30"/>
      <c r="V36" s="30"/>
      <c r="W36" s="30"/>
      <c r="X36" s="31"/>
      <c r="Y36" s="31"/>
    </row>
    <row r="37" spans="1:25" ht="15.9" customHeight="1">
      <c r="A37" s="168"/>
      <c r="B37" s="62"/>
      <c r="C37" s="52" t="s">
        <v>72</v>
      </c>
      <c r="D37" s="52"/>
      <c r="E37" s="65"/>
      <c r="F37" s="90">
        <v>529</v>
      </c>
      <c r="G37" s="90">
        <v>578</v>
      </c>
      <c r="H37" s="90">
        <v>0</v>
      </c>
      <c r="I37" s="93">
        <v>0</v>
      </c>
      <c r="J37" s="90"/>
      <c r="K37" s="87">
        <v>0</v>
      </c>
      <c r="L37" s="53"/>
      <c r="M37" s="53"/>
      <c r="N37" s="53"/>
      <c r="O37" s="53"/>
      <c r="P37" s="30"/>
      <c r="Q37" s="30"/>
      <c r="R37" s="30"/>
      <c r="S37" s="30"/>
      <c r="T37" s="30"/>
      <c r="U37" s="30"/>
      <c r="V37" s="30"/>
      <c r="W37" s="30"/>
      <c r="X37" s="31"/>
      <c r="Y37" s="31"/>
    </row>
    <row r="38" spans="1:25" ht="15.9" customHeight="1">
      <c r="A38" s="168"/>
      <c r="B38" s="61"/>
      <c r="C38" s="52" t="s">
        <v>73</v>
      </c>
      <c r="D38" s="52"/>
      <c r="E38" s="65"/>
      <c r="F38" s="90">
        <v>45</v>
      </c>
      <c r="G38" s="90">
        <v>47</v>
      </c>
      <c r="H38" s="90">
        <v>59.9</v>
      </c>
      <c r="I38" s="87">
        <v>85.9</v>
      </c>
      <c r="J38" s="90"/>
      <c r="K38" s="87">
        <v>0</v>
      </c>
      <c r="L38" s="53"/>
      <c r="M38" s="53"/>
      <c r="N38" s="53"/>
      <c r="O38" s="53"/>
      <c r="P38" s="30"/>
      <c r="Q38" s="30"/>
      <c r="R38" s="31"/>
      <c r="S38" s="31"/>
      <c r="T38" s="30"/>
      <c r="U38" s="30"/>
      <c r="V38" s="30"/>
      <c r="W38" s="30"/>
      <c r="X38" s="31"/>
      <c r="Y38" s="31"/>
    </row>
    <row r="39" spans="1:25" ht="15.9" customHeight="1">
      <c r="A39" s="168"/>
      <c r="B39" s="46" t="s">
        <v>74</v>
      </c>
      <c r="C39" s="46"/>
      <c r="D39" s="46"/>
      <c r="E39" s="65" t="s">
        <v>163</v>
      </c>
      <c r="F39" s="90">
        <f t="shared" ref="F39:G39" si="9">F32-F36</f>
        <v>811</v>
      </c>
      <c r="G39" s="90">
        <f t="shared" si="9"/>
        <v>535</v>
      </c>
      <c r="H39" s="90">
        <f>H32-H36</f>
        <v>7687.5</v>
      </c>
      <c r="I39" s="87">
        <f>I32-I36</f>
        <v>1562.5</v>
      </c>
      <c r="J39" s="90">
        <f t="shared" ref="J39:O39" si="10">J32-J36</f>
        <v>0</v>
      </c>
      <c r="K39" s="87">
        <f t="shared" si="10"/>
        <v>0</v>
      </c>
      <c r="L39" s="53">
        <f t="shared" si="10"/>
        <v>0</v>
      </c>
      <c r="M39" s="53">
        <f t="shared" si="10"/>
        <v>0</v>
      </c>
      <c r="N39" s="53">
        <f t="shared" si="10"/>
        <v>0</v>
      </c>
      <c r="O39" s="53">
        <f t="shared" si="10"/>
        <v>0</v>
      </c>
      <c r="P39" s="30"/>
      <c r="Q39" s="30"/>
      <c r="R39" s="30"/>
      <c r="S39" s="30"/>
      <c r="T39" s="30"/>
      <c r="U39" s="30"/>
      <c r="V39" s="30"/>
      <c r="W39" s="30"/>
      <c r="X39" s="31"/>
      <c r="Y39" s="31"/>
    </row>
    <row r="40" spans="1:25" ht="15.9" customHeight="1">
      <c r="A40" s="157" t="s">
        <v>85</v>
      </c>
      <c r="B40" s="60" t="s">
        <v>75</v>
      </c>
      <c r="C40" s="52"/>
      <c r="D40" s="52"/>
      <c r="E40" s="65" t="s">
        <v>43</v>
      </c>
      <c r="F40" s="90">
        <v>1002</v>
      </c>
      <c r="G40" s="90">
        <v>1825</v>
      </c>
      <c r="H40" s="90">
        <v>5680.4</v>
      </c>
      <c r="I40" s="87">
        <v>5374.5</v>
      </c>
      <c r="J40" s="90"/>
      <c r="K40" s="87">
        <v>0</v>
      </c>
      <c r="L40" s="53"/>
      <c r="M40" s="53"/>
      <c r="N40" s="53"/>
      <c r="O40" s="53"/>
      <c r="P40" s="30"/>
      <c r="Q40" s="30"/>
      <c r="R40" s="30"/>
      <c r="S40" s="30"/>
      <c r="T40" s="31"/>
      <c r="U40" s="31"/>
      <c r="V40" s="31"/>
      <c r="W40" s="31"/>
      <c r="X40" s="30"/>
      <c r="Y40" s="30"/>
    </row>
    <row r="41" spans="1:25" ht="15.9" customHeight="1">
      <c r="A41" s="169"/>
      <c r="B41" s="61"/>
      <c r="C41" s="52" t="s">
        <v>76</v>
      </c>
      <c r="D41" s="52"/>
      <c r="E41" s="65"/>
      <c r="F41" s="91">
        <v>1002</v>
      </c>
      <c r="G41" s="91">
        <v>1825</v>
      </c>
      <c r="H41" s="91">
        <v>2178.3000000000002</v>
      </c>
      <c r="I41" s="87">
        <v>2675.9</v>
      </c>
      <c r="J41" s="90"/>
      <c r="K41" s="87">
        <v>0</v>
      </c>
      <c r="L41" s="53"/>
      <c r="M41" s="53"/>
      <c r="N41" s="53"/>
      <c r="O41" s="53"/>
      <c r="P41" s="31"/>
      <c r="Q41" s="31"/>
      <c r="R41" s="31"/>
      <c r="S41" s="31"/>
      <c r="T41" s="31"/>
      <c r="U41" s="31"/>
      <c r="V41" s="31"/>
      <c r="W41" s="31"/>
      <c r="X41" s="30"/>
      <c r="Y41" s="30"/>
    </row>
    <row r="42" spans="1:25" ht="15.9" customHeight="1">
      <c r="A42" s="169"/>
      <c r="B42" s="60" t="s">
        <v>63</v>
      </c>
      <c r="C42" s="52"/>
      <c r="D42" s="52"/>
      <c r="E42" s="65" t="s">
        <v>44</v>
      </c>
      <c r="F42" s="90">
        <v>1375</v>
      </c>
      <c r="G42" s="90">
        <v>2199</v>
      </c>
      <c r="H42" s="90">
        <v>6137.2</v>
      </c>
      <c r="I42" s="87">
        <v>6282.7</v>
      </c>
      <c r="J42" s="90">
        <v>0</v>
      </c>
      <c r="K42" s="87">
        <v>16</v>
      </c>
      <c r="L42" s="53"/>
      <c r="M42" s="53"/>
      <c r="N42" s="53"/>
      <c r="O42" s="53"/>
      <c r="P42" s="30"/>
      <c r="Q42" s="30"/>
      <c r="R42" s="30"/>
      <c r="S42" s="30"/>
      <c r="T42" s="31"/>
      <c r="U42" s="31"/>
      <c r="V42" s="30"/>
      <c r="W42" s="30"/>
      <c r="X42" s="30"/>
      <c r="Y42" s="30"/>
    </row>
    <row r="43" spans="1:25" ht="15.9" customHeight="1">
      <c r="A43" s="169"/>
      <c r="B43" s="61"/>
      <c r="C43" s="52" t="s">
        <v>77</v>
      </c>
      <c r="D43" s="52"/>
      <c r="E43" s="65"/>
      <c r="F43" s="90">
        <v>355</v>
      </c>
      <c r="G43" s="90">
        <v>372</v>
      </c>
      <c r="H43" s="90">
        <v>1.5</v>
      </c>
      <c r="I43" s="88">
        <v>1.6</v>
      </c>
      <c r="J43" s="91"/>
      <c r="K43" s="87">
        <v>0</v>
      </c>
      <c r="L43" s="53"/>
      <c r="M43" s="53"/>
      <c r="N43" s="53"/>
      <c r="O43" s="53"/>
      <c r="P43" s="30"/>
      <c r="Q43" s="30"/>
      <c r="R43" s="31"/>
      <c r="S43" s="30"/>
      <c r="T43" s="31"/>
      <c r="U43" s="31"/>
      <c r="V43" s="30"/>
      <c r="W43" s="30"/>
      <c r="X43" s="31"/>
      <c r="Y43" s="31"/>
    </row>
    <row r="44" spans="1:25" ht="15.9" customHeight="1">
      <c r="A44" s="169"/>
      <c r="B44" s="52" t="s">
        <v>74</v>
      </c>
      <c r="C44" s="52"/>
      <c r="D44" s="52"/>
      <c r="E44" s="65" t="s">
        <v>164</v>
      </c>
      <c r="F44" s="91">
        <f t="shared" ref="F44:H44" si="11">F40-F42</f>
        <v>-373</v>
      </c>
      <c r="G44" s="91">
        <f t="shared" si="11"/>
        <v>-374</v>
      </c>
      <c r="H44" s="91">
        <f t="shared" si="11"/>
        <v>-456.80000000000018</v>
      </c>
      <c r="I44" s="88">
        <f>I40-I42</f>
        <v>-908.19999999999982</v>
      </c>
      <c r="J44" s="91">
        <f t="shared" ref="J44:O44" si="12">J40-J42</f>
        <v>0</v>
      </c>
      <c r="K44" s="88">
        <f t="shared" si="12"/>
        <v>-16</v>
      </c>
      <c r="L44" s="67">
        <f t="shared" si="12"/>
        <v>0</v>
      </c>
      <c r="M44" s="67">
        <f t="shared" si="12"/>
        <v>0</v>
      </c>
      <c r="N44" s="67">
        <f t="shared" si="12"/>
        <v>0</v>
      </c>
      <c r="O44" s="67">
        <f t="shared" si="12"/>
        <v>0</v>
      </c>
      <c r="P44" s="31"/>
      <c r="Q44" s="31"/>
      <c r="R44" s="30"/>
      <c r="S44" s="30"/>
      <c r="T44" s="31"/>
      <c r="U44" s="31"/>
      <c r="V44" s="30"/>
      <c r="W44" s="30"/>
      <c r="X44" s="30"/>
      <c r="Y44" s="30"/>
    </row>
    <row r="45" spans="1:25" ht="15.9" customHeight="1">
      <c r="A45" s="157" t="s">
        <v>86</v>
      </c>
      <c r="B45" s="46" t="s">
        <v>78</v>
      </c>
      <c r="C45" s="46"/>
      <c r="D45" s="46"/>
      <c r="E45" s="65" t="s">
        <v>165</v>
      </c>
      <c r="F45" s="90">
        <f t="shared" ref="F45:G45" si="13">F39+F44</f>
        <v>438</v>
      </c>
      <c r="G45" s="90">
        <f t="shared" si="13"/>
        <v>161</v>
      </c>
      <c r="H45" s="90">
        <f>H39+H44</f>
        <v>7230.7</v>
      </c>
      <c r="I45" s="87">
        <f t="shared" ref="I45" si="14">I39+I44</f>
        <v>654.30000000000018</v>
      </c>
      <c r="J45" s="90">
        <f t="shared" ref="J45:O45" si="15">J39+J44</f>
        <v>0</v>
      </c>
      <c r="K45" s="87">
        <f t="shared" si="15"/>
        <v>-16</v>
      </c>
      <c r="L45" s="53">
        <f t="shared" si="15"/>
        <v>0</v>
      </c>
      <c r="M45" s="53">
        <f t="shared" si="15"/>
        <v>0</v>
      </c>
      <c r="N45" s="53">
        <f t="shared" si="15"/>
        <v>0</v>
      </c>
      <c r="O45" s="53">
        <f t="shared" si="15"/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.9" customHeight="1">
      <c r="A46" s="169"/>
      <c r="B46" s="52" t="s">
        <v>79</v>
      </c>
      <c r="C46" s="52"/>
      <c r="D46" s="52"/>
      <c r="E46" s="52"/>
      <c r="F46" s="98" t="s">
        <v>262</v>
      </c>
      <c r="G46" s="91" t="s">
        <v>262</v>
      </c>
      <c r="H46" s="91"/>
      <c r="I46" s="94">
        <v>0</v>
      </c>
      <c r="J46" s="91"/>
      <c r="K46" s="87">
        <v>0</v>
      </c>
      <c r="L46" s="53"/>
      <c r="M46" s="53"/>
      <c r="N46" s="67"/>
      <c r="O46" s="67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9" customHeight="1">
      <c r="A47" s="169"/>
      <c r="B47" s="52" t="s">
        <v>80</v>
      </c>
      <c r="C47" s="52"/>
      <c r="D47" s="52"/>
      <c r="E47" s="52"/>
      <c r="F47" s="90">
        <v>2535</v>
      </c>
      <c r="G47" s="90">
        <v>2097</v>
      </c>
      <c r="H47" s="90">
        <v>7843.1</v>
      </c>
      <c r="I47" s="87">
        <v>6534.7</v>
      </c>
      <c r="J47" s="90"/>
      <c r="K47" s="87">
        <v>0</v>
      </c>
      <c r="L47" s="53"/>
      <c r="M47" s="53"/>
      <c r="N47" s="53"/>
      <c r="O47" s="53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9" customHeight="1">
      <c r="A48" s="169"/>
      <c r="B48" s="52" t="s">
        <v>81</v>
      </c>
      <c r="C48" s="52"/>
      <c r="D48" s="52"/>
      <c r="E48" s="52"/>
      <c r="F48" s="90">
        <v>2367</v>
      </c>
      <c r="G48" s="90">
        <v>2058</v>
      </c>
      <c r="H48" s="90">
        <v>7039.4</v>
      </c>
      <c r="I48" s="87">
        <v>6388.5</v>
      </c>
      <c r="J48" s="90">
        <v>5609</v>
      </c>
      <c r="K48" s="87">
        <v>5609</v>
      </c>
      <c r="L48" s="53"/>
      <c r="M48" s="53"/>
      <c r="N48" s="53"/>
      <c r="O48" s="53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15" ht="15.9" customHeight="1">
      <c r="A49" s="8" t="s">
        <v>166</v>
      </c>
      <c r="O49" s="6"/>
    </row>
    <row r="50" spans="1:15" ht="15.9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C2" sqref="C2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2" t="s">
        <v>0</v>
      </c>
      <c r="B1" s="32"/>
      <c r="C1" s="40" t="s">
        <v>269</v>
      </c>
      <c r="D1" s="41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2"/>
      <c r="B5" s="42" t="s">
        <v>245</v>
      </c>
      <c r="C5" s="42"/>
      <c r="D5" s="42"/>
      <c r="H5" s="15"/>
      <c r="L5" s="15"/>
      <c r="N5" s="15" t="s">
        <v>168</v>
      </c>
    </row>
    <row r="6" spans="1:14" ht="15" customHeight="1">
      <c r="A6" s="43"/>
      <c r="B6" s="44"/>
      <c r="C6" s="44"/>
      <c r="D6" s="85"/>
      <c r="E6" s="173" t="s">
        <v>265</v>
      </c>
      <c r="F6" s="174"/>
      <c r="G6" s="173" t="s">
        <v>266</v>
      </c>
      <c r="H6" s="174"/>
      <c r="I6" s="173" t="s">
        <v>267</v>
      </c>
      <c r="J6" s="174"/>
      <c r="K6" s="175"/>
      <c r="L6" s="175"/>
      <c r="M6" s="175"/>
      <c r="N6" s="175"/>
    </row>
    <row r="7" spans="1:14" ht="15" customHeight="1">
      <c r="A7" s="18"/>
      <c r="B7" s="19"/>
      <c r="C7" s="19"/>
      <c r="D7" s="59"/>
      <c r="E7" s="35" t="s">
        <v>243</v>
      </c>
      <c r="F7" s="35" t="s">
        <v>268</v>
      </c>
      <c r="G7" s="35" t="s">
        <v>243</v>
      </c>
      <c r="H7" s="35" t="s">
        <v>268</v>
      </c>
      <c r="I7" s="35" t="s">
        <v>243</v>
      </c>
      <c r="J7" s="35" t="s">
        <v>268</v>
      </c>
      <c r="K7" s="35" t="s">
        <v>243</v>
      </c>
      <c r="L7" s="35" t="s">
        <v>246</v>
      </c>
      <c r="M7" s="35" t="s">
        <v>243</v>
      </c>
      <c r="N7" s="35" t="s">
        <v>246</v>
      </c>
    </row>
    <row r="8" spans="1:14" ht="18" customHeight="1">
      <c r="A8" s="133" t="s">
        <v>169</v>
      </c>
      <c r="B8" s="80" t="s">
        <v>170</v>
      </c>
      <c r="C8" s="81"/>
      <c r="D8" s="81"/>
      <c r="E8" s="82">
        <v>1</v>
      </c>
      <c r="F8" s="82">
        <v>1</v>
      </c>
      <c r="G8" s="82">
        <v>2</v>
      </c>
      <c r="H8" s="82">
        <v>2</v>
      </c>
      <c r="I8" s="82">
        <v>1</v>
      </c>
      <c r="J8" s="82">
        <v>1</v>
      </c>
      <c r="K8" s="82"/>
      <c r="L8" s="82"/>
      <c r="M8" s="82"/>
      <c r="N8" s="82"/>
    </row>
    <row r="9" spans="1:14" ht="18" customHeight="1">
      <c r="A9" s="133"/>
      <c r="B9" s="133" t="s">
        <v>171</v>
      </c>
      <c r="C9" s="52" t="s">
        <v>172</v>
      </c>
      <c r="D9" s="52"/>
      <c r="E9" s="82">
        <v>10</v>
      </c>
      <c r="F9" s="82">
        <v>10</v>
      </c>
      <c r="G9" s="82">
        <v>9787</v>
      </c>
      <c r="H9" s="82">
        <v>9787</v>
      </c>
      <c r="I9" s="82">
        <v>10</v>
      </c>
      <c r="J9" s="82">
        <v>10</v>
      </c>
      <c r="K9" s="82"/>
      <c r="L9" s="82"/>
      <c r="M9" s="82"/>
      <c r="N9" s="82"/>
    </row>
    <row r="10" spans="1:14" ht="18" customHeight="1">
      <c r="A10" s="133"/>
      <c r="B10" s="133"/>
      <c r="C10" s="52" t="s">
        <v>173</v>
      </c>
      <c r="D10" s="52"/>
      <c r="E10" s="82">
        <v>10</v>
      </c>
      <c r="F10" s="82">
        <v>10</v>
      </c>
      <c r="G10" s="82">
        <v>8046</v>
      </c>
      <c r="H10" s="82">
        <v>8046</v>
      </c>
      <c r="I10" s="82">
        <v>10</v>
      </c>
      <c r="J10" s="82">
        <v>10</v>
      </c>
      <c r="K10" s="82"/>
      <c r="L10" s="82"/>
      <c r="M10" s="82"/>
      <c r="N10" s="82"/>
    </row>
    <row r="11" spans="1:14" ht="18" customHeight="1">
      <c r="A11" s="133"/>
      <c r="B11" s="133"/>
      <c r="C11" s="52" t="s">
        <v>174</v>
      </c>
      <c r="D11" s="52"/>
      <c r="E11" s="82"/>
      <c r="F11" s="82"/>
      <c r="G11" s="82">
        <v>1741</v>
      </c>
      <c r="H11" s="82">
        <v>1741</v>
      </c>
      <c r="I11" s="82"/>
      <c r="J11" s="82"/>
      <c r="K11" s="82"/>
      <c r="L11" s="82"/>
      <c r="M11" s="82"/>
      <c r="N11" s="82"/>
    </row>
    <row r="12" spans="1:14" ht="18" customHeight="1">
      <c r="A12" s="133"/>
      <c r="B12" s="133"/>
      <c r="C12" s="52" t="s">
        <v>175</v>
      </c>
      <c r="D12" s="5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8" customHeight="1">
      <c r="A13" s="133"/>
      <c r="B13" s="133"/>
      <c r="C13" s="52" t="s">
        <v>176</v>
      </c>
      <c r="D13" s="5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18" customHeight="1">
      <c r="A14" s="133"/>
      <c r="B14" s="133"/>
      <c r="C14" s="52" t="s">
        <v>177</v>
      </c>
      <c r="D14" s="5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4" ht="18" customHeight="1">
      <c r="A15" s="133" t="s">
        <v>178</v>
      </c>
      <c r="B15" s="133" t="s">
        <v>179</v>
      </c>
      <c r="C15" s="52" t="s">
        <v>180</v>
      </c>
      <c r="D15" s="52"/>
      <c r="E15" s="53">
        <v>7786</v>
      </c>
      <c r="F15" s="53">
        <v>9051</v>
      </c>
      <c r="G15" s="53">
        <v>1057</v>
      </c>
      <c r="H15" s="53">
        <v>1022</v>
      </c>
      <c r="I15" s="53">
        <v>8595</v>
      </c>
      <c r="J15" s="53">
        <v>7659</v>
      </c>
      <c r="K15" s="53"/>
      <c r="L15" s="53"/>
      <c r="M15" s="53"/>
      <c r="N15" s="53"/>
    </row>
    <row r="16" spans="1:14" ht="18" customHeight="1">
      <c r="A16" s="133"/>
      <c r="B16" s="133"/>
      <c r="C16" s="52" t="s">
        <v>181</v>
      </c>
      <c r="D16" s="52"/>
      <c r="E16" s="53">
        <v>8147</v>
      </c>
      <c r="F16" s="53">
        <v>8012</v>
      </c>
      <c r="G16" s="53">
        <v>47586</v>
      </c>
      <c r="H16" s="53">
        <v>47722</v>
      </c>
      <c r="I16" s="53">
        <v>17388</v>
      </c>
      <c r="J16" s="53">
        <v>19525</v>
      </c>
      <c r="K16" s="53"/>
      <c r="L16" s="53"/>
      <c r="M16" s="53"/>
      <c r="N16" s="53"/>
    </row>
    <row r="17" spans="1:15" ht="18" customHeight="1">
      <c r="A17" s="133"/>
      <c r="B17" s="133"/>
      <c r="C17" s="52" t="s">
        <v>182</v>
      </c>
      <c r="D17" s="52"/>
      <c r="E17" s="53">
        <v>0</v>
      </c>
      <c r="F17" s="53">
        <v>0</v>
      </c>
      <c r="G17" s="53">
        <v>0</v>
      </c>
      <c r="H17" s="86">
        <v>0</v>
      </c>
      <c r="I17" s="53">
        <v>0</v>
      </c>
      <c r="J17" s="53">
        <v>0</v>
      </c>
      <c r="K17" s="53"/>
      <c r="L17" s="53"/>
      <c r="M17" s="53"/>
      <c r="N17" s="53"/>
    </row>
    <row r="18" spans="1:15" ht="18" customHeight="1">
      <c r="A18" s="133"/>
      <c r="B18" s="133"/>
      <c r="C18" s="52" t="s">
        <v>183</v>
      </c>
      <c r="D18" s="52"/>
      <c r="E18" s="53">
        <v>15933</v>
      </c>
      <c r="F18" s="53">
        <v>17063</v>
      </c>
      <c r="G18" s="53">
        <v>48643</v>
      </c>
      <c r="H18" s="53">
        <v>48744</v>
      </c>
      <c r="I18" s="53">
        <v>25983</v>
      </c>
      <c r="J18" s="53">
        <v>27184</v>
      </c>
      <c r="K18" s="53"/>
      <c r="L18" s="53"/>
      <c r="M18" s="53"/>
      <c r="N18" s="53"/>
    </row>
    <row r="19" spans="1:15" ht="18" customHeight="1">
      <c r="A19" s="133"/>
      <c r="B19" s="133" t="s">
        <v>184</v>
      </c>
      <c r="C19" s="52" t="s">
        <v>185</v>
      </c>
      <c r="D19" s="52"/>
      <c r="E19" s="53">
        <v>660</v>
      </c>
      <c r="F19" s="53">
        <v>810</v>
      </c>
      <c r="G19" s="53">
        <v>163</v>
      </c>
      <c r="H19" s="83">
        <v>312</v>
      </c>
      <c r="I19" s="53">
        <v>2014</v>
      </c>
      <c r="J19" s="53">
        <v>2011</v>
      </c>
      <c r="K19" s="53"/>
      <c r="L19" s="53"/>
      <c r="M19" s="53"/>
      <c r="N19" s="53"/>
    </row>
    <row r="20" spans="1:15" ht="18" customHeight="1">
      <c r="A20" s="133"/>
      <c r="B20" s="133"/>
      <c r="C20" s="52" t="s">
        <v>186</v>
      </c>
      <c r="D20" s="52"/>
      <c r="E20" s="53">
        <v>4404</v>
      </c>
      <c r="F20" s="53">
        <v>5437</v>
      </c>
      <c r="G20" s="53">
        <v>6503</v>
      </c>
      <c r="H20" s="83">
        <v>6853</v>
      </c>
      <c r="I20" s="53">
        <v>27690</v>
      </c>
      <c r="J20" s="53">
        <v>29081</v>
      </c>
      <c r="K20" s="53"/>
      <c r="L20" s="53"/>
      <c r="M20" s="53"/>
      <c r="N20" s="53"/>
    </row>
    <row r="21" spans="1:15" ht="18" customHeight="1">
      <c r="A21" s="133"/>
      <c r="B21" s="133"/>
      <c r="C21" s="52" t="s">
        <v>187</v>
      </c>
      <c r="D21" s="52"/>
      <c r="E21" s="83"/>
      <c r="F21" s="83">
        <v>0</v>
      </c>
      <c r="G21" s="83">
        <v>32540</v>
      </c>
      <c r="H21" s="83">
        <v>32160</v>
      </c>
      <c r="I21" s="83">
        <v>0</v>
      </c>
      <c r="J21" s="83">
        <v>0</v>
      </c>
      <c r="K21" s="83"/>
      <c r="L21" s="83"/>
      <c r="M21" s="83"/>
      <c r="N21" s="83"/>
    </row>
    <row r="22" spans="1:15" ht="18" customHeight="1">
      <c r="A22" s="133"/>
      <c r="B22" s="133"/>
      <c r="C22" s="46" t="s">
        <v>188</v>
      </c>
      <c r="D22" s="46"/>
      <c r="E22" s="53"/>
      <c r="F22" s="53">
        <v>6247</v>
      </c>
      <c r="G22" s="53">
        <v>39206</v>
      </c>
      <c r="H22" s="83">
        <v>39325</v>
      </c>
      <c r="I22" s="53">
        <v>29704</v>
      </c>
      <c r="J22" s="53">
        <v>31092</v>
      </c>
      <c r="K22" s="53"/>
      <c r="L22" s="53"/>
      <c r="M22" s="53"/>
      <c r="N22" s="53"/>
    </row>
    <row r="23" spans="1:15" ht="18" customHeight="1">
      <c r="A23" s="133"/>
      <c r="B23" s="133" t="s">
        <v>189</v>
      </c>
      <c r="C23" s="52" t="s">
        <v>190</v>
      </c>
      <c r="D23" s="52"/>
      <c r="E23" s="53">
        <v>10</v>
      </c>
      <c r="F23" s="53">
        <v>10</v>
      </c>
      <c r="G23" s="53">
        <v>9787</v>
      </c>
      <c r="H23" s="53">
        <v>9787</v>
      </c>
      <c r="I23" s="53">
        <v>10</v>
      </c>
      <c r="J23" s="53">
        <v>10</v>
      </c>
      <c r="K23" s="53"/>
      <c r="L23" s="53"/>
      <c r="M23" s="53"/>
      <c r="N23" s="53"/>
    </row>
    <row r="24" spans="1:15" ht="18" customHeight="1">
      <c r="A24" s="133"/>
      <c r="B24" s="133"/>
      <c r="C24" s="52" t="s">
        <v>191</v>
      </c>
      <c r="D24" s="52"/>
      <c r="E24" s="53">
        <v>10859</v>
      </c>
      <c r="F24" s="53">
        <v>10806</v>
      </c>
      <c r="G24" s="53">
        <v>-351</v>
      </c>
      <c r="H24" s="53">
        <v>-369</v>
      </c>
      <c r="I24" s="53">
        <v>-3731</v>
      </c>
      <c r="J24" s="53">
        <v>-3918</v>
      </c>
      <c r="K24" s="53"/>
      <c r="L24" s="53"/>
      <c r="M24" s="53"/>
      <c r="N24" s="53"/>
    </row>
    <row r="25" spans="1:15" ht="18" customHeight="1">
      <c r="A25" s="133"/>
      <c r="B25" s="133"/>
      <c r="C25" s="52" t="s">
        <v>192</v>
      </c>
      <c r="D25" s="52"/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/>
      <c r="L25" s="53"/>
      <c r="M25" s="53"/>
      <c r="N25" s="53"/>
    </row>
    <row r="26" spans="1:15" ht="18" customHeight="1">
      <c r="A26" s="133"/>
      <c r="B26" s="133"/>
      <c r="C26" s="52" t="s">
        <v>193</v>
      </c>
      <c r="D26" s="52"/>
      <c r="E26" s="53">
        <v>10869</v>
      </c>
      <c r="F26" s="53">
        <v>10816</v>
      </c>
      <c r="G26" s="53">
        <v>9437</v>
      </c>
      <c r="H26" s="53">
        <v>9419</v>
      </c>
      <c r="I26" s="53">
        <v>-3721</v>
      </c>
      <c r="J26" s="53">
        <v>-3908</v>
      </c>
      <c r="K26" s="53"/>
      <c r="L26" s="53"/>
      <c r="M26" s="53"/>
      <c r="N26" s="53"/>
    </row>
    <row r="27" spans="1:15" ht="18" customHeight="1">
      <c r="A27" s="133"/>
      <c r="B27" s="52" t="s">
        <v>194</v>
      </c>
      <c r="C27" s="52"/>
      <c r="D27" s="52"/>
      <c r="E27" s="53">
        <v>15933</v>
      </c>
      <c r="F27" s="53">
        <v>17063</v>
      </c>
      <c r="G27" s="53">
        <v>48643</v>
      </c>
      <c r="H27" s="53">
        <v>48744</v>
      </c>
      <c r="I27" s="53">
        <v>25983</v>
      </c>
      <c r="J27" s="53">
        <v>27184</v>
      </c>
      <c r="K27" s="53"/>
      <c r="L27" s="53"/>
      <c r="M27" s="53"/>
      <c r="N27" s="53"/>
    </row>
    <row r="28" spans="1:15" ht="18" customHeight="1">
      <c r="A28" s="133" t="s">
        <v>195</v>
      </c>
      <c r="B28" s="133" t="s">
        <v>196</v>
      </c>
      <c r="C28" s="52" t="s">
        <v>197</v>
      </c>
      <c r="D28" s="84" t="s">
        <v>40</v>
      </c>
      <c r="E28" s="53">
        <v>2507</v>
      </c>
      <c r="F28" s="53">
        <v>2896</v>
      </c>
      <c r="G28" s="53">
        <v>2912</v>
      </c>
      <c r="H28" s="53">
        <v>2072</v>
      </c>
      <c r="I28" s="53">
        <v>3757</v>
      </c>
      <c r="J28" s="83">
        <v>3651</v>
      </c>
      <c r="K28" s="53"/>
      <c r="L28" s="53"/>
      <c r="M28" s="53"/>
      <c r="N28" s="53"/>
    </row>
    <row r="29" spans="1:15" ht="18" customHeight="1">
      <c r="A29" s="133"/>
      <c r="B29" s="133"/>
      <c r="C29" s="52" t="s">
        <v>198</v>
      </c>
      <c r="D29" s="84" t="s">
        <v>41</v>
      </c>
      <c r="E29" s="53">
        <v>2282</v>
      </c>
      <c r="F29" s="53">
        <v>2647</v>
      </c>
      <c r="G29" s="53">
        <v>2645</v>
      </c>
      <c r="H29" s="53">
        <v>1830</v>
      </c>
      <c r="I29" s="53">
        <v>3354</v>
      </c>
      <c r="J29" s="53">
        <v>3254</v>
      </c>
      <c r="K29" s="53"/>
      <c r="L29" s="53"/>
      <c r="M29" s="53"/>
      <c r="N29" s="53"/>
    </row>
    <row r="30" spans="1:15" ht="18" customHeight="1">
      <c r="A30" s="133"/>
      <c r="B30" s="133"/>
      <c r="C30" s="52" t="s">
        <v>199</v>
      </c>
      <c r="D30" s="84" t="s">
        <v>200</v>
      </c>
      <c r="E30" s="53">
        <v>185</v>
      </c>
      <c r="F30" s="53">
        <v>145</v>
      </c>
      <c r="G30" s="53">
        <v>217</v>
      </c>
      <c r="H30" s="53">
        <v>266</v>
      </c>
      <c r="I30" s="53">
        <v>128</v>
      </c>
      <c r="J30" s="53">
        <v>135</v>
      </c>
      <c r="K30" s="53"/>
      <c r="L30" s="53"/>
      <c r="M30" s="53"/>
      <c r="N30" s="53"/>
    </row>
    <row r="31" spans="1:15" ht="18" customHeight="1">
      <c r="A31" s="133"/>
      <c r="B31" s="133"/>
      <c r="C31" s="46" t="s">
        <v>201</v>
      </c>
      <c r="D31" s="84" t="s">
        <v>202</v>
      </c>
      <c r="E31" s="53">
        <f t="shared" ref="E31:N31" si="0">E28-E29-E30</f>
        <v>40</v>
      </c>
      <c r="F31" s="53">
        <f t="shared" si="0"/>
        <v>104</v>
      </c>
      <c r="G31" s="53">
        <f t="shared" si="0"/>
        <v>50</v>
      </c>
      <c r="H31" s="53">
        <f t="shared" si="0"/>
        <v>-24</v>
      </c>
      <c r="I31" s="53">
        <f t="shared" si="0"/>
        <v>275</v>
      </c>
      <c r="J31" s="53">
        <v>263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3">
        <f t="shared" si="0"/>
        <v>0</v>
      </c>
      <c r="O31" s="7"/>
    </row>
    <row r="32" spans="1:15" ht="18" customHeight="1">
      <c r="A32" s="133"/>
      <c r="B32" s="133"/>
      <c r="C32" s="52" t="s">
        <v>203</v>
      </c>
      <c r="D32" s="84" t="s">
        <v>204</v>
      </c>
      <c r="E32" s="53">
        <v>13</v>
      </c>
      <c r="F32" s="53">
        <v>12</v>
      </c>
      <c r="G32" s="53">
        <v>1</v>
      </c>
      <c r="H32" s="53">
        <v>1</v>
      </c>
      <c r="I32" s="53">
        <v>20</v>
      </c>
      <c r="J32" s="53">
        <v>19</v>
      </c>
      <c r="K32" s="53"/>
      <c r="L32" s="53"/>
      <c r="M32" s="53"/>
      <c r="N32" s="53"/>
    </row>
    <row r="33" spans="1:14" ht="18" customHeight="1">
      <c r="A33" s="133"/>
      <c r="B33" s="133"/>
      <c r="C33" s="52" t="s">
        <v>205</v>
      </c>
      <c r="D33" s="84" t="s">
        <v>206</v>
      </c>
      <c r="E33" s="53">
        <v>1</v>
      </c>
      <c r="F33" s="53">
        <v>0.8</v>
      </c>
      <c r="G33" s="53">
        <v>33</v>
      </c>
      <c r="H33" s="53">
        <v>20</v>
      </c>
      <c r="I33" s="53">
        <v>100</v>
      </c>
      <c r="J33" s="53">
        <v>105</v>
      </c>
      <c r="K33" s="53"/>
      <c r="L33" s="53"/>
      <c r="M33" s="53"/>
      <c r="N33" s="53"/>
    </row>
    <row r="34" spans="1:14" ht="18" customHeight="1">
      <c r="A34" s="133"/>
      <c r="B34" s="133"/>
      <c r="C34" s="46" t="s">
        <v>207</v>
      </c>
      <c r="D34" s="84" t="s">
        <v>208</v>
      </c>
      <c r="E34" s="53">
        <f t="shared" ref="E34:N34" si="1">E31+E32-E33</f>
        <v>52</v>
      </c>
      <c r="F34" s="53">
        <f t="shared" si="1"/>
        <v>115.2</v>
      </c>
      <c r="G34" s="53">
        <f t="shared" si="1"/>
        <v>18</v>
      </c>
      <c r="H34" s="53">
        <f t="shared" si="1"/>
        <v>-43</v>
      </c>
      <c r="I34" s="53">
        <f t="shared" si="1"/>
        <v>195</v>
      </c>
      <c r="J34" s="53">
        <f t="shared" si="1"/>
        <v>177</v>
      </c>
      <c r="K34" s="53">
        <f t="shared" si="1"/>
        <v>0</v>
      </c>
      <c r="L34" s="53">
        <f t="shared" si="1"/>
        <v>0</v>
      </c>
      <c r="M34" s="53">
        <f t="shared" si="1"/>
        <v>0</v>
      </c>
      <c r="N34" s="53">
        <f t="shared" si="1"/>
        <v>0</v>
      </c>
    </row>
    <row r="35" spans="1:14" ht="18" customHeight="1">
      <c r="A35" s="133"/>
      <c r="B35" s="133" t="s">
        <v>209</v>
      </c>
      <c r="C35" s="52" t="s">
        <v>210</v>
      </c>
      <c r="D35" s="84" t="s">
        <v>211</v>
      </c>
      <c r="E35" s="53">
        <v>0</v>
      </c>
      <c r="F35" s="53">
        <v>0</v>
      </c>
      <c r="G35" s="53">
        <v>0</v>
      </c>
      <c r="H35" s="53">
        <v>0</v>
      </c>
      <c r="I35" s="53">
        <v>1</v>
      </c>
      <c r="J35" s="53"/>
      <c r="K35" s="53"/>
      <c r="L35" s="53"/>
      <c r="M35" s="53"/>
      <c r="N35" s="53"/>
    </row>
    <row r="36" spans="1:14" ht="18" customHeight="1">
      <c r="A36" s="133"/>
      <c r="B36" s="133"/>
      <c r="C36" s="52" t="s">
        <v>212</v>
      </c>
      <c r="D36" s="84" t="s">
        <v>213</v>
      </c>
      <c r="E36" s="53">
        <v>0</v>
      </c>
      <c r="F36" s="53">
        <v>2</v>
      </c>
      <c r="G36" s="53">
        <v>0</v>
      </c>
      <c r="H36" s="53">
        <v>0</v>
      </c>
      <c r="I36" s="53">
        <v>9</v>
      </c>
      <c r="J36" s="53">
        <v>1</v>
      </c>
      <c r="K36" s="53"/>
      <c r="L36" s="53"/>
      <c r="M36" s="53"/>
      <c r="N36" s="53"/>
    </row>
    <row r="37" spans="1:14" ht="18" customHeight="1">
      <c r="A37" s="133"/>
      <c r="B37" s="133"/>
      <c r="C37" s="52" t="s">
        <v>214</v>
      </c>
      <c r="D37" s="84" t="s">
        <v>215</v>
      </c>
      <c r="E37" s="53">
        <f t="shared" ref="E37:N37" si="2">E34+E35-E36</f>
        <v>52</v>
      </c>
      <c r="F37" s="53">
        <f t="shared" si="2"/>
        <v>113.2</v>
      </c>
      <c r="G37" s="53">
        <f t="shared" si="2"/>
        <v>18</v>
      </c>
      <c r="H37" s="53">
        <f t="shared" si="2"/>
        <v>-43</v>
      </c>
      <c r="I37" s="53">
        <f t="shared" si="2"/>
        <v>187</v>
      </c>
      <c r="J37" s="53">
        <f t="shared" si="2"/>
        <v>176</v>
      </c>
      <c r="K37" s="53">
        <f t="shared" si="2"/>
        <v>0</v>
      </c>
      <c r="L37" s="53">
        <f t="shared" si="2"/>
        <v>0</v>
      </c>
      <c r="M37" s="53">
        <f t="shared" si="2"/>
        <v>0</v>
      </c>
      <c r="N37" s="53">
        <f t="shared" si="2"/>
        <v>0</v>
      </c>
    </row>
    <row r="38" spans="1:14" ht="18" customHeight="1">
      <c r="A38" s="133"/>
      <c r="B38" s="133"/>
      <c r="C38" s="52" t="s">
        <v>216</v>
      </c>
      <c r="D38" s="84" t="s">
        <v>217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/>
      <c r="L38" s="53"/>
      <c r="M38" s="53"/>
      <c r="N38" s="53"/>
    </row>
    <row r="39" spans="1:14" ht="18" customHeight="1">
      <c r="A39" s="133"/>
      <c r="B39" s="133"/>
      <c r="C39" s="52" t="s">
        <v>218</v>
      </c>
      <c r="D39" s="84" t="s">
        <v>219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/>
      <c r="L39" s="53"/>
      <c r="M39" s="53"/>
      <c r="N39" s="53"/>
    </row>
    <row r="40" spans="1:14" ht="18" customHeight="1">
      <c r="A40" s="133"/>
      <c r="B40" s="133"/>
      <c r="C40" s="52" t="s">
        <v>220</v>
      </c>
      <c r="D40" s="84" t="s">
        <v>221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/>
      <c r="L40" s="53"/>
      <c r="M40" s="53"/>
      <c r="N40" s="53"/>
    </row>
    <row r="41" spans="1:14" ht="18" customHeight="1">
      <c r="A41" s="133"/>
      <c r="B41" s="133"/>
      <c r="C41" s="46" t="s">
        <v>222</v>
      </c>
      <c r="D41" s="84" t="s">
        <v>223</v>
      </c>
      <c r="E41" s="53">
        <f t="shared" ref="E41:N41" si="3">E34+E35-E36-E40</f>
        <v>52</v>
      </c>
      <c r="F41" s="53">
        <f t="shared" si="3"/>
        <v>113.2</v>
      </c>
      <c r="G41" s="53">
        <f t="shared" si="3"/>
        <v>18</v>
      </c>
      <c r="H41" s="53">
        <f t="shared" si="3"/>
        <v>-43</v>
      </c>
      <c r="I41" s="53">
        <f t="shared" si="3"/>
        <v>187</v>
      </c>
      <c r="J41" s="53">
        <f t="shared" si="3"/>
        <v>176</v>
      </c>
      <c r="K41" s="53">
        <f t="shared" si="3"/>
        <v>0</v>
      </c>
      <c r="L41" s="53">
        <f t="shared" si="3"/>
        <v>0</v>
      </c>
      <c r="M41" s="53">
        <f t="shared" si="3"/>
        <v>0</v>
      </c>
      <c r="N41" s="53">
        <f t="shared" si="3"/>
        <v>0</v>
      </c>
    </row>
    <row r="42" spans="1:14" ht="18" customHeight="1">
      <c r="A42" s="133"/>
      <c r="B42" s="133"/>
      <c r="C42" s="176" t="s">
        <v>224</v>
      </c>
      <c r="D42" s="176"/>
      <c r="E42" s="53">
        <f t="shared" ref="E42:N42" si="4">E37+E38-E39-E40</f>
        <v>52</v>
      </c>
      <c r="F42" s="53">
        <f t="shared" si="4"/>
        <v>113.2</v>
      </c>
      <c r="G42" s="53">
        <f t="shared" si="4"/>
        <v>18</v>
      </c>
      <c r="H42" s="53">
        <f t="shared" si="4"/>
        <v>-43</v>
      </c>
      <c r="I42" s="53">
        <f t="shared" si="4"/>
        <v>187</v>
      </c>
      <c r="J42" s="53">
        <f t="shared" si="4"/>
        <v>176</v>
      </c>
      <c r="K42" s="53">
        <f t="shared" si="4"/>
        <v>0</v>
      </c>
      <c r="L42" s="53">
        <f t="shared" si="4"/>
        <v>0</v>
      </c>
      <c r="M42" s="53">
        <f t="shared" si="4"/>
        <v>0</v>
      </c>
      <c r="N42" s="53">
        <f t="shared" si="4"/>
        <v>0</v>
      </c>
    </row>
    <row r="43" spans="1:14" ht="18" customHeight="1">
      <c r="A43" s="133"/>
      <c r="B43" s="133"/>
      <c r="C43" s="52" t="s">
        <v>225</v>
      </c>
      <c r="D43" s="84" t="s">
        <v>226</v>
      </c>
      <c r="E43" s="53">
        <v>0</v>
      </c>
      <c r="F43" s="53">
        <v>0</v>
      </c>
      <c r="G43" s="132">
        <v>-369</v>
      </c>
      <c r="H43" s="53">
        <v>-324</v>
      </c>
      <c r="I43" s="53">
        <v>0</v>
      </c>
      <c r="J43" s="53">
        <v>0</v>
      </c>
      <c r="K43" s="53"/>
      <c r="L43" s="53"/>
      <c r="M43" s="53"/>
      <c r="N43" s="53"/>
    </row>
    <row r="44" spans="1:14" ht="18" customHeight="1">
      <c r="A44" s="133"/>
      <c r="B44" s="133"/>
      <c r="C44" s="46" t="s">
        <v>227</v>
      </c>
      <c r="D44" s="65" t="s">
        <v>228</v>
      </c>
      <c r="E44" s="53">
        <f t="shared" ref="E44:N44" si="5">E41+E43</f>
        <v>52</v>
      </c>
      <c r="F44" s="53">
        <f t="shared" si="5"/>
        <v>113.2</v>
      </c>
      <c r="G44" s="53">
        <f t="shared" si="5"/>
        <v>-351</v>
      </c>
      <c r="H44" s="53">
        <f t="shared" si="5"/>
        <v>-367</v>
      </c>
      <c r="I44" s="53">
        <f t="shared" si="5"/>
        <v>187</v>
      </c>
      <c r="J44" s="53">
        <f t="shared" si="5"/>
        <v>176</v>
      </c>
      <c r="K44" s="53">
        <f t="shared" si="5"/>
        <v>0</v>
      </c>
      <c r="L44" s="53">
        <f t="shared" si="5"/>
        <v>0</v>
      </c>
      <c r="M44" s="53">
        <f t="shared" si="5"/>
        <v>0</v>
      </c>
      <c r="N44" s="53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5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青山 貴顕</cp:lastModifiedBy>
  <cp:lastPrinted>2023-08-23T01:49:11Z</cp:lastPrinted>
  <dcterms:created xsi:type="dcterms:W3CDTF">1999-07-06T05:17:05Z</dcterms:created>
  <dcterms:modified xsi:type="dcterms:W3CDTF">2023-08-24T00:26:41Z</dcterms:modified>
</cp:coreProperties>
</file>