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【他⑤】都道府県財政状況調（地方債協会）\R5\03_各課⇒財政課\"/>
    </mc:Choice>
  </mc:AlternateContent>
  <bookViews>
    <workbookView xWindow="-122" yWindow="-122" windowWidth="29043" windowHeight="15840" tabRatio="663" firstSheet="3" activeTab="5"/>
  </bookViews>
  <sheets>
    <sheet name="1.普通会計予算(R4-5年度)" sheetId="10" r:id="rId1"/>
    <sheet name="2.公営企業会計予算(R4-5年度)" sheetId="4" r:id="rId2"/>
    <sheet name="3.(1)普通会計決算（R2-3年度)" sheetId="11" r:id="rId3"/>
    <sheet name="3.(2)財政指標等（H29‐R3年度）" sheetId="12" r:id="rId4"/>
    <sheet name="4.公営企業会計決算（R2-3年度）" sheetId="7" r:id="rId5"/>
    <sheet name="5.三セク決算（R2-3年度）" sheetId="9" r:id="rId6"/>
  </sheets>
  <definedNames>
    <definedName name="_xlnm.Print_Area" localSheetId="0">'1.普通会計予算(R4-5年度)'!$A$1:$I$47</definedName>
    <definedName name="_xlnm.Print_Area" localSheetId="1">'2.公営企業会計予算(R4-5年度)'!$A$1:$Q$49</definedName>
    <definedName name="_xlnm.Print_Area" localSheetId="2">'3.(1)普通会計決算（R2-3年度)'!$A$1:$I$47</definedName>
    <definedName name="_xlnm.Print_Area" localSheetId="4">'4.公営企業会計決算（R2-3年度）'!$A$1:$Q$49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2" l="1"/>
  <c r="I23" i="12"/>
  <c r="H23" i="12"/>
  <c r="I22" i="12"/>
  <c r="H22" i="12"/>
  <c r="G22" i="12"/>
  <c r="F22" i="12"/>
  <c r="E22" i="12"/>
  <c r="G21" i="12"/>
  <c r="I20" i="12"/>
  <c r="H20" i="12"/>
  <c r="G20" i="12"/>
  <c r="F20" i="12"/>
  <c r="E20" i="12"/>
  <c r="I19" i="12"/>
  <c r="I21" i="12" s="1"/>
  <c r="H19" i="12"/>
  <c r="H21" i="12" s="1"/>
  <c r="G19" i="12"/>
  <c r="G23" i="12" s="1"/>
  <c r="F19" i="12"/>
  <c r="F23" i="12" s="1"/>
  <c r="E19" i="12"/>
  <c r="E23" i="12" s="1"/>
  <c r="H45" i="11"/>
  <c r="F45" i="11"/>
  <c r="I45" i="11" s="1"/>
  <c r="I44" i="11"/>
  <c r="I43" i="11"/>
  <c r="G43" i="11"/>
  <c r="I42" i="11"/>
  <c r="G42" i="11"/>
  <c r="I41" i="11"/>
  <c r="G41" i="11"/>
  <c r="I40" i="11"/>
  <c r="G40" i="11"/>
  <c r="I39" i="11"/>
  <c r="G39" i="11"/>
  <c r="I38" i="11"/>
  <c r="G38" i="11"/>
  <c r="I37" i="11"/>
  <c r="G37" i="11"/>
  <c r="I36" i="11"/>
  <c r="G36" i="11"/>
  <c r="I35" i="11"/>
  <c r="G35" i="11"/>
  <c r="I34" i="11"/>
  <c r="G34" i="11"/>
  <c r="I33" i="11"/>
  <c r="G33" i="11"/>
  <c r="I32" i="11"/>
  <c r="G32" i="11"/>
  <c r="I31" i="11"/>
  <c r="G31" i="11"/>
  <c r="I30" i="11"/>
  <c r="G30" i="11"/>
  <c r="I29" i="11"/>
  <c r="G29" i="11"/>
  <c r="I28" i="11"/>
  <c r="G28" i="11"/>
  <c r="H27" i="11"/>
  <c r="I27" i="11" s="1"/>
  <c r="G27" i="11"/>
  <c r="F26" i="11"/>
  <c r="I26" i="11" s="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G45" i="10"/>
  <c r="I44" i="10"/>
  <c r="G44" i="10"/>
  <c r="I43" i="10"/>
  <c r="G43" i="10"/>
  <c r="I42" i="10"/>
  <c r="G42" i="10"/>
  <c r="F41" i="10"/>
  <c r="I41" i="10" s="1"/>
  <c r="I40" i="10"/>
  <c r="G40" i="10"/>
  <c r="H39" i="10"/>
  <c r="I39" i="10" s="1"/>
  <c r="F39" i="10"/>
  <c r="G39" i="10" s="1"/>
  <c r="I38" i="10"/>
  <c r="G38" i="10"/>
  <c r="I37" i="10"/>
  <c r="G37" i="10"/>
  <c r="I36" i="10"/>
  <c r="G36" i="10"/>
  <c r="I35" i="10"/>
  <c r="G35" i="10"/>
  <c r="I34" i="10"/>
  <c r="G34" i="10"/>
  <c r="I33" i="10"/>
  <c r="G33" i="10"/>
  <c r="H32" i="10"/>
  <c r="I32" i="10" s="1"/>
  <c r="F32" i="10"/>
  <c r="G32" i="10" s="1"/>
  <c r="I31" i="10"/>
  <c r="G31" i="10"/>
  <c r="I30" i="10"/>
  <c r="G30" i="10"/>
  <c r="I29" i="10"/>
  <c r="G29" i="10"/>
  <c r="H28" i="10"/>
  <c r="F28" i="10"/>
  <c r="I28" i="10" s="1"/>
  <c r="H27" i="10"/>
  <c r="I27" i="10" s="1"/>
  <c r="G27" i="10"/>
  <c r="I26" i="10"/>
  <c r="F26" i="10"/>
  <c r="G26" i="10" s="1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G14" i="10"/>
  <c r="F14" i="10"/>
  <c r="I14" i="10" s="1"/>
  <c r="I13" i="10"/>
  <c r="G13" i="10"/>
  <c r="I12" i="10"/>
  <c r="G12" i="10"/>
  <c r="I11" i="10"/>
  <c r="G11" i="10"/>
  <c r="I10" i="10"/>
  <c r="G10" i="10"/>
  <c r="I9" i="10"/>
  <c r="G9" i="10"/>
  <c r="H45" i="10" l="1"/>
  <c r="I45" i="10" s="1"/>
  <c r="E21" i="12"/>
  <c r="F21" i="12"/>
  <c r="G44" i="11"/>
  <c r="G26" i="11"/>
  <c r="G45" i="11"/>
  <c r="G28" i="10"/>
  <c r="G41" i="10"/>
  <c r="K34" i="9" l="1"/>
  <c r="K37" i="9" s="1"/>
  <c r="K42" i="9" s="1"/>
  <c r="N31" i="9"/>
  <c r="N34" i="9" s="1"/>
  <c r="M31" i="9"/>
  <c r="M34" i="9" s="1"/>
  <c r="L31" i="9"/>
  <c r="L34" i="9" s="1"/>
  <c r="K31" i="9"/>
  <c r="J31" i="9"/>
  <c r="J34" i="9" s="1"/>
  <c r="I31" i="9"/>
  <c r="I34" i="9" s="1"/>
  <c r="H31" i="9"/>
  <c r="H34" i="9" s="1"/>
  <c r="G31" i="9"/>
  <c r="G34" i="9" s="1"/>
  <c r="F31" i="9"/>
  <c r="F34" i="9" s="1"/>
  <c r="E31" i="9"/>
  <c r="E34" i="9" s="1"/>
  <c r="H41" i="9" l="1"/>
  <c r="H44" i="9" s="1"/>
  <c r="H37" i="9"/>
  <c r="H42" i="9" s="1"/>
  <c r="L37" i="9"/>
  <c r="L42" i="9" s="1"/>
  <c r="L41" i="9"/>
  <c r="L44" i="9" s="1"/>
  <c r="J41" i="9"/>
  <c r="J44" i="9" s="1"/>
  <c r="J37" i="9"/>
  <c r="J42" i="9" s="1"/>
  <c r="E41" i="9"/>
  <c r="E44" i="9" s="1"/>
  <c r="E37" i="9"/>
  <c r="E42" i="9" s="1"/>
  <c r="M41" i="9"/>
  <c r="M44" i="9" s="1"/>
  <c r="M37" i="9"/>
  <c r="M42" i="9" s="1"/>
  <c r="I41" i="9"/>
  <c r="I44" i="9" s="1"/>
  <c r="I37" i="9"/>
  <c r="I42" i="9" s="1"/>
  <c r="F41" i="9"/>
  <c r="F44" i="9" s="1"/>
  <c r="F37" i="9"/>
  <c r="F42" i="9" s="1"/>
  <c r="N41" i="9"/>
  <c r="N44" i="9" s="1"/>
  <c r="N37" i="9"/>
  <c r="N42" i="9" s="1"/>
  <c r="G37" i="9"/>
  <c r="G42" i="9" s="1"/>
  <c r="G41" i="9"/>
  <c r="G44" i="9" s="1"/>
  <c r="K41" i="9"/>
  <c r="K44" i="9" s="1"/>
  <c r="I27" i="7"/>
  <c r="I24" i="7"/>
  <c r="I16" i="7"/>
  <c r="I15" i="7"/>
  <c r="I9" i="7"/>
  <c r="I14" i="7" s="1"/>
  <c r="I14" i="4"/>
  <c r="I15" i="4"/>
  <c r="I16" i="4"/>
  <c r="I24" i="4"/>
  <c r="I27" i="4" s="1"/>
  <c r="F15" i="4" l="1"/>
  <c r="F14" i="4"/>
  <c r="H27" i="7" l="1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H24" i="7"/>
  <c r="G24" i="7"/>
  <c r="G27" i="7" s="1"/>
  <c r="F24" i="7"/>
  <c r="F27" i="7" s="1"/>
  <c r="O16" i="7"/>
  <c r="N16" i="7"/>
  <c r="M16" i="7"/>
  <c r="L16" i="7"/>
  <c r="K16" i="7"/>
  <c r="J16" i="7"/>
  <c r="H16" i="7"/>
  <c r="G16" i="7"/>
  <c r="F16" i="7"/>
  <c r="O15" i="7"/>
  <c r="N15" i="7"/>
  <c r="M15" i="7"/>
  <c r="L15" i="7"/>
  <c r="K15" i="7"/>
  <c r="J15" i="7"/>
  <c r="H15" i="7"/>
  <c r="G15" i="7"/>
  <c r="F15" i="7"/>
  <c r="O14" i="7"/>
  <c r="N14" i="7"/>
  <c r="M14" i="7"/>
  <c r="L14" i="7"/>
  <c r="J14" i="7"/>
  <c r="H14" i="7"/>
  <c r="G14" i="7"/>
  <c r="F14" i="7"/>
  <c r="G12" i="7"/>
  <c r="K9" i="7"/>
  <c r="K14" i="7" s="1"/>
  <c r="H27" i="4"/>
  <c r="O24" i="4"/>
  <c r="O27" i="4" s="1"/>
  <c r="N24" i="4"/>
  <c r="N27" i="4" s="1"/>
  <c r="M24" i="4"/>
  <c r="M27" i="4" s="1"/>
  <c r="L24" i="4"/>
  <c r="L27" i="4" s="1"/>
  <c r="K24" i="4"/>
  <c r="K27" i="4" s="1"/>
  <c r="J24" i="4"/>
  <c r="J27" i="4" s="1"/>
  <c r="H24" i="4"/>
  <c r="G24" i="4"/>
  <c r="G27" i="4" s="1"/>
  <c r="F24" i="4"/>
  <c r="F27" i="4" s="1"/>
  <c r="O16" i="4"/>
  <c r="N16" i="4"/>
  <c r="M16" i="4"/>
  <c r="L16" i="4"/>
  <c r="K16" i="4"/>
  <c r="J16" i="4"/>
  <c r="H16" i="4"/>
  <c r="G16" i="4"/>
  <c r="F16" i="4"/>
  <c r="O15" i="4"/>
  <c r="N15" i="4"/>
  <c r="M15" i="4"/>
  <c r="L15" i="4"/>
  <c r="K15" i="4"/>
  <c r="J15" i="4"/>
  <c r="H15" i="4"/>
  <c r="G15" i="4"/>
  <c r="O14" i="4"/>
  <c r="N14" i="4"/>
  <c r="M14" i="4"/>
  <c r="L14" i="4"/>
  <c r="K14" i="4"/>
  <c r="J14" i="4"/>
  <c r="H14" i="4"/>
  <c r="G14" i="4"/>
  <c r="K12" i="4"/>
  <c r="P27" i="7" l="1"/>
  <c r="P24" i="7"/>
  <c r="P16" i="7"/>
  <c r="P15" i="7"/>
  <c r="P14" i="7"/>
  <c r="P24" i="4"/>
  <c r="P27" i="4" s="1"/>
  <c r="P16" i="4"/>
  <c r="P15" i="4"/>
  <c r="P14" i="4"/>
  <c r="Q24" i="7" l="1"/>
  <c r="Q27" i="7" s="1"/>
  <c r="Q16" i="7"/>
  <c r="Q15" i="7"/>
  <c r="Q14" i="7"/>
  <c r="J45" i="7"/>
  <c r="K44" i="7"/>
  <c r="K45" i="7" s="1"/>
  <c r="J44" i="7"/>
  <c r="K39" i="7"/>
  <c r="J39" i="7"/>
  <c r="Q44" i="4"/>
  <c r="Q45" i="4" s="1"/>
  <c r="P44" i="4"/>
  <c r="P45" i="4" s="1"/>
  <c r="Q39" i="4"/>
  <c r="P39" i="4"/>
  <c r="Q24" i="4"/>
  <c r="Q27" i="4" s="1"/>
  <c r="Q16" i="4"/>
  <c r="Q15" i="4"/>
  <c r="Q14" i="4"/>
  <c r="F44" i="4" l="1"/>
  <c r="F39" i="4"/>
  <c r="F45" i="4"/>
  <c r="Q44" i="7"/>
  <c r="P44" i="7"/>
  <c r="O44" i="7"/>
  <c r="O45" i="7" s="1"/>
  <c r="N44" i="7"/>
  <c r="M44" i="7"/>
  <c r="L44" i="7"/>
  <c r="I44" i="7"/>
  <c r="H44" i="7"/>
  <c r="G44" i="7"/>
  <c r="F44" i="7"/>
  <c r="Q39" i="7"/>
  <c r="Q45" i="7" s="1"/>
  <c r="P39" i="7"/>
  <c r="O39" i="7"/>
  <c r="N39" i="7"/>
  <c r="M39" i="7"/>
  <c r="L39" i="7"/>
  <c r="I39" i="7"/>
  <c r="H39" i="7"/>
  <c r="G39" i="7"/>
  <c r="F39" i="7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I45" i="4" s="1"/>
  <c r="H39" i="4"/>
  <c r="H44" i="4"/>
  <c r="G39" i="4"/>
  <c r="G44" i="4"/>
  <c r="G45" i="4" s="1"/>
  <c r="H45" i="4" l="1"/>
  <c r="G45" i="7"/>
  <c r="L45" i="7"/>
  <c r="M45" i="7"/>
  <c r="J45" i="4"/>
  <c r="O45" i="4"/>
  <c r="N45" i="7"/>
  <c r="F45" i="7"/>
  <c r="H45" i="7"/>
  <c r="I45" i="7"/>
  <c r="P45" i="7"/>
</calcChain>
</file>

<file path=xl/comments1.xml><?xml version="1.0" encoding="utf-8"?>
<comments xmlns="http://schemas.openxmlformats.org/spreadsheetml/2006/main">
  <authors>
    <author>user</author>
  </authors>
  <commentList>
    <comment ref="P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営業収益＋営業外収益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営業費用＋営業外費用</t>
        </r>
      </text>
    </comment>
    <comment ref="P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過年度市町負担金（予算外）の分マイナスとなる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損益勘定留保資金、繰越工事資金で補填予定</t>
        </r>
      </text>
    </comment>
  </commentList>
</comments>
</file>

<file path=xl/sharedStrings.xml><?xml version="1.0" encoding="utf-8"?>
<sst xmlns="http://schemas.openxmlformats.org/spreadsheetml/2006/main" count="446" uniqueCount="267">
  <si>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</si>
  <si>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</si>
  <si>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</si>
  <si>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</si>
  <si>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</si>
  <si>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</si>
  <si>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</si>
  <si>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</si>
  <si>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</si>
  <si>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</si>
  <si>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</si>
  <si>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</si>
  <si>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</si>
  <si>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</si>
  <si>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</si>
  <si>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</si>
  <si>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</si>
  <si>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</si>
  <si>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</si>
  <si>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</si>
  <si>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</si>
  <si>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</si>
  <si>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</si>
  <si>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</si>
  <si>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</si>
  <si>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</si>
  <si>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</si>
  <si>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</si>
  <si>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</si>
  <si>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</si>
  <si>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</si>
  <si>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</si>
  <si>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</si>
  <si>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</si>
  <si>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</si>
  <si>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</si>
  <si>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</si>
  <si>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</si>
  <si>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</si>
  <si>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</si>
  <si>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</si>
  <si>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</si>
  <si>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</si>
  <si>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</si>
  <si>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</si>
  <si>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</si>
  <si>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</si>
  <si>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</si>
  <si>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</si>
  <si>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</si>
  <si>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</si>
  <si>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</si>
  <si>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</si>
  <si>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</si>
  <si>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</si>
  <si>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</si>
  <si>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</si>
  <si>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</si>
  <si>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</si>
  <si>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</si>
  <si>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</si>
  <si>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</si>
  <si>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</si>
  <si>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</si>
  <si>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</si>
  <si>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</si>
  <si>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</si>
  <si>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</si>
  <si>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</si>
  <si>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</si>
  <si>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</si>
  <si>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</si>
  <si>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</si>
  <si>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</si>
  <si>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</si>
  <si>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</si>
  <si>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</si>
  <si>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</si>
  <si>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</si>
  <si>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</si>
  <si>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</si>
  <si>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</si>
  <si>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</si>
  <si>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</si>
  <si>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</si>
  <si>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</si>
  <si>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</si>
  <si>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</si>
  <si>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</si>
  <si>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</si>
  <si>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</si>
  <si>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</si>
  <si>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</si>
  <si>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</si>
  <si>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</si>
  <si>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</si>
  <si>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</si>
  <si>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</si>
  <si>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</si>
  <si>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</si>
  <si>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</si>
  <si>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</si>
  <si>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</si>
  <si>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</si>
  <si>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</si>
  <si>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</si>
  <si>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</si>
  <si>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</si>
  <si>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</si>
  <si>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</si>
  <si>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</si>
  <si>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</si>
  <si>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</si>
  <si>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</si>
  <si>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</si>
  <si>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</si>
  <si>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</si>
  <si>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</si>
  <si>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</si>
  <si>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</si>
  <si>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</si>
  <si>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</si>
  <si>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</si>
  <si>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</si>
  <si>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</si>
  <si>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</si>
  <si>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</si>
  <si>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</si>
  <si>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</si>
  <si>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</si>
  <si>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</si>
  <si>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</si>
  <si>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</si>
  <si>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</si>
  <si>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</si>
  <si>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</si>
  <si>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</si>
  <si>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</si>
  <si>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</si>
  <si>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</si>
  <si>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</si>
  <si>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</si>
  <si>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</si>
  <si>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</si>
  <si>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</si>
  <si>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</si>
  <si>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</si>
  <si>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</si>
  <si>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</si>
  <si>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</si>
  <si>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</si>
  <si>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</si>
  <si>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</si>
  <si>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</si>
  <si>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</si>
  <si>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</si>
  <si>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</si>
  <si>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</si>
  <si>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</si>
  <si>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</si>
  <si>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</si>
  <si>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</si>
  <si>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</si>
  <si>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</si>
  <si>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</si>
  <si>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</si>
  <si>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</si>
  <si>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</si>
  <si>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</si>
  <si>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</si>
  <si>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</si>
  <si>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</si>
  <si>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</si>
  <si>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</si>
  <si>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</si>
  <si>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</si>
  <si>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</si>
  <si>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</si>
  <si>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</si>
  <si>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</si>
  <si>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</si>
  <si>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</si>
  <si>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</si>
  <si>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</si>
  <si>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</si>
  <si>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</si>
  <si>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</si>
  <si>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</si>
  <si>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</si>
  <si>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</si>
  <si>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</si>
  <si>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</si>
  <si>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</si>
  <si>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</si>
  <si>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</si>
  <si>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</si>
  <si>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</si>
  <si>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</si>
  <si>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</si>
  <si>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</si>
  <si>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</si>
  <si>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</si>
  <si>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</si>
  <si>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</si>
  <si>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</si>
  <si>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</si>
  <si>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</si>
  <si>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</si>
  <si>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</si>
  <si>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</si>
  <si>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</si>
  <si>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</si>
  <si>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</si>
  <si>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</si>
  <si>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</si>
  <si>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</si>
  <si>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</si>
  <si>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</si>
  <si>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</si>
  <si>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</si>
  <si>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</si>
  <si>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</si>
  <si>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</si>
  <si>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</si>
  <si>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</si>
  <si>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</si>
  <si>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</si>
  <si>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</si>
  <si>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</si>
  <si>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</si>
  <si>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</si>
  <si>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</si>
  <si>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</si>
  <si>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</si>
  <si>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</si>
  <si>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</si>
  <si>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</si>
  <si>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</si>
  <si>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</si>
  <si>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</si>
  <si>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</si>
  <si>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</si>
  <si>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</si>
  <si>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</si>
  <si>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</si>
  <si>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</si>
  <si>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</si>
  <si>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</si>
  <si>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</si>
  <si>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神奈川県</t>
    <rPh sb="0" eb="4">
      <t>カナガワケン</t>
    </rPh>
    <phoneticPr fontId="9"/>
  </si>
  <si>
    <t>水道事業</t>
    <rPh sb="0" eb="2">
      <t>スイドウ</t>
    </rPh>
    <rPh sb="2" eb="4">
      <t>ジギョウ</t>
    </rPh>
    <phoneticPr fontId="9"/>
  </si>
  <si>
    <t>電気事業</t>
    <rPh sb="0" eb="2">
      <t>デンキ</t>
    </rPh>
    <rPh sb="2" eb="4">
      <t>ジギョウ</t>
    </rPh>
    <phoneticPr fontId="9"/>
  </si>
  <si>
    <t>公営企業資金等運用事業</t>
    <rPh sb="0" eb="2">
      <t>コウエイ</t>
    </rPh>
    <rPh sb="2" eb="4">
      <t>キギョウ</t>
    </rPh>
    <rPh sb="4" eb="6">
      <t>シキン</t>
    </rPh>
    <rPh sb="6" eb="7">
      <t>トウ</t>
    </rPh>
    <rPh sb="7" eb="9">
      <t>ウンヨウ</t>
    </rPh>
    <rPh sb="9" eb="11">
      <t>ジギョウ</t>
    </rPh>
    <phoneticPr fontId="9"/>
  </si>
  <si>
    <t>相模川総合開発共同事業</t>
    <rPh sb="0" eb="2">
      <t>サガミ</t>
    </rPh>
    <rPh sb="2" eb="3">
      <t>ガワ</t>
    </rPh>
    <rPh sb="3" eb="5">
      <t>ソウゴウ</t>
    </rPh>
    <rPh sb="5" eb="7">
      <t>カイハツ</t>
    </rPh>
    <rPh sb="7" eb="9">
      <t>キョウドウ</t>
    </rPh>
    <rPh sb="9" eb="11">
      <t>ジギョウ</t>
    </rPh>
    <phoneticPr fontId="17"/>
  </si>
  <si>
    <t>酒匂川総合開発事業</t>
    <rPh sb="0" eb="2">
      <t>サカワ</t>
    </rPh>
    <rPh sb="2" eb="3">
      <t>ガワ</t>
    </rPh>
    <rPh sb="3" eb="5">
      <t>ソウゴウ</t>
    </rPh>
    <rPh sb="5" eb="7">
      <t>カイハツ</t>
    </rPh>
    <rPh sb="7" eb="9">
      <t>ジギョウ</t>
    </rPh>
    <phoneticPr fontId="17"/>
  </si>
  <si>
    <t>下水道事業</t>
    <rPh sb="0" eb="3">
      <t>ゲスイドウ</t>
    </rPh>
    <rPh sb="3" eb="5">
      <t>ジギョウ</t>
    </rPh>
    <phoneticPr fontId="17"/>
  </si>
  <si>
    <t>水道事業</t>
    <rPh sb="0" eb="4">
      <t>スイドウジギョウ</t>
    </rPh>
    <phoneticPr fontId="17"/>
  </si>
  <si>
    <t>電気事業</t>
    <rPh sb="0" eb="2">
      <t>デンキ</t>
    </rPh>
    <rPh sb="2" eb="4">
      <t>ジギョウ</t>
    </rPh>
    <phoneticPr fontId="17"/>
  </si>
  <si>
    <t>公営企業資金等運用事業</t>
    <rPh sb="0" eb="7">
      <t>コウエイキギョウシキントウ</t>
    </rPh>
    <rPh sb="7" eb="9">
      <t>ウンヨウ</t>
    </rPh>
    <rPh sb="9" eb="11">
      <t>ジギョウ</t>
    </rPh>
    <phoneticPr fontId="17"/>
  </si>
  <si>
    <t>下水道事業</t>
    <rPh sb="0" eb="3">
      <t>ゲスイドウ</t>
    </rPh>
    <rPh sb="3" eb="5">
      <t>ジギョウ</t>
    </rPh>
    <phoneticPr fontId="14"/>
  </si>
  <si>
    <t>神奈川県住宅供給公社</t>
    <rPh sb="0" eb="4">
      <t>カナガワケン</t>
    </rPh>
    <rPh sb="4" eb="6">
      <t>ジュウタク</t>
    </rPh>
    <rPh sb="6" eb="8">
      <t>キョウキュウ</t>
    </rPh>
    <rPh sb="8" eb="10">
      <t>コウシャ</t>
    </rPh>
    <phoneticPr fontId="14"/>
  </si>
  <si>
    <t>神奈川県道路公社</t>
    <rPh sb="0" eb="4">
      <t>カナガワケン</t>
    </rPh>
    <rPh sb="4" eb="6">
      <t>ドウロ</t>
    </rPh>
    <rPh sb="6" eb="8">
      <t>コウシャ</t>
    </rPh>
    <phoneticPr fontId="14"/>
  </si>
  <si>
    <t>神奈川県</t>
    <rPh sb="0" eb="4">
      <t>カナガワケン</t>
    </rPh>
    <phoneticPr fontId="14"/>
  </si>
  <si>
    <t>決算額</t>
    <phoneticPr fontId="14"/>
  </si>
  <si>
    <t>神奈川県</t>
    <rPh sb="0" eb="4">
      <t>カナガワケン</t>
    </rPh>
    <phoneticPr fontId="14"/>
  </si>
  <si>
    <t>神奈川県</t>
    <rPh sb="0" eb="4">
      <t>カナガワケン</t>
    </rPh>
    <phoneticPr fontId="9"/>
  </si>
  <si>
    <t>神奈川県</t>
    <rPh sb="0" eb="4">
      <t>カナガワケン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</si>
</sst>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8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16" xfId="1" applyNumberFormat="1" applyBorder="1" applyAlignment="1">
      <alignment horizontal="center" vertical="center"/>
    </xf>
    <xf numFmtId="177" fontId="0" fillId="0" borderId="16" xfId="1" applyNumberFormat="1" applyFont="1" applyBorder="1" applyAlignment="1">
      <alignment horizontal="center" vertical="center"/>
    </xf>
    <xf numFmtId="177" fontId="0" fillId="0" borderId="16" xfId="1" applyNumberFormat="1" applyFon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0" borderId="14" xfId="0" applyNumberFormat="1" applyFont="1" applyBorder="1" applyAlignment="1">
      <alignment horizontal="center"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168239" y="10194966"/>
          <a:ext cx="75408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205119</xdr:colOff>
      <xdr:row>0</xdr:row>
      <xdr:rowOff>43184</xdr:rowOff>
    </xdr:from>
    <xdr:to>
      <xdr:col>20</xdr:col>
      <xdr:colOff>960822</xdr:colOff>
      <xdr:row>7</xdr:row>
      <xdr:rowOff>21592</xdr:rowOff>
    </xdr:to>
    <xdr:sp macro="" textlink="">
      <xdr:nvSpPr>
        <xdr:cNvPr id="2" name="正方形/長方形 1"/>
        <xdr:cNvSpPr/>
      </xdr:nvSpPr>
      <xdr:spPr bwMode="auto">
        <a:xfrm>
          <a:off x="14703812" y="43184"/>
          <a:ext cx="3670554" cy="1608566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下水道事業：流域下水道課で入力してください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下水道事業以外：企業庁で入力してください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168239" y="10194966"/>
          <a:ext cx="75408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Z48"/>
  <sheetViews>
    <sheetView view="pageBreakPreview" zoomScaleNormal="100" zoomScaleSheetLayoutView="100" workbookViewId="0">
      <pane xSplit="5" ySplit="8" topLeftCell="F21" activePane="bottomRight" state="frozen"/>
      <selection pane="topRight" activeCell="F1" sqref="F1"/>
      <selection pane="bottomLeft" activeCell="A9" sqref="A9"/>
      <selection pane="bottomRight" activeCell="K42" sqref="K42"/>
    </sheetView>
  </sheetViews>
  <sheetFormatPr defaultColWidth="9" defaultRowHeight="13.1"/>
  <cols>
    <col min="1" max="2" width="3.58203125" style="2" customWidth="1"/>
    <col min="3" max="4" width="1.58203125" style="2" customWidth="1"/>
    <col min="5" max="5" width="32.58203125" style="2" customWidth="1"/>
    <col min="6" max="6" width="15.58203125" style="2" customWidth="1"/>
    <col min="7" max="7" width="10.58203125" style="2" customWidth="1"/>
    <col min="8" max="8" width="15.58203125" style="2" customWidth="1"/>
    <col min="9" max="9" width="10.58203125" style="2" customWidth="1"/>
    <col min="10" max="11" width="9" style="2"/>
    <col min="12" max="12" width="9.83203125" style="2" customWidth="1"/>
    <col min="13" max="16384" width="9" style="2"/>
  </cols>
  <sheetData>
    <row r="1" spans="1:11" ht="33.9" customHeight="1">
      <c r="A1" s="16" t="s">
        <v>0</v>
      </c>
      <c r="B1" s="16"/>
      <c r="C1" s="16"/>
      <c r="D1" s="16"/>
      <c r="E1" s="21" t="s">
        <v>249</v>
      </c>
      <c r="F1" s="1"/>
    </row>
    <row r="3" spans="1:11" ht="14.5">
      <c r="A3" s="10" t="s">
        <v>92</v>
      </c>
    </row>
    <row r="5" spans="1:11">
      <c r="A5" s="17" t="s">
        <v>237</v>
      </c>
      <c r="B5" s="17"/>
      <c r="C5" s="17"/>
      <c r="D5" s="17"/>
      <c r="E5" s="17"/>
    </row>
    <row r="6" spans="1:11" ht="14.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7"/>
      <c r="F7" s="47" t="s">
        <v>238</v>
      </c>
      <c r="G7" s="47"/>
      <c r="H7" s="47" t="s">
        <v>247</v>
      </c>
      <c r="I7" s="48" t="s">
        <v>21</v>
      </c>
    </row>
    <row r="8" spans="1:11" ht="17.100000000000001" customHeight="1">
      <c r="A8" s="18"/>
      <c r="B8" s="19"/>
      <c r="C8" s="19"/>
      <c r="D8" s="19"/>
      <c r="E8" s="58"/>
      <c r="F8" s="50" t="s">
        <v>90</v>
      </c>
      <c r="G8" s="50" t="s">
        <v>2</v>
      </c>
      <c r="H8" s="50" t="s">
        <v>236</v>
      </c>
      <c r="I8" s="104"/>
    </row>
    <row r="9" spans="1:11" ht="18" customHeight="1">
      <c r="A9" s="109" t="s">
        <v>87</v>
      </c>
      <c r="B9" s="109" t="s">
        <v>89</v>
      </c>
      <c r="C9" s="59" t="s">
        <v>3</v>
      </c>
      <c r="D9" s="103"/>
      <c r="E9" s="103"/>
      <c r="F9" s="105">
        <v>1334771</v>
      </c>
      <c r="G9" s="53">
        <f>F9/$F$27*100</f>
        <v>57.621080069053555</v>
      </c>
      <c r="H9" s="105">
        <v>1250726</v>
      </c>
      <c r="I9" s="53">
        <f>(F9/H9-1)*100</f>
        <v>6.7196971998663146</v>
      </c>
      <c r="K9" s="25"/>
    </row>
    <row r="10" spans="1:11" ht="18" customHeight="1">
      <c r="A10" s="109"/>
      <c r="B10" s="109"/>
      <c r="C10" s="61"/>
      <c r="D10" s="63" t="s">
        <v>22</v>
      </c>
      <c r="E10" s="103"/>
      <c r="F10" s="81">
        <v>379364</v>
      </c>
      <c r="G10" s="53">
        <f t="shared" ref="G10:G26" si="0">F10/$F$27*100</f>
        <v>16.37686421065219</v>
      </c>
      <c r="H10" s="105">
        <v>369634</v>
      </c>
      <c r="I10" s="53">
        <f t="shared" ref="I10:I27" si="1">(F10/H10-1)*100</f>
        <v>2.6323336056748081</v>
      </c>
    </row>
    <row r="11" spans="1:11" ht="18" customHeight="1">
      <c r="A11" s="109"/>
      <c r="B11" s="109"/>
      <c r="C11" s="61"/>
      <c r="D11" s="61"/>
      <c r="E11" s="46" t="s">
        <v>23</v>
      </c>
      <c r="F11" s="81">
        <v>352463</v>
      </c>
      <c r="G11" s="53">
        <f t="shared" si="0"/>
        <v>15.215567872225888</v>
      </c>
      <c r="H11" s="105">
        <v>346028</v>
      </c>
      <c r="I11" s="53">
        <f t="shared" si="1"/>
        <v>1.8596760955760905</v>
      </c>
    </row>
    <row r="12" spans="1:11" ht="18" customHeight="1">
      <c r="A12" s="109"/>
      <c r="B12" s="109"/>
      <c r="C12" s="61"/>
      <c r="D12" s="61"/>
      <c r="E12" s="46" t="s">
        <v>24</v>
      </c>
      <c r="F12" s="81">
        <v>25536</v>
      </c>
      <c r="G12" s="53">
        <f t="shared" si="0"/>
        <v>1.10237029471224</v>
      </c>
      <c r="H12" s="105">
        <v>23606</v>
      </c>
      <c r="I12" s="53">
        <f t="shared" si="1"/>
        <v>8.1758874862323019</v>
      </c>
    </row>
    <row r="13" spans="1:11" ht="18" customHeight="1">
      <c r="A13" s="109"/>
      <c r="B13" s="109"/>
      <c r="C13" s="61"/>
      <c r="D13" s="62"/>
      <c r="E13" s="46" t="s">
        <v>25</v>
      </c>
      <c r="F13" s="81">
        <v>1365</v>
      </c>
      <c r="G13" s="53">
        <f t="shared" si="0"/>
        <v>5.8926043714058893E-2</v>
      </c>
      <c r="H13" s="105">
        <v>1275</v>
      </c>
      <c r="I13" s="53">
        <f t="shared" si="1"/>
        <v>7.0588235294117618</v>
      </c>
    </row>
    <row r="14" spans="1:11" ht="18" customHeight="1">
      <c r="A14" s="109"/>
      <c r="B14" s="109"/>
      <c r="C14" s="61"/>
      <c r="D14" s="59" t="s">
        <v>26</v>
      </c>
      <c r="E14" s="103"/>
      <c r="F14" s="81">
        <f>SUM(F15:F16)</f>
        <v>331845</v>
      </c>
      <c r="G14" s="53">
        <f t="shared" si="0"/>
        <v>14.325504011935438</v>
      </c>
      <c r="H14" s="105">
        <v>303513</v>
      </c>
      <c r="I14" s="53">
        <f t="shared" si="1"/>
        <v>9.3346907710707647</v>
      </c>
    </row>
    <row r="15" spans="1:11" ht="18" customHeight="1">
      <c r="A15" s="109"/>
      <c r="B15" s="109"/>
      <c r="C15" s="61"/>
      <c r="D15" s="61"/>
      <c r="E15" s="46" t="s">
        <v>27</v>
      </c>
      <c r="F15" s="105">
        <v>20841</v>
      </c>
      <c r="G15" s="53">
        <f t="shared" si="0"/>
        <v>0.8996906058935541</v>
      </c>
      <c r="H15" s="105">
        <v>18992</v>
      </c>
      <c r="I15" s="53">
        <f t="shared" si="1"/>
        <v>9.7356781802864454</v>
      </c>
    </row>
    <row r="16" spans="1:11" ht="18" customHeight="1">
      <c r="A16" s="109"/>
      <c r="B16" s="109"/>
      <c r="C16" s="61"/>
      <c r="D16" s="62"/>
      <c r="E16" s="46" t="s">
        <v>28</v>
      </c>
      <c r="F16" s="105">
        <v>311004</v>
      </c>
      <c r="G16" s="53">
        <f t="shared" si="0"/>
        <v>13.425813406041884</v>
      </c>
      <c r="H16" s="105">
        <v>284521</v>
      </c>
      <c r="I16" s="53">
        <f t="shared" si="1"/>
        <v>9.3079245468699945</v>
      </c>
      <c r="K16" s="26"/>
    </row>
    <row r="17" spans="1:26" ht="18" customHeight="1">
      <c r="A17" s="109"/>
      <c r="B17" s="109"/>
      <c r="C17" s="61"/>
      <c r="D17" s="110" t="s">
        <v>29</v>
      </c>
      <c r="E17" s="111"/>
      <c r="F17" s="105">
        <v>447571</v>
      </c>
      <c r="G17" s="53">
        <f t="shared" si="0"/>
        <v>19.321310118054981</v>
      </c>
      <c r="H17" s="105">
        <v>403823</v>
      </c>
      <c r="I17" s="53">
        <f t="shared" si="1"/>
        <v>10.833459213566332</v>
      </c>
    </row>
    <row r="18" spans="1:26" ht="18" customHeight="1">
      <c r="A18" s="109"/>
      <c r="B18" s="109"/>
      <c r="C18" s="61"/>
      <c r="D18" s="110" t="s">
        <v>93</v>
      </c>
      <c r="E18" s="112"/>
      <c r="F18" s="105">
        <v>29086</v>
      </c>
      <c r="G18" s="53">
        <f t="shared" si="0"/>
        <v>1.2556211776315873</v>
      </c>
      <c r="H18" s="105">
        <v>24590</v>
      </c>
      <c r="I18" s="53">
        <f t="shared" si="1"/>
        <v>18.283855225701508</v>
      </c>
    </row>
    <row r="19" spans="1:26" ht="18" customHeight="1">
      <c r="A19" s="109"/>
      <c r="B19" s="109"/>
      <c r="C19" s="60"/>
      <c r="D19" s="110" t="s">
        <v>94</v>
      </c>
      <c r="E19" s="112"/>
      <c r="F19" s="54">
        <v>0</v>
      </c>
      <c r="G19" s="53">
        <f t="shared" si="0"/>
        <v>0</v>
      </c>
      <c r="H19" s="54">
        <v>0</v>
      </c>
      <c r="I19" s="53" t="e">
        <f t="shared" si="1"/>
        <v>#DIV/0!</v>
      </c>
      <c r="Z19" s="2" t="s">
        <v>95</v>
      </c>
    </row>
    <row r="20" spans="1:26" ht="18" customHeight="1">
      <c r="A20" s="109"/>
      <c r="B20" s="109"/>
      <c r="C20" s="103" t="s">
        <v>4</v>
      </c>
      <c r="D20" s="103"/>
      <c r="E20" s="103"/>
      <c r="F20" s="105">
        <v>178332</v>
      </c>
      <c r="G20" s="53">
        <f t="shared" si="0"/>
        <v>7.698460972612124</v>
      </c>
      <c r="H20" s="105">
        <v>162857</v>
      </c>
      <c r="I20" s="53">
        <f t="shared" si="1"/>
        <v>9.5022013177204592</v>
      </c>
    </row>
    <row r="21" spans="1:26" ht="18" customHeight="1">
      <c r="A21" s="109"/>
      <c r="B21" s="109"/>
      <c r="C21" s="103" t="s">
        <v>5</v>
      </c>
      <c r="D21" s="103"/>
      <c r="E21" s="103"/>
      <c r="F21" s="105">
        <v>103000</v>
      </c>
      <c r="G21" s="53">
        <f t="shared" si="0"/>
        <v>4.446434067800781</v>
      </c>
      <c r="H21" s="105">
        <v>126000</v>
      </c>
      <c r="I21" s="53">
        <f t="shared" si="1"/>
        <v>-18.253968253968257</v>
      </c>
    </row>
    <row r="22" spans="1:26" ht="18" customHeight="1">
      <c r="A22" s="109"/>
      <c r="B22" s="109"/>
      <c r="C22" s="103" t="s">
        <v>30</v>
      </c>
      <c r="D22" s="103"/>
      <c r="E22" s="103"/>
      <c r="F22" s="105">
        <v>40727</v>
      </c>
      <c r="G22" s="53">
        <f t="shared" si="0"/>
        <v>1.7581545658186641</v>
      </c>
      <c r="H22" s="105">
        <v>41776</v>
      </c>
      <c r="I22" s="53">
        <f t="shared" si="1"/>
        <v>-2.5110111068556096</v>
      </c>
    </row>
    <row r="23" spans="1:26" ht="18" customHeight="1">
      <c r="A23" s="109"/>
      <c r="B23" s="109"/>
      <c r="C23" s="103" t="s">
        <v>6</v>
      </c>
      <c r="D23" s="103"/>
      <c r="E23" s="103"/>
      <c r="F23" s="105">
        <v>343863</v>
      </c>
      <c r="G23" s="53">
        <f t="shared" si="0"/>
        <v>14.84431221219592</v>
      </c>
      <c r="H23" s="105">
        <v>427602</v>
      </c>
      <c r="I23" s="53">
        <f t="shared" si="1"/>
        <v>-19.583397645474065</v>
      </c>
    </row>
    <row r="24" spans="1:26" ht="18" customHeight="1">
      <c r="A24" s="109"/>
      <c r="B24" s="109"/>
      <c r="C24" s="103" t="s">
        <v>31</v>
      </c>
      <c r="D24" s="103"/>
      <c r="E24" s="103"/>
      <c r="F24" s="105">
        <v>10894</v>
      </c>
      <c r="G24" s="53">
        <f t="shared" si="0"/>
        <v>0.47028594887982234</v>
      </c>
      <c r="H24" s="105">
        <v>11232</v>
      </c>
      <c r="I24" s="53">
        <f t="shared" si="1"/>
        <v>-3.009259259259256</v>
      </c>
    </row>
    <row r="25" spans="1:26" ht="18" customHeight="1">
      <c r="A25" s="109"/>
      <c r="B25" s="109"/>
      <c r="C25" s="103" t="s">
        <v>7</v>
      </c>
      <c r="D25" s="103"/>
      <c r="E25" s="103"/>
      <c r="F25" s="105">
        <v>137022</v>
      </c>
      <c r="G25" s="53">
        <f t="shared" si="0"/>
        <v>5.9151387265844519</v>
      </c>
      <c r="H25" s="105">
        <v>177339</v>
      </c>
      <c r="I25" s="53">
        <f t="shared" si="1"/>
        <v>-22.734423899988155</v>
      </c>
    </row>
    <row r="26" spans="1:26" ht="18" customHeight="1">
      <c r="A26" s="109"/>
      <c r="B26" s="109"/>
      <c r="C26" s="103" t="s">
        <v>8</v>
      </c>
      <c r="D26" s="103"/>
      <c r="E26" s="103"/>
      <c r="F26" s="105">
        <f>F27-F25-F24-F23-F22-F21-F20-F9</f>
        <v>167854</v>
      </c>
      <c r="G26" s="53">
        <f t="shared" si="0"/>
        <v>7.2461334370546817</v>
      </c>
      <c r="H26" s="105">
        <v>194138</v>
      </c>
      <c r="I26" s="53">
        <f t="shared" si="1"/>
        <v>-13.538822899174818</v>
      </c>
    </row>
    <row r="27" spans="1:26" ht="18" customHeight="1">
      <c r="A27" s="109"/>
      <c r="B27" s="109"/>
      <c r="C27" s="103" t="s">
        <v>9</v>
      </c>
      <c r="D27" s="103"/>
      <c r="E27" s="103"/>
      <c r="F27" s="105">
        <v>2316463</v>
      </c>
      <c r="G27" s="53">
        <f>F27/$F$27*100</f>
        <v>100</v>
      </c>
      <c r="H27" s="105">
        <f>SUM(H9,H20:H26)</f>
        <v>2391670</v>
      </c>
      <c r="I27" s="53">
        <f t="shared" si="1"/>
        <v>-3.1445391713739723</v>
      </c>
    </row>
    <row r="28" spans="1:26" ht="18" customHeight="1">
      <c r="A28" s="109"/>
      <c r="B28" s="109" t="s">
        <v>88</v>
      </c>
      <c r="C28" s="59" t="s">
        <v>10</v>
      </c>
      <c r="D28" s="103"/>
      <c r="E28" s="103"/>
      <c r="F28" s="105">
        <f>SUM(F29:F31)</f>
        <v>861867</v>
      </c>
      <c r="G28" s="53">
        <f>F28/$F$45*100</f>
        <v>37.206163016633546</v>
      </c>
      <c r="H28" s="105">
        <f>SUM(H29:H31)</f>
        <v>927867</v>
      </c>
      <c r="I28" s="53">
        <f>(F28/H28-1)*100</f>
        <v>-7.1130884059892203</v>
      </c>
    </row>
    <row r="29" spans="1:26" ht="18" customHeight="1">
      <c r="A29" s="109"/>
      <c r="B29" s="109"/>
      <c r="C29" s="61"/>
      <c r="D29" s="103" t="s">
        <v>11</v>
      </c>
      <c r="E29" s="103"/>
      <c r="F29" s="105">
        <v>489450</v>
      </c>
      <c r="G29" s="53">
        <f t="shared" ref="G29:G44" si="2">F29/$F$45*100</f>
        <v>21.129195674612543</v>
      </c>
      <c r="H29" s="105">
        <v>504154</v>
      </c>
      <c r="I29" s="53">
        <f t="shared" ref="I29:I45" si="3">(F29/H29-1)*100</f>
        <v>-2.9165691435553476</v>
      </c>
    </row>
    <row r="30" spans="1:26" ht="18" customHeight="1">
      <c r="A30" s="109"/>
      <c r="B30" s="109"/>
      <c r="C30" s="61"/>
      <c r="D30" s="103" t="s">
        <v>32</v>
      </c>
      <c r="E30" s="103"/>
      <c r="F30" s="105">
        <v>56621</v>
      </c>
      <c r="G30" s="53">
        <f t="shared" si="2"/>
        <v>2.4442868286693979</v>
      </c>
      <c r="H30" s="105">
        <v>52388</v>
      </c>
      <c r="I30" s="53">
        <f t="shared" si="3"/>
        <v>8.0800946781705676</v>
      </c>
    </row>
    <row r="31" spans="1:26" ht="18" customHeight="1">
      <c r="A31" s="109"/>
      <c r="B31" s="109"/>
      <c r="C31" s="60"/>
      <c r="D31" s="103" t="s">
        <v>12</v>
      </c>
      <c r="E31" s="103"/>
      <c r="F31" s="105">
        <v>315796</v>
      </c>
      <c r="G31" s="53">
        <f t="shared" si="2"/>
        <v>13.632680513351605</v>
      </c>
      <c r="H31" s="105">
        <v>371325</v>
      </c>
      <c r="I31" s="53">
        <f t="shared" si="3"/>
        <v>-14.954285329563055</v>
      </c>
    </row>
    <row r="32" spans="1:26" ht="18" customHeight="1">
      <c r="A32" s="109"/>
      <c r="B32" s="109"/>
      <c r="C32" s="59" t="s">
        <v>13</v>
      </c>
      <c r="D32" s="103"/>
      <c r="E32" s="103"/>
      <c r="F32" s="105">
        <f>F45-F39-F28</f>
        <v>1255636</v>
      </c>
      <c r="G32" s="53">
        <f t="shared" si="2"/>
        <v>54.204880457835934</v>
      </c>
      <c r="H32" s="105">
        <f>SUM(H33:H38)+2391</f>
        <v>1275113</v>
      </c>
      <c r="I32" s="53">
        <f t="shared" si="3"/>
        <v>-1.5274724671460516</v>
      </c>
    </row>
    <row r="33" spans="1:9" ht="18" customHeight="1">
      <c r="A33" s="109"/>
      <c r="B33" s="109"/>
      <c r="C33" s="61"/>
      <c r="D33" s="103" t="s">
        <v>14</v>
      </c>
      <c r="E33" s="103"/>
      <c r="F33" s="105">
        <v>113959</v>
      </c>
      <c r="G33" s="53">
        <f t="shared" si="2"/>
        <v>4.919526018762225</v>
      </c>
      <c r="H33" s="105">
        <v>147298</v>
      </c>
      <c r="I33" s="53">
        <f t="shared" si="3"/>
        <v>-22.633708536436338</v>
      </c>
    </row>
    <row r="34" spans="1:9" ht="18" customHeight="1">
      <c r="A34" s="109"/>
      <c r="B34" s="109"/>
      <c r="C34" s="61"/>
      <c r="D34" s="103" t="s">
        <v>33</v>
      </c>
      <c r="E34" s="103"/>
      <c r="F34" s="105">
        <v>14531</v>
      </c>
      <c r="G34" s="53">
        <f t="shared" si="2"/>
        <v>0.62729255766226355</v>
      </c>
      <c r="H34" s="105">
        <v>13669</v>
      </c>
      <c r="I34" s="53">
        <f t="shared" si="3"/>
        <v>6.3062403979808224</v>
      </c>
    </row>
    <row r="35" spans="1:9" ht="18" customHeight="1">
      <c r="A35" s="109"/>
      <c r="B35" s="109"/>
      <c r="C35" s="61"/>
      <c r="D35" s="103" t="s">
        <v>34</v>
      </c>
      <c r="E35" s="103"/>
      <c r="F35" s="105">
        <v>1019311</v>
      </c>
      <c r="G35" s="53">
        <f t="shared" si="2"/>
        <v>44.002904428000797</v>
      </c>
      <c r="H35" s="105">
        <v>1026827</v>
      </c>
      <c r="I35" s="53">
        <f t="shared" si="3"/>
        <v>-0.73196361217614525</v>
      </c>
    </row>
    <row r="36" spans="1:9" ht="18" customHeight="1">
      <c r="A36" s="109"/>
      <c r="B36" s="109"/>
      <c r="C36" s="61"/>
      <c r="D36" s="103" t="s">
        <v>35</v>
      </c>
      <c r="E36" s="103"/>
      <c r="F36" s="105">
        <v>50435</v>
      </c>
      <c r="G36" s="53">
        <f t="shared" si="2"/>
        <v>2.1772417690245862</v>
      </c>
      <c r="H36" s="105">
        <v>49684</v>
      </c>
      <c r="I36" s="53">
        <f t="shared" si="3"/>
        <v>1.5115530150551448</v>
      </c>
    </row>
    <row r="37" spans="1:9" ht="18" customHeight="1">
      <c r="A37" s="109"/>
      <c r="B37" s="109"/>
      <c r="C37" s="61"/>
      <c r="D37" s="103" t="s">
        <v>15</v>
      </c>
      <c r="E37" s="103"/>
      <c r="F37" s="105">
        <v>46990</v>
      </c>
      <c r="G37" s="53">
        <f t="shared" si="2"/>
        <v>2.0285236586986279</v>
      </c>
      <c r="H37" s="105">
        <v>27822</v>
      </c>
      <c r="I37" s="53">
        <f t="shared" si="3"/>
        <v>68.895118970598816</v>
      </c>
    </row>
    <row r="38" spans="1:9" ht="18" customHeight="1">
      <c r="A38" s="109"/>
      <c r="B38" s="109"/>
      <c r="C38" s="60"/>
      <c r="D38" s="103" t="s">
        <v>36</v>
      </c>
      <c r="E38" s="103"/>
      <c r="F38" s="105">
        <v>7951</v>
      </c>
      <c r="G38" s="53">
        <f t="shared" si="2"/>
        <v>0.34323880847654376</v>
      </c>
      <c r="H38" s="105">
        <v>7422</v>
      </c>
      <c r="I38" s="53">
        <f t="shared" si="3"/>
        <v>7.1274589059552751</v>
      </c>
    </row>
    <row r="39" spans="1:9" ht="18" customHeight="1">
      <c r="A39" s="109"/>
      <c r="B39" s="109"/>
      <c r="C39" s="59" t="s">
        <v>16</v>
      </c>
      <c r="D39" s="103"/>
      <c r="E39" s="103"/>
      <c r="F39" s="105">
        <f>SUM(F40,F43,F44)</f>
        <v>198960</v>
      </c>
      <c r="G39" s="53">
        <f t="shared" si="2"/>
        <v>8.5889565255305182</v>
      </c>
      <c r="H39" s="105">
        <f>SUM(H40,H43,H44)</f>
        <v>188689</v>
      </c>
      <c r="I39" s="53">
        <f t="shared" si="3"/>
        <v>5.4433485788784708</v>
      </c>
    </row>
    <row r="40" spans="1:9" ht="18" customHeight="1">
      <c r="A40" s="109"/>
      <c r="B40" s="109"/>
      <c r="C40" s="61"/>
      <c r="D40" s="59" t="s">
        <v>17</v>
      </c>
      <c r="E40" s="103"/>
      <c r="F40" s="105">
        <v>197416</v>
      </c>
      <c r="G40" s="53">
        <f t="shared" si="2"/>
        <v>8.5223031837762999</v>
      </c>
      <c r="H40" s="105">
        <v>187073</v>
      </c>
      <c r="I40" s="53">
        <f t="shared" si="3"/>
        <v>5.5288577186445975</v>
      </c>
    </row>
    <row r="41" spans="1:9" ht="18" customHeight="1">
      <c r="A41" s="109"/>
      <c r="B41" s="109"/>
      <c r="C41" s="61"/>
      <c r="D41" s="61"/>
      <c r="E41" s="55" t="s">
        <v>91</v>
      </c>
      <c r="F41" s="105">
        <f>71586+12430</f>
        <v>84016</v>
      </c>
      <c r="G41" s="53">
        <f t="shared" si="2"/>
        <v>3.6269087829160234</v>
      </c>
      <c r="H41" s="105">
        <v>79086</v>
      </c>
      <c r="I41" s="56">
        <f t="shared" si="3"/>
        <v>6.2337202539008096</v>
      </c>
    </row>
    <row r="42" spans="1:9" ht="18" customHeight="1">
      <c r="A42" s="109"/>
      <c r="B42" s="109"/>
      <c r="C42" s="61"/>
      <c r="D42" s="60"/>
      <c r="E42" s="46" t="s">
        <v>37</v>
      </c>
      <c r="F42" s="105">
        <v>113400</v>
      </c>
      <c r="G42" s="53">
        <f t="shared" si="2"/>
        <v>4.895394400860277</v>
      </c>
      <c r="H42" s="105">
        <v>107987</v>
      </c>
      <c r="I42" s="56">
        <f t="shared" si="3"/>
        <v>5.0126404104197775</v>
      </c>
    </row>
    <row r="43" spans="1:9" ht="18" customHeight="1">
      <c r="A43" s="109"/>
      <c r="B43" s="109"/>
      <c r="C43" s="61"/>
      <c r="D43" s="103" t="s">
        <v>38</v>
      </c>
      <c r="E43" s="103"/>
      <c r="F43" s="105">
        <v>1544</v>
      </c>
      <c r="G43" s="53">
        <f t="shared" si="2"/>
        <v>6.6653341754217527E-2</v>
      </c>
      <c r="H43" s="105">
        <v>1616</v>
      </c>
      <c r="I43" s="56">
        <f t="shared" si="3"/>
        <v>-4.4554455445544594</v>
      </c>
    </row>
    <row r="44" spans="1:9" ht="18" customHeight="1">
      <c r="A44" s="109"/>
      <c r="B44" s="109"/>
      <c r="C44" s="60"/>
      <c r="D44" s="103" t="s">
        <v>39</v>
      </c>
      <c r="E44" s="103"/>
      <c r="F44" s="105">
        <v>0</v>
      </c>
      <c r="G44" s="53">
        <f t="shared" si="2"/>
        <v>0</v>
      </c>
      <c r="H44" s="105">
        <v>0</v>
      </c>
      <c r="I44" s="53" t="e">
        <f t="shared" si="3"/>
        <v>#DIV/0!</v>
      </c>
    </row>
    <row r="45" spans="1:9" ht="18" customHeight="1">
      <c r="A45" s="109"/>
      <c r="B45" s="109"/>
      <c r="C45" s="46" t="s">
        <v>18</v>
      </c>
      <c r="D45" s="46"/>
      <c r="E45" s="46"/>
      <c r="F45" s="105">
        <v>2316463</v>
      </c>
      <c r="G45" s="53">
        <f>F45/$F$45*100</f>
        <v>100</v>
      </c>
      <c r="H45" s="105">
        <f>SUM(H28,H32,H39)+1</f>
        <v>2391670</v>
      </c>
      <c r="I45" s="53">
        <f t="shared" si="3"/>
        <v>-3.1445391713739723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D17:E17"/>
    <mergeCell ref="D18:E18"/>
    <mergeCell ref="D19:E19"/>
    <mergeCell ref="B28:B45"/>
  </mergeCells>
  <phoneticPr fontId="14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&amp;R&amp;"明朝,斜体"&amp;9都道府県－&amp;P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50"/>
  <sheetViews>
    <sheetView view="pageBreakPreview" zoomScale="55" zoomScaleNormal="100" zoomScaleSheetLayoutView="5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17" sqref="H17"/>
    </sheetView>
  </sheetViews>
  <sheetFormatPr defaultColWidth="9" defaultRowHeight="13.1"/>
  <cols>
    <col min="1" max="1" width="3.58203125" style="2" customWidth="1"/>
    <col min="2" max="3" width="1.58203125" style="2" customWidth="1"/>
    <col min="4" max="4" width="22.58203125" style="2" customWidth="1"/>
    <col min="5" max="5" width="10.58203125" style="2" customWidth="1"/>
    <col min="6" max="21" width="13.582031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265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239</v>
      </c>
      <c r="B5" s="12"/>
      <c r="C5" s="12"/>
      <c r="D5" s="12"/>
      <c r="K5" s="15"/>
      <c r="Q5" s="15" t="s">
        <v>47</v>
      </c>
    </row>
    <row r="6" spans="1:25" ht="15.9" customHeight="1">
      <c r="A6" s="122" t="s">
        <v>48</v>
      </c>
      <c r="B6" s="123"/>
      <c r="C6" s="123"/>
      <c r="D6" s="123"/>
      <c r="E6" s="123"/>
      <c r="F6" s="127" t="s">
        <v>250</v>
      </c>
      <c r="G6" s="114"/>
      <c r="H6" s="127" t="s">
        <v>251</v>
      </c>
      <c r="I6" s="114"/>
      <c r="J6" s="127" t="s">
        <v>252</v>
      </c>
      <c r="K6" s="114"/>
      <c r="L6" s="127" t="s">
        <v>253</v>
      </c>
      <c r="M6" s="114"/>
      <c r="N6" s="127" t="s">
        <v>254</v>
      </c>
      <c r="O6" s="114"/>
      <c r="P6" s="113" t="s">
        <v>255</v>
      </c>
      <c r="Q6" s="114"/>
    </row>
    <row r="7" spans="1:25" ht="15.9" customHeight="1">
      <c r="A7" s="123"/>
      <c r="B7" s="123"/>
      <c r="C7" s="123"/>
      <c r="D7" s="123"/>
      <c r="E7" s="123"/>
      <c r="F7" s="50" t="s">
        <v>240</v>
      </c>
      <c r="G7" s="50" t="s">
        <v>247</v>
      </c>
      <c r="H7" s="50" t="s">
        <v>240</v>
      </c>
      <c r="I7" s="50" t="s">
        <v>247</v>
      </c>
      <c r="J7" s="50" t="s">
        <v>240</v>
      </c>
      <c r="K7" s="50" t="s">
        <v>247</v>
      </c>
      <c r="L7" s="50" t="s">
        <v>240</v>
      </c>
      <c r="M7" s="50" t="s">
        <v>247</v>
      </c>
      <c r="N7" s="50" t="s">
        <v>240</v>
      </c>
      <c r="O7" s="50" t="s">
        <v>247</v>
      </c>
      <c r="P7" s="50" t="s">
        <v>240</v>
      </c>
      <c r="Q7" s="50" t="s">
        <v>247</v>
      </c>
    </row>
    <row r="8" spans="1:25" ht="15.9" customHeight="1">
      <c r="A8" s="120" t="s">
        <v>82</v>
      </c>
      <c r="B8" s="59" t="s">
        <v>49</v>
      </c>
      <c r="C8" s="51"/>
      <c r="D8" s="51"/>
      <c r="E8" s="64" t="s">
        <v>40</v>
      </c>
      <c r="F8" s="94">
        <v>60831.7</v>
      </c>
      <c r="G8" s="95">
        <v>60459.6</v>
      </c>
      <c r="H8" s="94">
        <v>8567.2999999999993</v>
      </c>
      <c r="I8" s="97">
        <v>8032.6</v>
      </c>
      <c r="J8" s="94">
        <v>875.3</v>
      </c>
      <c r="K8" s="95">
        <v>1395</v>
      </c>
      <c r="L8" s="94">
        <v>2393.5</v>
      </c>
      <c r="M8" s="95">
        <v>2169.5</v>
      </c>
      <c r="N8" s="94">
        <v>1552</v>
      </c>
      <c r="O8" s="95">
        <v>1820.2</v>
      </c>
      <c r="P8" s="94">
        <v>29027</v>
      </c>
      <c r="Q8" s="86">
        <v>25466</v>
      </c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120"/>
      <c r="B9" s="61"/>
      <c r="C9" s="51" t="s">
        <v>50</v>
      </c>
      <c r="D9" s="51"/>
      <c r="E9" s="64" t="s">
        <v>41</v>
      </c>
      <c r="F9" s="94">
        <v>60811.7</v>
      </c>
      <c r="G9" s="95">
        <v>60439.6</v>
      </c>
      <c r="H9" s="94">
        <v>8547.2999999999993</v>
      </c>
      <c r="I9" s="97">
        <v>8012.6</v>
      </c>
      <c r="J9" s="94">
        <v>875.3</v>
      </c>
      <c r="K9" s="95">
        <v>902.6</v>
      </c>
      <c r="L9" s="94">
        <v>2393.5</v>
      </c>
      <c r="M9" s="95">
        <v>2169.5</v>
      </c>
      <c r="N9" s="94">
        <v>1552</v>
      </c>
      <c r="O9" s="95">
        <v>1820.2</v>
      </c>
      <c r="P9" s="94">
        <v>29027</v>
      </c>
      <c r="Q9" s="86">
        <v>25466</v>
      </c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120"/>
      <c r="B10" s="60"/>
      <c r="C10" s="51" t="s">
        <v>51</v>
      </c>
      <c r="D10" s="51"/>
      <c r="E10" s="64" t="s">
        <v>42</v>
      </c>
      <c r="F10" s="94">
        <v>20</v>
      </c>
      <c r="G10" s="95">
        <v>20</v>
      </c>
      <c r="H10" s="94">
        <v>20</v>
      </c>
      <c r="I10" s="97">
        <v>20</v>
      </c>
      <c r="J10" s="65">
        <v>0</v>
      </c>
      <c r="K10" s="88">
        <v>492.4</v>
      </c>
      <c r="L10" s="94">
        <v>0</v>
      </c>
      <c r="M10" s="95">
        <v>0</v>
      </c>
      <c r="N10" s="94">
        <v>0</v>
      </c>
      <c r="O10" s="95">
        <v>0</v>
      </c>
      <c r="P10" s="96">
        <v>0</v>
      </c>
      <c r="Q10" s="97">
        <v>0</v>
      </c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120"/>
      <c r="B11" s="59" t="s">
        <v>52</v>
      </c>
      <c r="C11" s="51"/>
      <c r="D11" s="51"/>
      <c r="E11" s="64" t="s">
        <v>43</v>
      </c>
      <c r="F11" s="94">
        <v>58021</v>
      </c>
      <c r="G11" s="95">
        <v>56471.4</v>
      </c>
      <c r="H11" s="94">
        <v>8303.2999999999993</v>
      </c>
      <c r="I11" s="97">
        <v>7756.9</v>
      </c>
      <c r="J11" s="94">
        <v>693.1</v>
      </c>
      <c r="K11" s="95">
        <v>1051.4000000000001</v>
      </c>
      <c r="L11" s="94">
        <v>2393.5</v>
      </c>
      <c r="M11" s="95">
        <v>2169.5</v>
      </c>
      <c r="N11" s="94">
        <v>1552</v>
      </c>
      <c r="O11" s="95">
        <v>1820.2</v>
      </c>
      <c r="P11" s="94">
        <v>30566</v>
      </c>
      <c r="Q11" s="86">
        <v>27174</v>
      </c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120"/>
      <c r="B12" s="61"/>
      <c r="C12" s="51" t="s">
        <v>53</v>
      </c>
      <c r="D12" s="51"/>
      <c r="E12" s="64" t="s">
        <v>44</v>
      </c>
      <c r="F12" s="94">
        <v>57957.9</v>
      </c>
      <c r="G12" s="95">
        <v>56471.4</v>
      </c>
      <c r="H12" s="94">
        <v>8283.2999999999993</v>
      </c>
      <c r="I12" s="97">
        <v>7736.9</v>
      </c>
      <c r="J12" s="94">
        <v>693.1</v>
      </c>
      <c r="K12" s="95">
        <f>K11-K13</f>
        <v>658.50000000000011</v>
      </c>
      <c r="L12" s="94">
        <v>2393.5</v>
      </c>
      <c r="M12" s="95">
        <v>2169.5</v>
      </c>
      <c r="N12" s="94">
        <v>1552</v>
      </c>
      <c r="O12" s="95">
        <v>1820.2</v>
      </c>
      <c r="P12" s="94">
        <v>29852</v>
      </c>
      <c r="Q12" s="86">
        <v>26460</v>
      </c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120"/>
      <c r="B13" s="60"/>
      <c r="C13" s="51" t="s">
        <v>54</v>
      </c>
      <c r="D13" s="51"/>
      <c r="E13" s="64" t="s">
        <v>45</v>
      </c>
      <c r="F13" s="94">
        <v>63</v>
      </c>
      <c r="G13" s="95">
        <v>0</v>
      </c>
      <c r="H13" s="65">
        <v>20</v>
      </c>
      <c r="I13" s="88">
        <v>20</v>
      </c>
      <c r="J13" s="65">
        <v>0</v>
      </c>
      <c r="K13" s="88">
        <v>392.9</v>
      </c>
      <c r="L13" s="94">
        <v>0</v>
      </c>
      <c r="M13" s="95">
        <v>0</v>
      </c>
      <c r="N13" s="94">
        <v>0</v>
      </c>
      <c r="O13" s="95">
        <v>0</v>
      </c>
      <c r="P13" s="96">
        <v>0</v>
      </c>
      <c r="Q13" s="97">
        <v>0</v>
      </c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120"/>
      <c r="B14" s="51" t="s">
        <v>55</v>
      </c>
      <c r="C14" s="51"/>
      <c r="D14" s="51"/>
      <c r="E14" s="64" t="s">
        <v>96</v>
      </c>
      <c r="F14" s="94">
        <f>F9-F12</f>
        <v>2853.7999999999956</v>
      </c>
      <c r="G14" s="95">
        <f>G9-G12</f>
        <v>3968.1999999999971</v>
      </c>
      <c r="H14" s="94">
        <f t="shared" ref="H14:O15" si="0">H9-H12</f>
        <v>264</v>
      </c>
      <c r="I14" s="97">
        <f t="shared" si="0"/>
        <v>275.70000000000073</v>
      </c>
      <c r="J14" s="94">
        <f t="shared" si="0"/>
        <v>182.19999999999993</v>
      </c>
      <c r="K14" s="95">
        <f t="shared" si="0"/>
        <v>244.09999999999991</v>
      </c>
      <c r="L14" s="94">
        <f t="shared" si="0"/>
        <v>0</v>
      </c>
      <c r="M14" s="95">
        <f t="shared" si="0"/>
        <v>0</v>
      </c>
      <c r="N14" s="94">
        <f t="shared" si="0"/>
        <v>0</v>
      </c>
      <c r="O14" s="95">
        <f t="shared" si="0"/>
        <v>0</v>
      </c>
      <c r="P14" s="94">
        <f>P9-P12</f>
        <v>-825</v>
      </c>
      <c r="Q14" s="86">
        <f t="shared" ref="Q14:Q15" si="1">Q9-Q12</f>
        <v>-994</v>
      </c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120"/>
      <c r="B15" s="51" t="s">
        <v>56</v>
      </c>
      <c r="C15" s="51"/>
      <c r="D15" s="51"/>
      <c r="E15" s="64" t="s">
        <v>97</v>
      </c>
      <c r="F15" s="94">
        <f>F10-F13</f>
        <v>-43</v>
      </c>
      <c r="G15" s="95">
        <f>G10-G13</f>
        <v>20</v>
      </c>
      <c r="H15" s="94">
        <f t="shared" si="0"/>
        <v>0</v>
      </c>
      <c r="I15" s="97">
        <f t="shared" si="0"/>
        <v>0</v>
      </c>
      <c r="J15" s="94">
        <f t="shared" si="0"/>
        <v>0</v>
      </c>
      <c r="K15" s="95">
        <f t="shared" si="0"/>
        <v>99.5</v>
      </c>
      <c r="L15" s="94">
        <f t="shared" si="0"/>
        <v>0</v>
      </c>
      <c r="M15" s="95">
        <f t="shared" si="0"/>
        <v>0</v>
      </c>
      <c r="N15" s="94">
        <f t="shared" si="0"/>
        <v>0</v>
      </c>
      <c r="O15" s="95">
        <f t="shared" si="0"/>
        <v>0</v>
      </c>
      <c r="P15" s="94">
        <f t="shared" ref="P15" si="2">P10-P13</f>
        <v>0</v>
      </c>
      <c r="Q15" s="86">
        <f t="shared" si="1"/>
        <v>0</v>
      </c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120"/>
      <c r="B16" s="51" t="s">
        <v>57</v>
      </c>
      <c r="C16" s="51"/>
      <c r="D16" s="51"/>
      <c r="E16" s="64" t="s">
        <v>98</v>
      </c>
      <c r="F16" s="94">
        <f t="shared" ref="F16:O16" si="3">F8-F11</f>
        <v>2810.6999999999971</v>
      </c>
      <c r="G16" s="95">
        <f t="shared" si="3"/>
        <v>3988.1999999999971</v>
      </c>
      <c r="H16" s="94">
        <f t="shared" si="3"/>
        <v>264</v>
      </c>
      <c r="I16" s="97">
        <f t="shared" si="3"/>
        <v>275.70000000000073</v>
      </c>
      <c r="J16" s="94">
        <f t="shared" si="3"/>
        <v>182.19999999999993</v>
      </c>
      <c r="K16" s="95">
        <f t="shared" si="3"/>
        <v>343.59999999999991</v>
      </c>
      <c r="L16" s="94">
        <f t="shared" si="3"/>
        <v>0</v>
      </c>
      <c r="M16" s="95">
        <f t="shared" si="3"/>
        <v>0</v>
      </c>
      <c r="N16" s="94">
        <f t="shared" si="3"/>
        <v>0</v>
      </c>
      <c r="O16" s="95">
        <f t="shared" si="3"/>
        <v>0</v>
      </c>
      <c r="P16" s="94">
        <f t="shared" ref="P16" si="4">P8-P11</f>
        <v>-1539</v>
      </c>
      <c r="Q16" s="86">
        <f t="shared" ref="Q16" si="5">Q8-Q11</f>
        <v>-1708</v>
      </c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120"/>
      <c r="B17" s="51" t="s">
        <v>58</v>
      </c>
      <c r="C17" s="51"/>
      <c r="D17" s="51"/>
      <c r="E17" s="50"/>
      <c r="F17" s="94"/>
      <c r="G17" s="95"/>
      <c r="H17" s="65"/>
      <c r="I17" s="88"/>
      <c r="J17" s="94"/>
      <c r="K17" s="95"/>
      <c r="L17" s="94"/>
      <c r="M17" s="95"/>
      <c r="N17" s="65"/>
      <c r="O17" s="95"/>
      <c r="P17" s="65"/>
      <c r="Q17" s="86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120"/>
      <c r="B18" s="51" t="s">
        <v>59</v>
      </c>
      <c r="C18" s="51"/>
      <c r="D18" s="51"/>
      <c r="E18" s="50"/>
      <c r="F18" s="66"/>
      <c r="G18" s="87"/>
      <c r="H18" s="66"/>
      <c r="I18" s="87"/>
      <c r="J18" s="66"/>
      <c r="K18" s="87"/>
      <c r="L18" s="66"/>
      <c r="M18" s="87"/>
      <c r="N18" s="66"/>
      <c r="O18" s="87"/>
      <c r="P18" s="66"/>
      <c r="Q18" s="8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120" t="s">
        <v>83</v>
      </c>
      <c r="B19" s="59" t="s">
        <v>60</v>
      </c>
      <c r="C19" s="51"/>
      <c r="D19" s="51"/>
      <c r="E19" s="64"/>
      <c r="F19" s="94">
        <v>21122.5</v>
      </c>
      <c r="G19" s="95">
        <v>19346.2</v>
      </c>
      <c r="H19" s="94">
        <v>704.8</v>
      </c>
      <c r="I19" s="97">
        <v>297</v>
      </c>
      <c r="J19" s="94">
        <v>4442.8</v>
      </c>
      <c r="K19" s="95">
        <v>4885.8999999999996</v>
      </c>
      <c r="L19" s="94">
        <v>270.8</v>
      </c>
      <c r="M19" s="95">
        <v>465.3</v>
      </c>
      <c r="N19" s="94">
        <v>39.4</v>
      </c>
      <c r="O19" s="95">
        <v>43.7</v>
      </c>
      <c r="P19" s="94">
        <v>7479</v>
      </c>
      <c r="Q19" s="86">
        <v>6386</v>
      </c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120"/>
      <c r="B20" s="60"/>
      <c r="C20" s="51" t="s">
        <v>61</v>
      </c>
      <c r="D20" s="51"/>
      <c r="E20" s="64"/>
      <c r="F20" s="94">
        <v>13000</v>
      </c>
      <c r="G20" s="95">
        <v>12000</v>
      </c>
      <c r="H20" s="94">
        <v>0</v>
      </c>
      <c r="I20" s="97">
        <v>0</v>
      </c>
      <c r="J20" s="94">
        <v>0</v>
      </c>
      <c r="K20" s="95">
        <v>0</v>
      </c>
      <c r="L20" s="94">
        <v>0</v>
      </c>
      <c r="M20" s="95">
        <v>0</v>
      </c>
      <c r="N20" s="94">
        <v>0</v>
      </c>
      <c r="O20" s="95">
        <v>0</v>
      </c>
      <c r="P20" s="94">
        <v>1453</v>
      </c>
      <c r="Q20" s="86">
        <v>1279</v>
      </c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120"/>
      <c r="B21" s="51" t="s">
        <v>62</v>
      </c>
      <c r="C21" s="51"/>
      <c r="D21" s="51"/>
      <c r="E21" s="64" t="s">
        <v>99</v>
      </c>
      <c r="F21" s="94">
        <v>21122.5</v>
      </c>
      <c r="G21" s="95">
        <v>19346.2</v>
      </c>
      <c r="H21" s="94">
        <v>704.8</v>
      </c>
      <c r="I21" s="97">
        <v>297</v>
      </c>
      <c r="J21" s="94">
        <v>4442.8</v>
      </c>
      <c r="K21" s="95">
        <v>4885.8999999999996</v>
      </c>
      <c r="L21" s="94">
        <v>270.8</v>
      </c>
      <c r="M21" s="95">
        <v>465.3</v>
      </c>
      <c r="N21" s="94">
        <v>39.4</v>
      </c>
      <c r="O21" s="95">
        <v>43.7</v>
      </c>
      <c r="P21" s="94">
        <v>7479</v>
      </c>
      <c r="Q21" s="86">
        <v>6386</v>
      </c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120"/>
      <c r="B22" s="59" t="s">
        <v>63</v>
      </c>
      <c r="C22" s="51"/>
      <c r="D22" s="51"/>
      <c r="E22" s="64" t="s">
        <v>100</v>
      </c>
      <c r="F22" s="94">
        <v>41567.4</v>
      </c>
      <c r="G22" s="95">
        <v>39097</v>
      </c>
      <c r="H22" s="94">
        <v>2558.8000000000002</v>
      </c>
      <c r="I22" s="97">
        <v>3318.7</v>
      </c>
      <c r="J22" s="94">
        <v>8268.7999999999993</v>
      </c>
      <c r="K22" s="95">
        <v>9518.6</v>
      </c>
      <c r="L22" s="94">
        <v>270.8</v>
      </c>
      <c r="M22" s="95">
        <v>465.3</v>
      </c>
      <c r="N22" s="94">
        <v>39.4</v>
      </c>
      <c r="O22" s="95">
        <v>43.7</v>
      </c>
      <c r="P22" s="94">
        <v>9651</v>
      </c>
      <c r="Q22" s="86">
        <v>8591</v>
      </c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120"/>
      <c r="B23" s="60" t="s">
        <v>64</v>
      </c>
      <c r="C23" s="51" t="s">
        <v>65</v>
      </c>
      <c r="D23" s="51"/>
      <c r="E23" s="64"/>
      <c r="F23" s="94">
        <v>9693.4</v>
      </c>
      <c r="G23" s="95">
        <v>9555.2999999999993</v>
      </c>
      <c r="H23" s="94">
        <v>440.7</v>
      </c>
      <c r="I23" s="97">
        <v>591.20000000000005</v>
      </c>
      <c r="J23" s="94">
        <v>0</v>
      </c>
      <c r="K23" s="95">
        <v>0</v>
      </c>
      <c r="L23" s="94">
        <v>0</v>
      </c>
      <c r="M23" s="95">
        <v>0</v>
      </c>
      <c r="N23" s="94">
        <v>0</v>
      </c>
      <c r="O23" s="95">
        <v>0</v>
      </c>
      <c r="P23" s="94">
        <v>2171</v>
      </c>
      <c r="Q23" s="86">
        <v>2245</v>
      </c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120"/>
      <c r="B24" s="51" t="s">
        <v>101</v>
      </c>
      <c r="C24" s="51"/>
      <c r="D24" s="51"/>
      <c r="E24" s="64" t="s">
        <v>102</v>
      </c>
      <c r="F24" s="94">
        <f t="shared" ref="F24:O24" si="6">F21-F22</f>
        <v>-20444.900000000001</v>
      </c>
      <c r="G24" s="95">
        <f t="shared" si="6"/>
        <v>-19750.8</v>
      </c>
      <c r="H24" s="94">
        <f t="shared" si="6"/>
        <v>-1854.0000000000002</v>
      </c>
      <c r="I24" s="97">
        <f t="shared" si="6"/>
        <v>-3021.7</v>
      </c>
      <c r="J24" s="94">
        <f t="shared" si="6"/>
        <v>-3825.9999999999991</v>
      </c>
      <c r="K24" s="95">
        <f t="shared" si="6"/>
        <v>-4632.7000000000007</v>
      </c>
      <c r="L24" s="94">
        <f t="shared" si="6"/>
        <v>0</v>
      </c>
      <c r="M24" s="95">
        <f t="shared" si="6"/>
        <v>0</v>
      </c>
      <c r="N24" s="94">
        <f t="shared" si="6"/>
        <v>0</v>
      </c>
      <c r="O24" s="95">
        <f t="shared" si="6"/>
        <v>0</v>
      </c>
      <c r="P24" s="94">
        <f t="shared" ref="P24" si="7">P21-P22</f>
        <v>-2172</v>
      </c>
      <c r="Q24" s="86">
        <f t="shared" ref="Q24" si="8">Q21-Q22</f>
        <v>-2205</v>
      </c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120"/>
      <c r="B25" s="59" t="s">
        <v>66</v>
      </c>
      <c r="C25" s="59"/>
      <c r="D25" s="59"/>
      <c r="E25" s="124" t="s">
        <v>103</v>
      </c>
      <c r="F25" s="115">
        <v>20444.900000000001</v>
      </c>
      <c r="G25" s="117">
        <v>19750.8</v>
      </c>
      <c r="H25" s="115">
        <v>1854</v>
      </c>
      <c r="I25" s="128">
        <v>3021.7</v>
      </c>
      <c r="J25" s="115">
        <v>3826</v>
      </c>
      <c r="K25" s="117">
        <v>4632.7</v>
      </c>
      <c r="L25" s="115">
        <v>0</v>
      </c>
      <c r="M25" s="117">
        <v>0</v>
      </c>
      <c r="N25" s="115">
        <v>0</v>
      </c>
      <c r="O25" s="117">
        <v>0</v>
      </c>
      <c r="P25" s="115">
        <v>2172</v>
      </c>
      <c r="Q25" s="117">
        <v>2205</v>
      </c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120"/>
      <c r="B26" s="76" t="s">
        <v>67</v>
      </c>
      <c r="C26" s="76"/>
      <c r="D26" s="76"/>
      <c r="E26" s="125"/>
      <c r="F26" s="116"/>
      <c r="G26" s="118"/>
      <c r="H26" s="116"/>
      <c r="I26" s="129"/>
      <c r="J26" s="116"/>
      <c r="K26" s="118"/>
      <c r="L26" s="116"/>
      <c r="M26" s="118"/>
      <c r="N26" s="116"/>
      <c r="O26" s="118"/>
      <c r="P26" s="116"/>
      <c r="Q26" s="118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120"/>
      <c r="B27" s="51" t="s">
        <v>104</v>
      </c>
      <c r="C27" s="51"/>
      <c r="D27" s="51"/>
      <c r="E27" s="64" t="s">
        <v>105</v>
      </c>
      <c r="F27" s="94">
        <f>F24+F25</f>
        <v>0</v>
      </c>
      <c r="G27" s="95">
        <f>G24+G25</f>
        <v>0</v>
      </c>
      <c r="H27" s="94">
        <f t="shared" ref="H27:O27" si="9">H24+H25</f>
        <v>0</v>
      </c>
      <c r="I27" s="97">
        <f t="shared" si="9"/>
        <v>0</v>
      </c>
      <c r="J27" s="94">
        <f t="shared" si="9"/>
        <v>0</v>
      </c>
      <c r="K27" s="89">
        <f t="shared" si="9"/>
        <v>0</v>
      </c>
      <c r="L27" s="94">
        <f t="shared" si="9"/>
        <v>0</v>
      </c>
      <c r="M27" s="95">
        <f t="shared" si="9"/>
        <v>0</v>
      </c>
      <c r="N27" s="94">
        <f t="shared" si="9"/>
        <v>0</v>
      </c>
      <c r="O27" s="95">
        <f t="shared" si="9"/>
        <v>0</v>
      </c>
      <c r="P27" s="94">
        <f t="shared" ref="P27" si="10">P24+P25</f>
        <v>0</v>
      </c>
      <c r="Q27" s="86">
        <f t="shared" ref="Q27" si="11">Q24+Q25</f>
        <v>0</v>
      </c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P29" s="27"/>
      <c r="Q29" s="28" t="s">
        <v>106</v>
      </c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23" t="s">
        <v>68</v>
      </c>
      <c r="B30" s="123"/>
      <c r="C30" s="123"/>
      <c r="D30" s="123"/>
      <c r="E30" s="123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23"/>
      <c r="B31" s="123"/>
      <c r="C31" s="123"/>
      <c r="D31" s="123"/>
      <c r="E31" s="123"/>
      <c r="F31" s="50" t="s">
        <v>240</v>
      </c>
      <c r="G31" s="50" t="s">
        <v>247</v>
      </c>
      <c r="H31" s="50" t="s">
        <v>240</v>
      </c>
      <c r="I31" s="50" t="s">
        <v>247</v>
      </c>
      <c r="J31" s="50" t="s">
        <v>240</v>
      </c>
      <c r="K31" s="50" t="s">
        <v>247</v>
      </c>
      <c r="L31" s="50" t="s">
        <v>240</v>
      </c>
      <c r="M31" s="50" t="s">
        <v>247</v>
      </c>
      <c r="N31" s="50" t="s">
        <v>240</v>
      </c>
      <c r="O31" s="50" t="s">
        <v>247</v>
      </c>
      <c r="P31" s="50" t="s">
        <v>240</v>
      </c>
      <c r="Q31" s="50" t="s">
        <v>247</v>
      </c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120" t="s">
        <v>84</v>
      </c>
      <c r="B32" s="59" t="s">
        <v>49</v>
      </c>
      <c r="C32" s="51"/>
      <c r="D32" s="51"/>
      <c r="E32" s="64" t="s">
        <v>40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85"/>
      <c r="Q32" s="85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26"/>
      <c r="B33" s="61"/>
      <c r="C33" s="59" t="s">
        <v>69</v>
      </c>
      <c r="D33" s="51"/>
      <c r="E33" s="64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85"/>
      <c r="Q33" s="85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26"/>
      <c r="B34" s="61"/>
      <c r="C34" s="60"/>
      <c r="D34" s="51" t="s">
        <v>70</v>
      </c>
      <c r="E34" s="6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85"/>
      <c r="Q34" s="85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26"/>
      <c r="B35" s="60"/>
      <c r="C35" s="51" t="s">
        <v>71</v>
      </c>
      <c r="D35" s="51"/>
      <c r="E35" s="64"/>
      <c r="F35" s="52"/>
      <c r="G35" s="52"/>
      <c r="H35" s="52"/>
      <c r="I35" s="52"/>
      <c r="J35" s="66"/>
      <c r="K35" s="66"/>
      <c r="L35" s="52"/>
      <c r="M35" s="52"/>
      <c r="N35" s="52"/>
      <c r="O35" s="52"/>
      <c r="P35" s="85"/>
      <c r="Q35" s="85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26"/>
      <c r="B36" s="59" t="s">
        <v>52</v>
      </c>
      <c r="C36" s="51"/>
      <c r="D36" s="51"/>
      <c r="E36" s="64" t="s">
        <v>41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85"/>
      <c r="Q36" s="85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26"/>
      <c r="B37" s="61"/>
      <c r="C37" s="51" t="s">
        <v>72</v>
      </c>
      <c r="D37" s="51"/>
      <c r="E37" s="64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85"/>
      <c r="Q37" s="85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26"/>
      <c r="B38" s="60"/>
      <c r="C38" s="51" t="s">
        <v>73</v>
      </c>
      <c r="D38" s="51"/>
      <c r="E38" s="64"/>
      <c r="F38" s="52"/>
      <c r="G38" s="52"/>
      <c r="H38" s="52"/>
      <c r="I38" s="52"/>
      <c r="J38" s="52"/>
      <c r="K38" s="66"/>
      <c r="L38" s="52"/>
      <c r="M38" s="52"/>
      <c r="N38" s="52"/>
      <c r="O38" s="52"/>
      <c r="P38" s="85"/>
      <c r="Q38" s="85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26"/>
      <c r="B39" s="46" t="s">
        <v>74</v>
      </c>
      <c r="C39" s="46"/>
      <c r="D39" s="46"/>
      <c r="E39" s="64" t="s">
        <v>107</v>
      </c>
      <c r="F39" s="52">
        <f>F32-F36</f>
        <v>0</v>
      </c>
      <c r="G39" s="52">
        <f t="shared" ref="G39:O39" si="12">G32-G36</f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85">
        <f t="shared" ref="P39:Q39" si="13">P32-P36</f>
        <v>0</v>
      </c>
      <c r="Q39" s="85">
        <f t="shared" si="13"/>
        <v>0</v>
      </c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120" t="s">
        <v>85</v>
      </c>
      <c r="B40" s="59" t="s">
        <v>75</v>
      </c>
      <c r="C40" s="51"/>
      <c r="D40" s="51"/>
      <c r="E40" s="64" t="s">
        <v>43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85"/>
      <c r="Q40" s="85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21"/>
      <c r="B41" s="60"/>
      <c r="C41" s="51" t="s">
        <v>76</v>
      </c>
      <c r="D41" s="51"/>
      <c r="E41" s="64"/>
      <c r="F41" s="66"/>
      <c r="G41" s="66"/>
      <c r="H41" s="66"/>
      <c r="I41" s="66"/>
      <c r="J41" s="52"/>
      <c r="K41" s="52"/>
      <c r="L41" s="52"/>
      <c r="M41" s="52"/>
      <c r="N41" s="52"/>
      <c r="O41" s="52"/>
      <c r="P41" s="85"/>
      <c r="Q41" s="85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21"/>
      <c r="B42" s="59" t="s">
        <v>63</v>
      </c>
      <c r="C42" s="51"/>
      <c r="D42" s="51"/>
      <c r="E42" s="64" t="s">
        <v>44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85"/>
      <c r="Q42" s="85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21"/>
      <c r="B43" s="60"/>
      <c r="C43" s="51" t="s">
        <v>77</v>
      </c>
      <c r="D43" s="51"/>
      <c r="E43" s="64"/>
      <c r="F43" s="52"/>
      <c r="G43" s="52"/>
      <c r="H43" s="52"/>
      <c r="I43" s="52"/>
      <c r="J43" s="66"/>
      <c r="K43" s="66"/>
      <c r="L43" s="52"/>
      <c r="M43" s="52"/>
      <c r="N43" s="52"/>
      <c r="O43" s="52"/>
      <c r="P43" s="85"/>
      <c r="Q43" s="85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21"/>
      <c r="B44" s="51" t="s">
        <v>74</v>
      </c>
      <c r="C44" s="51"/>
      <c r="D44" s="51"/>
      <c r="E44" s="64" t="s">
        <v>108</v>
      </c>
      <c r="F44" s="66">
        <f>F40-F42</f>
        <v>0</v>
      </c>
      <c r="G44" s="66">
        <f t="shared" ref="G44:O44" si="14">G40-G42</f>
        <v>0</v>
      </c>
      <c r="H44" s="66">
        <f t="shared" si="14"/>
        <v>0</v>
      </c>
      <c r="I44" s="66">
        <f t="shared" si="14"/>
        <v>0</v>
      </c>
      <c r="J44" s="66">
        <f t="shared" si="14"/>
        <v>0</v>
      </c>
      <c r="K44" s="66">
        <f t="shared" si="14"/>
        <v>0</v>
      </c>
      <c r="L44" s="66">
        <f t="shared" si="14"/>
        <v>0</v>
      </c>
      <c r="M44" s="66">
        <f t="shared" si="14"/>
        <v>0</v>
      </c>
      <c r="N44" s="66">
        <f t="shared" si="14"/>
        <v>0</v>
      </c>
      <c r="O44" s="66">
        <f t="shared" si="14"/>
        <v>0</v>
      </c>
      <c r="P44" s="66">
        <f t="shared" ref="P44:Q44" si="15">P40-P42</f>
        <v>0</v>
      </c>
      <c r="Q44" s="66">
        <f t="shared" si="15"/>
        <v>0</v>
      </c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120" t="s">
        <v>86</v>
      </c>
      <c r="B45" s="46" t="s">
        <v>78</v>
      </c>
      <c r="C45" s="46"/>
      <c r="D45" s="46"/>
      <c r="E45" s="64" t="s">
        <v>109</v>
      </c>
      <c r="F45" s="52">
        <f>F39+F44</f>
        <v>0</v>
      </c>
      <c r="G45" s="52">
        <f t="shared" ref="G45:O45" si="16">G39+G44</f>
        <v>0</v>
      </c>
      <c r="H45" s="52">
        <f t="shared" si="16"/>
        <v>0</v>
      </c>
      <c r="I45" s="52">
        <f t="shared" si="16"/>
        <v>0</v>
      </c>
      <c r="J45" s="52">
        <f t="shared" si="16"/>
        <v>0</v>
      </c>
      <c r="K45" s="52">
        <f t="shared" si="16"/>
        <v>0</v>
      </c>
      <c r="L45" s="52">
        <f t="shared" si="16"/>
        <v>0</v>
      </c>
      <c r="M45" s="52">
        <f t="shared" si="16"/>
        <v>0</v>
      </c>
      <c r="N45" s="52">
        <f t="shared" si="16"/>
        <v>0</v>
      </c>
      <c r="O45" s="52">
        <f t="shared" si="16"/>
        <v>0</v>
      </c>
      <c r="P45" s="85">
        <f t="shared" ref="P45:Q45" si="17">P39+P44</f>
        <v>0</v>
      </c>
      <c r="Q45" s="85">
        <f t="shared" si="17"/>
        <v>0</v>
      </c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21"/>
      <c r="B46" s="51" t="s">
        <v>79</v>
      </c>
      <c r="C46" s="51"/>
      <c r="D46" s="51"/>
      <c r="E46" s="51"/>
      <c r="F46" s="66"/>
      <c r="G46" s="66"/>
      <c r="H46" s="66"/>
      <c r="I46" s="66"/>
      <c r="J46" s="66"/>
      <c r="K46" s="66"/>
      <c r="L46" s="52"/>
      <c r="M46" s="52"/>
      <c r="N46" s="66"/>
      <c r="O46" s="66"/>
      <c r="P46" s="66"/>
      <c r="Q46" s="66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21"/>
      <c r="B47" s="51" t="s">
        <v>80</v>
      </c>
      <c r="C47" s="51"/>
      <c r="D47" s="51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85"/>
      <c r="Q47" s="85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21"/>
      <c r="B48" s="51" t="s">
        <v>81</v>
      </c>
      <c r="C48" s="51"/>
      <c r="D48" s="51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85"/>
      <c r="Q48" s="85"/>
      <c r="R48" s="31"/>
      <c r="S48" s="31"/>
      <c r="T48" s="31"/>
      <c r="U48" s="31"/>
      <c r="V48" s="31"/>
      <c r="W48" s="31"/>
      <c r="X48" s="31"/>
      <c r="Y48" s="31"/>
    </row>
    <row r="49" spans="1:1" ht="15.9" customHeight="1">
      <c r="A49" s="8" t="s">
        <v>110</v>
      </c>
    </row>
    <row r="50" spans="1:1" ht="15.9" customHeight="1">
      <c r="A50" s="8"/>
    </row>
  </sheetData>
  <mergeCells count="32">
    <mergeCell ref="N6:O6"/>
    <mergeCell ref="L6:M6"/>
    <mergeCell ref="J6:K6"/>
    <mergeCell ref="L25:L26"/>
    <mergeCell ref="M25:M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P6:Q6"/>
    <mergeCell ref="P25:P26"/>
    <mergeCell ref="Q25:Q26"/>
    <mergeCell ref="P30:Q30"/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</mergeCells>
  <phoneticPr fontId="9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&amp;R&amp;"明朝,斜体"&amp;9都道府県－2</oddHeader>
    <oddFooter>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15" sqref="F15"/>
    </sheetView>
  </sheetViews>
  <sheetFormatPr defaultColWidth="9" defaultRowHeight="13.1"/>
  <cols>
    <col min="1" max="2" width="3.58203125" style="2" customWidth="1"/>
    <col min="3" max="4" width="1.58203125" style="2" customWidth="1"/>
    <col min="5" max="5" width="32.58203125" style="2" customWidth="1"/>
    <col min="6" max="6" width="15.58203125" style="2" customWidth="1"/>
    <col min="7" max="7" width="10.58203125" style="2" customWidth="1"/>
    <col min="8" max="8" width="15.58203125" style="2" customWidth="1"/>
    <col min="9" max="9" width="10.58203125" style="2" customWidth="1"/>
    <col min="10" max="11" width="9" style="2"/>
    <col min="12" max="12" width="9.83203125" style="2" customWidth="1"/>
    <col min="13" max="16384" width="9" style="2"/>
  </cols>
  <sheetData>
    <row r="1" spans="1:9" ht="33.9" customHeight="1">
      <c r="A1" s="16" t="s">
        <v>0</v>
      </c>
      <c r="B1" s="16"/>
      <c r="C1" s="16"/>
      <c r="D1" s="16"/>
      <c r="E1" s="21" t="s">
        <v>262</v>
      </c>
      <c r="F1" s="1"/>
    </row>
    <row r="3" spans="1:9" ht="14.5">
      <c r="A3" s="10" t="s">
        <v>111</v>
      </c>
    </row>
    <row r="5" spans="1:9">
      <c r="A5" s="17" t="s">
        <v>241</v>
      </c>
      <c r="B5" s="17"/>
      <c r="C5" s="17"/>
      <c r="D5" s="17"/>
      <c r="E5" s="17"/>
    </row>
    <row r="6" spans="1:9" ht="14.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7"/>
      <c r="F7" s="47" t="s">
        <v>242</v>
      </c>
      <c r="G7" s="47"/>
      <c r="H7" s="47" t="s">
        <v>245</v>
      </c>
      <c r="I7" s="67" t="s">
        <v>21</v>
      </c>
    </row>
    <row r="8" spans="1:9" ht="17.100000000000001" customHeight="1">
      <c r="A8" s="18"/>
      <c r="B8" s="19"/>
      <c r="C8" s="19"/>
      <c r="D8" s="19"/>
      <c r="E8" s="58"/>
      <c r="F8" s="50" t="s">
        <v>263</v>
      </c>
      <c r="G8" s="50" t="s">
        <v>2</v>
      </c>
      <c r="H8" s="50" t="s">
        <v>263</v>
      </c>
      <c r="I8" s="104"/>
    </row>
    <row r="9" spans="1:9" ht="18" customHeight="1">
      <c r="A9" s="109" t="s">
        <v>87</v>
      </c>
      <c r="B9" s="109" t="s">
        <v>89</v>
      </c>
      <c r="C9" s="59" t="s">
        <v>3</v>
      </c>
      <c r="D9" s="103"/>
      <c r="E9" s="103"/>
      <c r="F9" s="105">
        <v>1253971</v>
      </c>
      <c r="G9" s="53">
        <f>F9/$F$27*100</f>
        <v>41.654672124640044</v>
      </c>
      <c r="H9" s="105">
        <v>1182720</v>
      </c>
      <c r="I9" s="53">
        <f t="shared" ref="I9:I45" si="0">(F9/H9-1)*100</f>
        <v>6.0243337391774787</v>
      </c>
    </row>
    <row r="10" spans="1:9" ht="18" customHeight="1">
      <c r="A10" s="109"/>
      <c r="B10" s="109"/>
      <c r="C10" s="61"/>
      <c r="D10" s="59" t="s">
        <v>22</v>
      </c>
      <c r="E10" s="103"/>
      <c r="F10" s="105">
        <v>381235</v>
      </c>
      <c r="G10" s="53">
        <f t="shared" ref="G10:G27" si="1">F10/$F$27*100</f>
        <v>12.663944323622434</v>
      </c>
      <c r="H10" s="105">
        <v>374503</v>
      </c>
      <c r="I10" s="53">
        <f t="shared" si="0"/>
        <v>1.7975823958686687</v>
      </c>
    </row>
    <row r="11" spans="1:9" ht="18" customHeight="1">
      <c r="A11" s="109"/>
      <c r="B11" s="109"/>
      <c r="C11" s="61"/>
      <c r="D11" s="61"/>
      <c r="E11" s="46" t="s">
        <v>23</v>
      </c>
      <c r="F11" s="105">
        <v>300564</v>
      </c>
      <c r="G11" s="53">
        <f t="shared" si="1"/>
        <v>9.9841980974602347</v>
      </c>
      <c r="H11" s="105">
        <v>304084</v>
      </c>
      <c r="I11" s="53">
        <f t="shared" si="0"/>
        <v>-1.1575748806250896</v>
      </c>
    </row>
    <row r="12" spans="1:9" ht="18" customHeight="1">
      <c r="A12" s="109"/>
      <c r="B12" s="109"/>
      <c r="C12" s="61"/>
      <c r="D12" s="61"/>
      <c r="E12" s="46" t="s">
        <v>24</v>
      </c>
      <c r="F12" s="105">
        <v>15779</v>
      </c>
      <c r="G12" s="53">
        <f t="shared" si="1"/>
        <v>0.52415013700850754</v>
      </c>
      <c r="H12" s="105">
        <v>21895</v>
      </c>
      <c r="I12" s="53">
        <f t="shared" si="0"/>
        <v>-27.933318109157344</v>
      </c>
    </row>
    <row r="13" spans="1:9" ht="18" customHeight="1">
      <c r="A13" s="109"/>
      <c r="B13" s="109"/>
      <c r="C13" s="61"/>
      <c r="D13" s="60"/>
      <c r="E13" s="46" t="s">
        <v>25</v>
      </c>
      <c r="F13" s="105">
        <v>1368</v>
      </c>
      <c r="G13" s="53">
        <f t="shared" si="1"/>
        <v>4.5442511402981063E-2</v>
      </c>
      <c r="H13" s="105">
        <v>1693</v>
      </c>
      <c r="I13" s="53">
        <f t="shared" si="0"/>
        <v>-19.196692262256356</v>
      </c>
    </row>
    <row r="14" spans="1:9" ht="18" customHeight="1">
      <c r="A14" s="109"/>
      <c r="B14" s="109"/>
      <c r="C14" s="61"/>
      <c r="D14" s="59" t="s">
        <v>26</v>
      </c>
      <c r="E14" s="103"/>
      <c r="F14" s="105">
        <v>284906</v>
      </c>
      <c r="G14" s="53">
        <f t="shared" si="1"/>
        <v>9.4640673638726049</v>
      </c>
      <c r="H14" s="105">
        <v>268956</v>
      </c>
      <c r="I14" s="53">
        <f t="shared" si="0"/>
        <v>5.9303380478591183</v>
      </c>
    </row>
    <row r="15" spans="1:9" ht="18" customHeight="1">
      <c r="A15" s="109"/>
      <c r="B15" s="109"/>
      <c r="C15" s="61"/>
      <c r="D15" s="61"/>
      <c r="E15" s="46" t="s">
        <v>27</v>
      </c>
      <c r="F15" s="105">
        <v>19932</v>
      </c>
      <c r="G15" s="53">
        <f t="shared" si="1"/>
        <v>0.66210536351185578</v>
      </c>
      <c r="H15" s="105">
        <v>19393</v>
      </c>
      <c r="I15" s="53">
        <f t="shared" si="0"/>
        <v>2.7793533749290944</v>
      </c>
    </row>
    <row r="16" spans="1:9" ht="18" customHeight="1">
      <c r="A16" s="109"/>
      <c r="B16" s="109"/>
      <c r="C16" s="61"/>
      <c r="D16" s="60"/>
      <c r="E16" s="46" t="s">
        <v>28</v>
      </c>
      <c r="F16" s="105">
        <v>264975</v>
      </c>
      <c r="G16" s="53">
        <f t="shared" si="1"/>
        <v>8.8019952185708394</v>
      </c>
      <c r="H16" s="105">
        <v>249563</v>
      </c>
      <c r="I16" s="53">
        <f t="shared" si="0"/>
        <v>6.1755949399550314</v>
      </c>
    </row>
    <row r="17" spans="1:9" ht="18" customHeight="1">
      <c r="A17" s="109"/>
      <c r="B17" s="109"/>
      <c r="C17" s="61"/>
      <c r="D17" s="110" t="s">
        <v>29</v>
      </c>
      <c r="E17" s="111"/>
      <c r="F17" s="105">
        <v>418807</v>
      </c>
      <c r="G17" s="53">
        <f t="shared" si="1"/>
        <v>13.912018913120097</v>
      </c>
      <c r="H17" s="105">
        <v>369527</v>
      </c>
      <c r="I17" s="53">
        <f t="shared" si="0"/>
        <v>13.335967331209897</v>
      </c>
    </row>
    <row r="18" spans="1:9" ht="18" customHeight="1">
      <c r="A18" s="109"/>
      <c r="B18" s="109"/>
      <c r="C18" s="61"/>
      <c r="D18" s="110" t="s">
        <v>93</v>
      </c>
      <c r="E18" s="112"/>
      <c r="F18" s="105">
        <v>23054</v>
      </c>
      <c r="G18" s="53">
        <f t="shared" si="1"/>
        <v>0.76581261541251866</v>
      </c>
      <c r="H18" s="105">
        <v>25128</v>
      </c>
      <c r="I18" s="53">
        <f t="shared" si="0"/>
        <v>-8.253740846864055</v>
      </c>
    </row>
    <row r="19" spans="1:9" ht="18" customHeight="1">
      <c r="A19" s="109"/>
      <c r="B19" s="109"/>
      <c r="C19" s="60"/>
      <c r="D19" s="110" t="s">
        <v>94</v>
      </c>
      <c r="E19" s="112"/>
      <c r="F19" s="105">
        <v>0</v>
      </c>
      <c r="G19" s="53">
        <f t="shared" si="1"/>
        <v>0</v>
      </c>
      <c r="H19" s="105">
        <v>0</v>
      </c>
      <c r="I19" s="53" t="e">
        <f t="shared" si="0"/>
        <v>#DIV/0!</v>
      </c>
    </row>
    <row r="20" spans="1:9" ht="18" customHeight="1">
      <c r="A20" s="109"/>
      <c r="B20" s="109"/>
      <c r="C20" s="103" t="s">
        <v>4</v>
      </c>
      <c r="D20" s="103"/>
      <c r="E20" s="103"/>
      <c r="F20" s="105">
        <v>148747</v>
      </c>
      <c r="G20" s="53">
        <f t="shared" si="1"/>
        <v>4.9411090962421236</v>
      </c>
      <c r="H20" s="105">
        <v>132264</v>
      </c>
      <c r="I20" s="53">
        <f t="shared" si="0"/>
        <v>12.462196818484239</v>
      </c>
    </row>
    <row r="21" spans="1:9" ht="18" customHeight="1">
      <c r="A21" s="109"/>
      <c r="B21" s="109"/>
      <c r="C21" s="103" t="s">
        <v>5</v>
      </c>
      <c r="D21" s="103"/>
      <c r="E21" s="103"/>
      <c r="F21" s="105">
        <v>203346</v>
      </c>
      <c r="G21" s="53">
        <f t="shared" si="1"/>
        <v>6.7547901489404882</v>
      </c>
      <c r="H21" s="105">
        <v>120996</v>
      </c>
      <c r="I21" s="53">
        <f t="shared" si="0"/>
        <v>68.06010116036893</v>
      </c>
    </row>
    <row r="22" spans="1:9" ht="18" customHeight="1">
      <c r="A22" s="109"/>
      <c r="B22" s="109"/>
      <c r="C22" s="103" t="s">
        <v>30</v>
      </c>
      <c r="D22" s="103"/>
      <c r="E22" s="103"/>
      <c r="F22" s="105">
        <v>39791</v>
      </c>
      <c r="G22" s="53">
        <f t="shared" si="1"/>
        <v>1.321785797687149</v>
      </c>
      <c r="H22" s="105">
        <v>39881</v>
      </c>
      <c r="I22" s="53">
        <f t="shared" si="0"/>
        <v>-0.22567137233269197</v>
      </c>
    </row>
    <row r="23" spans="1:9" ht="18" customHeight="1">
      <c r="A23" s="109"/>
      <c r="B23" s="109"/>
      <c r="C23" s="103" t="s">
        <v>6</v>
      </c>
      <c r="D23" s="103"/>
      <c r="E23" s="103"/>
      <c r="F23" s="105">
        <v>755808</v>
      </c>
      <c r="G23" s="53">
        <f t="shared" si="1"/>
        <v>25.106588931625961</v>
      </c>
      <c r="H23" s="105">
        <v>694328</v>
      </c>
      <c r="I23" s="53">
        <f t="shared" si="0"/>
        <v>8.8546047401228289</v>
      </c>
    </row>
    <row r="24" spans="1:9" ht="18" customHeight="1">
      <c r="A24" s="109"/>
      <c r="B24" s="109"/>
      <c r="C24" s="103" t="s">
        <v>31</v>
      </c>
      <c r="D24" s="103"/>
      <c r="E24" s="103"/>
      <c r="F24" s="105">
        <v>12950</v>
      </c>
      <c r="G24" s="53">
        <f t="shared" si="1"/>
        <v>0.4301758206641848</v>
      </c>
      <c r="H24" s="105">
        <v>11343</v>
      </c>
      <c r="I24" s="53">
        <f t="shared" si="0"/>
        <v>14.16732786740722</v>
      </c>
    </row>
    <row r="25" spans="1:9" ht="18" customHeight="1">
      <c r="A25" s="109"/>
      <c r="B25" s="109"/>
      <c r="C25" s="103" t="s">
        <v>7</v>
      </c>
      <c r="D25" s="103"/>
      <c r="E25" s="103"/>
      <c r="F25" s="105">
        <v>290418</v>
      </c>
      <c r="G25" s="53">
        <f t="shared" si="1"/>
        <v>9.6471661378881262</v>
      </c>
      <c r="H25" s="105">
        <v>250506</v>
      </c>
      <c r="I25" s="53">
        <f t="shared" si="0"/>
        <v>15.932552513712238</v>
      </c>
    </row>
    <row r="26" spans="1:9" ht="18" customHeight="1">
      <c r="A26" s="109"/>
      <c r="B26" s="109"/>
      <c r="C26" s="103" t="s">
        <v>8</v>
      </c>
      <c r="D26" s="103"/>
      <c r="E26" s="103"/>
      <c r="F26" s="105">
        <f>F27-F25-F24-F23-F22-F21-F20-F9</f>
        <v>305366</v>
      </c>
      <c r="G26" s="53">
        <f t="shared" si="1"/>
        <v>10.143711942311928</v>
      </c>
      <c r="H26" s="105">
        <v>122196</v>
      </c>
      <c r="I26" s="53">
        <f t="shared" si="0"/>
        <v>149.89852368326297</v>
      </c>
    </row>
    <row r="27" spans="1:9" ht="18" customHeight="1">
      <c r="A27" s="109"/>
      <c r="B27" s="109"/>
      <c r="C27" s="103" t="s">
        <v>9</v>
      </c>
      <c r="D27" s="103"/>
      <c r="E27" s="103"/>
      <c r="F27" s="105">
        <v>3010397</v>
      </c>
      <c r="G27" s="53">
        <f t="shared" si="1"/>
        <v>100</v>
      </c>
      <c r="H27" s="105">
        <f>SUM(H9,H20:H26)</f>
        <v>2554234</v>
      </c>
      <c r="I27" s="53">
        <f t="shared" si="0"/>
        <v>17.85909200175082</v>
      </c>
    </row>
    <row r="28" spans="1:9" ht="18" customHeight="1">
      <c r="A28" s="109"/>
      <c r="B28" s="109" t="s">
        <v>88</v>
      </c>
      <c r="C28" s="59" t="s">
        <v>10</v>
      </c>
      <c r="D28" s="103"/>
      <c r="E28" s="103"/>
      <c r="F28" s="105">
        <v>878418</v>
      </c>
      <c r="G28" s="53">
        <f t="shared" ref="G28:G45" si="2">F28/$F$45*100</f>
        <v>29.521465638141599</v>
      </c>
      <c r="H28" s="105">
        <v>862400</v>
      </c>
      <c r="I28" s="53">
        <f t="shared" si="0"/>
        <v>1.8573747680890484</v>
      </c>
    </row>
    <row r="29" spans="1:9" ht="18" customHeight="1">
      <c r="A29" s="109"/>
      <c r="B29" s="109"/>
      <c r="C29" s="61"/>
      <c r="D29" s="103" t="s">
        <v>11</v>
      </c>
      <c r="E29" s="103"/>
      <c r="F29" s="105">
        <v>502921</v>
      </c>
      <c r="G29" s="53">
        <f t="shared" si="2"/>
        <v>16.901936231042409</v>
      </c>
      <c r="H29" s="105">
        <v>506327</v>
      </c>
      <c r="I29" s="53">
        <f t="shared" si="0"/>
        <v>-0.67268780847160592</v>
      </c>
    </row>
    <row r="30" spans="1:9" ht="18" customHeight="1">
      <c r="A30" s="109"/>
      <c r="B30" s="109"/>
      <c r="C30" s="61"/>
      <c r="D30" s="103" t="s">
        <v>32</v>
      </c>
      <c r="E30" s="103"/>
      <c r="F30" s="105">
        <v>49459</v>
      </c>
      <c r="G30" s="53">
        <f t="shared" si="2"/>
        <v>1.66219518383827</v>
      </c>
      <c r="H30" s="105">
        <v>47082</v>
      </c>
      <c r="I30" s="53">
        <f t="shared" si="0"/>
        <v>5.0486385455163374</v>
      </c>
    </row>
    <row r="31" spans="1:9" ht="18" customHeight="1">
      <c r="A31" s="109"/>
      <c r="B31" s="109"/>
      <c r="C31" s="60"/>
      <c r="D31" s="103" t="s">
        <v>12</v>
      </c>
      <c r="E31" s="103"/>
      <c r="F31" s="105">
        <v>326039</v>
      </c>
      <c r="G31" s="53">
        <f t="shared" si="2"/>
        <v>10.957367830798148</v>
      </c>
      <c r="H31" s="105">
        <v>308991</v>
      </c>
      <c r="I31" s="53">
        <f t="shared" si="0"/>
        <v>5.5173128019909923</v>
      </c>
    </row>
    <row r="32" spans="1:9" ht="18" customHeight="1">
      <c r="A32" s="109"/>
      <c r="B32" s="109"/>
      <c r="C32" s="59" t="s">
        <v>13</v>
      </c>
      <c r="D32" s="103"/>
      <c r="E32" s="103"/>
      <c r="F32" s="105">
        <v>1926277</v>
      </c>
      <c r="G32" s="53">
        <f t="shared" si="2"/>
        <v>64.737425992002073</v>
      </c>
      <c r="H32" s="105">
        <v>1312908</v>
      </c>
      <c r="I32" s="53">
        <f t="shared" si="0"/>
        <v>46.71835345660169</v>
      </c>
    </row>
    <row r="33" spans="1:9" ht="18" customHeight="1">
      <c r="A33" s="109"/>
      <c r="B33" s="109"/>
      <c r="C33" s="61"/>
      <c r="D33" s="103" t="s">
        <v>14</v>
      </c>
      <c r="E33" s="103"/>
      <c r="F33" s="105">
        <v>116542</v>
      </c>
      <c r="G33" s="53">
        <f t="shared" si="2"/>
        <v>3.9166896038108261</v>
      </c>
      <c r="H33" s="105">
        <v>94173</v>
      </c>
      <c r="I33" s="53">
        <f t="shared" si="0"/>
        <v>23.753092712348554</v>
      </c>
    </row>
    <row r="34" spans="1:9" ht="18" customHeight="1">
      <c r="A34" s="109"/>
      <c r="B34" s="109"/>
      <c r="C34" s="61"/>
      <c r="D34" s="103" t="s">
        <v>33</v>
      </c>
      <c r="E34" s="103"/>
      <c r="F34" s="81">
        <v>10948</v>
      </c>
      <c r="G34" s="53">
        <f t="shared" si="2"/>
        <v>0.3679353175895464</v>
      </c>
      <c r="H34" s="105">
        <v>10387</v>
      </c>
      <c r="I34" s="53">
        <f t="shared" si="0"/>
        <v>5.4009819967266726</v>
      </c>
    </row>
    <row r="35" spans="1:9" ht="18" customHeight="1">
      <c r="A35" s="109"/>
      <c r="B35" s="109"/>
      <c r="C35" s="61"/>
      <c r="D35" s="103" t="s">
        <v>34</v>
      </c>
      <c r="E35" s="103"/>
      <c r="F35" s="105">
        <v>1540053</v>
      </c>
      <c r="G35" s="53">
        <f t="shared" si="2"/>
        <v>51.75738853304108</v>
      </c>
      <c r="H35" s="105">
        <v>1066323</v>
      </c>
      <c r="I35" s="53">
        <f t="shared" si="0"/>
        <v>44.426501163343566</v>
      </c>
    </row>
    <row r="36" spans="1:9" ht="18" customHeight="1">
      <c r="A36" s="109"/>
      <c r="B36" s="109"/>
      <c r="C36" s="61"/>
      <c r="D36" s="103" t="s">
        <v>35</v>
      </c>
      <c r="E36" s="103"/>
      <c r="F36" s="105">
        <v>46595</v>
      </c>
      <c r="G36" s="53">
        <f t="shared" si="2"/>
        <v>1.5659431972127251</v>
      </c>
      <c r="H36" s="105">
        <v>45511</v>
      </c>
      <c r="I36" s="53">
        <f t="shared" si="0"/>
        <v>2.3818417525433455</v>
      </c>
    </row>
    <row r="37" spans="1:9" ht="18" customHeight="1">
      <c r="A37" s="109"/>
      <c r="B37" s="109"/>
      <c r="C37" s="61"/>
      <c r="D37" s="103" t="s">
        <v>15</v>
      </c>
      <c r="E37" s="103"/>
      <c r="F37" s="105">
        <v>204128</v>
      </c>
      <c r="G37" s="53">
        <f t="shared" si="2"/>
        <v>6.8602393596016569</v>
      </c>
      <c r="H37" s="105">
        <v>90654</v>
      </c>
      <c r="I37" s="53">
        <f t="shared" si="0"/>
        <v>125.17263441216051</v>
      </c>
    </row>
    <row r="38" spans="1:9" ht="18" customHeight="1">
      <c r="A38" s="109"/>
      <c r="B38" s="109"/>
      <c r="C38" s="60"/>
      <c r="D38" s="103" t="s">
        <v>36</v>
      </c>
      <c r="E38" s="103"/>
      <c r="F38" s="81">
        <v>8011</v>
      </c>
      <c r="G38" s="53">
        <f t="shared" si="2"/>
        <v>0.26922998074624194</v>
      </c>
      <c r="H38" s="105">
        <v>5861</v>
      </c>
      <c r="I38" s="53">
        <f t="shared" si="0"/>
        <v>36.683159870329284</v>
      </c>
    </row>
    <row r="39" spans="1:9" ht="18" customHeight="1">
      <c r="A39" s="109"/>
      <c r="B39" s="109"/>
      <c r="C39" s="59" t="s">
        <v>16</v>
      </c>
      <c r="D39" s="103"/>
      <c r="E39" s="103"/>
      <c r="F39" s="105">
        <v>170828</v>
      </c>
      <c r="G39" s="53">
        <f t="shared" si="2"/>
        <v>5.7411083698563248</v>
      </c>
      <c r="H39" s="105">
        <v>164815</v>
      </c>
      <c r="I39" s="53">
        <f t="shared" si="0"/>
        <v>3.6483329794011476</v>
      </c>
    </row>
    <row r="40" spans="1:9" ht="18" customHeight="1">
      <c r="A40" s="109"/>
      <c r="B40" s="109"/>
      <c r="C40" s="61"/>
      <c r="D40" s="59" t="s">
        <v>17</v>
      </c>
      <c r="E40" s="103"/>
      <c r="F40" s="105">
        <v>167289</v>
      </c>
      <c r="G40" s="53">
        <f t="shared" si="2"/>
        <v>5.6221712956008068</v>
      </c>
      <c r="H40" s="105">
        <v>159322</v>
      </c>
      <c r="I40" s="53">
        <f t="shared" si="0"/>
        <v>5.0005648937372138</v>
      </c>
    </row>
    <row r="41" spans="1:9" ht="18" customHeight="1">
      <c r="A41" s="109"/>
      <c r="B41" s="109"/>
      <c r="C41" s="61"/>
      <c r="D41" s="61"/>
      <c r="E41" s="55" t="s">
        <v>91</v>
      </c>
      <c r="F41" s="81">
        <v>63031</v>
      </c>
      <c r="G41" s="53">
        <f t="shared" si="2"/>
        <v>2.118316679118259</v>
      </c>
      <c r="H41" s="105">
        <v>62451</v>
      </c>
      <c r="I41" s="56">
        <f t="shared" si="0"/>
        <v>0.92872812284832129</v>
      </c>
    </row>
    <row r="42" spans="1:9" ht="18" customHeight="1">
      <c r="A42" s="109"/>
      <c r="B42" s="109"/>
      <c r="C42" s="61"/>
      <c r="D42" s="60"/>
      <c r="E42" s="46" t="s">
        <v>37</v>
      </c>
      <c r="F42" s="105">
        <v>92321</v>
      </c>
      <c r="G42" s="53">
        <f t="shared" si="2"/>
        <v>3.1026814445729372</v>
      </c>
      <c r="H42" s="105">
        <v>82677</v>
      </c>
      <c r="I42" s="56">
        <f t="shared" si="0"/>
        <v>11.664670948389521</v>
      </c>
    </row>
    <row r="43" spans="1:9" ht="18" customHeight="1">
      <c r="A43" s="109"/>
      <c r="B43" s="109"/>
      <c r="C43" s="61"/>
      <c r="D43" s="103" t="s">
        <v>38</v>
      </c>
      <c r="E43" s="103"/>
      <c r="F43" s="81">
        <v>3539</v>
      </c>
      <c r="G43" s="53">
        <f t="shared" si="2"/>
        <v>0.11893707425551744</v>
      </c>
      <c r="H43" s="105">
        <v>5494</v>
      </c>
      <c r="I43" s="56">
        <f t="shared" si="0"/>
        <v>-35.584273753185293</v>
      </c>
    </row>
    <row r="44" spans="1:9" ht="18" customHeight="1">
      <c r="A44" s="109"/>
      <c r="B44" s="109"/>
      <c r="C44" s="60"/>
      <c r="D44" s="103" t="s">
        <v>39</v>
      </c>
      <c r="E44" s="103"/>
      <c r="F44" s="81">
        <v>0</v>
      </c>
      <c r="G44" s="53">
        <f t="shared" si="2"/>
        <v>0</v>
      </c>
      <c r="H44" s="105">
        <v>0</v>
      </c>
      <c r="I44" s="53" t="e">
        <f t="shared" si="0"/>
        <v>#DIV/0!</v>
      </c>
    </row>
    <row r="45" spans="1:9" ht="18" customHeight="1">
      <c r="A45" s="109"/>
      <c r="B45" s="109"/>
      <c r="C45" s="46" t="s">
        <v>18</v>
      </c>
      <c r="D45" s="46"/>
      <c r="E45" s="46"/>
      <c r="F45" s="105">
        <f>SUM(F28,F32,F39)</f>
        <v>2975523</v>
      </c>
      <c r="G45" s="53">
        <f t="shared" si="2"/>
        <v>100</v>
      </c>
      <c r="H45" s="105">
        <f>SUM(H28,H32,H39)+1</f>
        <v>2340124</v>
      </c>
      <c r="I45" s="53">
        <f t="shared" si="0"/>
        <v>27.152364575552411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4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6"/>
  <sheetViews>
    <sheetView view="pageBreakPreview" zoomScale="85" zoomScaleNormal="100" zoomScaleSheetLayoutView="85" workbookViewId="0">
      <pane xSplit="4" ySplit="6" topLeftCell="E16" activePane="bottomRight" state="frozen"/>
      <selection activeCell="L8" sqref="L8"/>
      <selection pane="topRight" activeCell="L8" sqref="L8"/>
      <selection pane="bottomLeft" activeCell="L8" sqref="L8"/>
      <selection pane="bottomRight" activeCell="D13" sqref="D13"/>
    </sheetView>
  </sheetViews>
  <sheetFormatPr defaultColWidth="9" defaultRowHeight="13.1"/>
  <cols>
    <col min="1" max="1" width="5.33203125" style="2" customWidth="1"/>
    <col min="2" max="2" width="3.08203125" style="2" customWidth="1"/>
    <col min="3" max="3" width="34.75" style="2" customWidth="1"/>
    <col min="4" max="9" width="11.83203125" style="2" customWidth="1"/>
    <col min="10" max="16384" width="9" style="2"/>
  </cols>
  <sheetData>
    <row r="1" spans="1:9" ht="33.9" customHeight="1">
      <c r="A1" s="33" t="s">
        <v>0</v>
      </c>
      <c r="B1" s="33"/>
      <c r="C1" s="21" t="s">
        <v>262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6" customFormat="1" ht="29.25" customHeight="1">
      <c r="A6" s="49" t="s">
        <v>114</v>
      </c>
      <c r="B6" s="47"/>
      <c r="C6" s="47"/>
      <c r="D6" s="47"/>
      <c r="E6" s="108" t="s">
        <v>232</v>
      </c>
      <c r="F6" s="108" t="s">
        <v>233</v>
      </c>
      <c r="G6" s="108" t="s">
        <v>234</v>
      </c>
      <c r="H6" s="108" t="s">
        <v>235</v>
      </c>
      <c r="I6" s="108" t="s">
        <v>248</v>
      </c>
    </row>
    <row r="7" spans="1:9" ht="27" customHeight="1">
      <c r="A7" s="109" t="s">
        <v>115</v>
      </c>
      <c r="B7" s="59" t="s">
        <v>116</v>
      </c>
      <c r="C7" s="103"/>
      <c r="D7" s="107" t="s">
        <v>117</v>
      </c>
      <c r="E7" s="108">
        <v>1988742</v>
      </c>
      <c r="F7" s="108">
        <v>1862224</v>
      </c>
      <c r="G7" s="108">
        <v>1882674</v>
      </c>
      <c r="H7" s="108">
        <v>2554234</v>
      </c>
      <c r="I7" s="108">
        <v>3010397</v>
      </c>
    </row>
    <row r="8" spans="1:9" ht="27" customHeight="1">
      <c r="A8" s="109"/>
      <c r="B8" s="76"/>
      <c r="C8" s="103" t="s">
        <v>118</v>
      </c>
      <c r="D8" s="107" t="s">
        <v>41</v>
      </c>
      <c r="E8" s="106">
        <v>1515637</v>
      </c>
      <c r="F8" s="106">
        <v>1426983</v>
      </c>
      <c r="G8" s="106">
        <v>1410724</v>
      </c>
      <c r="H8" s="68">
        <v>1440429</v>
      </c>
      <c r="I8" s="68">
        <v>1610802</v>
      </c>
    </row>
    <row r="9" spans="1:9" ht="27" customHeight="1">
      <c r="A9" s="109"/>
      <c r="B9" s="103" t="s">
        <v>119</v>
      </c>
      <c r="C9" s="103"/>
      <c r="D9" s="107"/>
      <c r="E9" s="106">
        <v>1960355</v>
      </c>
      <c r="F9" s="106">
        <v>1842005</v>
      </c>
      <c r="G9" s="106">
        <v>1862041</v>
      </c>
      <c r="H9" s="69">
        <v>2340124</v>
      </c>
      <c r="I9" s="69">
        <v>2975523</v>
      </c>
    </row>
    <row r="10" spans="1:9" ht="27" customHeight="1">
      <c r="A10" s="109"/>
      <c r="B10" s="103" t="s">
        <v>120</v>
      </c>
      <c r="C10" s="103"/>
      <c r="D10" s="107"/>
      <c r="E10" s="106">
        <v>28387</v>
      </c>
      <c r="F10" s="106">
        <v>20219</v>
      </c>
      <c r="G10" s="106">
        <v>20633</v>
      </c>
      <c r="H10" s="69">
        <v>214110</v>
      </c>
      <c r="I10" s="69">
        <v>34873</v>
      </c>
    </row>
    <row r="11" spans="1:9" ht="27" customHeight="1">
      <c r="A11" s="109"/>
      <c r="B11" s="103" t="s">
        <v>121</v>
      </c>
      <c r="C11" s="103"/>
      <c r="D11" s="107"/>
      <c r="E11" s="106">
        <v>21988</v>
      </c>
      <c r="F11" s="106">
        <v>15266</v>
      </c>
      <c r="G11" s="106">
        <v>16949</v>
      </c>
      <c r="H11" s="69">
        <v>142078</v>
      </c>
      <c r="I11" s="69">
        <v>26565</v>
      </c>
    </row>
    <row r="12" spans="1:9" ht="27" customHeight="1">
      <c r="A12" s="109"/>
      <c r="B12" s="103" t="s">
        <v>122</v>
      </c>
      <c r="C12" s="103"/>
      <c r="D12" s="107"/>
      <c r="E12" s="106">
        <v>6399</v>
      </c>
      <c r="F12" s="106">
        <v>4952</v>
      </c>
      <c r="G12" s="106">
        <v>3683</v>
      </c>
      <c r="H12" s="69">
        <v>72032</v>
      </c>
      <c r="I12" s="69">
        <v>8308</v>
      </c>
    </row>
    <row r="13" spans="1:9" ht="27" customHeight="1">
      <c r="A13" s="109"/>
      <c r="B13" s="103" t="s">
        <v>123</v>
      </c>
      <c r="C13" s="103"/>
      <c r="D13" s="107"/>
      <c r="E13" s="106">
        <v>1222</v>
      </c>
      <c r="F13" s="106">
        <v>-1446</v>
      </c>
      <c r="G13" s="106">
        <v>-1269</v>
      </c>
      <c r="H13" s="69">
        <v>68349</v>
      </c>
      <c r="I13" s="69">
        <v>-63724</v>
      </c>
    </row>
    <row r="14" spans="1:9" ht="27" customHeight="1">
      <c r="A14" s="109"/>
      <c r="B14" s="103" t="s">
        <v>124</v>
      </c>
      <c r="C14" s="103"/>
      <c r="D14" s="107"/>
      <c r="E14" s="106">
        <v>0</v>
      </c>
      <c r="F14" s="106">
        <v>0</v>
      </c>
      <c r="G14" s="106">
        <v>0</v>
      </c>
      <c r="H14" s="69">
        <v>0</v>
      </c>
      <c r="I14" s="69">
        <v>0</v>
      </c>
    </row>
    <row r="15" spans="1:9" ht="27" customHeight="1">
      <c r="A15" s="109"/>
      <c r="B15" s="103" t="s">
        <v>125</v>
      </c>
      <c r="C15" s="103"/>
      <c r="D15" s="107"/>
      <c r="E15" s="106">
        <v>-13974</v>
      </c>
      <c r="F15" s="106">
        <v>2059</v>
      </c>
      <c r="G15" s="106">
        <v>1245</v>
      </c>
      <c r="H15" s="69">
        <v>117514</v>
      </c>
      <c r="I15" s="69">
        <v>17183</v>
      </c>
    </row>
    <row r="16" spans="1:9" ht="27" customHeight="1">
      <c r="A16" s="109"/>
      <c r="B16" s="103" t="s">
        <v>126</v>
      </c>
      <c r="C16" s="103"/>
      <c r="D16" s="107" t="s">
        <v>42</v>
      </c>
      <c r="E16" s="106">
        <v>191199</v>
      </c>
      <c r="F16" s="106">
        <v>161712</v>
      </c>
      <c r="G16" s="106">
        <v>156540</v>
      </c>
      <c r="H16" s="69">
        <v>190721</v>
      </c>
      <c r="I16" s="69">
        <v>353254</v>
      </c>
    </row>
    <row r="17" spans="1:9" ht="27" customHeight="1">
      <c r="A17" s="109"/>
      <c r="B17" s="103" t="s">
        <v>127</v>
      </c>
      <c r="C17" s="103"/>
      <c r="D17" s="107" t="s">
        <v>43</v>
      </c>
      <c r="E17" s="106">
        <v>457851</v>
      </c>
      <c r="F17" s="106">
        <v>321889</v>
      </c>
      <c r="G17" s="106">
        <v>252450</v>
      </c>
      <c r="H17" s="69">
        <v>203051</v>
      </c>
      <c r="I17" s="69">
        <v>231003</v>
      </c>
    </row>
    <row r="18" spans="1:9" ht="27" customHeight="1">
      <c r="A18" s="109"/>
      <c r="B18" s="103" t="s">
        <v>128</v>
      </c>
      <c r="C18" s="103"/>
      <c r="D18" s="107" t="s">
        <v>44</v>
      </c>
      <c r="E18" s="106">
        <v>3589521</v>
      </c>
      <c r="F18" s="106">
        <v>3502957</v>
      </c>
      <c r="G18" s="106">
        <v>3440568</v>
      </c>
      <c r="H18" s="69">
        <v>3413877</v>
      </c>
      <c r="I18" s="69">
        <v>3406904</v>
      </c>
    </row>
    <row r="19" spans="1:9" ht="27" customHeight="1">
      <c r="A19" s="109"/>
      <c r="B19" s="103" t="s">
        <v>129</v>
      </c>
      <c r="C19" s="103"/>
      <c r="D19" s="107" t="s">
        <v>130</v>
      </c>
      <c r="E19" s="106">
        <f>E17+E18-E16</f>
        <v>3856173</v>
      </c>
      <c r="F19" s="106">
        <f>F17+F18-F16</f>
        <v>3663134</v>
      </c>
      <c r="G19" s="106">
        <f>G17+G18-G16</f>
        <v>3536478</v>
      </c>
      <c r="H19" s="106">
        <f>H17+H18-H16</f>
        <v>3426207</v>
      </c>
      <c r="I19" s="106">
        <f>I17+I18-I16</f>
        <v>3284653</v>
      </c>
    </row>
    <row r="20" spans="1:9" ht="27" customHeight="1">
      <c r="A20" s="109"/>
      <c r="B20" s="103" t="s">
        <v>131</v>
      </c>
      <c r="C20" s="103"/>
      <c r="D20" s="107" t="s">
        <v>132</v>
      </c>
      <c r="E20" s="70">
        <f>E18/E8</f>
        <v>2.3683250013030825</v>
      </c>
      <c r="F20" s="70">
        <f>F18/F8</f>
        <v>2.4547993914433457</v>
      </c>
      <c r="G20" s="70">
        <f>G18/G8</f>
        <v>2.4388668513472513</v>
      </c>
      <c r="H20" s="70">
        <f>H18/H8</f>
        <v>2.3700418417013265</v>
      </c>
      <c r="I20" s="70">
        <f>I18/I8</f>
        <v>2.1150358641223441</v>
      </c>
    </row>
    <row r="21" spans="1:9" ht="27" customHeight="1">
      <c r="A21" s="109"/>
      <c r="B21" s="103" t="s">
        <v>133</v>
      </c>
      <c r="C21" s="103"/>
      <c r="D21" s="107" t="s">
        <v>134</v>
      </c>
      <c r="E21" s="70">
        <f>E19/E8</f>
        <v>2.5442589485477063</v>
      </c>
      <c r="F21" s="70">
        <f>F19/F8</f>
        <v>2.5670481007832611</v>
      </c>
      <c r="G21" s="70">
        <f>G19/G8</f>
        <v>2.5068532186310009</v>
      </c>
      <c r="H21" s="70">
        <f>H19/H8</f>
        <v>2.3786017915496007</v>
      </c>
      <c r="I21" s="70">
        <f>I19/I8</f>
        <v>2.0391413718135438</v>
      </c>
    </row>
    <row r="22" spans="1:9" ht="27" customHeight="1">
      <c r="A22" s="109"/>
      <c r="B22" s="103" t="s">
        <v>135</v>
      </c>
      <c r="C22" s="103"/>
      <c r="D22" s="107" t="s">
        <v>136</v>
      </c>
      <c r="E22" s="106">
        <f t="shared" ref="E22:G22" si="0">E18/E24*1000000</f>
        <v>393319.83668145409</v>
      </c>
      <c r="F22" s="106">
        <f t="shared" si="0"/>
        <v>383834.63284994196</v>
      </c>
      <c r="G22" s="106">
        <f t="shared" si="0"/>
        <v>376998.39166602935</v>
      </c>
      <c r="H22" s="106">
        <f>H18/H24*1000000</f>
        <v>369573.72021828365</v>
      </c>
      <c r="I22" s="106">
        <f>I18/I24*1000000</f>
        <v>368818.84898212546</v>
      </c>
    </row>
    <row r="23" spans="1:9" ht="27" customHeight="1">
      <c r="A23" s="109"/>
      <c r="B23" s="103" t="s">
        <v>137</v>
      </c>
      <c r="C23" s="103"/>
      <c r="D23" s="107" t="s">
        <v>138</v>
      </c>
      <c r="E23" s="106">
        <f t="shared" ref="E23:G23" si="1">E19/E24*1000000</f>
        <v>422538.08643978764</v>
      </c>
      <c r="F23" s="106">
        <f t="shared" si="1"/>
        <v>401385.9416402026</v>
      </c>
      <c r="G23" s="106">
        <f t="shared" si="1"/>
        <v>387507.67843050801</v>
      </c>
      <c r="H23" s="106">
        <f>H19/H24*1000000</f>
        <v>370908.52049676218</v>
      </c>
      <c r="I23" s="106">
        <f>I19/I24*1000000</f>
        <v>355584.40706450358</v>
      </c>
    </row>
    <row r="24" spans="1:9" ht="27" customHeight="1">
      <c r="A24" s="109"/>
      <c r="B24" s="71" t="s">
        <v>139</v>
      </c>
      <c r="C24" s="72"/>
      <c r="D24" s="107" t="s">
        <v>140</v>
      </c>
      <c r="E24" s="106">
        <v>9126214</v>
      </c>
      <c r="F24" s="106">
        <v>9126214</v>
      </c>
      <c r="G24" s="69">
        <v>9126214</v>
      </c>
      <c r="H24" s="69">
        <v>9237337</v>
      </c>
      <c r="I24" s="69">
        <v>9237337</v>
      </c>
    </row>
    <row r="25" spans="1:9" ht="27" customHeight="1">
      <c r="A25" s="109"/>
      <c r="B25" s="46" t="s">
        <v>141</v>
      </c>
      <c r="C25" s="46"/>
      <c r="D25" s="46"/>
      <c r="E25" s="106">
        <v>1286649</v>
      </c>
      <c r="F25" s="106">
        <v>1293019</v>
      </c>
      <c r="G25" s="106">
        <v>1304254</v>
      </c>
      <c r="H25" s="105">
        <v>1326342</v>
      </c>
      <c r="I25" s="105">
        <v>1408200</v>
      </c>
    </row>
    <row r="26" spans="1:9" ht="27" customHeight="1">
      <c r="A26" s="109"/>
      <c r="B26" s="46" t="s">
        <v>142</v>
      </c>
      <c r="C26" s="46"/>
      <c r="D26" s="46"/>
      <c r="E26" s="73">
        <v>0.90200000000000002</v>
      </c>
      <c r="F26" s="73">
        <v>0.89998</v>
      </c>
      <c r="G26" s="73">
        <v>0.89590999999999998</v>
      </c>
      <c r="H26" s="74">
        <v>0.88900000000000001</v>
      </c>
      <c r="I26" s="74">
        <v>0.85329999999999995</v>
      </c>
    </row>
    <row r="27" spans="1:9" ht="27" customHeight="1">
      <c r="A27" s="109"/>
      <c r="B27" s="46" t="s">
        <v>143</v>
      </c>
      <c r="C27" s="46"/>
      <c r="D27" s="46"/>
      <c r="E27" s="56">
        <v>0.5</v>
      </c>
      <c r="F27" s="56">
        <v>0.4</v>
      </c>
      <c r="G27" s="56">
        <v>0.3</v>
      </c>
      <c r="H27" s="53">
        <v>5.4</v>
      </c>
      <c r="I27" s="53">
        <v>0.6</v>
      </c>
    </row>
    <row r="28" spans="1:9" ht="27" customHeight="1">
      <c r="A28" s="109"/>
      <c r="B28" s="46" t="s">
        <v>144</v>
      </c>
      <c r="C28" s="46"/>
      <c r="D28" s="46"/>
      <c r="E28" s="56">
        <v>98.2</v>
      </c>
      <c r="F28" s="56">
        <v>98</v>
      </c>
      <c r="G28" s="56">
        <v>99.6</v>
      </c>
      <c r="H28" s="53">
        <v>98.4</v>
      </c>
      <c r="I28" s="53">
        <v>88.6</v>
      </c>
    </row>
    <row r="29" spans="1:9" ht="27" customHeight="1">
      <c r="A29" s="109"/>
      <c r="B29" s="46" t="s">
        <v>145</v>
      </c>
      <c r="C29" s="46"/>
      <c r="D29" s="46"/>
      <c r="E29" s="56">
        <v>73</v>
      </c>
      <c r="F29" s="56">
        <v>71.5</v>
      </c>
      <c r="G29" s="56">
        <v>68.7</v>
      </c>
      <c r="H29" s="53">
        <v>56.4</v>
      </c>
      <c r="I29" s="53">
        <f>ROUND(100*I8/I7,1)</f>
        <v>53.5</v>
      </c>
    </row>
    <row r="30" spans="1:9" ht="27" customHeight="1">
      <c r="A30" s="109"/>
      <c r="B30" s="109" t="s">
        <v>146</v>
      </c>
      <c r="C30" s="46" t="s">
        <v>147</v>
      </c>
      <c r="D30" s="46"/>
      <c r="E30" s="56">
        <v>0</v>
      </c>
      <c r="F30" s="56">
        <v>0</v>
      </c>
      <c r="G30" s="56">
        <v>0</v>
      </c>
      <c r="H30" s="53">
        <v>0</v>
      </c>
      <c r="I30" s="53">
        <v>0</v>
      </c>
    </row>
    <row r="31" spans="1:9" ht="27" customHeight="1">
      <c r="A31" s="109"/>
      <c r="B31" s="109"/>
      <c r="C31" s="46" t="s">
        <v>148</v>
      </c>
      <c r="D31" s="46"/>
      <c r="E31" s="56">
        <v>0</v>
      </c>
      <c r="F31" s="56">
        <v>0</v>
      </c>
      <c r="G31" s="56">
        <v>0</v>
      </c>
      <c r="H31" s="53">
        <v>0</v>
      </c>
      <c r="I31" s="53">
        <v>0</v>
      </c>
    </row>
    <row r="32" spans="1:9" ht="27" customHeight="1">
      <c r="A32" s="109"/>
      <c r="B32" s="109"/>
      <c r="C32" s="46" t="s">
        <v>149</v>
      </c>
      <c r="D32" s="46"/>
      <c r="E32" s="56">
        <v>10.5</v>
      </c>
      <c r="F32" s="56">
        <v>10.3</v>
      </c>
      <c r="G32" s="56">
        <v>10.1</v>
      </c>
      <c r="H32" s="53">
        <v>9.8000000000000007</v>
      </c>
      <c r="I32" s="53">
        <v>9.1999999999999993</v>
      </c>
    </row>
    <row r="33" spans="1:9" ht="27" customHeight="1">
      <c r="A33" s="109"/>
      <c r="B33" s="109"/>
      <c r="C33" s="46" t="s">
        <v>150</v>
      </c>
      <c r="D33" s="46"/>
      <c r="E33" s="56">
        <v>126.2</v>
      </c>
      <c r="F33" s="56">
        <v>120.3</v>
      </c>
      <c r="G33" s="56">
        <v>114.6</v>
      </c>
      <c r="H33" s="75">
        <v>104.8</v>
      </c>
      <c r="I33" s="75">
        <v>81.599999999999994</v>
      </c>
    </row>
    <row r="34" spans="1:9" ht="27" customHeight="1">
      <c r="A34" s="2" t="s">
        <v>231</v>
      </c>
      <c r="E34" s="37"/>
      <c r="F34" s="37"/>
      <c r="G34" s="37"/>
      <c r="H34" s="37"/>
      <c r="I34" s="38"/>
    </row>
    <row r="35" spans="1:9" ht="27" customHeight="1">
      <c r="A35" s="8" t="s">
        <v>110</v>
      </c>
    </row>
    <row r="36" spans="1:9">
      <c r="A36" s="39"/>
    </row>
  </sheetData>
  <mergeCells count="2">
    <mergeCell ref="A7:A33"/>
    <mergeCell ref="B30:B33"/>
  </mergeCells>
  <phoneticPr fontId="14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r:id="rId1"/>
  <headerFooter alignWithMargins="0">
    <oddHeader>&amp;R&amp;"明朝,斜体"&amp;9都道府県－3-2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0"/>
  <sheetViews>
    <sheetView view="pageBreakPreview" zoomScale="70" zoomScaleNormal="100" zoomScaleSheetLayoutView="7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9" defaultRowHeight="13.1"/>
  <cols>
    <col min="1" max="1" width="3.58203125" style="2" customWidth="1"/>
    <col min="2" max="3" width="1.58203125" style="2" customWidth="1"/>
    <col min="4" max="4" width="22.58203125" style="2" customWidth="1"/>
    <col min="5" max="5" width="10.58203125" style="2" customWidth="1"/>
    <col min="6" max="23" width="13.58203125" style="2" customWidth="1"/>
    <col min="24" max="27" width="12" style="2" customWidth="1"/>
    <col min="28" max="16384" width="9" style="2"/>
  </cols>
  <sheetData>
    <row r="1" spans="1:27" ht="33.9" customHeight="1">
      <c r="A1" s="20" t="s">
        <v>0</v>
      </c>
      <c r="B1" s="11"/>
      <c r="C1" s="11"/>
      <c r="D1" s="22" t="s">
        <v>266</v>
      </c>
      <c r="E1" s="13"/>
      <c r="F1" s="13"/>
      <c r="G1" s="13"/>
    </row>
    <row r="2" spans="1:27" ht="15" customHeight="1"/>
    <row r="3" spans="1:27" ht="15" customHeight="1">
      <c r="A3" s="14" t="s">
        <v>151</v>
      </c>
      <c r="B3" s="14"/>
      <c r="C3" s="14"/>
      <c r="D3" s="14"/>
    </row>
    <row r="4" spans="1:27" ht="15" customHeight="1">
      <c r="A4" s="14"/>
      <c r="B4" s="14"/>
      <c r="C4" s="14"/>
      <c r="D4" s="14"/>
    </row>
    <row r="5" spans="1:27" ht="15.9" customHeight="1">
      <c r="A5" s="12" t="s">
        <v>243</v>
      </c>
      <c r="B5" s="12"/>
      <c r="C5" s="12"/>
      <c r="D5" s="12"/>
      <c r="M5" s="15"/>
      <c r="Q5" s="15" t="s">
        <v>47</v>
      </c>
    </row>
    <row r="6" spans="1:27" ht="15.9" customHeight="1">
      <c r="A6" s="122" t="s">
        <v>48</v>
      </c>
      <c r="B6" s="123"/>
      <c r="C6" s="123"/>
      <c r="D6" s="123"/>
      <c r="E6" s="123"/>
      <c r="F6" s="127" t="s">
        <v>256</v>
      </c>
      <c r="G6" s="114"/>
      <c r="H6" s="127" t="s">
        <v>257</v>
      </c>
      <c r="I6" s="114"/>
      <c r="J6" s="127" t="s">
        <v>258</v>
      </c>
      <c r="K6" s="114"/>
      <c r="L6" s="127" t="s">
        <v>253</v>
      </c>
      <c r="M6" s="114"/>
      <c r="N6" s="127" t="s">
        <v>254</v>
      </c>
      <c r="O6" s="114"/>
      <c r="P6" s="130" t="s">
        <v>259</v>
      </c>
      <c r="Q6" s="131"/>
    </row>
    <row r="7" spans="1:27" ht="15.9" customHeight="1">
      <c r="A7" s="123"/>
      <c r="B7" s="123"/>
      <c r="C7" s="123"/>
      <c r="D7" s="123"/>
      <c r="E7" s="123"/>
      <c r="F7" s="50" t="s">
        <v>242</v>
      </c>
      <c r="G7" s="50" t="s">
        <v>246</v>
      </c>
      <c r="H7" s="50" t="s">
        <v>242</v>
      </c>
      <c r="I7" s="77" t="s">
        <v>245</v>
      </c>
      <c r="J7" s="50" t="s">
        <v>242</v>
      </c>
      <c r="K7" s="84" t="s">
        <v>245</v>
      </c>
      <c r="L7" s="50" t="s">
        <v>242</v>
      </c>
      <c r="M7" s="77" t="s">
        <v>245</v>
      </c>
      <c r="N7" s="50" t="s">
        <v>242</v>
      </c>
      <c r="O7" s="77" t="s">
        <v>245</v>
      </c>
      <c r="P7" s="50" t="s">
        <v>242</v>
      </c>
      <c r="Q7" s="77" t="s">
        <v>245</v>
      </c>
    </row>
    <row r="8" spans="1:27" ht="15.9" customHeight="1">
      <c r="A8" s="120" t="s">
        <v>82</v>
      </c>
      <c r="B8" s="59" t="s">
        <v>49</v>
      </c>
      <c r="C8" s="51"/>
      <c r="D8" s="51"/>
      <c r="E8" s="64" t="s">
        <v>40</v>
      </c>
      <c r="F8" s="94">
        <v>59687.8</v>
      </c>
      <c r="G8" s="95">
        <v>58035.199999999997</v>
      </c>
      <c r="H8" s="94">
        <v>8052.1</v>
      </c>
      <c r="I8" s="97">
        <v>8159.1</v>
      </c>
      <c r="J8" s="94">
        <v>952</v>
      </c>
      <c r="K8" s="95">
        <v>987.9</v>
      </c>
      <c r="L8" s="94">
        <v>1764</v>
      </c>
      <c r="M8" s="95">
        <v>1721.4</v>
      </c>
      <c r="N8" s="94">
        <v>1324.7</v>
      </c>
      <c r="O8" s="95">
        <v>1258.7</v>
      </c>
      <c r="P8" s="94">
        <v>23490</v>
      </c>
      <c r="Q8" s="86">
        <v>23002</v>
      </c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.9" customHeight="1">
      <c r="A9" s="120"/>
      <c r="B9" s="61"/>
      <c r="C9" s="51" t="s">
        <v>50</v>
      </c>
      <c r="D9" s="51"/>
      <c r="E9" s="64" t="s">
        <v>41</v>
      </c>
      <c r="F9" s="94">
        <v>59429.5</v>
      </c>
      <c r="G9" s="95">
        <v>57778.799999999996</v>
      </c>
      <c r="H9" s="94">
        <v>8017</v>
      </c>
      <c r="I9" s="97">
        <f>I8-I10</f>
        <v>8132.8</v>
      </c>
      <c r="J9" s="94">
        <v>952</v>
      </c>
      <c r="K9" s="95">
        <f>K8-K10</f>
        <v>987.69999999999993</v>
      </c>
      <c r="L9" s="94">
        <v>1764</v>
      </c>
      <c r="M9" s="95">
        <v>1721.4</v>
      </c>
      <c r="N9" s="94">
        <v>1324.7</v>
      </c>
      <c r="O9" s="95">
        <v>1258.7</v>
      </c>
      <c r="P9" s="94">
        <v>23490</v>
      </c>
      <c r="Q9" s="86">
        <v>23002</v>
      </c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5.9" customHeight="1">
      <c r="A10" s="120"/>
      <c r="B10" s="60"/>
      <c r="C10" s="51" t="s">
        <v>51</v>
      </c>
      <c r="D10" s="51"/>
      <c r="E10" s="64" t="s">
        <v>42</v>
      </c>
      <c r="F10" s="94">
        <v>258.3</v>
      </c>
      <c r="G10" s="95">
        <v>256.39999999999998</v>
      </c>
      <c r="H10" s="94">
        <v>35.1</v>
      </c>
      <c r="I10" s="97">
        <v>26.3</v>
      </c>
      <c r="J10" s="94">
        <v>0</v>
      </c>
      <c r="K10" s="88">
        <v>0.2</v>
      </c>
      <c r="L10" s="65">
        <v>0</v>
      </c>
      <c r="M10" s="88">
        <v>0</v>
      </c>
      <c r="N10" s="94">
        <v>0</v>
      </c>
      <c r="O10" s="95">
        <v>0</v>
      </c>
      <c r="P10" s="100">
        <v>0</v>
      </c>
      <c r="Q10" s="100">
        <v>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9" customHeight="1">
      <c r="A11" s="120"/>
      <c r="B11" s="59" t="s">
        <v>52</v>
      </c>
      <c r="C11" s="51"/>
      <c r="D11" s="51"/>
      <c r="E11" s="64" t="s">
        <v>43</v>
      </c>
      <c r="F11" s="94">
        <v>53542.2</v>
      </c>
      <c r="G11" s="95">
        <v>53056</v>
      </c>
      <c r="H11" s="94">
        <v>7235.5</v>
      </c>
      <c r="I11" s="97">
        <v>7317.8</v>
      </c>
      <c r="J11" s="94">
        <v>614.4</v>
      </c>
      <c r="K11" s="95">
        <v>655.29999999999995</v>
      </c>
      <c r="L11" s="94">
        <v>1764</v>
      </c>
      <c r="M11" s="95">
        <v>1721.4</v>
      </c>
      <c r="N11" s="94">
        <v>1324.7</v>
      </c>
      <c r="O11" s="95">
        <v>1258.7</v>
      </c>
      <c r="P11" s="94">
        <v>23490</v>
      </c>
      <c r="Q11" s="86">
        <v>23002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5.9" customHeight="1">
      <c r="A12" s="120"/>
      <c r="B12" s="61"/>
      <c r="C12" s="51" t="s">
        <v>53</v>
      </c>
      <c r="D12" s="51"/>
      <c r="E12" s="64" t="s">
        <v>44</v>
      </c>
      <c r="F12" s="94">
        <v>53459.3</v>
      </c>
      <c r="G12" s="95">
        <f>G11-G13</f>
        <v>53019.7</v>
      </c>
      <c r="H12" s="94">
        <v>7235.5</v>
      </c>
      <c r="I12" s="97">
        <v>7317.8</v>
      </c>
      <c r="J12" s="94">
        <v>614.4</v>
      </c>
      <c r="K12" s="95">
        <v>655.29999999999995</v>
      </c>
      <c r="L12" s="94">
        <v>1764</v>
      </c>
      <c r="M12" s="95">
        <v>1721.4</v>
      </c>
      <c r="N12" s="94">
        <v>1324.7</v>
      </c>
      <c r="O12" s="95">
        <v>1258.7</v>
      </c>
      <c r="P12" s="94">
        <v>23490</v>
      </c>
      <c r="Q12" s="86">
        <v>22862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5.9" customHeight="1">
      <c r="A13" s="120"/>
      <c r="B13" s="60"/>
      <c r="C13" s="51" t="s">
        <v>54</v>
      </c>
      <c r="D13" s="51"/>
      <c r="E13" s="64" t="s">
        <v>45</v>
      </c>
      <c r="F13" s="94">
        <v>82.9</v>
      </c>
      <c r="G13" s="95">
        <v>36.299999999999997</v>
      </c>
      <c r="H13" s="65">
        <v>0</v>
      </c>
      <c r="I13" s="88">
        <v>0</v>
      </c>
      <c r="J13" s="65">
        <v>0</v>
      </c>
      <c r="K13" s="88">
        <v>0</v>
      </c>
      <c r="L13" s="65">
        <v>0</v>
      </c>
      <c r="M13" s="88">
        <v>0</v>
      </c>
      <c r="N13" s="88">
        <v>0</v>
      </c>
      <c r="O13" s="88">
        <v>0</v>
      </c>
      <c r="P13" s="88">
        <v>0</v>
      </c>
      <c r="Q13" s="86">
        <v>140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5.9" customHeight="1">
      <c r="A14" s="120"/>
      <c r="B14" s="51" t="s">
        <v>55</v>
      </c>
      <c r="C14" s="51"/>
      <c r="D14" s="51"/>
      <c r="E14" s="64" t="s">
        <v>152</v>
      </c>
      <c r="F14" s="94">
        <f t="shared" ref="F14:O15" si="0">F9-F12</f>
        <v>5970.1999999999971</v>
      </c>
      <c r="G14" s="95">
        <f t="shared" si="0"/>
        <v>4759.0999999999985</v>
      </c>
      <c r="H14" s="94">
        <f t="shared" si="0"/>
        <v>781.5</v>
      </c>
      <c r="I14" s="97">
        <f t="shared" si="0"/>
        <v>815</v>
      </c>
      <c r="J14" s="94">
        <f t="shared" si="0"/>
        <v>337.6</v>
      </c>
      <c r="K14" s="95">
        <f t="shared" si="0"/>
        <v>332.4</v>
      </c>
      <c r="L14" s="94">
        <f t="shared" si="0"/>
        <v>0</v>
      </c>
      <c r="M14" s="95">
        <f t="shared" si="0"/>
        <v>0</v>
      </c>
      <c r="N14" s="94">
        <f t="shared" si="0"/>
        <v>0</v>
      </c>
      <c r="O14" s="95">
        <f t="shared" si="0"/>
        <v>0</v>
      </c>
      <c r="P14" s="94">
        <f t="shared" ref="P14:Q15" si="1">P9-P12</f>
        <v>0</v>
      </c>
      <c r="Q14" s="86">
        <f t="shared" si="1"/>
        <v>140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5.9" customHeight="1">
      <c r="A15" s="120"/>
      <c r="B15" s="51" t="s">
        <v>56</v>
      </c>
      <c r="C15" s="51"/>
      <c r="D15" s="51"/>
      <c r="E15" s="64" t="s">
        <v>153</v>
      </c>
      <c r="F15" s="94">
        <f t="shared" si="0"/>
        <v>175.4</v>
      </c>
      <c r="G15" s="95">
        <f t="shared" si="0"/>
        <v>220.09999999999997</v>
      </c>
      <c r="H15" s="94">
        <f t="shared" si="0"/>
        <v>35.1</v>
      </c>
      <c r="I15" s="97">
        <f t="shared" si="0"/>
        <v>26.3</v>
      </c>
      <c r="J15" s="94">
        <f t="shared" si="0"/>
        <v>0</v>
      </c>
      <c r="K15" s="95">
        <f t="shared" si="0"/>
        <v>0.2</v>
      </c>
      <c r="L15" s="94">
        <f t="shared" si="0"/>
        <v>0</v>
      </c>
      <c r="M15" s="95">
        <f t="shared" si="0"/>
        <v>0</v>
      </c>
      <c r="N15" s="94">
        <f t="shared" si="0"/>
        <v>0</v>
      </c>
      <c r="O15" s="95">
        <f t="shared" si="0"/>
        <v>0</v>
      </c>
      <c r="P15" s="94">
        <f t="shared" si="1"/>
        <v>0</v>
      </c>
      <c r="Q15" s="86">
        <f t="shared" si="1"/>
        <v>-140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5.9" customHeight="1">
      <c r="A16" s="120"/>
      <c r="B16" s="51" t="s">
        <v>57</v>
      </c>
      <c r="C16" s="51"/>
      <c r="D16" s="51"/>
      <c r="E16" s="64" t="s">
        <v>154</v>
      </c>
      <c r="F16" s="94">
        <f t="shared" ref="F16:O16" si="2">F8-F11</f>
        <v>6145.6000000000058</v>
      </c>
      <c r="G16" s="95">
        <f t="shared" si="2"/>
        <v>4979.1999999999971</v>
      </c>
      <c r="H16" s="94">
        <f t="shared" si="2"/>
        <v>816.60000000000036</v>
      </c>
      <c r="I16" s="97">
        <f t="shared" si="2"/>
        <v>841.30000000000018</v>
      </c>
      <c r="J16" s="94">
        <f t="shared" si="2"/>
        <v>337.6</v>
      </c>
      <c r="K16" s="95">
        <f t="shared" si="2"/>
        <v>332.6</v>
      </c>
      <c r="L16" s="94">
        <f t="shared" si="2"/>
        <v>0</v>
      </c>
      <c r="M16" s="95">
        <f t="shared" si="2"/>
        <v>0</v>
      </c>
      <c r="N16" s="94">
        <f t="shared" si="2"/>
        <v>0</v>
      </c>
      <c r="O16" s="95">
        <f t="shared" si="2"/>
        <v>0</v>
      </c>
      <c r="P16" s="94">
        <f t="shared" ref="P16:Q16" si="3">P8-P11</f>
        <v>0</v>
      </c>
      <c r="Q16" s="86">
        <f t="shared" si="3"/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.9" customHeight="1">
      <c r="A17" s="120"/>
      <c r="B17" s="51" t="s">
        <v>58</v>
      </c>
      <c r="C17" s="51"/>
      <c r="D17" s="51"/>
      <c r="E17" s="50"/>
      <c r="F17" s="65"/>
      <c r="G17" s="88"/>
      <c r="H17" s="65"/>
      <c r="I17" s="88"/>
      <c r="J17" s="65"/>
      <c r="K17" s="95"/>
      <c r="L17" s="94"/>
      <c r="M17" s="95"/>
      <c r="N17" s="94"/>
      <c r="O17" s="95"/>
      <c r="P17" s="65"/>
      <c r="Q17" s="88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.9" customHeight="1">
      <c r="A18" s="120"/>
      <c r="B18" s="51" t="s">
        <v>59</v>
      </c>
      <c r="C18" s="51"/>
      <c r="D18" s="51"/>
      <c r="E18" s="50"/>
      <c r="F18" s="66"/>
      <c r="G18" s="87"/>
      <c r="H18" s="66"/>
      <c r="I18" s="87"/>
      <c r="J18" s="66"/>
      <c r="K18" s="87"/>
      <c r="L18" s="66"/>
      <c r="M18" s="87"/>
      <c r="N18" s="66"/>
      <c r="O18" s="87"/>
      <c r="P18" s="66"/>
      <c r="Q18" s="8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.9" customHeight="1">
      <c r="A19" s="120" t="s">
        <v>83</v>
      </c>
      <c r="B19" s="59" t="s">
        <v>60</v>
      </c>
      <c r="C19" s="51"/>
      <c r="D19" s="51"/>
      <c r="E19" s="64"/>
      <c r="F19" s="94">
        <v>16299</v>
      </c>
      <c r="G19" s="95">
        <v>13310.6</v>
      </c>
      <c r="H19" s="94">
        <v>21.8</v>
      </c>
      <c r="I19" s="97">
        <v>118.3</v>
      </c>
      <c r="J19" s="94">
        <v>3335.1</v>
      </c>
      <c r="K19" s="95">
        <v>3781.9</v>
      </c>
      <c r="L19" s="94">
        <v>181.3</v>
      </c>
      <c r="M19" s="95">
        <v>342.8</v>
      </c>
      <c r="N19" s="94">
        <v>673</v>
      </c>
      <c r="O19" s="95">
        <v>481</v>
      </c>
      <c r="P19" s="94">
        <v>5746</v>
      </c>
      <c r="Q19" s="86">
        <v>6067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5.9" customHeight="1">
      <c r="A20" s="120"/>
      <c r="B20" s="60"/>
      <c r="C20" s="51" t="s">
        <v>61</v>
      </c>
      <c r="D20" s="51"/>
      <c r="E20" s="64"/>
      <c r="F20" s="94">
        <v>9000</v>
      </c>
      <c r="G20" s="95">
        <v>6000</v>
      </c>
      <c r="H20" s="94">
        <v>0</v>
      </c>
      <c r="I20" s="97">
        <v>0</v>
      </c>
      <c r="J20" s="94">
        <v>0</v>
      </c>
      <c r="K20" s="95">
        <v>0</v>
      </c>
      <c r="L20" s="94">
        <v>0</v>
      </c>
      <c r="M20" s="95">
        <v>0</v>
      </c>
      <c r="N20" s="94">
        <v>0</v>
      </c>
      <c r="O20" s="95">
        <v>0</v>
      </c>
      <c r="P20" s="94">
        <v>946</v>
      </c>
      <c r="Q20" s="86">
        <v>930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5.9" customHeight="1">
      <c r="A21" s="120"/>
      <c r="B21" s="76" t="s">
        <v>62</v>
      </c>
      <c r="C21" s="51"/>
      <c r="D21" s="51"/>
      <c r="E21" s="64" t="s">
        <v>155</v>
      </c>
      <c r="F21" s="94">
        <v>16299</v>
      </c>
      <c r="G21" s="95">
        <v>13310.6</v>
      </c>
      <c r="H21" s="94">
        <v>21.8</v>
      </c>
      <c r="I21" s="97">
        <v>118.3</v>
      </c>
      <c r="J21" s="94">
        <v>3335.1</v>
      </c>
      <c r="K21" s="95">
        <v>3781.9</v>
      </c>
      <c r="L21" s="94">
        <v>181.3</v>
      </c>
      <c r="M21" s="95">
        <v>342.8</v>
      </c>
      <c r="N21" s="94">
        <v>673</v>
      </c>
      <c r="O21" s="95">
        <v>481</v>
      </c>
      <c r="P21" s="94">
        <v>4321</v>
      </c>
      <c r="Q21" s="86">
        <v>4302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5.9" customHeight="1">
      <c r="A22" s="120"/>
      <c r="B22" s="59" t="s">
        <v>63</v>
      </c>
      <c r="C22" s="51"/>
      <c r="D22" s="51"/>
      <c r="E22" s="64" t="s">
        <v>156</v>
      </c>
      <c r="F22" s="94">
        <v>33563</v>
      </c>
      <c r="G22" s="95">
        <v>31429.9</v>
      </c>
      <c r="H22" s="94">
        <v>1715</v>
      </c>
      <c r="I22" s="97">
        <v>2206.5</v>
      </c>
      <c r="J22" s="94">
        <v>7470</v>
      </c>
      <c r="K22" s="95">
        <v>7689.3</v>
      </c>
      <c r="L22" s="94">
        <v>181.3</v>
      </c>
      <c r="M22" s="95">
        <v>342.8</v>
      </c>
      <c r="N22" s="94">
        <v>673</v>
      </c>
      <c r="O22" s="95">
        <v>481</v>
      </c>
      <c r="P22" s="94">
        <v>8420</v>
      </c>
      <c r="Q22" s="86">
        <v>6414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5.9" customHeight="1">
      <c r="A23" s="120"/>
      <c r="B23" s="60" t="s">
        <v>64</v>
      </c>
      <c r="C23" s="51" t="s">
        <v>65</v>
      </c>
      <c r="D23" s="51"/>
      <c r="E23" s="64"/>
      <c r="F23" s="94">
        <v>9907.5</v>
      </c>
      <c r="G23" s="95">
        <v>9893.1</v>
      </c>
      <c r="H23" s="94">
        <v>618.79999999999995</v>
      </c>
      <c r="I23" s="97">
        <v>632.9</v>
      </c>
      <c r="J23" s="94">
        <v>0</v>
      </c>
      <c r="K23" s="95">
        <v>0</v>
      </c>
      <c r="L23" s="94">
        <v>0</v>
      </c>
      <c r="M23" s="95">
        <v>0</v>
      </c>
      <c r="N23" s="100">
        <v>0</v>
      </c>
      <c r="O23" s="100">
        <v>0</v>
      </c>
      <c r="P23" s="94">
        <v>2349</v>
      </c>
      <c r="Q23" s="86">
        <v>2349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.9" customHeight="1">
      <c r="A24" s="120"/>
      <c r="B24" s="51" t="s">
        <v>157</v>
      </c>
      <c r="C24" s="51"/>
      <c r="D24" s="51"/>
      <c r="E24" s="64" t="s">
        <v>158</v>
      </c>
      <c r="F24" s="94">
        <f t="shared" ref="F24:O24" si="4">F21-F22</f>
        <v>-17264</v>
      </c>
      <c r="G24" s="95">
        <f t="shared" si="4"/>
        <v>-18119.300000000003</v>
      </c>
      <c r="H24" s="94">
        <f t="shared" si="4"/>
        <v>-1693.2</v>
      </c>
      <c r="I24" s="97">
        <f t="shared" si="4"/>
        <v>-2088.1999999999998</v>
      </c>
      <c r="J24" s="94">
        <f t="shared" si="4"/>
        <v>-4134.8999999999996</v>
      </c>
      <c r="K24" s="95">
        <f t="shared" si="4"/>
        <v>-3907.4</v>
      </c>
      <c r="L24" s="94">
        <f t="shared" si="4"/>
        <v>0</v>
      </c>
      <c r="M24" s="95">
        <f t="shared" si="4"/>
        <v>0</v>
      </c>
      <c r="N24" s="94">
        <f t="shared" si="4"/>
        <v>0</v>
      </c>
      <c r="O24" s="95">
        <f t="shared" si="4"/>
        <v>0</v>
      </c>
      <c r="P24" s="94">
        <f t="shared" ref="P24:Q24" si="5">P21-P22</f>
        <v>-4099</v>
      </c>
      <c r="Q24" s="86">
        <f t="shared" si="5"/>
        <v>-2112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.9" customHeight="1">
      <c r="A25" s="120"/>
      <c r="B25" s="59" t="s">
        <v>66</v>
      </c>
      <c r="C25" s="59"/>
      <c r="D25" s="59"/>
      <c r="E25" s="124" t="s">
        <v>159</v>
      </c>
      <c r="F25" s="115">
        <v>17264</v>
      </c>
      <c r="G25" s="117">
        <v>18119.3</v>
      </c>
      <c r="H25" s="115">
        <v>1693.2</v>
      </c>
      <c r="I25" s="117">
        <v>2088.1999999999998</v>
      </c>
      <c r="J25" s="115">
        <v>4134.8999999999996</v>
      </c>
      <c r="K25" s="117">
        <v>3907.4</v>
      </c>
      <c r="L25" s="115"/>
      <c r="M25" s="117"/>
      <c r="N25" s="115"/>
      <c r="O25" s="117"/>
      <c r="P25" s="115">
        <v>4099</v>
      </c>
      <c r="Q25" s="117">
        <v>2112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.9" customHeight="1">
      <c r="A26" s="120"/>
      <c r="B26" s="76" t="s">
        <v>67</v>
      </c>
      <c r="C26" s="76"/>
      <c r="D26" s="76"/>
      <c r="E26" s="125"/>
      <c r="F26" s="116"/>
      <c r="G26" s="118"/>
      <c r="H26" s="116"/>
      <c r="I26" s="118"/>
      <c r="J26" s="116"/>
      <c r="K26" s="118"/>
      <c r="L26" s="116"/>
      <c r="M26" s="118"/>
      <c r="N26" s="116"/>
      <c r="O26" s="118"/>
      <c r="P26" s="116"/>
      <c r="Q26" s="118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.9" customHeight="1">
      <c r="A27" s="120"/>
      <c r="B27" s="51" t="s">
        <v>160</v>
      </c>
      <c r="C27" s="51"/>
      <c r="D27" s="51"/>
      <c r="E27" s="64" t="s">
        <v>161</v>
      </c>
      <c r="F27" s="94">
        <f t="shared" ref="F27:O27" si="6">F24+F25</f>
        <v>0</v>
      </c>
      <c r="G27" s="95">
        <f t="shared" si="6"/>
        <v>0</v>
      </c>
      <c r="H27" s="94">
        <f t="shared" si="6"/>
        <v>0</v>
      </c>
      <c r="I27" s="97">
        <f t="shared" si="6"/>
        <v>0</v>
      </c>
      <c r="J27" s="94">
        <f t="shared" si="6"/>
        <v>0</v>
      </c>
      <c r="K27" s="95">
        <f t="shared" si="6"/>
        <v>0</v>
      </c>
      <c r="L27" s="94">
        <f t="shared" si="6"/>
        <v>0</v>
      </c>
      <c r="M27" s="95">
        <f t="shared" si="6"/>
        <v>0</v>
      </c>
      <c r="N27" s="94">
        <f t="shared" si="6"/>
        <v>0</v>
      </c>
      <c r="O27" s="95">
        <f t="shared" si="6"/>
        <v>0</v>
      </c>
      <c r="P27" s="94">
        <f t="shared" ref="P27:Q27" si="7">P24+P25</f>
        <v>0</v>
      </c>
      <c r="Q27" s="86">
        <f t="shared" si="7"/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.9" customHeight="1">
      <c r="A29" s="12"/>
      <c r="F29" s="27"/>
      <c r="G29" s="27"/>
      <c r="H29" s="27"/>
      <c r="I29" s="27"/>
      <c r="J29" s="27"/>
      <c r="K29" s="27"/>
      <c r="L29" s="28"/>
      <c r="M29" s="28"/>
      <c r="N29" s="27"/>
      <c r="O29" s="27"/>
      <c r="P29" s="27"/>
      <c r="Q29" s="28" t="s">
        <v>162</v>
      </c>
      <c r="R29" s="27"/>
      <c r="S29" s="27"/>
      <c r="T29" s="27"/>
      <c r="U29" s="27"/>
      <c r="V29" s="27"/>
      <c r="W29" s="27"/>
      <c r="X29" s="27"/>
      <c r="Y29" s="27"/>
      <c r="Z29" s="27"/>
      <c r="AA29" s="28"/>
    </row>
    <row r="30" spans="1:27" ht="15.9" customHeight="1">
      <c r="A30" s="123" t="s">
        <v>68</v>
      </c>
      <c r="B30" s="123"/>
      <c r="C30" s="123"/>
      <c r="D30" s="123"/>
      <c r="E30" s="123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29"/>
      <c r="S30" s="27"/>
      <c r="T30" s="29"/>
      <c r="U30" s="27"/>
      <c r="V30" s="29"/>
      <c r="W30" s="27"/>
      <c r="X30" s="29"/>
      <c r="Y30" s="27"/>
      <c r="Z30" s="29"/>
      <c r="AA30" s="27"/>
    </row>
    <row r="31" spans="1:27" ht="15.9" customHeight="1">
      <c r="A31" s="123"/>
      <c r="B31" s="123"/>
      <c r="C31" s="123"/>
      <c r="D31" s="123"/>
      <c r="E31" s="123"/>
      <c r="F31" s="50" t="s">
        <v>242</v>
      </c>
      <c r="G31" s="77" t="s">
        <v>245</v>
      </c>
      <c r="H31" s="50" t="s">
        <v>242</v>
      </c>
      <c r="I31" s="77" t="s">
        <v>245</v>
      </c>
      <c r="J31" s="50" t="s">
        <v>242</v>
      </c>
      <c r="K31" s="84" t="s">
        <v>245</v>
      </c>
      <c r="L31" s="50" t="s">
        <v>242</v>
      </c>
      <c r="M31" s="77" t="s">
        <v>245</v>
      </c>
      <c r="N31" s="50" t="s">
        <v>242</v>
      </c>
      <c r="O31" s="77" t="s">
        <v>245</v>
      </c>
      <c r="P31" s="50" t="s">
        <v>242</v>
      </c>
      <c r="Q31" s="77" t="s">
        <v>245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5.9" customHeight="1">
      <c r="A32" s="120" t="s">
        <v>84</v>
      </c>
      <c r="B32" s="59" t="s">
        <v>49</v>
      </c>
      <c r="C32" s="51"/>
      <c r="D32" s="51"/>
      <c r="E32" s="64" t="s">
        <v>40</v>
      </c>
      <c r="F32" s="52"/>
      <c r="G32" s="52"/>
      <c r="H32" s="52"/>
      <c r="I32" s="52"/>
      <c r="J32" s="85"/>
      <c r="K32" s="85"/>
      <c r="L32" s="52"/>
      <c r="M32" s="52"/>
      <c r="N32" s="52"/>
      <c r="O32" s="52"/>
      <c r="P32" s="52"/>
      <c r="Q32" s="52"/>
      <c r="R32" s="31"/>
      <c r="S32" s="31"/>
      <c r="T32" s="31"/>
      <c r="U32" s="31"/>
      <c r="V32" s="32"/>
      <c r="W32" s="32"/>
      <c r="X32" s="31"/>
      <c r="Y32" s="31"/>
      <c r="Z32" s="32"/>
      <c r="AA32" s="32"/>
    </row>
    <row r="33" spans="1:27" ht="15.9" customHeight="1">
      <c r="A33" s="126"/>
      <c r="B33" s="61"/>
      <c r="C33" s="59" t="s">
        <v>69</v>
      </c>
      <c r="D33" s="51"/>
      <c r="E33" s="64"/>
      <c r="F33" s="52"/>
      <c r="G33" s="52"/>
      <c r="H33" s="52"/>
      <c r="I33" s="52"/>
      <c r="J33" s="85"/>
      <c r="K33" s="85"/>
      <c r="L33" s="52"/>
      <c r="M33" s="52"/>
      <c r="N33" s="52"/>
      <c r="O33" s="52"/>
      <c r="P33" s="52"/>
      <c r="Q33" s="52"/>
      <c r="R33" s="31"/>
      <c r="S33" s="31"/>
      <c r="T33" s="31"/>
      <c r="U33" s="31"/>
      <c r="V33" s="32"/>
      <c r="W33" s="32"/>
      <c r="X33" s="31"/>
      <c r="Y33" s="31"/>
      <c r="Z33" s="32"/>
      <c r="AA33" s="32"/>
    </row>
    <row r="34" spans="1:27" ht="15.9" customHeight="1">
      <c r="A34" s="126"/>
      <c r="B34" s="61"/>
      <c r="C34" s="60"/>
      <c r="D34" s="51" t="s">
        <v>70</v>
      </c>
      <c r="E34" s="64"/>
      <c r="F34" s="52"/>
      <c r="G34" s="52"/>
      <c r="H34" s="52"/>
      <c r="I34" s="52"/>
      <c r="J34" s="85"/>
      <c r="K34" s="85"/>
      <c r="L34" s="52"/>
      <c r="M34" s="52"/>
      <c r="N34" s="52"/>
      <c r="O34" s="52"/>
      <c r="P34" s="52"/>
      <c r="Q34" s="52"/>
      <c r="R34" s="31"/>
      <c r="S34" s="31"/>
      <c r="T34" s="31"/>
      <c r="U34" s="31"/>
      <c r="V34" s="32"/>
      <c r="W34" s="32"/>
      <c r="X34" s="31"/>
      <c r="Y34" s="31"/>
      <c r="Z34" s="32"/>
      <c r="AA34" s="32"/>
    </row>
    <row r="35" spans="1:27" ht="15.9" customHeight="1">
      <c r="A35" s="126"/>
      <c r="B35" s="60"/>
      <c r="C35" s="76" t="s">
        <v>71</v>
      </c>
      <c r="D35" s="51"/>
      <c r="E35" s="64"/>
      <c r="F35" s="52"/>
      <c r="G35" s="52"/>
      <c r="H35" s="52"/>
      <c r="I35" s="52"/>
      <c r="J35" s="85"/>
      <c r="K35" s="85"/>
      <c r="L35" s="66"/>
      <c r="M35" s="66"/>
      <c r="N35" s="52"/>
      <c r="O35" s="52"/>
      <c r="P35" s="52"/>
      <c r="Q35" s="52"/>
      <c r="R35" s="31"/>
      <c r="S35" s="31"/>
      <c r="T35" s="31"/>
      <c r="U35" s="31"/>
      <c r="V35" s="32"/>
      <c r="W35" s="32"/>
      <c r="X35" s="31"/>
      <c r="Y35" s="31"/>
      <c r="Z35" s="32"/>
      <c r="AA35" s="32"/>
    </row>
    <row r="36" spans="1:27" ht="15.9" customHeight="1">
      <c r="A36" s="126"/>
      <c r="B36" s="59" t="s">
        <v>52</v>
      </c>
      <c r="C36" s="51"/>
      <c r="D36" s="51"/>
      <c r="E36" s="64" t="s">
        <v>41</v>
      </c>
      <c r="F36" s="52"/>
      <c r="G36" s="52"/>
      <c r="H36" s="52"/>
      <c r="I36" s="52"/>
      <c r="J36" s="85"/>
      <c r="K36" s="85"/>
      <c r="L36" s="52"/>
      <c r="M36" s="52"/>
      <c r="N36" s="52"/>
      <c r="O36" s="52"/>
      <c r="P36" s="52"/>
      <c r="Q36" s="52"/>
      <c r="R36" s="31"/>
      <c r="S36" s="31"/>
      <c r="T36" s="31"/>
      <c r="U36" s="31"/>
      <c r="V36" s="31"/>
      <c r="W36" s="31"/>
      <c r="X36" s="31"/>
      <c r="Y36" s="31"/>
      <c r="Z36" s="32"/>
      <c r="AA36" s="32"/>
    </row>
    <row r="37" spans="1:27" ht="15.9" customHeight="1">
      <c r="A37" s="126"/>
      <c r="B37" s="61"/>
      <c r="C37" s="51" t="s">
        <v>72</v>
      </c>
      <c r="D37" s="51"/>
      <c r="E37" s="64"/>
      <c r="F37" s="52"/>
      <c r="G37" s="52"/>
      <c r="H37" s="52"/>
      <c r="I37" s="52"/>
      <c r="J37" s="85"/>
      <c r="K37" s="85"/>
      <c r="L37" s="52"/>
      <c r="M37" s="52"/>
      <c r="N37" s="52"/>
      <c r="O37" s="52"/>
      <c r="P37" s="52"/>
      <c r="Q37" s="52"/>
      <c r="R37" s="31"/>
      <c r="S37" s="31"/>
      <c r="T37" s="31"/>
      <c r="U37" s="31"/>
      <c r="V37" s="31"/>
      <c r="W37" s="31"/>
      <c r="X37" s="31"/>
      <c r="Y37" s="31"/>
      <c r="Z37" s="32"/>
      <c r="AA37" s="32"/>
    </row>
    <row r="38" spans="1:27" ht="15.9" customHeight="1">
      <c r="A38" s="126"/>
      <c r="B38" s="60"/>
      <c r="C38" s="51" t="s">
        <v>73</v>
      </c>
      <c r="D38" s="51"/>
      <c r="E38" s="64"/>
      <c r="F38" s="52"/>
      <c r="G38" s="52"/>
      <c r="H38" s="52"/>
      <c r="I38" s="52"/>
      <c r="J38" s="85"/>
      <c r="K38" s="85"/>
      <c r="L38" s="52"/>
      <c r="M38" s="66"/>
      <c r="N38" s="52"/>
      <c r="O38" s="52"/>
      <c r="P38" s="52"/>
      <c r="Q38" s="52"/>
      <c r="R38" s="31"/>
      <c r="S38" s="31"/>
      <c r="T38" s="32"/>
      <c r="U38" s="32"/>
      <c r="V38" s="31"/>
      <c r="W38" s="31"/>
      <c r="X38" s="31"/>
      <c r="Y38" s="31"/>
      <c r="Z38" s="32"/>
      <c r="AA38" s="32"/>
    </row>
    <row r="39" spans="1:27" ht="15.9" customHeight="1">
      <c r="A39" s="126"/>
      <c r="B39" s="46" t="s">
        <v>74</v>
      </c>
      <c r="C39" s="46"/>
      <c r="D39" s="46"/>
      <c r="E39" s="64" t="s">
        <v>163</v>
      </c>
      <c r="F39" s="52">
        <f t="shared" ref="F39:Q39" si="8">F32-F36</f>
        <v>0</v>
      </c>
      <c r="G39" s="52">
        <f t="shared" si="8"/>
        <v>0</v>
      </c>
      <c r="H39" s="52">
        <f t="shared" si="8"/>
        <v>0</v>
      </c>
      <c r="I39" s="52">
        <f t="shared" si="8"/>
        <v>0</v>
      </c>
      <c r="J39" s="85">
        <f t="shared" ref="J39:K39" si="9">J32-J36</f>
        <v>0</v>
      </c>
      <c r="K39" s="85">
        <f t="shared" si="9"/>
        <v>0</v>
      </c>
      <c r="L39" s="52">
        <f t="shared" si="8"/>
        <v>0</v>
      </c>
      <c r="M39" s="52">
        <f t="shared" si="8"/>
        <v>0</v>
      </c>
      <c r="N39" s="52">
        <f t="shared" si="8"/>
        <v>0</v>
      </c>
      <c r="O39" s="52">
        <f t="shared" si="8"/>
        <v>0</v>
      </c>
      <c r="P39" s="52">
        <f t="shared" si="8"/>
        <v>0</v>
      </c>
      <c r="Q39" s="52">
        <f t="shared" si="8"/>
        <v>0</v>
      </c>
      <c r="R39" s="31"/>
      <c r="S39" s="31"/>
      <c r="T39" s="31"/>
      <c r="U39" s="31"/>
      <c r="V39" s="31"/>
      <c r="W39" s="31"/>
      <c r="X39" s="31"/>
      <c r="Y39" s="31"/>
      <c r="Z39" s="32"/>
      <c r="AA39" s="32"/>
    </row>
    <row r="40" spans="1:27" ht="15.9" customHeight="1">
      <c r="A40" s="120" t="s">
        <v>85</v>
      </c>
      <c r="B40" s="59" t="s">
        <v>75</v>
      </c>
      <c r="C40" s="51"/>
      <c r="D40" s="51"/>
      <c r="E40" s="64" t="s">
        <v>43</v>
      </c>
      <c r="F40" s="52"/>
      <c r="G40" s="52"/>
      <c r="H40" s="52"/>
      <c r="I40" s="52"/>
      <c r="J40" s="85"/>
      <c r="K40" s="85"/>
      <c r="L40" s="52"/>
      <c r="M40" s="52"/>
      <c r="N40" s="52"/>
      <c r="O40" s="52"/>
      <c r="P40" s="52"/>
      <c r="Q40" s="52"/>
      <c r="R40" s="31"/>
      <c r="S40" s="31"/>
      <c r="T40" s="31"/>
      <c r="U40" s="31"/>
      <c r="V40" s="32"/>
      <c r="W40" s="32"/>
      <c r="X40" s="32"/>
      <c r="Y40" s="32"/>
      <c r="Z40" s="31"/>
      <c r="AA40" s="31"/>
    </row>
    <row r="41" spans="1:27" ht="15.9" customHeight="1">
      <c r="A41" s="121"/>
      <c r="B41" s="60"/>
      <c r="C41" s="51" t="s">
        <v>76</v>
      </c>
      <c r="D41" s="51"/>
      <c r="E41" s="64"/>
      <c r="F41" s="66"/>
      <c r="G41" s="66"/>
      <c r="H41" s="66"/>
      <c r="I41" s="66"/>
      <c r="J41" s="66"/>
      <c r="K41" s="66"/>
      <c r="L41" s="52"/>
      <c r="M41" s="52"/>
      <c r="N41" s="52"/>
      <c r="O41" s="52"/>
      <c r="P41" s="52"/>
      <c r="Q41" s="52"/>
      <c r="R41" s="32"/>
      <c r="S41" s="32"/>
      <c r="T41" s="32"/>
      <c r="U41" s="32"/>
      <c r="V41" s="32"/>
      <c r="W41" s="32"/>
      <c r="X41" s="32"/>
      <c r="Y41" s="32"/>
      <c r="Z41" s="31"/>
      <c r="AA41" s="31"/>
    </row>
    <row r="42" spans="1:27" ht="15.9" customHeight="1">
      <c r="A42" s="121"/>
      <c r="B42" s="59" t="s">
        <v>63</v>
      </c>
      <c r="C42" s="51"/>
      <c r="D42" s="51"/>
      <c r="E42" s="64" t="s">
        <v>44</v>
      </c>
      <c r="F42" s="52"/>
      <c r="G42" s="52"/>
      <c r="H42" s="52"/>
      <c r="I42" s="52"/>
      <c r="J42" s="85"/>
      <c r="K42" s="85"/>
      <c r="L42" s="52"/>
      <c r="M42" s="52"/>
      <c r="N42" s="52"/>
      <c r="O42" s="52"/>
      <c r="P42" s="52"/>
      <c r="Q42" s="52"/>
      <c r="R42" s="31"/>
      <c r="S42" s="31"/>
      <c r="T42" s="31"/>
      <c r="U42" s="31"/>
      <c r="V42" s="32"/>
      <c r="W42" s="32"/>
      <c r="X42" s="31"/>
      <c r="Y42" s="31"/>
      <c r="Z42" s="31"/>
      <c r="AA42" s="31"/>
    </row>
    <row r="43" spans="1:27" ht="15.9" customHeight="1">
      <c r="A43" s="121"/>
      <c r="B43" s="60"/>
      <c r="C43" s="51" t="s">
        <v>77</v>
      </c>
      <c r="D43" s="51"/>
      <c r="E43" s="64"/>
      <c r="F43" s="52"/>
      <c r="G43" s="52"/>
      <c r="H43" s="52"/>
      <c r="I43" s="52"/>
      <c r="J43" s="85"/>
      <c r="K43" s="85"/>
      <c r="L43" s="66"/>
      <c r="M43" s="66"/>
      <c r="N43" s="52"/>
      <c r="O43" s="52"/>
      <c r="P43" s="52"/>
      <c r="Q43" s="52"/>
      <c r="R43" s="31"/>
      <c r="S43" s="31"/>
      <c r="T43" s="32"/>
      <c r="U43" s="31"/>
      <c r="V43" s="32"/>
      <c r="W43" s="32"/>
      <c r="X43" s="31"/>
      <c r="Y43" s="31"/>
      <c r="Z43" s="32"/>
      <c r="AA43" s="32"/>
    </row>
    <row r="44" spans="1:27" ht="15.9" customHeight="1">
      <c r="A44" s="121"/>
      <c r="B44" s="51" t="s">
        <v>74</v>
      </c>
      <c r="C44" s="51"/>
      <c r="D44" s="51"/>
      <c r="E44" s="64" t="s">
        <v>164</v>
      </c>
      <c r="F44" s="66">
        <f t="shared" ref="F44:Q44" si="10">F40-F42</f>
        <v>0</v>
      </c>
      <c r="G44" s="66">
        <f t="shared" si="10"/>
        <v>0</v>
      </c>
      <c r="H44" s="66">
        <f t="shared" si="10"/>
        <v>0</v>
      </c>
      <c r="I44" s="66">
        <f t="shared" si="10"/>
        <v>0</v>
      </c>
      <c r="J44" s="66">
        <f t="shared" ref="J44:K44" si="11">J40-J42</f>
        <v>0</v>
      </c>
      <c r="K44" s="66">
        <f t="shared" si="11"/>
        <v>0</v>
      </c>
      <c r="L44" s="66">
        <f t="shared" si="10"/>
        <v>0</v>
      </c>
      <c r="M44" s="66">
        <f t="shared" si="10"/>
        <v>0</v>
      </c>
      <c r="N44" s="66">
        <f t="shared" si="10"/>
        <v>0</v>
      </c>
      <c r="O44" s="66">
        <f t="shared" si="10"/>
        <v>0</v>
      </c>
      <c r="P44" s="66">
        <f t="shared" si="10"/>
        <v>0</v>
      </c>
      <c r="Q44" s="66">
        <f t="shared" si="10"/>
        <v>0</v>
      </c>
      <c r="R44" s="32"/>
      <c r="S44" s="32"/>
      <c r="T44" s="31"/>
      <c r="U44" s="31"/>
      <c r="V44" s="32"/>
      <c r="W44" s="32"/>
      <c r="X44" s="31"/>
      <c r="Y44" s="31"/>
      <c r="Z44" s="31"/>
      <c r="AA44" s="31"/>
    </row>
    <row r="45" spans="1:27" ht="15.9" customHeight="1">
      <c r="A45" s="120" t="s">
        <v>86</v>
      </c>
      <c r="B45" s="46" t="s">
        <v>78</v>
      </c>
      <c r="C45" s="46"/>
      <c r="D45" s="46"/>
      <c r="E45" s="64" t="s">
        <v>165</v>
      </c>
      <c r="F45" s="52">
        <f t="shared" ref="F45:Q45" si="12">F39+F44</f>
        <v>0</v>
      </c>
      <c r="G45" s="52">
        <f t="shared" si="12"/>
        <v>0</v>
      </c>
      <c r="H45" s="52">
        <f t="shared" si="12"/>
        <v>0</v>
      </c>
      <c r="I45" s="52">
        <f t="shared" si="12"/>
        <v>0</v>
      </c>
      <c r="J45" s="85">
        <f t="shared" ref="J45:K45" si="13">J39+J44</f>
        <v>0</v>
      </c>
      <c r="K45" s="85">
        <f t="shared" si="13"/>
        <v>0</v>
      </c>
      <c r="L45" s="52">
        <f t="shared" si="12"/>
        <v>0</v>
      </c>
      <c r="M45" s="52">
        <f t="shared" si="12"/>
        <v>0</v>
      </c>
      <c r="N45" s="52">
        <f t="shared" si="12"/>
        <v>0</v>
      </c>
      <c r="O45" s="52">
        <f t="shared" si="12"/>
        <v>0</v>
      </c>
      <c r="P45" s="52">
        <f t="shared" si="12"/>
        <v>0</v>
      </c>
      <c r="Q45" s="52">
        <f t="shared" si="12"/>
        <v>0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9" customHeight="1">
      <c r="A46" s="121"/>
      <c r="B46" s="51" t="s">
        <v>79</v>
      </c>
      <c r="C46" s="51"/>
      <c r="D46" s="51"/>
      <c r="E46" s="51"/>
      <c r="F46" s="66"/>
      <c r="G46" s="66"/>
      <c r="H46" s="66"/>
      <c r="I46" s="66"/>
      <c r="J46" s="66"/>
      <c r="K46" s="66"/>
      <c r="L46" s="66"/>
      <c r="M46" s="66"/>
      <c r="N46" s="52"/>
      <c r="O46" s="52"/>
      <c r="P46" s="66"/>
      <c r="Q46" s="66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5.9" customHeight="1">
      <c r="A47" s="121"/>
      <c r="B47" s="51" t="s">
        <v>80</v>
      </c>
      <c r="C47" s="51"/>
      <c r="D47" s="51"/>
      <c r="E47" s="51"/>
      <c r="F47" s="52"/>
      <c r="G47" s="52"/>
      <c r="H47" s="52"/>
      <c r="I47" s="52"/>
      <c r="J47" s="85"/>
      <c r="K47" s="85"/>
      <c r="L47" s="52"/>
      <c r="M47" s="52"/>
      <c r="N47" s="52"/>
      <c r="O47" s="52"/>
      <c r="P47" s="52"/>
      <c r="Q47" s="52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9" customHeight="1">
      <c r="A48" s="121"/>
      <c r="B48" s="51" t="s">
        <v>81</v>
      </c>
      <c r="C48" s="51"/>
      <c r="D48" s="51"/>
      <c r="E48" s="51"/>
      <c r="F48" s="52"/>
      <c r="G48" s="52"/>
      <c r="H48" s="52"/>
      <c r="I48" s="52"/>
      <c r="J48" s="85"/>
      <c r="K48" s="85"/>
      <c r="L48" s="52"/>
      <c r="M48" s="52"/>
      <c r="N48" s="52"/>
      <c r="O48" s="52"/>
      <c r="P48" s="52"/>
      <c r="Q48" s="52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17" ht="15.9" customHeight="1">
      <c r="A49" s="8" t="s">
        <v>166</v>
      </c>
      <c r="Q49" s="6"/>
    </row>
    <row r="50" spans="1:17" ht="15.9" customHeight="1">
      <c r="A50" s="8"/>
    </row>
  </sheetData>
  <mergeCells count="32">
    <mergeCell ref="Q25:Q26"/>
    <mergeCell ref="A30:E31"/>
    <mergeCell ref="F30:G30"/>
    <mergeCell ref="H30:I30"/>
    <mergeCell ref="L30:M30"/>
    <mergeCell ref="N30:O30"/>
    <mergeCell ref="P30:Q30"/>
    <mergeCell ref="A19:A27"/>
    <mergeCell ref="E25:E26"/>
    <mergeCell ref="P25:P26"/>
    <mergeCell ref="L25:L26"/>
    <mergeCell ref="I25:I26"/>
    <mergeCell ref="H6:I6"/>
    <mergeCell ref="A32:A39"/>
    <mergeCell ref="A40:A44"/>
    <mergeCell ref="A45:A48"/>
    <mergeCell ref="N6:O6"/>
    <mergeCell ref="P6:Q6"/>
    <mergeCell ref="A8:A18"/>
    <mergeCell ref="J30:K30"/>
    <mergeCell ref="L6:M6"/>
    <mergeCell ref="M25:M26"/>
    <mergeCell ref="N25:N26"/>
    <mergeCell ref="O25:O26"/>
    <mergeCell ref="A6:E7"/>
    <mergeCell ref="F6:G6"/>
    <mergeCell ref="J6:K6"/>
    <mergeCell ref="J25:J26"/>
    <mergeCell ref="K25:K26"/>
    <mergeCell ref="F25:F26"/>
    <mergeCell ref="G25:G26"/>
    <mergeCell ref="H25:H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47"/>
  <sheetViews>
    <sheetView tabSelected="1" view="pageBreakPreview" zoomScale="85" zoomScaleNormal="100" zoomScaleSheetLayoutView="85" workbookViewId="0">
      <selection activeCell="C2" sqref="C2"/>
    </sheetView>
  </sheetViews>
  <sheetFormatPr defaultColWidth="9" defaultRowHeight="13.1"/>
  <cols>
    <col min="1" max="2" width="3.58203125" style="2" customWidth="1"/>
    <col min="3" max="3" width="21.33203125" style="2" customWidth="1"/>
    <col min="4" max="4" width="20" style="2" customWidth="1"/>
    <col min="5" max="14" width="12.58203125" style="2" customWidth="1"/>
    <col min="15" max="16384" width="9" style="2"/>
  </cols>
  <sheetData>
    <row r="1" spans="1:14" ht="33.9" customHeight="1">
      <c r="A1" s="33" t="s">
        <v>0</v>
      </c>
      <c r="B1" s="33"/>
      <c r="C1" s="40" t="s">
        <v>264</v>
      </c>
      <c r="D1" s="41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2"/>
      <c r="B5" s="42" t="s">
        <v>244</v>
      </c>
      <c r="C5" s="42"/>
      <c r="D5" s="42"/>
      <c r="H5" s="15"/>
      <c r="L5" s="15"/>
      <c r="N5" s="15" t="s">
        <v>168</v>
      </c>
    </row>
    <row r="6" spans="1:14" ht="15" customHeight="1">
      <c r="A6" s="43"/>
      <c r="B6" s="44"/>
      <c r="C6" s="44"/>
      <c r="D6" s="83"/>
      <c r="E6" s="133" t="s">
        <v>260</v>
      </c>
      <c r="F6" s="134"/>
      <c r="G6" s="133" t="s">
        <v>261</v>
      </c>
      <c r="H6" s="134"/>
      <c r="I6" s="135"/>
      <c r="J6" s="136"/>
      <c r="K6" s="137"/>
      <c r="L6" s="137"/>
      <c r="M6" s="137"/>
      <c r="N6" s="137"/>
    </row>
    <row r="7" spans="1:14" ht="15" customHeight="1">
      <c r="A7" s="18"/>
      <c r="B7" s="19"/>
      <c r="C7" s="19"/>
      <c r="D7" s="58"/>
      <c r="E7" s="102" t="s">
        <v>242</v>
      </c>
      <c r="F7" s="102" t="s">
        <v>245</v>
      </c>
      <c r="G7" s="102" t="s">
        <v>242</v>
      </c>
      <c r="H7" s="102" t="s">
        <v>245</v>
      </c>
      <c r="I7" s="102" t="s">
        <v>242</v>
      </c>
      <c r="J7" s="102" t="s">
        <v>245</v>
      </c>
      <c r="K7" s="102" t="s">
        <v>242</v>
      </c>
      <c r="L7" s="102" t="s">
        <v>245</v>
      </c>
      <c r="M7" s="102" t="s">
        <v>242</v>
      </c>
      <c r="N7" s="102" t="s">
        <v>245</v>
      </c>
    </row>
    <row r="8" spans="1:14" ht="18" customHeight="1">
      <c r="A8" s="109" t="s">
        <v>169</v>
      </c>
      <c r="B8" s="78" t="s">
        <v>170</v>
      </c>
      <c r="C8" s="79"/>
      <c r="D8" s="79"/>
      <c r="E8" s="80">
        <v>3</v>
      </c>
      <c r="F8" s="90">
        <v>3</v>
      </c>
      <c r="G8" s="80">
        <v>1</v>
      </c>
      <c r="H8" s="90">
        <v>1</v>
      </c>
      <c r="I8" s="80"/>
      <c r="J8" s="80"/>
      <c r="K8" s="80"/>
      <c r="L8" s="80"/>
      <c r="M8" s="80"/>
      <c r="N8" s="80"/>
    </row>
    <row r="9" spans="1:14" ht="18" customHeight="1">
      <c r="A9" s="109"/>
      <c r="B9" s="109" t="s">
        <v>171</v>
      </c>
      <c r="C9" s="98" t="s">
        <v>172</v>
      </c>
      <c r="D9" s="98"/>
      <c r="E9" s="80">
        <v>30</v>
      </c>
      <c r="F9" s="90">
        <v>30</v>
      </c>
      <c r="G9" s="80">
        <v>10781</v>
      </c>
      <c r="H9" s="90">
        <v>10781</v>
      </c>
      <c r="I9" s="80"/>
      <c r="J9" s="80"/>
      <c r="K9" s="80"/>
      <c r="L9" s="80"/>
      <c r="M9" s="80"/>
      <c r="N9" s="80"/>
    </row>
    <row r="10" spans="1:14" ht="18" customHeight="1">
      <c r="A10" s="109"/>
      <c r="B10" s="109"/>
      <c r="C10" s="98" t="s">
        <v>173</v>
      </c>
      <c r="D10" s="98"/>
      <c r="E10" s="80">
        <v>15</v>
      </c>
      <c r="F10" s="90">
        <v>15</v>
      </c>
      <c r="G10" s="80">
        <v>10781</v>
      </c>
      <c r="H10" s="90">
        <v>10781</v>
      </c>
      <c r="I10" s="80"/>
      <c r="J10" s="80"/>
      <c r="K10" s="80"/>
      <c r="L10" s="80"/>
      <c r="M10" s="80"/>
      <c r="N10" s="80"/>
    </row>
    <row r="11" spans="1:14" ht="18" customHeight="1">
      <c r="A11" s="109"/>
      <c r="B11" s="109"/>
      <c r="C11" s="98" t="s">
        <v>174</v>
      </c>
      <c r="D11" s="98"/>
      <c r="E11" s="80">
        <v>15</v>
      </c>
      <c r="F11" s="90">
        <v>15</v>
      </c>
      <c r="G11" s="80">
        <v>0</v>
      </c>
      <c r="H11" s="90">
        <v>0</v>
      </c>
      <c r="I11" s="80"/>
      <c r="J11" s="80"/>
      <c r="K11" s="80"/>
      <c r="L11" s="80"/>
      <c r="M11" s="80"/>
      <c r="N11" s="80"/>
    </row>
    <row r="12" spans="1:14" ht="18" customHeight="1">
      <c r="A12" s="109"/>
      <c r="B12" s="109"/>
      <c r="C12" s="98" t="s">
        <v>175</v>
      </c>
      <c r="D12" s="98"/>
      <c r="E12" s="80">
        <v>0</v>
      </c>
      <c r="F12" s="91">
        <v>0</v>
      </c>
      <c r="G12" s="80">
        <v>0</v>
      </c>
      <c r="H12" s="90">
        <v>0</v>
      </c>
      <c r="I12" s="80"/>
      <c r="J12" s="80"/>
      <c r="K12" s="80"/>
      <c r="L12" s="80"/>
      <c r="M12" s="80"/>
      <c r="N12" s="80"/>
    </row>
    <row r="13" spans="1:14" ht="18" customHeight="1">
      <c r="A13" s="109"/>
      <c r="B13" s="109"/>
      <c r="C13" s="98" t="s">
        <v>176</v>
      </c>
      <c r="D13" s="98"/>
      <c r="E13" s="80">
        <v>0</v>
      </c>
      <c r="F13" s="90">
        <v>0</v>
      </c>
      <c r="G13" s="80">
        <v>0</v>
      </c>
      <c r="H13" s="90">
        <v>0</v>
      </c>
      <c r="I13" s="80"/>
      <c r="J13" s="80"/>
      <c r="K13" s="80"/>
      <c r="L13" s="80"/>
      <c r="M13" s="80"/>
      <c r="N13" s="80"/>
    </row>
    <row r="14" spans="1:14" ht="18" customHeight="1">
      <c r="A14" s="109"/>
      <c r="B14" s="109"/>
      <c r="C14" s="98" t="s">
        <v>177</v>
      </c>
      <c r="D14" s="98"/>
      <c r="E14" s="80">
        <v>0</v>
      </c>
      <c r="F14" s="90">
        <v>0</v>
      </c>
      <c r="G14" s="80">
        <v>0</v>
      </c>
      <c r="H14" s="90">
        <v>0</v>
      </c>
      <c r="I14" s="80"/>
      <c r="J14" s="80"/>
      <c r="K14" s="80"/>
      <c r="L14" s="80"/>
      <c r="M14" s="80"/>
      <c r="N14" s="80"/>
    </row>
    <row r="15" spans="1:14" ht="18" customHeight="1">
      <c r="A15" s="109" t="s">
        <v>178</v>
      </c>
      <c r="B15" s="109" t="s">
        <v>179</v>
      </c>
      <c r="C15" s="98" t="s">
        <v>180</v>
      </c>
      <c r="D15" s="98"/>
      <c r="E15" s="99">
        <v>13607</v>
      </c>
      <c r="F15" s="100">
        <v>11670.4</v>
      </c>
      <c r="G15" s="99">
        <v>833</v>
      </c>
      <c r="H15" s="100">
        <v>821.1</v>
      </c>
      <c r="I15" s="99"/>
      <c r="J15" s="99"/>
      <c r="K15" s="99"/>
      <c r="L15" s="99"/>
      <c r="M15" s="99"/>
      <c r="N15" s="99"/>
    </row>
    <row r="16" spans="1:14" ht="18" customHeight="1">
      <c r="A16" s="109"/>
      <c r="B16" s="109"/>
      <c r="C16" s="98" t="s">
        <v>181</v>
      </c>
      <c r="D16" s="98"/>
      <c r="E16" s="99">
        <v>181293</v>
      </c>
      <c r="F16" s="100">
        <v>182527.1</v>
      </c>
      <c r="G16" s="99">
        <v>22530</v>
      </c>
      <c r="H16" s="100">
        <v>38531.9</v>
      </c>
      <c r="I16" s="99"/>
      <c r="J16" s="99"/>
      <c r="K16" s="99"/>
      <c r="L16" s="99"/>
      <c r="M16" s="99"/>
      <c r="N16" s="99"/>
    </row>
    <row r="17" spans="1:15" ht="18" customHeight="1">
      <c r="A17" s="109"/>
      <c r="B17" s="109"/>
      <c r="C17" s="98" t="s">
        <v>182</v>
      </c>
      <c r="D17" s="98"/>
      <c r="E17" s="99">
        <v>0</v>
      </c>
      <c r="F17" s="100">
        <v>0</v>
      </c>
      <c r="G17" s="99">
        <v>0</v>
      </c>
      <c r="H17" s="100">
        <v>0</v>
      </c>
      <c r="I17" s="99"/>
      <c r="J17" s="99"/>
      <c r="K17" s="99"/>
      <c r="L17" s="99"/>
      <c r="M17" s="99"/>
      <c r="N17" s="99"/>
    </row>
    <row r="18" spans="1:15" ht="18" customHeight="1">
      <c r="A18" s="109"/>
      <c r="B18" s="109"/>
      <c r="C18" s="98" t="s">
        <v>183</v>
      </c>
      <c r="D18" s="98"/>
      <c r="E18" s="99">
        <v>194899</v>
      </c>
      <c r="F18" s="100">
        <v>194197.6</v>
      </c>
      <c r="G18" s="99">
        <v>23363</v>
      </c>
      <c r="H18" s="100">
        <v>39353</v>
      </c>
      <c r="I18" s="99"/>
      <c r="J18" s="99"/>
      <c r="K18" s="99"/>
      <c r="L18" s="99"/>
      <c r="M18" s="99"/>
      <c r="N18" s="99"/>
    </row>
    <row r="19" spans="1:15" ht="18" customHeight="1">
      <c r="A19" s="109"/>
      <c r="B19" s="109" t="s">
        <v>184</v>
      </c>
      <c r="C19" s="98" t="s">
        <v>185</v>
      </c>
      <c r="D19" s="98"/>
      <c r="E19" s="99">
        <v>5127</v>
      </c>
      <c r="F19" s="100">
        <v>7095.9</v>
      </c>
      <c r="G19" s="99">
        <v>202</v>
      </c>
      <c r="H19" s="100">
        <v>1454.1</v>
      </c>
      <c r="I19" s="99"/>
      <c r="J19" s="99"/>
      <c r="K19" s="99"/>
      <c r="L19" s="99"/>
      <c r="M19" s="99"/>
      <c r="N19" s="99"/>
    </row>
    <row r="20" spans="1:15" ht="18" customHeight="1">
      <c r="A20" s="109"/>
      <c r="B20" s="109"/>
      <c r="C20" s="98" t="s">
        <v>186</v>
      </c>
      <c r="D20" s="98"/>
      <c r="E20" s="99">
        <v>125341</v>
      </c>
      <c r="F20" s="100">
        <v>123436.6</v>
      </c>
      <c r="G20" s="99">
        <v>223</v>
      </c>
      <c r="H20" s="100">
        <v>315.7</v>
      </c>
      <c r="I20" s="99"/>
      <c r="J20" s="99"/>
      <c r="K20" s="99"/>
      <c r="L20" s="99"/>
      <c r="M20" s="99"/>
      <c r="N20" s="99"/>
    </row>
    <row r="21" spans="1:15" ht="18" customHeight="1">
      <c r="A21" s="109"/>
      <c r="B21" s="109"/>
      <c r="C21" s="98" t="s">
        <v>187</v>
      </c>
      <c r="D21" s="98"/>
      <c r="E21" s="81">
        <v>0</v>
      </c>
      <c r="F21" s="92">
        <v>0</v>
      </c>
      <c r="G21" s="81">
        <v>7375</v>
      </c>
      <c r="H21" s="93">
        <v>15266.4</v>
      </c>
      <c r="I21" s="81"/>
      <c r="J21" s="81"/>
      <c r="K21" s="81"/>
      <c r="L21" s="81"/>
      <c r="M21" s="81"/>
      <c r="N21" s="81"/>
    </row>
    <row r="22" spans="1:15" ht="18" customHeight="1">
      <c r="A22" s="109"/>
      <c r="B22" s="109"/>
      <c r="C22" s="46" t="s">
        <v>188</v>
      </c>
      <c r="D22" s="46"/>
      <c r="E22" s="99">
        <v>130468</v>
      </c>
      <c r="F22" s="100">
        <v>130532.6</v>
      </c>
      <c r="G22" s="99">
        <v>7800</v>
      </c>
      <c r="H22" s="100">
        <v>17036.099999999999</v>
      </c>
      <c r="I22" s="99"/>
      <c r="J22" s="99"/>
      <c r="K22" s="99"/>
      <c r="L22" s="99"/>
      <c r="M22" s="99"/>
      <c r="N22" s="99"/>
    </row>
    <row r="23" spans="1:15" ht="18" customHeight="1">
      <c r="A23" s="109"/>
      <c r="B23" s="109" t="s">
        <v>189</v>
      </c>
      <c r="C23" s="98" t="s">
        <v>190</v>
      </c>
      <c r="D23" s="98"/>
      <c r="E23" s="99">
        <v>30</v>
      </c>
      <c r="F23" s="100">
        <v>30</v>
      </c>
      <c r="G23" s="99">
        <v>10781</v>
      </c>
      <c r="H23" s="100">
        <v>10781</v>
      </c>
      <c r="I23" s="99"/>
      <c r="J23" s="99"/>
      <c r="K23" s="99"/>
      <c r="L23" s="99"/>
      <c r="M23" s="99"/>
      <c r="N23" s="99"/>
    </row>
    <row r="24" spans="1:15" ht="18" customHeight="1">
      <c r="A24" s="109"/>
      <c r="B24" s="109"/>
      <c r="C24" s="98" t="s">
        <v>191</v>
      </c>
      <c r="D24" s="98"/>
      <c r="E24" s="99">
        <v>64401</v>
      </c>
      <c r="F24" s="100">
        <v>63635</v>
      </c>
      <c r="G24" s="99">
        <v>4782</v>
      </c>
      <c r="H24" s="100">
        <v>11535.9</v>
      </c>
      <c r="I24" s="99"/>
      <c r="J24" s="99"/>
      <c r="K24" s="99"/>
      <c r="L24" s="99"/>
      <c r="M24" s="99"/>
      <c r="N24" s="99"/>
    </row>
    <row r="25" spans="1:15" ht="18" customHeight="1">
      <c r="A25" s="109"/>
      <c r="B25" s="109"/>
      <c r="C25" s="98" t="s">
        <v>192</v>
      </c>
      <c r="D25" s="98"/>
      <c r="E25" s="99">
        <v>0</v>
      </c>
      <c r="F25" s="100">
        <v>0</v>
      </c>
      <c r="G25" s="99">
        <v>0</v>
      </c>
      <c r="H25" s="100">
        <v>0</v>
      </c>
      <c r="I25" s="99"/>
      <c r="J25" s="99"/>
      <c r="K25" s="99"/>
      <c r="L25" s="99"/>
      <c r="M25" s="99"/>
      <c r="N25" s="99"/>
    </row>
    <row r="26" spans="1:15" ht="18" customHeight="1">
      <c r="A26" s="109"/>
      <c r="B26" s="109"/>
      <c r="C26" s="98" t="s">
        <v>193</v>
      </c>
      <c r="D26" s="98"/>
      <c r="E26" s="99">
        <v>64431</v>
      </c>
      <c r="F26" s="100">
        <v>63665</v>
      </c>
      <c r="G26" s="99">
        <v>15563</v>
      </c>
      <c r="H26" s="100">
        <v>22316.9</v>
      </c>
      <c r="I26" s="99"/>
      <c r="J26" s="99"/>
      <c r="K26" s="99"/>
      <c r="L26" s="99"/>
      <c r="M26" s="99"/>
      <c r="N26" s="99"/>
    </row>
    <row r="27" spans="1:15" ht="18" customHeight="1">
      <c r="A27" s="109"/>
      <c r="B27" s="98" t="s">
        <v>194</v>
      </c>
      <c r="C27" s="98"/>
      <c r="D27" s="98"/>
      <c r="E27" s="99">
        <v>194899</v>
      </c>
      <c r="F27" s="100">
        <v>194197.6</v>
      </c>
      <c r="G27" s="99">
        <v>23363</v>
      </c>
      <c r="H27" s="100">
        <v>39353</v>
      </c>
      <c r="I27" s="99"/>
      <c r="J27" s="99"/>
      <c r="K27" s="99"/>
      <c r="L27" s="99"/>
      <c r="M27" s="99"/>
      <c r="N27" s="99"/>
    </row>
    <row r="28" spans="1:15" ht="18" customHeight="1">
      <c r="A28" s="109" t="s">
        <v>195</v>
      </c>
      <c r="B28" s="109" t="s">
        <v>196</v>
      </c>
      <c r="C28" s="98" t="s">
        <v>197</v>
      </c>
      <c r="D28" s="82" t="s">
        <v>40</v>
      </c>
      <c r="E28" s="99">
        <v>15662</v>
      </c>
      <c r="F28" s="100">
        <v>15918</v>
      </c>
      <c r="G28" s="99">
        <v>2337</v>
      </c>
      <c r="H28" s="100">
        <v>2250.1999999999998</v>
      </c>
      <c r="I28" s="99"/>
      <c r="J28" s="99"/>
      <c r="K28" s="99"/>
      <c r="L28" s="99"/>
      <c r="M28" s="99"/>
      <c r="N28" s="99"/>
    </row>
    <row r="29" spans="1:15" ht="18" customHeight="1">
      <c r="A29" s="109"/>
      <c r="B29" s="109"/>
      <c r="C29" s="98" t="s">
        <v>198</v>
      </c>
      <c r="D29" s="82" t="s">
        <v>41</v>
      </c>
      <c r="E29" s="99">
        <v>12490</v>
      </c>
      <c r="F29" s="100">
        <v>12596.7</v>
      </c>
      <c r="G29" s="99">
        <v>1963</v>
      </c>
      <c r="H29" s="100">
        <v>1929.5</v>
      </c>
      <c r="I29" s="99"/>
      <c r="J29" s="99"/>
      <c r="K29" s="99"/>
      <c r="L29" s="99"/>
      <c r="M29" s="99"/>
      <c r="N29" s="99"/>
    </row>
    <row r="30" spans="1:15" ht="18" customHeight="1">
      <c r="A30" s="109"/>
      <c r="B30" s="109"/>
      <c r="C30" s="98" t="s">
        <v>199</v>
      </c>
      <c r="D30" s="82" t="s">
        <v>200</v>
      </c>
      <c r="E30" s="99">
        <v>804</v>
      </c>
      <c r="F30" s="100">
        <v>771.1</v>
      </c>
      <c r="G30" s="99">
        <v>184</v>
      </c>
      <c r="H30" s="100">
        <v>200</v>
      </c>
      <c r="I30" s="99"/>
      <c r="J30" s="99"/>
      <c r="K30" s="99"/>
      <c r="L30" s="99"/>
      <c r="M30" s="99"/>
      <c r="N30" s="99"/>
    </row>
    <row r="31" spans="1:15" ht="18" customHeight="1">
      <c r="A31" s="109"/>
      <c r="B31" s="109"/>
      <c r="C31" s="46" t="s">
        <v>201</v>
      </c>
      <c r="D31" s="82" t="s">
        <v>202</v>
      </c>
      <c r="E31" s="99">
        <f t="shared" ref="E31:N31" si="0">E28-E29-E30</f>
        <v>2368</v>
      </c>
      <c r="F31" s="100">
        <f t="shared" si="0"/>
        <v>2550.1999999999994</v>
      </c>
      <c r="G31" s="99">
        <f t="shared" si="0"/>
        <v>190</v>
      </c>
      <c r="H31" s="100">
        <f t="shared" si="0"/>
        <v>120.69999999999982</v>
      </c>
      <c r="I31" s="99">
        <f t="shared" si="0"/>
        <v>0</v>
      </c>
      <c r="J31" s="99">
        <f t="shared" si="0"/>
        <v>0</v>
      </c>
      <c r="K31" s="99">
        <f t="shared" si="0"/>
        <v>0</v>
      </c>
      <c r="L31" s="99">
        <f t="shared" si="0"/>
        <v>0</v>
      </c>
      <c r="M31" s="99">
        <f t="shared" si="0"/>
        <v>0</v>
      </c>
      <c r="N31" s="99">
        <f t="shared" si="0"/>
        <v>0</v>
      </c>
      <c r="O31" s="7"/>
    </row>
    <row r="32" spans="1:15" ht="18" customHeight="1">
      <c r="A32" s="109"/>
      <c r="B32" s="109"/>
      <c r="C32" s="98" t="s">
        <v>203</v>
      </c>
      <c r="D32" s="82" t="s">
        <v>204</v>
      </c>
      <c r="E32" s="99">
        <v>625</v>
      </c>
      <c r="F32" s="93">
        <v>498.6</v>
      </c>
      <c r="G32" s="99">
        <v>107</v>
      </c>
      <c r="H32" s="93">
        <v>70</v>
      </c>
      <c r="I32" s="99"/>
      <c r="J32" s="99"/>
      <c r="K32" s="99"/>
      <c r="L32" s="99"/>
      <c r="M32" s="99"/>
      <c r="N32" s="99"/>
    </row>
    <row r="33" spans="1:14" ht="18" customHeight="1">
      <c r="A33" s="109"/>
      <c r="B33" s="109"/>
      <c r="C33" s="98" t="s">
        <v>205</v>
      </c>
      <c r="D33" s="82" t="s">
        <v>206</v>
      </c>
      <c r="E33" s="99">
        <v>725</v>
      </c>
      <c r="F33" s="100">
        <v>459.9</v>
      </c>
      <c r="G33" s="99">
        <v>163</v>
      </c>
      <c r="H33" s="100">
        <v>19.399999999999999</v>
      </c>
      <c r="I33" s="99"/>
      <c r="J33" s="99"/>
      <c r="K33" s="99"/>
      <c r="L33" s="99"/>
      <c r="M33" s="99"/>
      <c r="N33" s="99"/>
    </row>
    <row r="34" spans="1:14" ht="18" customHeight="1">
      <c r="A34" s="109"/>
      <c r="B34" s="109"/>
      <c r="C34" s="46" t="s">
        <v>207</v>
      </c>
      <c r="D34" s="82" t="s">
        <v>208</v>
      </c>
      <c r="E34" s="99">
        <f t="shared" ref="E34:N34" si="1">E31+E32-E33</f>
        <v>2268</v>
      </c>
      <c r="F34" s="100">
        <f t="shared" si="1"/>
        <v>2588.8999999999992</v>
      </c>
      <c r="G34" s="99">
        <f t="shared" si="1"/>
        <v>134</v>
      </c>
      <c r="H34" s="100">
        <f t="shared" si="1"/>
        <v>171.29999999999981</v>
      </c>
      <c r="I34" s="99">
        <f t="shared" si="1"/>
        <v>0</v>
      </c>
      <c r="J34" s="99">
        <f t="shared" si="1"/>
        <v>0</v>
      </c>
      <c r="K34" s="99">
        <f t="shared" si="1"/>
        <v>0</v>
      </c>
      <c r="L34" s="99">
        <f t="shared" si="1"/>
        <v>0</v>
      </c>
      <c r="M34" s="99">
        <f t="shared" si="1"/>
        <v>0</v>
      </c>
      <c r="N34" s="99">
        <f t="shared" si="1"/>
        <v>0</v>
      </c>
    </row>
    <row r="35" spans="1:14" ht="18" customHeight="1">
      <c r="A35" s="109"/>
      <c r="B35" s="109" t="s">
        <v>209</v>
      </c>
      <c r="C35" s="98" t="s">
        <v>210</v>
      </c>
      <c r="D35" s="82" t="s">
        <v>211</v>
      </c>
      <c r="E35" s="99">
        <v>0</v>
      </c>
      <c r="F35" s="93">
        <v>0</v>
      </c>
      <c r="G35" s="99">
        <v>0</v>
      </c>
      <c r="H35" s="93">
        <v>0</v>
      </c>
      <c r="I35" s="99"/>
      <c r="J35" s="99"/>
      <c r="K35" s="99"/>
      <c r="L35" s="99"/>
      <c r="M35" s="99"/>
      <c r="N35" s="99"/>
    </row>
    <row r="36" spans="1:14" ht="18" customHeight="1">
      <c r="A36" s="109"/>
      <c r="B36" s="109"/>
      <c r="C36" s="98" t="s">
        <v>212</v>
      </c>
      <c r="D36" s="82" t="s">
        <v>213</v>
      </c>
      <c r="E36" s="99">
        <v>1501</v>
      </c>
      <c r="F36" s="100">
        <v>889.1</v>
      </c>
      <c r="G36" s="99">
        <v>6887</v>
      </c>
      <c r="H36" s="100">
        <v>0</v>
      </c>
      <c r="I36" s="99"/>
      <c r="J36" s="99"/>
      <c r="K36" s="99"/>
      <c r="L36" s="99"/>
      <c r="M36" s="99"/>
      <c r="N36" s="99"/>
    </row>
    <row r="37" spans="1:14" ht="18" customHeight="1">
      <c r="A37" s="109"/>
      <c r="B37" s="109"/>
      <c r="C37" s="98" t="s">
        <v>214</v>
      </c>
      <c r="D37" s="82" t="s">
        <v>215</v>
      </c>
      <c r="E37" s="99">
        <f t="shared" ref="E37:N37" si="2">E34+E35-E36</f>
        <v>767</v>
      </c>
      <c r="F37" s="100">
        <f t="shared" si="2"/>
        <v>1699.7999999999993</v>
      </c>
      <c r="G37" s="99">
        <f t="shared" si="2"/>
        <v>-6753</v>
      </c>
      <c r="H37" s="100">
        <f t="shared" si="2"/>
        <v>171.29999999999981</v>
      </c>
      <c r="I37" s="99">
        <f t="shared" si="2"/>
        <v>0</v>
      </c>
      <c r="J37" s="99">
        <f t="shared" si="2"/>
        <v>0</v>
      </c>
      <c r="K37" s="99">
        <f t="shared" si="2"/>
        <v>0</v>
      </c>
      <c r="L37" s="99">
        <f t="shared" si="2"/>
        <v>0</v>
      </c>
      <c r="M37" s="99">
        <f t="shared" si="2"/>
        <v>0</v>
      </c>
      <c r="N37" s="99">
        <f t="shared" si="2"/>
        <v>0</v>
      </c>
    </row>
    <row r="38" spans="1:14" ht="18" customHeight="1">
      <c r="A38" s="109"/>
      <c r="B38" s="109"/>
      <c r="C38" s="98" t="s">
        <v>216</v>
      </c>
      <c r="D38" s="82" t="s">
        <v>217</v>
      </c>
      <c r="E38" s="99">
        <v>0</v>
      </c>
      <c r="F38" s="100">
        <v>0</v>
      </c>
      <c r="G38" s="99">
        <v>0</v>
      </c>
      <c r="H38" s="100">
        <v>0</v>
      </c>
      <c r="I38" s="99"/>
      <c r="J38" s="99"/>
      <c r="K38" s="99"/>
      <c r="L38" s="99"/>
      <c r="M38" s="99"/>
      <c r="N38" s="99"/>
    </row>
    <row r="39" spans="1:14" ht="18" customHeight="1">
      <c r="A39" s="109"/>
      <c r="B39" s="109"/>
      <c r="C39" s="98" t="s">
        <v>218</v>
      </c>
      <c r="D39" s="82" t="s">
        <v>219</v>
      </c>
      <c r="E39" s="99">
        <v>0</v>
      </c>
      <c r="F39" s="100">
        <v>0</v>
      </c>
      <c r="G39" s="99">
        <v>0</v>
      </c>
      <c r="H39" s="100">
        <v>0</v>
      </c>
      <c r="I39" s="99"/>
      <c r="J39" s="99"/>
      <c r="K39" s="99"/>
      <c r="L39" s="99"/>
      <c r="M39" s="99"/>
      <c r="N39" s="99"/>
    </row>
    <row r="40" spans="1:14" ht="18" customHeight="1">
      <c r="A40" s="109"/>
      <c r="B40" s="109"/>
      <c r="C40" s="98" t="s">
        <v>220</v>
      </c>
      <c r="D40" s="82" t="s">
        <v>221</v>
      </c>
      <c r="E40" s="99">
        <v>0</v>
      </c>
      <c r="F40" s="100">
        <v>0</v>
      </c>
      <c r="G40" s="99">
        <v>0</v>
      </c>
      <c r="H40" s="100">
        <v>0</v>
      </c>
      <c r="I40" s="99"/>
      <c r="J40" s="99"/>
      <c r="K40" s="99"/>
      <c r="L40" s="99"/>
      <c r="M40" s="99"/>
      <c r="N40" s="99"/>
    </row>
    <row r="41" spans="1:14" ht="18" customHeight="1">
      <c r="A41" s="109"/>
      <c r="B41" s="109"/>
      <c r="C41" s="46" t="s">
        <v>222</v>
      </c>
      <c r="D41" s="82" t="s">
        <v>223</v>
      </c>
      <c r="E41" s="99">
        <f t="shared" ref="E41:N41" si="3">E34+E35-E36-E40</f>
        <v>767</v>
      </c>
      <c r="F41" s="100">
        <f t="shared" si="3"/>
        <v>1699.7999999999993</v>
      </c>
      <c r="G41" s="99">
        <f t="shared" si="3"/>
        <v>-6753</v>
      </c>
      <c r="H41" s="100">
        <f t="shared" si="3"/>
        <v>171.29999999999981</v>
      </c>
      <c r="I41" s="99">
        <f t="shared" si="3"/>
        <v>0</v>
      </c>
      <c r="J41" s="99">
        <f t="shared" si="3"/>
        <v>0</v>
      </c>
      <c r="K41" s="99">
        <f t="shared" si="3"/>
        <v>0</v>
      </c>
      <c r="L41" s="99">
        <f t="shared" si="3"/>
        <v>0</v>
      </c>
      <c r="M41" s="99">
        <f t="shared" si="3"/>
        <v>0</v>
      </c>
      <c r="N41" s="99">
        <f t="shared" si="3"/>
        <v>0</v>
      </c>
    </row>
    <row r="42" spans="1:14" ht="18" customHeight="1">
      <c r="A42" s="109"/>
      <c r="B42" s="109"/>
      <c r="C42" s="132" t="s">
        <v>224</v>
      </c>
      <c r="D42" s="132"/>
      <c r="E42" s="99">
        <f t="shared" ref="E42:N42" si="4">E37+E38-E39-E40</f>
        <v>767</v>
      </c>
      <c r="F42" s="100">
        <f t="shared" si="4"/>
        <v>1699.7999999999993</v>
      </c>
      <c r="G42" s="99">
        <f t="shared" si="4"/>
        <v>-6753</v>
      </c>
      <c r="H42" s="100">
        <f t="shared" si="4"/>
        <v>171.29999999999981</v>
      </c>
      <c r="I42" s="99">
        <f t="shared" si="4"/>
        <v>0</v>
      </c>
      <c r="J42" s="99">
        <f t="shared" si="4"/>
        <v>0</v>
      </c>
      <c r="K42" s="99">
        <f t="shared" si="4"/>
        <v>0</v>
      </c>
      <c r="L42" s="99">
        <f t="shared" si="4"/>
        <v>0</v>
      </c>
      <c r="M42" s="99">
        <f t="shared" si="4"/>
        <v>0</v>
      </c>
      <c r="N42" s="99">
        <f t="shared" si="4"/>
        <v>0</v>
      </c>
    </row>
    <row r="43" spans="1:14" ht="18" customHeight="1">
      <c r="A43" s="109"/>
      <c r="B43" s="109"/>
      <c r="C43" s="98" t="s">
        <v>225</v>
      </c>
      <c r="D43" s="82" t="s">
        <v>226</v>
      </c>
      <c r="E43" s="99">
        <v>41178</v>
      </c>
      <c r="F43" s="100">
        <v>39478.400000000001</v>
      </c>
      <c r="G43" s="99">
        <v>11536</v>
      </c>
      <c r="H43" s="100">
        <v>11365</v>
      </c>
      <c r="I43" s="99"/>
      <c r="J43" s="99"/>
      <c r="K43" s="99"/>
      <c r="L43" s="99"/>
      <c r="M43" s="99"/>
      <c r="N43" s="99"/>
    </row>
    <row r="44" spans="1:14" ht="18" customHeight="1">
      <c r="A44" s="109"/>
      <c r="B44" s="109"/>
      <c r="C44" s="46" t="s">
        <v>227</v>
      </c>
      <c r="D44" s="101" t="s">
        <v>228</v>
      </c>
      <c r="E44" s="99">
        <f t="shared" ref="E44:N44" si="5">E41+E43</f>
        <v>41945</v>
      </c>
      <c r="F44" s="100">
        <f t="shared" si="5"/>
        <v>41178.199999999997</v>
      </c>
      <c r="G44" s="99">
        <f t="shared" si="5"/>
        <v>4783</v>
      </c>
      <c r="H44" s="100">
        <f t="shared" si="5"/>
        <v>11536.3</v>
      </c>
      <c r="I44" s="99">
        <f t="shared" si="5"/>
        <v>0</v>
      </c>
      <c r="J44" s="99">
        <f t="shared" si="5"/>
        <v>0</v>
      </c>
      <c r="K44" s="99">
        <f t="shared" si="5"/>
        <v>0</v>
      </c>
      <c r="L44" s="99">
        <f t="shared" si="5"/>
        <v>0</v>
      </c>
      <c r="M44" s="99">
        <f t="shared" si="5"/>
        <v>0</v>
      </c>
      <c r="N44" s="99">
        <f t="shared" si="5"/>
        <v>0</v>
      </c>
    </row>
    <row r="45" spans="1:14" ht="14.15" customHeight="1">
      <c r="A45" s="8" t="s">
        <v>229</v>
      </c>
    </row>
    <row r="46" spans="1:14" ht="14.15" customHeight="1">
      <c r="A46" s="8" t="s">
        <v>230</v>
      </c>
    </row>
    <row r="47" spans="1:14">
      <c r="A47" s="45"/>
    </row>
  </sheetData>
  <mergeCells count="15">
    <mergeCell ref="A8:A14"/>
    <mergeCell ref="B9:B14"/>
    <mergeCell ref="E6:F6"/>
    <mergeCell ref="G6:H6"/>
    <mergeCell ref="I6:J6"/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4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  <oddFooter>&amp;A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user</cp:lastModifiedBy>
  <cp:lastPrinted>2023-08-25T05:08:58Z</cp:lastPrinted>
  <dcterms:created xsi:type="dcterms:W3CDTF">1999-07-06T05:17:05Z</dcterms:created>
  <dcterms:modified xsi:type="dcterms:W3CDTF">2023-08-25T06:06:17Z</dcterms:modified>
</cp:coreProperties>
</file>