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49747\Box\11105_10_庁内用\予算第二係\04　予算第二係\01　予算【健福】\R5\80_サブ業務\01_国・他県照会\01_国\04_ 【地方債協会】都道府県及び指定都市の財政状況について\"/>
    </mc:Choice>
  </mc:AlternateContent>
  <bookViews>
    <workbookView xWindow="-120" yWindow="-120" windowWidth="29040" windowHeight="15840" tabRatio="66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I9" i="2" l="1"/>
  <c r="H15" i="7" l="1"/>
  <c r="H16" i="7"/>
  <c r="I19" i="6" l="1"/>
  <c r="F24" i="6" l="1"/>
  <c r="F45" i="5"/>
  <c r="F32" i="2" l="1"/>
  <c r="I13" i="2" l="1"/>
  <c r="G37" i="8" l="1"/>
  <c r="F45" i="2" l="1"/>
  <c r="G45" i="2" s="1"/>
  <c r="F27" i="2"/>
  <c r="G27" i="2" s="1"/>
  <c r="G24" i="6"/>
  <c r="F22" i="6"/>
  <c r="E22" i="6"/>
  <c r="E19" i="6"/>
  <c r="E23" i="6" s="1"/>
  <c r="H45" i="5"/>
  <c r="G44" i="5"/>
  <c r="H27" i="5"/>
  <c r="F27" i="5"/>
  <c r="G19" i="5" s="1"/>
  <c r="F44" i="4"/>
  <c r="F39" i="4"/>
  <c r="H27" i="2"/>
  <c r="H45" i="2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H31" i="8"/>
  <c r="H34" i="8" s="1"/>
  <c r="G31" i="8"/>
  <c r="G34" i="8" s="1"/>
  <c r="G41" i="8" s="1"/>
  <c r="G44" i="8" s="1"/>
  <c r="F31" i="8"/>
  <c r="F34" i="8" s="1"/>
  <c r="E31" i="8"/>
  <c r="E34" i="8" s="1"/>
  <c r="O44" i="7"/>
  <c r="N44" i="7"/>
  <c r="M44" i="7"/>
  <c r="M45" i="7" s="1"/>
  <c r="L44" i="7"/>
  <c r="K44" i="7"/>
  <c r="J44" i="7"/>
  <c r="I44" i="7"/>
  <c r="H44" i="7"/>
  <c r="G44" i="7"/>
  <c r="F44" i="7"/>
  <c r="O39" i="7"/>
  <c r="O45" i="7" s="1"/>
  <c r="N39" i="7"/>
  <c r="M39" i="7"/>
  <c r="L39" i="7"/>
  <c r="K39" i="7"/>
  <c r="J39" i="7"/>
  <c r="I39" i="7"/>
  <c r="H39" i="7"/>
  <c r="G39" i="7"/>
  <c r="F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 s="1"/>
  <c r="I24" i="7"/>
  <c r="I27" i="7" s="1"/>
  <c r="H24" i="7"/>
  <c r="H27" i="7" s="1"/>
  <c r="G24" i="7"/>
  <c r="G27" i="7" s="1"/>
  <c r="F24" i="7"/>
  <c r="F27" i="7" s="1"/>
  <c r="O16" i="7"/>
  <c r="N16" i="7"/>
  <c r="M16" i="7"/>
  <c r="L16" i="7"/>
  <c r="K16" i="7"/>
  <c r="J16" i="7"/>
  <c r="I16" i="7"/>
  <c r="G16" i="7"/>
  <c r="F16" i="7"/>
  <c r="O15" i="7"/>
  <c r="N15" i="7"/>
  <c r="M15" i="7"/>
  <c r="L15" i="7"/>
  <c r="K15" i="7"/>
  <c r="J15" i="7"/>
  <c r="I15" i="7"/>
  <c r="G15" i="7"/>
  <c r="F15" i="7"/>
  <c r="O14" i="7"/>
  <c r="N14" i="7"/>
  <c r="M14" i="7"/>
  <c r="L14" i="7"/>
  <c r="K14" i="7"/>
  <c r="J14" i="7"/>
  <c r="H14" i="7"/>
  <c r="G14" i="7"/>
  <c r="F14" i="7"/>
  <c r="I20" i="6"/>
  <c r="H20" i="6"/>
  <c r="G20" i="6"/>
  <c r="F20" i="6"/>
  <c r="E20" i="6"/>
  <c r="I21" i="6"/>
  <c r="H19" i="6"/>
  <c r="H21" i="6" s="1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I39" i="4"/>
  <c r="I44" i="4"/>
  <c r="H39" i="4"/>
  <c r="H44" i="4"/>
  <c r="G39" i="4"/>
  <c r="G44" i="4"/>
  <c r="O24" i="4"/>
  <c r="O27" i="4" s="1"/>
  <c r="N24" i="4"/>
  <c r="N27" i="4"/>
  <c r="M24" i="4"/>
  <c r="M27" i="4" s="1"/>
  <c r="L24" i="4"/>
  <c r="L27" i="4" s="1"/>
  <c r="K24" i="4"/>
  <c r="K27" i="4" s="1"/>
  <c r="J24" i="4"/>
  <c r="J27" i="4" s="1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G35" i="5"/>
  <c r="G41" i="5"/>
  <c r="G41" i="2"/>
  <c r="G33" i="5"/>
  <c r="G37" i="5"/>
  <c r="G39" i="5"/>
  <c r="G29" i="2"/>
  <c r="G28" i="5"/>
  <c r="G30" i="5"/>
  <c r="G34" i="5"/>
  <c r="G38" i="5"/>
  <c r="G40" i="5"/>
  <c r="G42" i="5"/>
  <c r="E21" i="6" l="1"/>
  <c r="I45" i="4"/>
  <c r="G45" i="4"/>
  <c r="F45" i="4"/>
  <c r="G14" i="2"/>
  <c r="I45" i="5"/>
  <c r="G45" i="5"/>
  <c r="G29" i="5"/>
  <c r="G28" i="2"/>
  <c r="J37" i="8"/>
  <c r="J42" i="8" s="1"/>
  <c r="H45" i="4"/>
  <c r="G21" i="2"/>
  <c r="G43" i="5"/>
  <c r="G16" i="2"/>
  <c r="G45" i="7"/>
  <c r="G18" i="2"/>
  <c r="J45" i="7"/>
  <c r="G36" i="5"/>
  <c r="G31" i="5"/>
  <c r="K45" i="7"/>
  <c r="G32" i="5"/>
  <c r="J45" i="4"/>
  <c r="O45" i="4"/>
  <c r="G42" i="8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N45" i="7"/>
  <c r="I23" i="6"/>
  <c r="H22" i="6"/>
  <c r="H23" i="6"/>
  <c r="G23" i="6"/>
  <c r="G22" i="6"/>
  <c r="E41" i="8"/>
  <c r="E44" i="8" s="1"/>
  <c r="E37" i="8"/>
  <c r="E42" i="8" s="1"/>
  <c r="F41" i="8"/>
  <c r="F44" i="8" s="1"/>
  <c r="F37" i="8"/>
  <c r="F42" i="8" s="1"/>
  <c r="K37" i="8"/>
  <c r="K42" i="8" s="1"/>
  <c r="K41" i="8"/>
  <c r="K44" i="8" s="1"/>
  <c r="H37" i="8"/>
  <c r="H42" i="8" s="1"/>
  <c r="H41" i="8"/>
  <c r="H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<sst xmlns="http://schemas.openxmlformats.org/spreadsheetml/2006/main" count="443" uniqueCount="269">
  <si>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</si>
  <si>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</si>
  <si>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</si>
  <si>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</si>
  <si>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</si>
  <si>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</si>
  <si>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</si>
  <si>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</si>
  <si>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</si>
  <si>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</si>
  <si>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</si>
  <si>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</si>
  <si>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</si>
  <si>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</si>
  <si>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</si>
  <si>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</si>
  <si>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</si>
  <si>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</si>
  <si>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</si>
  <si>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</si>
  <si>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</si>
  <si>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</si>
  <si>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</si>
  <si>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</si>
  <si>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</si>
  <si>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</si>
  <si>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</si>
  <si>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</si>
  <si>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</si>
  <si>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</si>
  <si>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</si>
  <si>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</si>
  <si>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</si>
  <si>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</si>
  <si>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</si>
  <si>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</si>
  <si>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</si>
  <si>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</si>
  <si>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</si>
  <si>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</si>
  <si>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</si>
  <si>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</si>
  <si>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</si>
  <si>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</si>
  <si>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</si>
  <si>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</si>
  <si>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</si>
  <si>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</si>
  <si>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</si>
  <si>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</si>
  <si>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</si>
  <si>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</si>
  <si>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</si>
  <si>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</si>
  <si>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</si>
  <si>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</si>
  <si>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</si>
  <si>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</si>
  <si>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</si>
  <si>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</si>
  <si>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</si>
  <si>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</si>
  <si>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</si>
  <si>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</si>
  <si>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</si>
  <si>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</si>
  <si>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</si>
  <si>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</si>
  <si>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</si>
  <si>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</si>
  <si>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</si>
  <si>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</si>
  <si>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</si>
  <si>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</si>
  <si>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</si>
  <si>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</si>
  <si>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</si>
  <si>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</si>
  <si>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</si>
  <si>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</si>
  <si>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</si>
  <si>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</si>
  <si>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</si>
  <si>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</si>
  <si>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</si>
  <si>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</si>
  <si>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</si>
  <si>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</si>
  <si>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</si>
  <si>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</si>
  <si>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</si>
  <si>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</si>
  <si>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</si>
  <si>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</si>
  <si>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</si>
  <si>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</si>
  <si>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</si>
  <si>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</si>
  <si>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</si>
  <si>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</si>
  <si>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</si>
  <si>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</si>
  <si>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</si>
  <si>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</si>
  <si>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</si>
  <si>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</si>
  <si>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</si>
  <si>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</si>
  <si>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</si>
  <si>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</si>
  <si>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</si>
  <si>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</si>
  <si>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</si>
  <si>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</si>
  <si>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</si>
  <si>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</si>
  <si>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</si>
  <si>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</si>
  <si>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</si>
  <si>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</si>
  <si>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</si>
  <si>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</si>
  <si>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</si>
  <si>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</si>
  <si>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</si>
  <si>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</si>
  <si>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</si>
  <si>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</si>
  <si>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</si>
  <si>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</si>
  <si>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</si>
  <si>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</si>
  <si>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</si>
  <si>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</si>
  <si>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</si>
  <si>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</si>
  <si>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</si>
  <si>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</si>
  <si>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</si>
  <si>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</si>
  <si>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</si>
  <si>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</si>
  <si>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</si>
  <si>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</si>
  <si>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</si>
  <si>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</si>
  <si>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</si>
  <si>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</si>
  <si>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</si>
  <si>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</si>
  <si>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</si>
  <si>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</si>
  <si>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</si>
  <si>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</si>
  <si>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</si>
  <si>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</si>
  <si>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</si>
  <si>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</si>
  <si>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</si>
  <si>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</si>
  <si>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</si>
  <si>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</si>
  <si>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</si>
  <si>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</si>
  <si>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</si>
  <si>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</si>
  <si>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</si>
  <si>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</si>
  <si>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</si>
  <si>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</si>
  <si>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</si>
  <si>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</si>
  <si>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</si>
  <si>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</si>
  <si>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</si>
  <si>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</si>
  <si>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</si>
  <si>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</si>
  <si>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</si>
  <si>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</si>
  <si>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</si>
  <si>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</si>
  <si>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</si>
  <si>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</si>
  <si>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</si>
  <si>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</si>
  <si>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</si>
  <si>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</si>
  <si>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</si>
  <si>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</si>
  <si>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</si>
  <si>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</si>
  <si>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</si>
  <si>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</si>
  <si>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</si>
  <si>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</si>
  <si>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</si>
  <si>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</si>
  <si>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</si>
  <si>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</si>
  <si>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</si>
  <si>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</si>
  <si>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</si>
  <si>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</si>
  <si>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</si>
  <si>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</si>
  <si>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</si>
  <si>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</si>
  <si>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</si>
  <si>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</si>
  <si>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</si>
  <si>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</si>
  <si>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</si>
  <si>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</si>
  <si>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</si>
  <si>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</si>
  <si>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</si>
  <si>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</si>
  <si>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</si>
  <si>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</si>
  <si>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</si>
  <si>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</si>
  <si>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</si>
  <si>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</si>
  <si>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</si>
  <si>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</si>
  <si>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</si>
  <si>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</si>
  <si>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</si>
  <si>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</si>
  <si>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</si>
  <si>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</si>
  <si>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</si>
  <si>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</si>
  <si>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</si>
  <si>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</si>
  <si>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</si>
  <si>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</si>
  <si>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</si>
  <si>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</si>
  <si>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</si>
  <si>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</si>
  <si>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</si>
  <si>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</si>
  <si>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</si>
  <si>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</si>
  <si>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</si>
  <si>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</si>
  <si>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</si>
  <si>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</si>
  <si>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岐阜県土地開発公社</t>
    <rPh sb="0" eb="3">
      <t>ギフケン</t>
    </rPh>
    <rPh sb="3" eb="5">
      <t>トチ</t>
    </rPh>
    <rPh sb="5" eb="7">
      <t>カイハツ</t>
    </rPh>
    <rPh sb="7" eb="9">
      <t>コウシャ</t>
    </rPh>
    <phoneticPr fontId="16"/>
  </si>
  <si>
    <t>岐阜県住宅供給公社</t>
    <rPh sb="0" eb="3">
      <t>ギフケン</t>
    </rPh>
    <rPh sb="3" eb="5">
      <t>ジュウタク</t>
    </rPh>
    <rPh sb="5" eb="7">
      <t>キョウキュウ</t>
    </rPh>
    <rPh sb="7" eb="9">
      <t>コウシャ</t>
    </rPh>
    <phoneticPr fontId="16"/>
  </si>
  <si>
    <t>岐阜県</t>
    <rPh sb="0" eb="3">
      <t>ギフケン</t>
    </rPh>
    <phoneticPr fontId="16"/>
  </si>
  <si>
    <t>岐阜県</t>
    <rPh sb="0" eb="3">
      <t>ギフケン</t>
    </rPh>
    <phoneticPr fontId="9"/>
  </si>
  <si>
    <t>病院事業</t>
    <rPh sb="0" eb="2">
      <t>ビョウイン</t>
    </rPh>
    <rPh sb="2" eb="4">
      <t>ジギョウ</t>
    </rPh>
    <phoneticPr fontId="9"/>
  </si>
  <si>
    <t>流域下水道事業</t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</si>
  <si>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</si>
  <si>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水道事業</t>
    <rPh sb="0" eb="2">
      <t>スイドウ</t>
    </rPh>
    <rPh sb="2" eb="4">
      <t>ジギョウ</t>
    </rPh>
    <phoneticPr fontId="9"/>
  </si>
  <si>
    <t>工業用水事業</t>
    <rPh sb="0" eb="2">
      <t>コウギョウ</t>
    </rPh>
    <rPh sb="2" eb="4">
      <t>ヨウスイ</t>
    </rPh>
    <rPh sb="4" eb="6">
      <t>ジギョウ</t>
    </rPh>
    <phoneticPr fontId="9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</si>
  <si>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9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</si>
  <si>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9"/>
  </si>
  <si>
    <t>岐阜県</t>
    <rPh sb="0" eb="3">
      <t>ギフケン</t>
    </rPh>
    <phoneticPr fontId="16"/>
  </si>
  <si>
    <t>－</t>
  </si>
  <si>
    <t>－</t>
    <phoneticPr fontId="14"/>
  </si>
  <si>
    <t>病院事業</t>
    <rPh sb="0" eb="2">
      <t>ビョウイン</t>
    </rPh>
    <rPh sb="2" eb="4">
      <t>ジギョウ</t>
    </rPh>
    <phoneticPr fontId="14"/>
  </si>
  <si>
    <t>水道事業</t>
    <rPh sb="0" eb="2">
      <t>スイドウ</t>
    </rPh>
    <rPh sb="2" eb="4">
      <t>ジギョウ</t>
    </rPh>
    <phoneticPr fontId="8"/>
  </si>
  <si>
    <t>工業用水道事業</t>
    <rPh sb="0" eb="3">
      <t>コウギョウヨウ</t>
    </rPh>
    <rPh sb="3" eb="5">
      <t>スイドウ</t>
    </rPh>
    <rPh sb="5" eb="7">
      <t>ジギョウ</t>
    </rPh>
    <phoneticPr fontId="8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</si>
  <si>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8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</si>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</sst>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30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177" fontId="0" fillId="0" borderId="10" xfId="1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vertical="center"/>
    </xf>
    <xf numFmtId="177" fontId="0" fillId="0" borderId="10" xfId="1" applyNumberFormat="1" applyFont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2" fontId="0" fillId="0" borderId="10" xfId="1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0" xfId="1" applyNumberFormat="1" applyFont="1" applyBorder="1" applyAlignment="1">
      <alignment vertical="center"/>
    </xf>
    <xf numFmtId="178" fontId="0" fillId="0" borderId="10" xfId="1" applyNumberFormat="1" applyFont="1" applyBorder="1" applyAlignment="1">
      <alignment horizontal="right" vertical="center"/>
    </xf>
    <xf numFmtId="178" fontId="0" fillId="0" borderId="10" xfId="1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177" fontId="2" fillId="0" borderId="10" xfId="1" quotePrefix="1" applyNumberFormat="1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365760</xdr:colOff>
      <xdr:row>10</xdr:row>
      <xdr:rowOff>68580</xdr:rowOff>
    </xdr:from>
    <xdr:to>
      <xdr:col>8</xdr:col>
      <xdr:colOff>270510</xdr:colOff>
      <xdr:row>11</xdr:row>
      <xdr:rowOff>182880</xdr:rowOff>
    </xdr:to>
    <xdr:sp macro="" textlink="">
      <xdr:nvSpPr>
        <xdr:cNvPr id="3" name="角丸四角形 2"/>
        <xdr:cNvSpPr/>
      </xdr:nvSpPr>
      <xdr:spPr bwMode="auto">
        <a:xfrm>
          <a:off x="3337560" y="2377440"/>
          <a:ext cx="2785110" cy="342900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均等割・所得割ごとの計上はしていません。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1" sqref="E1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11" ht="33.9" customHeight="1">
      <c r="A1" s="16" t="s">
        <v>0</v>
      </c>
      <c r="B1" s="16"/>
      <c r="C1" s="16"/>
      <c r="D1" s="16"/>
      <c r="E1" s="21" t="s">
        <v>253</v>
      </c>
      <c r="F1" s="1"/>
    </row>
    <row r="3" spans="1:11" ht="14.4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9"/>
      <c r="F7" s="48" t="s">
        <v>239</v>
      </c>
      <c r="G7" s="48"/>
      <c r="H7" s="48" t="s">
        <v>248</v>
      </c>
      <c r="I7" s="49" t="s">
        <v>21</v>
      </c>
    </row>
    <row r="8" spans="1:11" ht="17.100000000000001" customHeight="1">
      <c r="A8" s="18"/>
      <c r="B8" s="19"/>
      <c r="C8" s="19"/>
      <c r="D8" s="19"/>
      <c r="E8" s="60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97" t="s">
        <v>87</v>
      </c>
      <c r="B9" s="97" t="s">
        <v>89</v>
      </c>
      <c r="C9" s="61" t="s">
        <v>3</v>
      </c>
      <c r="D9" s="53"/>
      <c r="E9" s="53"/>
      <c r="F9" s="54">
        <v>308476</v>
      </c>
      <c r="G9" s="55">
        <f>F9/$F$27*100</f>
        <v>36.49420188010042</v>
      </c>
      <c r="H9" s="54">
        <v>295050</v>
      </c>
      <c r="I9" s="55">
        <f>(F9/H9-1)*100</f>
        <v>4.5504151838671403</v>
      </c>
      <c r="K9" s="25"/>
    </row>
    <row r="10" spans="1:11" ht="18" customHeight="1">
      <c r="A10" s="97"/>
      <c r="B10" s="97"/>
      <c r="C10" s="63"/>
      <c r="D10" s="65" t="s">
        <v>22</v>
      </c>
      <c r="E10" s="53"/>
      <c r="F10" s="54">
        <v>83883</v>
      </c>
      <c r="G10" s="55">
        <f t="shared" ref="G10:G26" si="0">F10/$F$27*100</f>
        <v>9.9237643651644323</v>
      </c>
      <c r="H10" s="54">
        <v>81890</v>
      </c>
      <c r="I10" s="55">
        <f t="shared" ref="I10:I27" si="1">(F10/H10-1)*100</f>
        <v>2.4337525949444272</v>
      </c>
    </row>
    <row r="11" spans="1:11" ht="18" customHeight="1">
      <c r="A11" s="97"/>
      <c r="B11" s="97"/>
      <c r="C11" s="63"/>
      <c r="D11" s="63"/>
      <c r="E11" s="47" t="s">
        <v>23</v>
      </c>
      <c r="F11" s="54"/>
      <c r="G11" s="55">
        <f t="shared" si="0"/>
        <v>0</v>
      </c>
      <c r="H11" s="54"/>
      <c r="I11" s="55" t="e">
        <f t="shared" si="1"/>
        <v>#DIV/0!</v>
      </c>
    </row>
    <row r="12" spans="1:11" ht="18" customHeight="1">
      <c r="A12" s="97"/>
      <c r="B12" s="97"/>
      <c r="C12" s="63"/>
      <c r="D12" s="63"/>
      <c r="E12" s="47" t="s">
        <v>24</v>
      </c>
      <c r="F12" s="54"/>
      <c r="G12" s="55">
        <f t="shared" si="0"/>
        <v>0</v>
      </c>
      <c r="H12" s="54"/>
      <c r="I12" s="55" t="e">
        <f t="shared" si="1"/>
        <v>#DIV/0!</v>
      </c>
    </row>
    <row r="13" spans="1:11" ht="18" customHeight="1">
      <c r="A13" s="97"/>
      <c r="B13" s="97"/>
      <c r="C13" s="63"/>
      <c r="D13" s="64"/>
      <c r="E13" s="47" t="s">
        <v>25</v>
      </c>
      <c r="F13" s="54">
        <v>169</v>
      </c>
      <c r="G13" s="55">
        <f t="shared" si="0"/>
        <v>1.9993516895113299E-2</v>
      </c>
      <c r="H13" s="54">
        <v>319</v>
      </c>
      <c r="I13" s="55">
        <f>(F13/H13-1)*100</f>
        <v>-47.021943573667713</v>
      </c>
    </row>
    <row r="14" spans="1:11" ht="18" customHeight="1">
      <c r="A14" s="97"/>
      <c r="B14" s="97"/>
      <c r="C14" s="63"/>
      <c r="D14" s="61" t="s">
        <v>26</v>
      </c>
      <c r="E14" s="53"/>
      <c r="F14" s="54">
        <v>59209</v>
      </c>
      <c r="G14" s="55">
        <f t="shared" si="0"/>
        <v>7.0047108984778896</v>
      </c>
      <c r="H14" s="54">
        <v>58778</v>
      </c>
      <c r="I14" s="55">
        <f t="shared" si="1"/>
        <v>0.73326754908298319</v>
      </c>
    </row>
    <row r="15" spans="1:11" ht="18" customHeight="1">
      <c r="A15" s="97"/>
      <c r="B15" s="97"/>
      <c r="C15" s="63"/>
      <c r="D15" s="63"/>
      <c r="E15" s="47" t="s">
        <v>27</v>
      </c>
      <c r="F15" s="54">
        <v>3101</v>
      </c>
      <c r="G15" s="55">
        <f t="shared" si="0"/>
        <v>0.36686328930027423</v>
      </c>
      <c r="H15" s="54">
        <v>3040</v>
      </c>
      <c r="I15" s="55">
        <f t="shared" si="1"/>
        <v>2.0065789473684204</v>
      </c>
    </row>
    <row r="16" spans="1:11" ht="18" customHeight="1">
      <c r="A16" s="97"/>
      <c r="B16" s="97"/>
      <c r="C16" s="63"/>
      <c r="D16" s="64"/>
      <c r="E16" s="47" t="s">
        <v>28</v>
      </c>
      <c r="F16" s="54">
        <v>56108</v>
      </c>
      <c r="G16" s="55">
        <f t="shared" si="0"/>
        <v>6.6378476091776157</v>
      </c>
      <c r="H16" s="54">
        <v>55738</v>
      </c>
      <c r="I16" s="55">
        <f t="shared" si="1"/>
        <v>0.66382001507050425</v>
      </c>
      <c r="K16" s="26"/>
    </row>
    <row r="17" spans="1:26" ht="18" customHeight="1">
      <c r="A17" s="97"/>
      <c r="B17" s="97"/>
      <c r="C17" s="63"/>
      <c r="D17" s="98" t="s">
        <v>29</v>
      </c>
      <c r="E17" s="99"/>
      <c r="F17" s="54">
        <v>106936</v>
      </c>
      <c r="G17" s="55">
        <f t="shared" si="0"/>
        <v>12.651045696425065</v>
      </c>
      <c r="H17" s="54">
        <v>95906</v>
      </c>
      <c r="I17" s="55">
        <f t="shared" si="1"/>
        <v>11.500844576981617</v>
      </c>
    </row>
    <row r="18" spans="1:26" ht="18" customHeight="1">
      <c r="A18" s="97"/>
      <c r="B18" s="97"/>
      <c r="C18" s="63"/>
      <c r="D18" s="98" t="s">
        <v>93</v>
      </c>
      <c r="E18" s="100"/>
      <c r="F18" s="54">
        <v>4844</v>
      </c>
      <c r="G18" s="55">
        <f t="shared" si="0"/>
        <v>0.57306861443744872</v>
      </c>
      <c r="H18" s="54">
        <v>4481</v>
      </c>
      <c r="I18" s="55">
        <f t="shared" si="1"/>
        <v>8.1008703414416452</v>
      </c>
    </row>
    <row r="19" spans="1:26" ht="18" customHeight="1">
      <c r="A19" s="97"/>
      <c r="B19" s="97"/>
      <c r="C19" s="62"/>
      <c r="D19" s="98" t="s">
        <v>94</v>
      </c>
      <c r="E19" s="100"/>
      <c r="F19" s="56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97"/>
      <c r="B20" s="97"/>
      <c r="C20" s="53" t="s">
        <v>4</v>
      </c>
      <c r="D20" s="53"/>
      <c r="E20" s="53"/>
      <c r="F20" s="54">
        <v>41200</v>
      </c>
      <c r="G20" s="55">
        <f t="shared" si="0"/>
        <v>4.8741591483944848</v>
      </c>
      <c r="H20" s="54">
        <v>36200</v>
      </c>
      <c r="I20" s="55">
        <f t="shared" si="1"/>
        <v>13.812154696132595</v>
      </c>
    </row>
    <row r="21" spans="1:26" ht="18" customHeight="1">
      <c r="A21" s="97"/>
      <c r="B21" s="97"/>
      <c r="C21" s="53" t="s">
        <v>5</v>
      </c>
      <c r="D21" s="53"/>
      <c r="E21" s="53"/>
      <c r="F21" s="54">
        <v>190400</v>
      </c>
      <c r="G21" s="55">
        <f t="shared" si="0"/>
        <v>22.525240336269658</v>
      </c>
      <c r="H21" s="54">
        <v>191100</v>
      </c>
      <c r="I21" s="55">
        <f t="shared" si="1"/>
        <v>-0.366300366300365</v>
      </c>
    </row>
    <row r="22" spans="1:26" ht="18" customHeight="1">
      <c r="A22" s="97"/>
      <c r="B22" s="97"/>
      <c r="C22" s="53" t="s">
        <v>30</v>
      </c>
      <c r="D22" s="53"/>
      <c r="E22" s="53"/>
      <c r="F22" s="54">
        <v>13313</v>
      </c>
      <c r="G22" s="55">
        <f t="shared" si="0"/>
        <v>1.5749922510333927</v>
      </c>
      <c r="H22" s="54">
        <v>13972</v>
      </c>
      <c r="I22" s="55">
        <f t="shared" si="1"/>
        <v>-4.7165760091611775</v>
      </c>
    </row>
    <row r="23" spans="1:26" ht="18" customHeight="1">
      <c r="A23" s="97"/>
      <c r="B23" s="97"/>
      <c r="C23" s="53" t="s">
        <v>6</v>
      </c>
      <c r="D23" s="53"/>
      <c r="E23" s="53"/>
      <c r="F23" s="54">
        <v>130470</v>
      </c>
      <c r="G23" s="55">
        <f t="shared" si="0"/>
        <v>15.435231652694867</v>
      </c>
      <c r="H23" s="54">
        <v>127518</v>
      </c>
      <c r="I23" s="55">
        <f t="shared" si="1"/>
        <v>2.3149672987343051</v>
      </c>
    </row>
    <row r="24" spans="1:26" ht="18" customHeight="1">
      <c r="A24" s="97"/>
      <c r="B24" s="97"/>
      <c r="C24" s="53" t="s">
        <v>31</v>
      </c>
      <c r="D24" s="53"/>
      <c r="E24" s="53"/>
      <c r="F24" s="54">
        <v>1225</v>
      </c>
      <c r="G24" s="55">
        <f t="shared" si="0"/>
        <v>0.14492342128114671</v>
      </c>
      <c r="H24" s="54">
        <v>1272</v>
      </c>
      <c r="I24" s="55">
        <f t="shared" si="1"/>
        <v>-3.6949685534591215</v>
      </c>
    </row>
    <row r="25" spans="1:26" ht="18" customHeight="1">
      <c r="A25" s="97"/>
      <c r="B25" s="97"/>
      <c r="C25" s="53" t="s">
        <v>7</v>
      </c>
      <c r="D25" s="53"/>
      <c r="E25" s="53"/>
      <c r="F25" s="54">
        <v>72215</v>
      </c>
      <c r="G25" s="55">
        <f t="shared" si="0"/>
        <v>8.5433835655657226</v>
      </c>
      <c r="H25" s="54">
        <v>91999</v>
      </c>
      <c r="I25" s="55">
        <f t="shared" si="1"/>
        <v>-21.504581571538818</v>
      </c>
    </row>
    <row r="26" spans="1:26" ht="18" customHeight="1">
      <c r="A26" s="97"/>
      <c r="B26" s="97"/>
      <c r="C26" s="53" t="s">
        <v>8</v>
      </c>
      <c r="D26" s="53"/>
      <c r="E26" s="53"/>
      <c r="F26" s="54">
        <v>87975</v>
      </c>
      <c r="G26" s="55">
        <f t="shared" si="0"/>
        <v>10.407867744660312</v>
      </c>
      <c r="H26" s="54">
        <v>84108</v>
      </c>
      <c r="I26" s="55">
        <f t="shared" si="1"/>
        <v>4.5976601512341286</v>
      </c>
    </row>
    <row r="27" spans="1:26" ht="18" customHeight="1">
      <c r="A27" s="97"/>
      <c r="B27" s="97"/>
      <c r="C27" s="53" t="s">
        <v>9</v>
      </c>
      <c r="D27" s="53"/>
      <c r="E27" s="53"/>
      <c r="F27" s="54">
        <f>SUM(F9,F20:F26)</f>
        <v>845274</v>
      </c>
      <c r="G27" s="55">
        <f>F27/$F$27*100</f>
        <v>100</v>
      </c>
      <c r="H27" s="54">
        <f>SUM(H9,H20:H26)</f>
        <v>841219</v>
      </c>
      <c r="I27" s="55">
        <f t="shared" si="1"/>
        <v>0.48203856546273904</v>
      </c>
    </row>
    <row r="28" spans="1:26" ht="18" customHeight="1">
      <c r="A28" s="97"/>
      <c r="B28" s="97" t="s">
        <v>88</v>
      </c>
      <c r="C28" s="61" t="s">
        <v>10</v>
      </c>
      <c r="D28" s="53"/>
      <c r="E28" s="53"/>
      <c r="F28" s="54">
        <v>347779</v>
      </c>
      <c r="G28" s="55">
        <f>F28/$F$45*100</f>
        <v>41.143936758968096</v>
      </c>
      <c r="H28" s="54">
        <v>349870</v>
      </c>
      <c r="I28" s="55">
        <f>(F28/H28-1)*100</f>
        <v>-0.5976505559207701</v>
      </c>
    </row>
    <row r="29" spans="1:26" ht="18" customHeight="1">
      <c r="A29" s="97"/>
      <c r="B29" s="97"/>
      <c r="C29" s="63"/>
      <c r="D29" s="53" t="s">
        <v>11</v>
      </c>
      <c r="E29" s="53"/>
      <c r="F29" s="54">
        <v>221542</v>
      </c>
      <c r="G29" s="55">
        <f t="shared" ref="G29:G44" si="2">F29/$F$45*100</f>
        <v>26.209489467320658</v>
      </c>
      <c r="H29" s="54">
        <v>229539</v>
      </c>
      <c r="I29" s="55">
        <f t="shared" ref="I29:I45" si="3">(F29/H29-1)*100</f>
        <v>-3.4839395483991842</v>
      </c>
    </row>
    <row r="30" spans="1:26" ht="18" customHeight="1">
      <c r="A30" s="97"/>
      <c r="B30" s="97"/>
      <c r="C30" s="63"/>
      <c r="D30" s="53" t="s">
        <v>32</v>
      </c>
      <c r="E30" s="53"/>
      <c r="F30" s="54">
        <v>15205</v>
      </c>
      <c r="G30" s="55">
        <f t="shared" si="2"/>
        <v>1.7988249963917027</v>
      </c>
      <c r="H30" s="54">
        <v>15017</v>
      </c>
      <c r="I30" s="55">
        <f t="shared" si="3"/>
        <v>1.2519144969035167</v>
      </c>
    </row>
    <row r="31" spans="1:26" ht="18" customHeight="1">
      <c r="A31" s="97"/>
      <c r="B31" s="97"/>
      <c r="C31" s="62"/>
      <c r="D31" s="53" t="s">
        <v>12</v>
      </c>
      <c r="E31" s="53"/>
      <c r="F31" s="54">
        <v>111032</v>
      </c>
      <c r="G31" s="55">
        <f t="shared" si="2"/>
        <v>13.13562229525574</v>
      </c>
      <c r="H31" s="54">
        <v>105314</v>
      </c>
      <c r="I31" s="55">
        <f t="shared" si="3"/>
        <v>5.4294775623373814</v>
      </c>
    </row>
    <row r="32" spans="1:26" ht="18" customHeight="1">
      <c r="A32" s="97"/>
      <c r="B32" s="97"/>
      <c r="C32" s="61" t="s">
        <v>13</v>
      </c>
      <c r="D32" s="53"/>
      <c r="E32" s="53"/>
      <c r="F32" s="54">
        <f>382124+300</f>
        <v>382424</v>
      </c>
      <c r="G32" s="55">
        <f t="shared" si="2"/>
        <v>45.242607722466325</v>
      </c>
      <c r="H32" s="54">
        <v>353473</v>
      </c>
      <c r="I32" s="55">
        <f t="shared" si="3"/>
        <v>8.1904417027608858</v>
      </c>
    </row>
    <row r="33" spans="1:9" ht="18" customHeight="1">
      <c r="A33" s="97"/>
      <c r="B33" s="97"/>
      <c r="C33" s="63"/>
      <c r="D33" s="53" t="s">
        <v>14</v>
      </c>
      <c r="E33" s="53"/>
      <c r="F33" s="54">
        <v>59673</v>
      </c>
      <c r="G33" s="55">
        <f t="shared" si="2"/>
        <v>7.0596043413141771</v>
      </c>
      <c r="H33" s="54">
        <v>48642</v>
      </c>
      <c r="I33" s="55">
        <f t="shared" si="3"/>
        <v>22.677932650795608</v>
      </c>
    </row>
    <row r="34" spans="1:9" ht="18" customHeight="1">
      <c r="A34" s="97"/>
      <c r="B34" s="97"/>
      <c r="C34" s="63"/>
      <c r="D34" s="53" t="s">
        <v>33</v>
      </c>
      <c r="E34" s="53"/>
      <c r="F34" s="54">
        <v>10311</v>
      </c>
      <c r="G34" s="55">
        <f t="shared" si="2"/>
        <v>1.2198411402693092</v>
      </c>
      <c r="H34" s="54">
        <v>9597</v>
      </c>
      <c r="I34" s="55">
        <f t="shared" si="3"/>
        <v>7.4398249452954035</v>
      </c>
    </row>
    <row r="35" spans="1:9" ht="18" customHeight="1">
      <c r="A35" s="97"/>
      <c r="B35" s="97"/>
      <c r="C35" s="63"/>
      <c r="D35" s="53" t="s">
        <v>34</v>
      </c>
      <c r="E35" s="53"/>
      <c r="F35" s="54">
        <v>244670</v>
      </c>
      <c r="G35" s="55">
        <f t="shared" si="2"/>
        <v>28.945643661108704</v>
      </c>
      <c r="H35" s="54">
        <v>235599</v>
      </c>
      <c r="I35" s="55">
        <f t="shared" si="3"/>
        <v>3.8501861213332766</v>
      </c>
    </row>
    <row r="36" spans="1:9" ht="18" customHeight="1">
      <c r="A36" s="97"/>
      <c r="B36" s="97"/>
      <c r="C36" s="63"/>
      <c r="D36" s="53" t="s">
        <v>35</v>
      </c>
      <c r="E36" s="53"/>
      <c r="F36" s="54">
        <v>11336</v>
      </c>
      <c r="G36" s="55">
        <f t="shared" si="2"/>
        <v>1.3411035948106769</v>
      </c>
      <c r="H36" s="54">
        <v>11886</v>
      </c>
      <c r="I36" s="55">
        <f t="shared" si="3"/>
        <v>-4.6272926131583407</v>
      </c>
    </row>
    <row r="37" spans="1:9" ht="18" customHeight="1">
      <c r="A37" s="97"/>
      <c r="B37" s="97"/>
      <c r="C37" s="63"/>
      <c r="D37" s="53" t="s">
        <v>15</v>
      </c>
      <c r="E37" s="53"/>
      <c r="F37" s="54">
        <v>11002</v>
      </c>
      <c r="G37" s="55">
        <f t="shared" si="2"/>
        <v>1.3015897803552456</v>
      </c>
      <c r="H37" s="54">
        <v>5174</v>
      </c>
      <c r="I37" s="55">
        <f t="shared" si="3"/>
        <v>112.64012369540009</v>
      </c>
    </row>
    <row r="38" spans="1:9" ht="18" customHeight="1">
      <c r="A38" s="97"/>
      <c r="B38" s="97"/>
      <c r="C38" s="62"/>
      <c r="D38" s="53" t="s">
        <v>36</v>
      </c>
      <c r="E38" s="53"/>
      <c r="F38" s="54">
        <v>45132</v>
      </c>
      <c r="G38" s="55">
        <f t="shared" si="2"/>
        <v>5.3393337544985409</v>
      </c>
      <c r="H38" s="54">
        <v>42275</v>
      </c>
      <c r="I38" s="55">
        <f t="shared" si="3"/>
        <v>6.7581312832643459</v>
      </c>
    </row>
    <row r="39" spans="1:9" ht="18" customHeight="1">
      <c r="A39" s="97"/>
      <c r="B39" s="97"/>
      <c r="C39" s="61" t="s">
        <v>16</v>
      </c>
      <c r="D39" s="53"/>
      <c r="E39" s="53"/>
      <c r="F39" s="54">
        <v>115071</v>
      </c>
      <c r="G39" s="55">
        <f t="shared" si="2"/>
        <v>13.613455518565578</v>
      </c>
      <c r="H39" s="54">
        <v>137876</v>
      </c>
      <c r="I39" s="55">
        <f t="shared" si="3"/>
        <v>-16.540224549595283</v>
      </c>
    </row>
    <row r="40" spans="1:9" ht="18" customHeight="1">
      <c r="A40" s="97"/>
      <c r="B40" s="97"/>
      <c r="C40" s="63"/>
      <c r="D40" s="61" t="s">
        <v>17</v>
      </c>
      <c r="E40" s="53"/>
      <c r="F40" s="54">
        <v>110434</v>
      </c>
      <c r="G40" s="55">
        <f t="shared" si="2"/>
        <v>13.064876004703802</v>
      </c>
      <c r="H40" s="54">
        <v>132961</v>
      </c>
      <c r="I40" s="55">
        <f t="shared" si="3"/>
        <v>-16.942562104677318</v>
      </c>
    </row>
    <row r="41" spans="1:9" ht="18" customHeight="1">
      <c r="A41" s="97"/>
      <c r="B41" s="97"/>
      <c r="C41" s="63"/>
      <c r="D41" s="63"/>
      <c r="E41" s="57" t="s">
        <v>91</v>
      </c>
      <c r="F41" s="87">
        <v>65306</v>
      </c>
      <c r="G41" s="55">
        <f t="shared" si="2"/>
        <v>7.7260154695400542</v>
      </c>
      <c r="H41" s="54">
        <v>80399</v>
      </c>
      <c r="I41" s="58">
        <f t="shared" si="3"/>
        <v>-18.772621550019274</v>
      </c>
    </row>
    <row r="42" spans="1:9" ht="18" customHeight="1">
      <c r="A42" s="97"/>
      <c r="B42" s="97"/>
      <c r="C42" s="63"/>
      <c r="D42" s="62"/>
      <c r="E42" s="47" t="s">
        <v>37</v>
      </c>
      <c r="F42" s="54">
        <v>45128</v>
      </c>
      <c r="G42" s="55">
        <f t="shared" si="2"/>
        <v>5.3388605351637457</v>
      </c>
      <c r="H42" s="54">
        <v>52562</v>
      </c>
      <c r="I42" s="58">
        <f t="shared" si="3"/>
        <v>-14.143297439214642</v>
      </c>
    </row>
    <row r="43" spans="1:9" ht="18" customHeight="1">
      <c r="A43" s="97"/>
      <c r="B43" s="97"/>
      <c r="C43" s="63"/>
      <c r="D43" s="53" t="s">
        <v>38</v>
      </c>
      <c r="E43" s="53"/>
      <c r="F43" s="54">
        <v>4637</v>
      </c>
      <c r="G43" s="55">
        <f t="shared" si="2"/>
        <v>0.54857951386177739</v>
      </c>
      <c r="H43" s="54">
        <v>4915</v>
      </c>
      <c r="I43" s="58">
        <f t="shared" si="3"/>
        <v>-5.6561546286876929</v>
      </c>
    </row>
    <row r="44" spans="1:9" ht="18" customHeight="1">
      <c r="A44" s="97"/>
      <c r="B44" s="97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7"/>
      <c r="B45" s="97"/>
      <c r="C45" s="47" t="s">
        <v>18</v>
      </c>
      <c r="D45" s="47"/>
      <c r="E45" s="47"/>
      <c r="F45" s="54">
        <f>SUM(F28,F32,F39)</f>
        <v>845274</v>
      </c>
      <c r="G45" s="55">
        <f>F45/$F$45*100</f>
        <v>100</v>
      </c>
      <c r="H45" s="54">
        <f>SUM(H28,H32,H39)</f>
        <v>841219</v>
      </c>
      <c r="I45" s="55">
        <f t="shared" si="3"/>
        <v>0.48203856546273904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H44" sqref="H44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 t="s">
        <v>253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" customHeight="1">
      <c r="A6" s="103" t="s">
        <v>48</v>
      </c>
      <c r="B6" s="104"/>
      <c r="C6" s="104"/>
      <c r="D6" s="104"/>
      <c r="E6" s="104"/>
      <c r="F6" s="108" t="s">
        <v>254</v>
      </c>
      <c r="G6" s="109"/>
      <c r="H6" s="108" t="s">
        <v>256</v>
      </c>
      <c r="I6" s="109"/>
      <c r="J6" s="108" t="s">
        <v>257</v>
      </c>
      <c r="K6" s="109"/>
      <c r="L6" s="108" t="s">
        <v>258</v>
      </c>
      <c r="M6" s="109"/>
      <c r="N6" s="109"/>
      <c r="O6" s="109"/>
    </row>
    <row r="7" spans="1:25" ht="15.9" customHeight="1">
      <c r="A7" s="104"/>
      <c r="B7" s="104"/>
      <c r="C7" s="104"/>
      <c r="D7" s="104"/>
      <c r="E7" s="104"/>
      <c r="F7" s="51" t="s">
        <v>241</v>
      </c>
      <c r="G7" s="51" t="s">
        <v>248</v>
      </c>
      <c r="H7" s="51" t="s">
        <v>241</v>
      </c>
      <c r="I7" s="51" t="s">
        <v>248</v>
      </c>
      <c r="J7" s="51" t="s">
        <v>241</v>
      </c>
      <c r="K7" s="51" t="s">
        <v>248</v>
      </c>
      <c r="L7" s="51" t="s">
        <v>241</v>
      </c>
      <c r="M7" s="51" t="s">
        <v>248</v>
      </c>
      <c r="N7" s="51" t="s">
        <v>241</v>
      </c>
      <c r="O7" s="51" t="s">
        <v>248</v>
      </c>
    </row>
    <row r="8" spans="1:25" ht="15.9" customHeight="1">
      <c r="A8" s="101" t="s">
        <v>82</v>
      </c>
      <c r="B8" s="61" t="s">
        <v>49</v>
      </c>
      <c r="C8" s="53"/>
      <c r="D8" s="53"/>
      <c r="E8" s="66" t="s">
        <v>40</v>
      </c>
      <c r="F8" s="54">
        <v>148</v>
      </c>
      <c r="G8" s="54">
        <v>161</v>
      </c>
      <c r="H8" s="54">
        <v>6551</v>
      </c>
      <c r="I8" s="54">
        <v>6437</v>
      </c>
      <c r="J8" s="54">
        <v>6066</v>
      </c>
      <c r="K8" s="54">
        <v>6143</v>
      </c>
      <c r="L8" s="54">
        <v>120</v>
      </c>
      <c r="M8" s="54">
        <v>105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101"/>
      <c r="B9" s="63"/>
      <c r="C9" s="53" t="s">
        <v>50</v>
      </c>
      <c r="D9" s="53"/>
      <c r="E9" s="66" t="s">
        <v>41</v>
      </c>
      <c r="F9" s="54">
        <v>148</v>
      </c>
      <c r="G9" s="54">
        <v>161</v>
      </c>
      <c r="H9" s="54">
        <v>6551</v>
      </c>
      <c r="I9" s="54">
        <v>6437</v>
      </c>
      <c r="J9" s="54">
        <v>6066</v>
      </c>
      <c r="K9" s="54">
        <v>6143</v>
      </c>
      <c r="L9" s="54">
        <v>120</v>
      </c>
      <c r="M9" s="54">
        <v>105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101"/>
      <c r="B10" s="62"/>
      <c r="C10" s="53" t="s">
        <v>51</v>
      </c>
      <c r="D10" s="53"/>
      <c r="E10" s="66" t="s">
        <v>42</v>
      </c>
      <c r="F10" s="54">
        <v>0</v>
      </c>
      <c r="G10" s="54">
        <v>0</v>
      </c>
      <c r="H10" s="54">
        <v>0</v>
      </c>
      <c r="I10" s="54">
        <v>0</v>
      </c>
      <c r="J10" s="67">
        <v>0</v>
      </c>
      <c r="K10" s="67">
        <v>0</v>
      </c>
      <c r="L10" s="54">
        <v>0</v>
      </c>
      <c r="M10" s="54">
        <v>0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101"/>
      <c r="B11" s="61" t="s">
        <v>52</v>
      </c>
      <c r="C11" s="53"/>
      <c r="D11" s="53"/>
      <c r="E11" s="66" t="s">
        <v>43</v>
      </c>
      <c r="F11" s="54">
        <v>148</v>
      </c>
      <c r="G11" s="54">
        <v>161</v>
      </c>
      <c r="H11" s="54">
        <v>6344</v>
      </c>
      <c r="I11" s="54">
        <v>6227</v>
      </c>
      <c r="J11" s="54">
        <v>5377</v>
      </c>
      <c r="K11" s="54">
        <v>5539</v>
      </c>
      <c r="L11" s="54">
        <v>103</v>
      </c>
      <c r="M11" s="54">
        <v>99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101"/>
      <c r="B12" s="63"/>
      <c r="C12" s="53" t="s">
        <v>53</v>
      </c>
      <c r="D12" s="53"/>
      <c r="E12" s="66" t="s">
        <v>44</v>
      </c>
      <c r="F12" s="54">
        <v>148</v>
      </c>
      <c r="G12" s="54">
        <v>161</v>
      </c>
      <c r="H12" s="54">
        <v>6344</v>
      </c>
      <c r="I12" s="54">
        <v>6227</v>
      </c>
      <c r="J12" s="54">
        <v>5374</v>
      </c>
      <c r="K12" s="54">
        <v>5539</v>
      </c>
      <c r="L12" s="54">
        <v>103</v>
      </c>
      <c r="M12" s="54">
        <v>0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101"/>
      <c r="B13" s="62"/>
      <c r="C13" s="53" t="s">
        <v>54</v>
      </c>
      <c r="D13" s="53"/>
      <c r="E13" s="66" t="s">
        <v>45</v>
      </c>
      <c r="F13" s="54">
        <v>0</v>
      </c>
      <c r="G13" s="54">
        <v>0</v>
      </c>
      <c r="H13" s="67">
        <v>0</v>
      </c>
      <c r="I13" s="67">
        <v>0</v>
      </c>
      <c r="J13" s="67">
        <v>2</v>
      </c>
      <c r="K13" s="67">
        <v>0</v>
      </c>
      <c r="L13" s="54">
        <v>0</v>
      </c>
      <c r="M13" s="54">
        <v>0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101"/>
      <c r="B14" s="53" t="s">
        <v>55</v>
      </c>
      <c r="C14" s="53"/>
      <c r="D14" s="53"/>
      <c r="E14" s="66" t="s">
        <v>96</v>
      </c>
      <c r="F14" s="54">
        <f t="shared" ref="F14:O14" si="0">F9-F12</f>
        <v>0</v>
      </c>
      <c r="G14" s="54">
        <f t="shared" si="0"/>
        <v>0</v>
      </c>
      <c r="H14" s="54">
        <f t="shared" si="0"/>
        <v>207</v>
      </c>
      <c r="I14" s="54">
        <f t="shared" si="0"/>
        <v>210</v>
      </c>
      <c r="J14" s="54">
        <f t="shared" si="0"/>
        <v>692</v>
      </c>
      <c r="K14" s="54">
        <f t="shared" si="0"/>
        <v>604</v>
      </c>
      <c r="L14" s="54">
        <f t="shared" si="0"/>
        <v>17</v>
      </c>
      <c r="M14" s="54">
        <f t="shared" si="0"/>
        <v>105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101"/>
      <c r="B15" s="53" t="s">
        <v>56</v>
      </c>
      <c r="C15" s="53"/>
      <c r="D15" s="53"/>
      <c r="E15" s="66" t="s">
        <v>97</v>
      </c>
      <c r="F15" s="54">
        <f t="shared" ref="F15:O15" si="1">F10-F13</f>
        <v>0</v>
      </c>
      <c r="G15" s="54">
        <f t="shared" si="1"/>
        <v>0</v>
      </c>
      <c r="H15" s="54">
        <f t="shared" si="1"/>
        <v>0</v>
      </c>
      <c r="I15" s="54">
        <f t="shared" si="1"/>
        <v>0</v>
      </c>
      <c r="J15" s="54">
        <f t="shared" si="1"/>
        <v>-2</v>
      </c>
      <c r="K15" s="54">
        <f t="shared" si="1"/>
        <v>0</v>
      </c>
      <c r="L15" s="54">
        <f t="shared" si="1"/>
        <v>0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101"/>
      <c r="B16" s="53" t="s">
        <v>57</v>
      </c>
      <c r="C16" s="53"/>
      <c r="D16" s="53"/>
      <c r="E16" s="66" t="s">
        <v>98</v>
      </c>
      <c r="F16" s="54">
        <f t="shared" ref="F16:O16" si="2">F8-F11</f>
        <v>0</v>
      </c>
      <c r="G16" s="54">
        <f t="shared" si="2"/>
        <v>0</v>
      </c>
      <c r="H16" s="54">
        <f t="shared" si="2"/>
        <v>207</v>
      </c>
      <c r="I16" s="54">
        <f t="shared" si="2"/>
        <v>210</v>
      </c>
      <c r="J16" s="54">
        <f t="shared" si="2"/>
        <v>689</v>
      </c>
      <c r="K16" s="54">
        <f t="shared" si="2"/>
        <v>604</v>
      </c>
      <c r="L16" s="54">
        <f t="shared" si="2"/>
        <v>17</v>
      </c>
      <c r="M16" s="54">
        <f t="shared" si="2"/>
        <v>6</v>
      </c>
      <c r="N16" s="54">
        <f t="shared" si="2"/>
        <v>0</v>
      </c>
      <c r="O16" s="54">
        <f t="shared" si="2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101"/>
      <c r="B17" s="53" t="s">
        <v>58</v>
      </c>
      <c r="C17" s="53"/>
      <c r="D17" s="53"/>
      <c r="E17" s="51"/>
      <c r="F17" s="54">
        <v>0</v>
      </c>
      <c r="G17" s="54">
        <v>0</v>
      </c>
      <c r="H17" s="67">
        <v>0</v>
      </c>
      <c r="I17" s="67">
        <v>0</v>
      </c>
      <c r="J17" s="54">
        <v>0</v>
      </c>
      <c r="K17" s="54">
        <v>0</v>
      </c>
      <c r="L17" s="54">
        <v>0</v>
      </c>
      <c r="M17" s="54">
        <v>0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101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101" t="s">
        <v>83</v>
      </c>
      <c r="B19" s="61" t="s">
        <v>60</v>
      </c>
      <c r="C19" s="53"/>
      <c r="D19" s="53"/>
      <c r="E19" s="66"/>
      <c r="F19" s="54">
        <v>1486</v>
      </c>
      <c r="G19" s="54">
        <v>709</v>
      </c>
      <c r="H19" s="54">
        <v>2252</v>
      </c>
      <c r="I19" s="54">
        <v>2193</v>
      </c>
      <c r="J19" s="54">
        <v>1088</v>
      </c>
      <c r="K19" s="54">
        <v>1420</v>
      </c>
      <c r="L19" s="54">
        <v>55</v>
      </c>
      <c r="M19" s="54">
        <v>160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101"/>
      <c r="B20" s="62"/>
      <c r="C20" s="53" t="s">
        <v>61</v>
      </c>
      <c r="D20" s="53"/>
      <c r="E20" s="66"/>
      <c r="F20" s="54">
        <v>0</v>
      </c>
      <c r="G20" s="54">
        <v>0</v>
      </c>
      <c r="H20" s="54">
        <v>680</v>
      </c>
      <c r="I20" s="54">
        <v>690</v>
      </c>
      <c r="J20" s="54">
        <v>0</v>
      </c>
      <c r="K20" s="67">
        <v>0</v>
      </c>
      <c r="L20" s="54">
        <v>40</v>
      </c>
      <c r="M20" s="54">
        <v>138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101"/>
      <c r="B21" s="53" t="s">
        <v>62</v>
      </c>
      <c r="C21" s="53"/>
      <c r="D21" s="53"/>
      <c r="E21" s="66" t="s">
        <v>99</v>
      </c>
      <c r="F21" s="54">
        <v>1486</v>
      </c>
      <c r="G21" s="54">
        <v>709</v>
      </c>
      <c r="H21" s="54">
        <v>2252</v>
      </c>
      <c r="I21" s="54">
        <v>2193</v>
      </c>
      <c r="J21" s="54">
        <v>1088</v>
      </c>
      <c r="K21" s="54">
        <v>1420</v>
      </c>
      <c r="L21" s="54">
        <v>55</v>
      </c>
      <c r="M21" s="54">
        <v>160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101"/>
      <c r="B22" s="61" t="s">
        <v>63</v>
      </c>
      <c r="C22" s="53"/>
      <c r="D22" s="53"/>
      <c r="E22" s="66" t="s">
        <v>100</v>
      </c>
      <c r="F22" s="54">
        <v>1486</v>
      </c>
      <c r="G22" s="54">
        <v>709</v>
      </c>
      <c r="H22" s="54">
        <v>3165</v>
      </c>
      <c r="I22" s="54">
        <v>3085</v>
      </c>
      <c r="J22" s="54">
        <v>4339</v>
      </c>
      <c r="K22" s="54">
        <v>4946</v>
      </c>
      <c r="L22" s="54">
        <v>102</v>
      </c>
      <c r="M22" s="54">
        <v>205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101"/>
      <c r="B23" s="62" t="s">
        <v>64</v>
      </c>
      <c r="C23" s="53" t="s">
        <v>65</v>
      </c>
      <c r="D23" s="53"/>
      <c r="E23" s="66"/>
      <c r="F23" s="54">
        <v>1486</v>
      </c>
      <c r="G23" s="54">
        <v>709</v>
      </c>
      <c r="H23" s="54">
        <v>1158</v>
      </c>
      <c r="I23" s="54">
        <v>1236</v>
      </c>
      <c r="J23" s="54">
        <v>637</v>
      </c>
      <c r="K23" s="54">
        <v>584</v>
      </c>
      <c r="L23" s="54">
        <v>20</v>
      </c>
      <c r="M23" s="54">
        <v>40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101"/>
      <c r="B24" s="53" t="s">
        <v>101</v>
      </c>
      <c r="C24" s="53"/>
      <c r="D24" s="53"/>
      <c r="E24" s="66" t="s">
        <v>102</v>
      </c>
      <c r="F24" s="54">
        <f t="shared" ref="F24:O24" si="3">F21-F22</f>
        <v>0</v>
      </c>
      <c r="G24" s="54">
        <f t="shared" si="3"/>
        <v>0</v>
      </c>
      <c r="H24" s="54">
        <f t="shared" si="3"/>
        <v>-913</v>
      </c>
      <c r="I24" s="54">
        <f t="shared" si="3"/>
        <v>-892</v>
      </c>
      <c r="J24" s="54">
        <f t="shared" si="3"/>
        <v>-3251</v>
      </c>
      <c r="K24" s="54">
        <f t="shared" si="3"/>
        <v>-3526</v>
      </c>
      <c r="L24" s="54">
        <f t="shared" si="3"/>
        <v>-47</v>
      </c>
      <c r="M24" s="54">
        <f t="shared" si="3"/>
        <v>-45</v>
      </c>
      <c r="N24" s="54">
        <f t="shared" si="3"/>
        <v>0</v>
      </c>
      <c r="O24" s="54">
        <f t="shared" si="3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101"/>
      <c r="B25" s="61" t="s">
        <v>66</v>
      </c>
      <c r="C25" s="61"/>
      <c r="D25" s="61"/>
      <c r="E25" s="105" t="s">
        <v>103</v>
      </c>
      <c r="F25" s="110">
        <v>0</v>
      </c>
      <c r="G25" s="110">
        <v>0</v>
      </c>
      <c r="H25" s="110">
        <v>913</v>
      </c>
      <c r="I25" s="110">
        <v>892</v>
      </c>
      <c r="J25" s="110">
        <v>3251</v>
      </c>
      <c r="K25" s="110">
        <v>3526</v>
      </c>
      <c r="L25" s="110">
        <v>47</v>
      </c>
      <c r="M25" s="110">
        <v>45</v>
      </c>
      <c r="N25" s="110"/>
      <c r="O25" s="110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101"/>
      <c r="B26" s="79" t="s">
        <v>67</v>
      </c>
      <c r="C26" s="79"/>
      <c r="D26" s="79"/>
      <c r="E26" s="106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101"/>
      <c r="B27" s="53" t="s">
        <v>104</v>
      </c>
      <c r="C27" s="53"/>
      <c r="D27" s="53"/>
      <c r="E27" s="66" t="s">
        <v>105</v>
      </c>
      <c r="F27" s="54">
        <f>F24+F25</f>
        <v>0</v>
      </c>
      <c r="G27" s="54">
        <f t="shared" ref="G27:O27" si="4">G24+G25</f>
        <v>0</v>
      </c>
      <c r="H27" s="54">
        <f t="shared" si="4"/>
        <v>0</v>
      </c>
      <c r="I27" s="54">
        <f t="shared" si="4"/>
        <v>0</v>
      </c>
      <c r="J27" s="54">
        <f t="shared" si="4"/>
        <v>0</v>
      </c>
      <c r="K27" s="54">
        <f t="shared" si="4"/>
        <v>0</v>
      </c>
      <c r="L27" s="54">
        <f t="shared" si="4"/>
        <v>0</v>
      </c>
      <c r="M27" s="54">
        <f t="shared" si="4"/>
        <v>0</v>
      </c>
      <c r="N27" s="54">
        <f t="shared" si="4"/>
        <v>0</v>
      </c>
      <c r="O27" s="54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104" t="s">
        <v>68</v>
      </c>
      <c r="B30" s="104"/>
      <c r="C30" s="104"/>
      <c r="D30" s="104"/>
      <c r="E30" s="104"/>
      <c r="F30" s="113" t="s">
        <v>259</v>
      </c>
      <c r="G30" s="114"/>
      <c r="H30" s="115" t="s">
        <v>260</v>
      </c>
      <c r="I30" s="112"/>
      <c r="J30" s="112"/>
      <c r="K30" s="112"/>
      <c r="L30" s="112"/>
      <c r="M30" s="112"/>
      <c r="N30" s="112"/>
      <c r="O30" s="112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104"/>
      <c r="B31" s="104"/>
      <c r="C31" s="104"/>
      <c r="D31" s="104"/>
      <c r="E31" s="104"/>
      <c r="F31" s="51" t="s">
        <v>241</v>
      </c>
      <c r="G31" s="51" t="s">
        <v>248</v>
      </c>
      <c r="H31" s="51" t="s">
        <v>241</v>
      </c>
      <c r="I31" s="51" t="s">
        <v>248</v>
      </c>
      <c r="J31" s="51" t="s">
        <v>241</v>
      </c>
      <c r="K31" s="51" t="s">
        <v>248</v>
      </c>
      <c r="L31" s="51" t="s">
        <v>241</v>
      </c>
      <c r="M31" s="51" t="s">
        <v>248</v>
      </c>
      <c r="N31" s="51" t="s">
        <v>241</v>
      </c>
      <c r="O31" s="51" t="s">
        <v>248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101" t="s">
        <v>84</v>
      </c>
      <c r="B32" s="61" t="s">
        <v>49</v>
      </c>
      <c r="C32" s="53"/>
      <c r="D32" s="53"/>
      <c r="E32" s="66" t="s">
        <v>40</v>
      </c>
      <c r="F32" s="87">
        <v>0</v>
      </c>
      <c r="G32" s="54">
        <v>0</v>
      </c>
      <c r="H32" s="87">
        <v>0</v>
      </c>
      <c r="I32" s="54">
        <v>0</v>
      </c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107"/>
      <c r="B33" s="63"/>
      <c r="C33" s="61" t="s">
        <v>69</v>
      </c>
      <c r="D33" s="53"/>
      <c r="E33" s="66"/>
      <c r="F33" s="87">
        <v>0</v>
      </c>
      <c r="G33" s="54">
        <v>0</v>
      </c>
      <c r="H33" s="87">
        <v>0</v>
      </c>
      <c r="I33" s="54">
        <v>0</v>
      </c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107"/>
      <c r="B34" s="63"/>
      <c r="C34" s="62"/>
      <c r="D34" s="53" t="s">
        <v>70</v>
      </c>
      <c r="E34" s="66"/>
      <c r="F34" s="87">
        <v>0</v>
      </c>
      <c r="G34" s="54">
        <v>0</v>
      </c>
      <c r="H34" s="87">
        <v>0</v>
      </c>
      <c r="I34" s="54">
        <v>0</v>
      </c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107"/>
      <c r="B35" s="62"/>
      <c r="C35" s="53" t="s">
        <v>71</v>
      </c>
      <c r="D35" s="53"/>
      <c r="E35" s="66"/>
      <c r="F35" s="87">
        <v>0</v>
      </c>
      <c r="G35" s="54">
        <v>0</v>
      </c>
      <c r="H35" s="87">
        <v>0</v>
      </c>
      <c r="I35" s="54">
        <v>0</v>
      </c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107"/>
      <c r="B36" s="61" t="s">
        <v>52</v>
      </c>
      <c r="C36" s="53"/>
      <c r="D36" s="53"/>
      <c r="E36" s="66" t="s">
        <v>41</v>
      </c>
      <c r="F36" s="87">
        <v>0</v>
      </c>
      <c r="G36" s="54">
        <v>0</v>
      </c>
      <c r="H36" s="87">
        <v>0</v>
      </c>
      <c r="I36" s="54">
        <v>0</v>
      </c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107"/>
      <c r="B37" s="63"/>
      <c r="C37" s="53" t="s">
        <v>72</v>
      </c>
      <c r="D37" s="53"/>
      <c r="E37" s="66"/>
      <c r="F37" s="87">
        <v>0</v>
      </c>
      <c r="G37" s="54">
        <v>0</v>
      </c>
      <c r="H37" s="87">
        <v>0</v>
      </c>
      <c r="I37" s="54">
        <v>0</v>
      </c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107"/>
      <c r="B38" s="62"/>
      <c r="C38" s="53" t="s">
        <v>73</v>
      </c>
      <c r="D38" s="53"/>
      <c r="E38" s="66"/>
      <c r="F38" s="87">
        <v>0</v>
      </c>
      <c r="G38" s="54">
        <v>0</v>
      </c>
      <c r="H38" s="87">
        <v>0</v>
      </c>
      <c r="I38" s="54">
        <v>0</v>
      </c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107"/>
      <c r="B39" s="47" t="s">
        <v>74</v>
      </c>
      <c r="C39" s="47"/>
      <c r="D39" s="47"/>
      <c r="E39" s="66" t="s">
        <v>107</v>
      </c>
      <c r="F39" s="54">
        <f>F32-F36</f>
        <v>0</v>
      </c>
      <c r="G39" s="54">
        <f t="shared" ref="G39:O39" si="5">G32-G36</f>
        <v>0</v>
      </c>
      <c r="H39" s="54">
        <f t="shared" si="5"/>
        <v>0</v>
      </c>
      <c r="I39" s="54">
        <f t="shared" si="5"/>
        <v>0</v>
      </c>
      <c r="J39" s="54">
        <f t="shared" si="5"/>
        <v>0</v>
      </c>
      <c r="K39" s="54">
        <f t="shared" si="5"/>
        <v>0</v>
      </c>
      <c r="L39" s="54">
        <f t="shared" si="5"/>
        <v>0</v>
      </c>
      <c r="M39" s="54">
        <f t="shared" si="5"/>
        <v>0</v>
      </c>
      <c r="N39" s="54">
        <f t="shared" si="5"/>
        <v>0</v>
      </c>
      <c r="O39" s="54">
        <f t="shared" si="5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101" t="s">
        <v>85</v>
      </c>
      <c r="B40" s="61" t="s">
        <v>75</v>
      </c>
      <c r="C40" s="53"/>
      <c r="D40" s="53"/>
      <c r="E40" s="66" t="s">
        <v>43</v>
      </c>
      <c r="F40" s="84">
        <v>118</v>
      </c>
      <c r="G40" s="84">
        <v>119</v>
      </c>
      <c r="H40" s="84">
        <v>85</v>
      </c>
      <c r="I40" s="54">
        <v>85</v>
      </c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102"/>
      <c r="B41" s="62"/>
      <c r="C41" s="53" t="s">
        <v>76</v>
      </c>
      <c r="D41" s="53"/>
      <c r="E41" s="66"/>
      <c r="F41" s="129">
        <v>0</v>
      </c>
      <c r="G41" s="129">
        <v>0</v>
      </c>
      <c r="H41" s="129">
        <v>0</v>
      </c>
      <c r="I41" s="68">
        <v>0</v>
      </c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102"/>
      <c r="B42" s="61" t="s">
        <v>63</v>
      </c>
      <c r="C42" s="53"/>
      <c r="D42" s="53"/>
      <c r="E42" s="66" t="s">
        <v>44</v>
      </c>
      <c r="F42" s="84">
        <v>118</v>
      </c>
      <c r="G42" s="84">
        <v>119</v>
      </c>
      <c r="H42" s="84">
        <v>85</v>
      </c>
      <c r="I42" s="54">
        <v>85</v>
      </c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102"/>
      <c r="B43" s="62"/>
      <c r="C43" s="53" t="s">
        <v>77</v>
      </c>
      <c r="D43" s="53"/>
      <c r="E43" s="66"/>
      <c r="F43" s="84">
        <v>105</v>
      </c>
      <c r="G43" s="84">
        <v>103</v>
      </c>
      <c r="H43" s="84">
        <v>73</v>
      </c>
      <c r="I43" s="54">
        <v>72</v>
      </c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102"/>
      <c r="B44" s="53" t="s">
        <v>74</v>
      </c>
      <c r="C44" s="53"/>
      <c r="D44" s="53"/>
      <c r="E44" s="66" t="s">
        <v>108</v>
      </c>
      <c r="F44" s="68">
        <f>F40-F42</f>
        <v>0</v>
      </c>
      <c r="G44" s="68">
        <f t="shared" ref="G44:O44" si="6">G40-G42</f>
        <v>0</v>
      </c>
      <c r="H44" s="68">
        <f t="shared" si="6"/>
        <v>0</v>
      </c>
      <c r="I44" s="68">
        <f t="shared" si="6"/>
        <v>0</v>
      </c>
      <c r="J44" s="68">
        <f t="shared" si="6"/>
        <v>0</v>
      </c>
      <c r="K44" s="68">
        <f t="shared" si="6"/>
        <v>0</v>
      </c>
      <c r="L44" s="68">
        <f t="shared" si="6"/>
        <v>0</v>
      </c>
      <c r="M44" s="68">
        <f t="shared" si="6"/>
        <v>0</v>
      </c>
      <c r="N44" s="68">
        <f t="shared" si="6"/>
        <v>0</v>
      </c>
      <c r="O44" s="68">
        <f t="shared" si="6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101" t="s">
        <v>86</v>
      </c>
      <c r="B45" s="47" t="s">
        <v>78</v>
      </c>
      <c r="C45" s="47"/>
      <c r="D45" s="47"/>
      <c r="E45" s="66" t="s">
        <v>109</v>
      </c>
      <c r="F45" s="54">
        <f>F39+F44</f>
        <v>0</v>
      </c>
      <c r="G45" s="54">
        <f t="shared" ref="G45:O45" si="7">G39+G44</f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102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102"/>
      <c r="B47" s="53" t="s">
        <v>80</v>
      </c>
      <c r="C47" s="53"/>
      <c r="D47" s="53"/>
      <c r="E47" s="53"/>
      <c r="F47" s="87">
        <v>0</v>
      </c>
      <c r="G47" s="54">
        <v>0</v>
      </c>
      <c r="H47" s="87">
        <v>0</v>
      </c>
      <c r="I47" s="54">
        <v>0</v>
      </c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102"/>
      <c r="B48" s="53" t="s">
        <v>81</v>
      </c>
      <c r="C48" s="53"/>
      <c r="D48" s="53"/>
      <c r="E48" s="53"/>
      <c r="F48" s="87">
        <v>0</v>
      </c>
      <c r="G48" s="54">
        <v>0</v>
      </c>
      <c r="H48" s="87">
        <v>0</v>
      </c>
      <c r="I48" s="54">
        <v>0</v>
      </c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5.9" customHeight="1">
      <c r="A49" s="8" t="s">
        <v>110</v>
      </c>
    </row>
    <row r="50" spans="1:1" ht="15.9" customHeight="1">
      <c r="A50" s="8"/>
    </row>
  </sheetData>
  <mergeCells count="28">
    <mergeCell ref="N25:N26"/>
    <mergeCell ref="O25:O26"/>
    <mergeCell ref="N6:O6"/>
    <mergeCell ref="L6:M6"/>
    <mergeCell ref="J6:K6"/>
    <mergeCell ref="L25:L26"/>
    <mergeCell ref="M25:M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G25:G26"/>
    <mergeCell ref="H25:H26"/>
    <mergeCell ref="I25:I26"/>
    <mergeCell ref="A45:A48"/>
    <mergeCell ref="A6:E7"/>
    <mergeCell ref="A30:E31"/>
    <mergeCell ref="A8:A18"/>
    <mergeCell ref="A19:A27"/>
    <mergeCell ref="E25:E26"/>
    <mergeCell ref="A32:A39"/>
    <mergeCell ref="A40:A44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G15" sqref="G15"/>
    </sheetView>
  </sheetViews>
  <sheetFormatPr defaultColWidth="9" defaultRowHeight="13.2"/>
  <cols>
    <col min="1" max="2" width="3.6640625" style="2" customWidth="1"/>
    <col min="3" max="4" width="1.6640625" style="2" customWidth="1"/>
    <col min="5" max="5" width="32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style="2" customWidth="1"/>
    <col min="10" max="11" width="9" style="2"/>
    <col min="12" max="12" width="9.88671875" style="2" customWidth="1"/>
    <col min="13" max="16384" width="9" style="2"/>
  </cols>
  <sheetData>
    <row r="1" spans="1:9" ht="33.9" customHeight="1">
      <c r="A1" s="16" t="s">
        <v>0</v>
      </c>
      <c r="B1" s="16"/>
      <c r="C1" s="16"/>
      <c r="D1" s="16"/>
      <c r="E1" s="21" t="s">
        <v>261</v>
      </c>
      <c r="F1" s="1"/>
    </row>
    <row r="3" spans="1:9" ht="14.4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9"/>
      <c r="F7" s="48" t="s">
        <v>243</v>
      </c>
      <c r="G7" s="48"/>
      <c r="H7" s="48" t="s">
        <v>246</v>
      </c>
      <c r="I7" s="69" t="s">
        <v>21</v>
      </c>
    </row>
    <row r="8" spans="1:9" ht="17.100000000000001" customHeight="1">
      <c r="A8" s="18"/>
      <c r="B8" s="19"/>
      <c r="C8" s="19"/>
      <c r="D8" s="19"/>
      <c r="E8" s="60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97" t="s">
        <v>87</v>
      </c>
      <c r="B9" s="97" t="s">
        <v>89</v>
      </c>
      <c r="C9" s="61" t="s">
        <v>3</v>
      </c>
      <c r="D9" s="53"/>
      <c r="E9" s="53"/>
      <c r="F9" s="54">
        <v>297294</v>
      </c>
      <c r="G9" s="55">
        <f>F9/$F$27*100</f>
        <v>29.467931047812755</v>
      </c>
      <c r="H9" s="54">
        <v>277563</v>
      </c>
      <c r="I9" s="55">
        <f t="shared" ref="I9:I45" si="0">(F9/H9-1)*100</f>
        <v>7.1086564131386476</v>
      </c>
    </row>
    <row r="10" spans="1:9" ht="18" customHeight="1">
      <c r="A10" s="97"/>
      <c r="B10" s="97"/>
      <c r="C10" s="63"/>
      <c r="D10" s="61" t="s">
        <v>22</v>
      </c>
      <c r="E10" s="53"/>
      <c r="F10" s="54">
        <v>83384</v>
      </c>
      <c r="G10" s="55">
        <f t="shared" ref="G10:G27" si="1">F10/$F$27*100</f>
        <v>8.2650640863617113</v>
      </c>
      <c r="H10" s="54">
        <v>83382</v>
      </c>
      <c r="I10" s="55">
        <f t="shared" si="0"/>
        <v>2.3985992180675098E-3</v>
      </c>
    </row>
    <row r="11" spans="1:9" ht="18" customHeight="1">
      <c r="A11" s="97"/>
      <c r="B11" s="97"/>
      <c r="C11" s="63"/>
      <c r="D11" s="63"/>
      <c r="E11" s="47" t="s">
        <v>23</v>
      </c>
      <c r="F11" s="54">
        <v>68573</v>
      </c>
      <c r="G11" s="55">
        <f t="shared" si="1"/>
        <v>6.7969903050235256</v>
      </c>
      <c r="H11" s="54">
        <v>70138</v>
      </c>
      <c r="I11" s="55">
        <f t="shared" si="0"/>
        <v>-2.2313154067695073</v>
      </c>
    </row>
    <row r="12" spans="1:9" ht="18" customHeight="1">
      <c r="A12" s="97"/>
      <c r="B12" s="97"/>
      <c r="C12" s="63"/>
      <c r="D12" s="63"/>
      <c r="E12" s="47" t="s">
        <v>24</v>
      </c>
      <c r="F12" s="54">
        <v>3463</v>
      </c>
      <c r="G12" s="55">
        <f t="shared" si="1"/>
        <v>0.34325430455567746</v>
      </c>
      <c r="H12" s="54">
        <v>3811</v>
      </c>
      <c r="I12" s="55">
        <f t="shared" si="0"/>
        <v>-9.1314615586460253</v>
      </c>
    </row>
    <row r="13" spans="1:9" ht="18" customHeight="1">
      <c r="A13" s="97"/>
      <c r="B13" s="97"/>
      <c r="C13" s="63"/>
      <c r="D13" s="62"/>
      <c r="E13" s="47" t="s">
        <v>25</v>
      </c>
      <c r="F13" s="54">
        <v>331</v>
      </c>
      <c r="G13" s="55">
        <f t="shared" si="1"/>
        <v>3.2808886747886012E-2</v>
      </c>
      <c r="H13" s="54">
        <v>520</v>
      </c>
      <c r="I13" s="55">
        <f t="shared" si="0"/>
        <v>-36.346153846153854</v>
      </c>
    </row>
    <row r="14" spans="1:9" ht="18" customHeight="1">
      <c r="A14" s="97"/>
      <c r="B14" s="97"/>
      <c r="C14" s="63"/>
      <c r="D14" s="61" t="s">
        <v>26</v>
      </c>
      <c r="E14" s="53"/>
      <c r="F14" s="54">
        <v>57155</v>
      </c>
      <c r="G14" s="55">
        <f t="shared" si="1"/>
        <v>5.6652323929771136</v>
      </c>
      <c r="H14" s="54">
        <v>47953</v>
      </c>
      <c r="I14" s="55">
        <f t="shared" si="0"/>
        <v>19.189623172689927</v>
      </c>
    </row>
    <row r="15" spans="1:9" ht="18" customHeight="1">
      <c r="A15" s="97"/>
      <c r="B15" s="97"/>
      <c r="C15" s="63"/>
      <c r="D15" s="63"/>
      <c r="E15" s="47" t="s">
        <v>27</v>
      </c>
      <c r="F15" s="54">
        <v>3029</v>
      </c>
      <c r="G15" s="55">
        <f t="shared" si="1"/>
        <v>0.30023600591947647</v>
      </c>
      <c r="H15" s="54">
        <v>2929</v>
      </c>
      <c r="I15" s="55">
        <f t="shared" si="0"/>
        <v>3.4141345168999582</v>
      </c>
    </row>
    <row r="16" spans="1:9" ht="18" customHeight="1">
      <c r="A16" s="97"/>
      <c r="B16" s="97"/>
      <c r="C16" s="63"/>
      <c r="D16" s="62"/>
      <c r="E16" s="47" t="s">
        <v>28</v>
      </c>
      <c r="F16" s="54">
        <v>54126</v>
      </c>
      <c r="G16" s="55">
        <f t="shared" si="1"/>
        <v>5.364996387057638</v>
      </c>
      <c r="H16" s="54">
        <v>45024</v>
      </c>
      <c r="I16" s="55">
        <f t="shared" si="0"/>
        <v>20.21588486140724</v>
      </c>
    </row>
    <row r="17" spans="1:9" ht="18" customHeight="1">
      <c r="A17" s="97"/>
      <c r="B17" s="97"/>
      <c r="C17" s="63"/>
      <c r="D17" s="98" t="s">
        <v>29</v>
      </c>
      <c r="E17" s="99"/>
      <c r="F17" s="54">
        <v>98725</v>
      </c>
      <c r="G17" s="55">
        <f t="shared" si="1"/>
        <v>9.785671734698024</v>
      </c>
      <c r="H17" s="54">
        <v>88856</v>
      </c>
      <c r="I17" s="55">
        <f t="shared" si="0"/>
        <v>11.10673449176196</v>
      </c>
    </row>
    <row r="18" spans="1:9" ht="18" customHeight="1">
      <c r="A18" s="97"/>
      <c r="B18" s="97"/>
      <c r="C18" s="63"/>
      <c r="D18" s="98" t="s">
        <v>93</v>
      </c>
      <c r="E18" s="100"/>
      <c r="F18" s="54">
        <v>4537</v>
      </c>
      <c r="G18" s="55">
        <f t="shared" si="1"/>
        <v>0.44970972560470945</v>
      </c>
      <c r="H18" s="54">
        <v>4860</v>
      </c>
      <c r="I18" s="55">
        <f t="shared" si="0"/>
        <v>-6.6460905349794208</v>
      </c>
    </row>
    <row r="19" spans="1:9" ht="18" customHeight="1">
      <c r="A19" s="97"/>
      <c r="B19" s="97"/>
      <c r="C19" s="62"/>
      <c r="D19" s="98" t="s">
        <v>94</v>
      </c>
      <c r="E19" s="100"/>
      <c r="F19" s="54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97"/>
      <c r="B20" s="97"/>
      <c r="C20" s="53" t="s">
        <v>4</v>
      </c>
      <c r="D20" s="53"/>
      <c r="E20" s="53"/>
      <c r="F20" s="54">
        <v>35666</v>
      </c>
      <c r="G20" s="55">
        <f t="shared" si="1"/>
        <v>3.5352318874625448</v>
      </c>
      <c r="H20" s="54">
        <v>32392</v>
      </c>
      <c r="I20" s="55">
        <f t="shared" si="0"/>
        <v>10.107433934304776</v>
      </c>
    </row>
    <row r="21" spans="1:9" ht="18" customHeight="1">
      <c r="A21" s="97"/>
      <c r="B21" s="97"/>
      <c r="C21" s="53" t="s">
        <v>5</v>
      </c>
      <c r="D21" s="53"/>
      <c r="E21" s="53"/>
      <c r="F21" s="54">
        <v>207631</v>
      </c>
      <c r="G21" s="55">
        <f t="shared" si="1"/>
        <v>20.580489318278911</v>
      </c>
      <c r="H21" s="54">
        <v>177882</v>
      </c>
      <c r="I21" s="55">
        <f t="shared" si="0"/>
        <v>16.724008050280514</v>
      </c>
    </row>
    <row r="22" spans="1:9" ht="18" customHeight="1">
      <c r="A22" s="97"/>
      <c r="B22" s="97"/>
      <c r="C22" s="53" t="s">
        <v>30</v>
      </c>
      <c r="D22" s="53"/>
      <c r="E22" s="53"/>
      <c r="F22" s="54">
        <v>13638</v>
      </c>
      <c r="G22" s="55">
        <f t="shared" si="1"/>
        <v>1.3518054304159195</v>
      </c>
      <c r="H22" s="54">
        <v>13633</v>
      </c>
      <c r="I22" s="55">
        <f t="shared" si="0"/>
        <v>3.6675713342626537E-2</v>
      </c>
    </row>
    <row r="23" spans="1:9" ht="18" customHeight="1">
      <c r="A23" s="97"/>
      <c r="B23" s="97"/>
      <c r="C23" s="53" t="s">
        <v>6</v>
      </c>
      <c r="D23" s="53"/>
      <c r="E23" s="53"/>
      <c r="F23" s="54">
        <v>221804</v>
      </c>
      <c r="G23" s="55">
        <f t="shared" si="1"/>
        <v>21.985324218211808</v>
      </c>
      <c r="H23" s="54">
        <v>216030</v>
      </c>
      <c r="I23" s="55">
        <f t="shared" si="0"/>
        <v>2.6727769291302161</v>
      </c>
    </row>
    <row r="24" spans="1:9" ht="18" customHeight="1">
      <c r="A24" s="97"/>
      <c r="B24" s="97"/>
      <c r="C24" s="53" t="s">
        <v>31</v>
      </c>
      <c r="D24" s="53"/>
      <c r="E24" s="53"/>
      <c r="F24" s="54">
        <v>1190</v>
      </c>
      <c r="G24" s="55">
        <f t="shared" si="1"/>
        <v>0.11795339948635754</v>
      </c>
      <c r="H24" s="54">
        <v>1208</v>
      </c>
      <c r="I24" s="55">
        <f t="shared" si="0"/>
        <v>-1.490066225165565</v>
      </c>
    </row>
    <row r="25" spans="1:9" ht="18" customHeight="1">
      <c r="A25" s="97"/>
      <c r="B25" s="97"/>
      <c r="C25" s="53" t="s">
        <v>7</v>
      </c>
      <c r="D25" s="53"/>
      <c r="E25" s="53"/>
      <c r="F25" s="54">
        <v>142489</v>
      </c>
      <c r="G25" s="55">
        <f t="shared" si="1"/>
        <v>14.123581461690421</v>
      </c>
      <c r="H25" s="54">
        <v>140582</v>
      </c>
      <c r="I25" s="55">
        <f t="shared" si="0"/>
        <v>1.3565036775689654</v>
      </c>
    </row>
    <row r="26" spans="1:9" ht="18" customHeight="1">
      <c r="A26" s="97"/>
      <c r="B26" s="97"/>
      <c r="C26" s="53" t="s">
        <v>8</v>
      </c>
      <c r="D26" s="53"/>
      <c r="E26" s="53"/>
      <c r="F26" s="54">
        <v>89161</v>
      </c>
      <c r="G26" s="55">
        <f t="shared" si="1"/>
        <v>8.8376832366412827</v>
      </c>
      <c r="H26" s="54">
        <v>135048</v>
      </c>
      <c r="I26" s="55">
        <f t="shared" si="0"/>
        <v>-33.978289200876723</v>
      </c>
    </row>
    <row r="27" spans="1:9" ht="18" customHeight="1">
      <c r="A27" s="97"/>
      <c r="B27" s="97"/>
      <c r="C27" s="53" t="s">
        <v>9</v>
      </c>
      <c r="D27" s="53"/>
      <c r="E27" s="53"/>
      <c r="F27" s="54">
        <f>SUM(F9,F20:F26)</f>
        <v>1008873</v>
      </c>
      <c r="G27" s="55">
        <f t="shared" si="1"/>
        <v>100</v>
      </c>
      <c r="H27" s="54">
        <f>SUM(H9,H20:H26)</f>
        <v>994338</v>
      </c>
      <c r="I27" s="55">
        <f t="shared" si="0"/>
        <v>1.4617765789902482</v>
      </c>
    </row>
    <row r="28" spans="1:9" ht="18" customHeight="1">
      <c r="A28" s="97"/>
      <c r="B28" s="97" t="s">
        <v>88</v>
      </c>
      <c r="C28" s="61" t="s">
        <v>10</v>
      </c>
      <c r="D28" s="53"/>
      <c r="E28" s="53"/>
      <c r="F28" s="54">
        <v>341685</v>
      </c>
      <c r="G28" s="55">
        <f t="shared" ref="G28:G45" si="2">F28/$F$45*100</f>
        <v>34.48538621391971</v>
      </c>
      <c r="H28" s="54">
        <v>339087</v>
      </c>
      <c r="I28" s="55">
        <f t="shared" si="0"/>
        <v>0.76617505242018158</v>
      </c>
    </row>
    <row r="29" spans="1:9" ht="18" customHeight="1">
      <c r="A29" s="97"/>
      <c r="B29" s="97"/>
      <c r="C29" s="63"/>
      <c r="D29" s="53" t="s">
        <v>11</v>
      </c>
      <c r="E29" s="53"/>
      <c r="F29" s="54">
        <v>226485</v>
      </c>
      <c r="G29" s="55">
        <f t="shared" si="2"/>
        <v>22.858547190130103</v>
      </c>
      <c r="H29" s="54">
        <v>227305</v>
      </c>
      <c r="I29" s="55">
        <f t="shared" si="0"/>
        <v>-0.36074877367413549</v>
      </c>
    </row>
    <row r="30" spans="1:9" ht="18" customHeight="1">
      <c r="A30" s="97"/>
      <c r="B30" s="97"/>
      <c r="C30" s="63"/>
      <c r="D30" s="53" t="s">
        <v>32</v>
      </c>
      <c r="E30" s="53"/>
      <c r="F30" s="54">
        <v>13898</v>
      </c>
      <c r="G30" s="55">
        <f t="shared" si="2"/>
        <v>1.4026893120887838</v>
      </c>
      <c r="H30" s="54">
        <v>12686</v>
      </c>
      <c r="I30" s="55">
        <f t="shared" si="0"/>
        <v>9.5538388775027627</v>
      </c>
    </row>
    <row r="31" spans="1:9" ht="18" customHeight="1">
      <c r="A31" s="97"/>
      <c r="B31" s="97"/>
      <c r="C31" s="62"/>
      <c r="D31" s="53" t="s">
        <v>12</v>
      </c>
      <c r="E31" s="53"/>
      <c r="F31" s="54">
        <v>101302</v>
      </c>
      <c r="G31" s="55">
        <f t="shared" si="2"/>
        <v>10.224149711700818</v>
      </c>
      <c r="H31" s="54">
        <v>99096</v>
      </c>
      <c r="I31" s="55">
        <f t="shared" si="0"/>
        <v>2.2261241624283556</v>
      </c>
    </row>
    <row r="32" spans="1:9" ht="18" customHeight="1">
      <c r="A32" s="97"/>
      <c r="B32" s="97"/>
      <c r="C32" s="61" t="s">
        <v>13</v>
      </c>
      <c r="D32" s="53"/>
      <c r="E32" s="53"/>
      <c r="F32" s="54">
        <v>429321</v>
      </c>
      <c r="G32" s="55">
        <f t="shared" si="2"/>
        <v>43.330261775454652</v>
      </c>
      <c r="H32" s="54">
        <v>431221</v>
      </c>
      <c r="I32" s="55">
        <f t="shared" si="0"/>
        <v>-0.44060933952659864</v>
      </c>
    </row>
    <row r="33" spans="1:9" ht="18" customHeight="1">
      <c r="A33" s="97"/>
      <c r="B33" s="97"/>
      <c r="C33" s="63"/>
      <c r="D33" s="53" t="s">
        <v>14</v>
      </c>
      <c r="E33" s="53"/>
      <c r="F33" s="54">
        <v>45548</v>
      </c>
      <c r="G33" s="55">
        <f t="shared" si="2"/>
        <v>4.5970422209684791</v>
      </c>
      <c r="H33" s="54">
        <v>39142</v>
      </c>
      <c r="I33" s="55">
        <f t="shared" si="0"/>
        <v>16.366051811353532</v>
      </c>
    </row>
    <row r="34" spans="1:9" ht="18" customHeight="1">
      <c r="A34" s="97"/>
      <c r="B34" s="97"/>
      <c r="C34" s="63"/>
      <c r="D34" s="53" t="s">
        <v>33</v>
      </c>
      <c r="E34" s="53"/>
      <c r="F34" s="54">
        <v>8125</v>
      </c>
      <c r="G34" s="55">
        <f t="shared" si="2"/>
        <v>0.82003530441224404</v>
      </c>
      <c r="H34" s="54">
        <v>10543</v>
      </c>
      <c r="I34" s="55">
        <f t="shared" si="0"/>
        <v>-22.934648581997529</v>
      </c>
    </row>
    <row r="35" spans="1:9" ht="18" customHeight="1">
      <c r="A35" s="97"/>
      <c r="B35" s="97"/>
      <c r="C35" s="63"/>
      <c r="D35" s="53" t="s">
        <v>34</v>
      </c>
      <c r="E35" s="53"/>
      <c r="F35" s="54">
        <v>302935</v>
      </c>
      <c r="G35" s="55">
        <f t="shared" si="2"/>
        <v>30.574448608261314</v>
      </c>
      <c r="H35" s="54">
        <v>266901</v>
      </c>
      <c r="I35" s="55">
        <f t="shared" si="0"/>
        <v>13.500886096342835</v>
      </c>
    </row>
    <row r="36" spans="1:9" ht="18" customHeight="1">
      <c r="A36" s="97"/>
      <c r="B36" s="97"/>
      <c r="C36" s="63"/>
      <c r="D36" s="53" t="s">
        <v>35</v>
      </c>
      <c r="E36" s="53"/>
      <c r="F36" s="54">
        <v>10844</v>
      </c>
      <c r="G36" s="55">
        <f t="shared" si="2"/>
        <v>1.0944569650518616</v>
      </c>
      <c r="H36" s="54">
        <v>10240</v>
      </c>
      <c r="I36" s="55">
        <f t="shared" si="0"/>
        <v>5.8984375000000089</v>
      </c>
    </row>
    <row r="37" spans="1:9" ht="18" customHeight="1">
      <c r="A37" s="97"/>
      <c r="B37" s="97"/>
      <c r="C37" s="63"/>
      <c r="D37" s="53" t="s">
        <v>15</v>
      </c>
      <c r="E37" s="53"/>
      <c r="F37" s="54">
        <v>30746</v>
      </c>
      <c r="G37" s="55">
        <f t="shared" si="2"/>
        <v>3.1031145193180132</v>
      </c>
      <c r="H37" s="54">
        <v>12047</v>
      </c>
      <c r="I37" s="55">
        <f t="shared" si="0"/>
        <v>155.21706648958249</v>
      </c>
    </row>
    <row r="38" spans="1:9" ht="18" customHeight="1">
      <c r="A38" s="97"/>
      <c r="B38" s="97"/>
      <c r="C38" s="62"/>
      <c r="D38" s="53" t="s">
        <v>36</v>
      </c>
      <c r="E38" s="53"/>
      <c r="F38" s="54">
        <v>31123</v>
      </c>
      <c r="G38" s="55">
        <f t="shared" si="2"/>
        <v>3.1411641574427414</v>
      </c>
      <c r="H38" s="54">
        <v>92348</v>
      </c>
      <c r="I38" s="55">
        <f t="shared" si="0"/>
        <v>-66.298133148525153</v>
      </c>
    </row>
    <row r="39" spans="1:9" ht="18" customHeight="1">
      <c r="A39" s="97"/>
      <c r="B39" s="97"/>
      <c r="C39" s="61" t="s">
        <v>16</v>
      </c>
      <c r="D39" s="53"/>
      <c r="E39" s="53"/>
      <c r="F39" s="54">
        <v>219805</v>
      </c>
      <c r="G39" s="55">
        <f t="shared" si="2"/>
        <v>22.184352010625638</v>
      </c>
      <c r="H39" s="54">
        <v>193681</v>
      </c>
      <c r="I39" s="55">
        <f t="shared" si="0"/>
        <v>13.488158363494618</v>
      </c>
    </row>
    <row r="40" spans="1:9" ht="18" customHeight="1">
      <c r="A40" s="97"/>
      <c r="B40" s="97"/>
      <c r="C40" s="63"/>
      <c r="D40" s="61" t="s">
        <v>17</v>
      </c>
      <c r="E40" s="53"/>
      <c r="F40" s="54">
        <v>203996</v>
      </c>
      <c r="G40" s="55">
        <f t="shared" si="2"/>
        <v>20.588790394939096</v>
      </c>
      <c r="H40" s="54">
        <v>184952</v>
      </c>
      <c r="I40" s="55">
        <f t="shared" si="0"/>
        <v>10.296725636922011</v>
      </c>
    </row>
    <row r="41" spans="1:9" ht="18" customHeight="1">
      <c r="A41" s="97"/>
      <c r="B41" s="97"/>
      <c r="C41" s="63"/>
      <c r="D41" s="63"/>
      <c r="E41" s="57" t="s">
        <v>91</v>
      </c>
      <c r="F41" s="54">
        <v>147696</v>
      </c>
      <c r="G41" s="55">
        <f t="shared" si="2"/>
        <v>14.906576531750254</v>
      </c>
      <c r="H41" s="54">
        <v>124332</v>
      </c>
      <c r="I41" s="58">
        <f t="shared" si="0"/>
        <v>18.791622430267353</v>
      </c>
    </row>
    <row r="42" spans="1:9" ht="18" customHeight="1">
      <c r="A42" s="97"/>
      <c r="B42" s="97"/>
      <c r="C42" s="63"/>
      <c r="D42" s="62"/>
      <c r="E42" s="47" t="s">
        <v>37</v>
      </c>
      <c r="F42" s="54">
        <v>56300</v>
      </c>
      <c r="G42" s="55">
        <f t="shared" si="2"/>
        <v>5.6822138631888421</v>
      </c>
      <c r="H42" s="54">
        <v>60620</v>
      </c>
      <c r="I42" s="58">
        <f t="shared" si="0"/>
        <v>-7.1263609369844882</v>
      </c>
    </row>
    <row r="43" spans="1:9" ht="18" customHeight="1">
      <c r="A43" s="97"/>
      <c r="B43" s="97"/>
      <c r="C43" s="63"/>
      <c r="D43" s="53" t="s">
        <v>38</v>
      </c>
      <c r="E43" s="53"/>
      <c r="F43" s="54">
        <v>15809</v>
      </c>
      <c r="G43" s="55">
        <f t="shared" si="2"/>
        <v>1.5955616156865435</v>
      </c>
      <c r="H43" s="54">
        <v>8729</v>
      </c>
      <c r="I43" s="58">
        <f t="shared" si="0"/>
        <v>81.108947187535804</v>
      </c>
    </row>
    <row r="44" spans="1:9" ht="18" customHeight="1">
      <c r="A44" s="97"/>
      <c r="B44" s="97"/>
      <c r="C44" s="62"/>
      <c r="D44" s="53" t="s">
        <v>39</v>
      </c>
      <c r="E44" s="53"/>
      <c r="F44" s="54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7"/>
      <c r="B45" s="97"/>
      <c r="C45" s="47" t="s">
        <v>18</v>
      </c>
      <c r="D45" s="47"/>
      <c r="E45" s="47"/>
      <c r="F45" s="54">
        <f>SUM(F28,F32,F39)</f>
        <v>990811</v>
      </c>
      <c r="G45" s="55">
        <f t="shared" si="2"/>
        <v>100</v>
      </c>
      <c r="H45" s="54">
        <f>SUM(H28,H32,H39)</f>
        <v>963989</v>
      </c>
      <c r="I45" s="55">
        <f t="shared" si="0"/>
        <v>2.7823968945703825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G17" sqref="G17"/>
    </sheetView>
  </sheetViews>
  <sheetFormatPr defaultColWidth="9" defaultRowHeight="13.2"/>
  <cols>
    <col min="1" max="1" width="5.33203125" style="2" customWidth="1"/>
    <col min="2" max="2" width="3.109375" style="2" customWidth="1"/>
    <col min="3" max="3" width="34.77734375" style="2" customWidth="1"/>
    <col min="4" max="9" width="11.88671875" style="2" customWidth="1"/>
    <col min="10" max="16384" width="9" style="2"/>
  </cols>
  <sheetData>
    <row r="1" spans="1:9" ht="33.9" customHeight="1">
      <c r="A1" s="33" t="s">
        <v>0</v>
      </c>
      <c r="B1" s="33"/>
      <c r="C1" s="21" t="s">
        <v>261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249</v>
      </c>
    </row>
    <row r="7" spans="1:9" ht="27" customHeight="1">
      <c r="A7" s="97" t="s">
        <v>115</v>
      </c>
      <c r="B7" s="61" t="s">
        <v>116</v>
      </c>
      <c r="C7" s="53"/>
      <c r="D7" s="66" t="s">
        <v>117</v>
      </c>
      <c r="E7" s="70">
        <v>764531</v>
      </c>
      <c r="F7" s="36">
        <v>772611</v>
      </c>
      <c r="G7" s="36">
        <v>785104</v>
      </c>
      <c r="H7" s="36">
        <v>994338</v>
      </c>
      <c r="I7" s="36">
        <v>1008873</v>
      </c>
    </row>
    <row r="8" spans="1:9" ht="27" customHeight="1">
      <c r="A8" s="97"/>
      <c r="B8" s="79"/>
      <c r="C8" s="53" t="s">
        <v>118</v>
      </c>
      <c r="D8" s="66" t="s">
        <v>41</v>
      </c>
      <c r="E8" s="71">
        <v>549535</v>
      </c>
      <c r="F8" s="71">
        <v>553129</v>
      </c>
      <c r="G8" s="71">
        <v>544199</v>
      </c>
      <c r="H8" s="71">
        <v>594251</v>
      </c>
      <c r="I8" s="72">
        <v>640076</v>
      </c>
    </row>
    <row r="9" spans="1:9" ht="27" customHeight="1">
      <c r="A9" s="97"/>
      <c r="B9" s="53" t="s">
        <v>119</v>
      </c>
      <c r="C9" s="53"/>
      <c r="D9" s="66"/>
      <c r="E9" s="71">
        <v>750933</v>
      </c>
      <c r="F9" s="71">
        <v>757176</v>
      </c>
      <c r="G9" s="71">
        <v>769485</v>
      </c>
      <c r="H9" s="71">
        <v>963989</v>
      </c>
      <c r="I9" s="73">
        <v>990811</v>
      </c>
    </row>
    <row r="10" spans="1:9" ht="27" customHeight="1">
      <c r="A10" s="97"/>
      <c r="B10" s="53" t="s">
        <v>120</v>
      </c>
      <c r="C10" s="53"/>
      <c r="D10" s="66"/>
      <c r="E10" s="71">
        <v>13598</v>
      </c>
      <c r="F10" s="71">
        <v>15435</v>
      </c>
      <c r="G10" s="71">
        <v>15619</v>
      </c>
      <c r="H10" s="71">
        <v>30349</v>
      </c>
      <c r="I10" s="73">
        <v>18062</v>
      </c>
    </row>
    <row r="11" spans="1:9" ht="27" customHeight="1">
      <c r="A11" s="97"/>
      <c r="B11" s="53" t="s">
        <v>121</v>
      </c>
      <c r="C11" s="53"/>
      <c r="D11" s="66"/>
      <c r="E11" s="71">
        <v>8077</v>
      </c>
      <c r="F11" s="71">
        <v>8587</v>
      </c>
      <c r="G11" s="71">
        <v>7746</v>
      </c>
      <c r="H11" s="71">
        <v>8988</v>
      </c>
      <c r="I11" s="73">
        <v>8730</v>
      </c>
    </row>
    <row r="12" spans="1:9" ht="27" customHeight="1">
      <c r="A12" s="97"/>
      <c r="B12" s="53" t="s">
        <v>122</v>
      </c>
      <c r="C12" s="53"/>
      <c r="D12" s="66"/>
      <c r="E12" s="71">
        <v>5521</v>
      </c>
      <c r="F12" s="71">
        <v>6847</v>
      </c>
      <c r="G12" s="71">
        <v>7873</v>
      </c>
      <c r="H12" s="71">
        <v>21361</v>
      </c>
      <c r="I12" s="73">
        <v>9332</v>
      </c>
    </row>
    <row r="13" spans="1:9" ht="27" customHeight="1">
      <c r="A13" s="97"/>
      <c r="B13" s="53" t="s">
        <v>123</v>
      </c>
      <c r="C13" s="53"/>
      <c r="D13" s="66"/>
      <c r="E13" s="71">
        <v>-981</v>
      </c>
      <c r="F13" s="71">
        <v>1326</v>
      </c>
      <c r="G13" s="71">
        <v>1026</v>
      </c>
      <c r="H13" s="71">
        <v>13487</v>
      </c>
      <c r="I13" s="73">
        <v>-12029</v>
      </c>
    </row>
    <row r="14" spans="1:9" ht="27" customHeight="1">
      <c r="A14" s="97"/>
      <c r="B14" s="53" t="s">
        <v>124</v>
      </c>
      <c r="C14" s="53"/>
      <c r="D14" s="66"/>
      <c r="E14" s="71">
        <v>0</v>
      </c>
      <c r="F14" s="71">
        <v>4000</v>
      </c>
      <c r="G14" s="71">
        <v>5000</v>
      </c>
      <c r="H14" s="71" t="s">
        <v>262</v>
      </c>
      <c r="I14" s="73">
        <v>2000</v>
      </c>
    </row>
    <row r="15" spans="1:9" ht="27" customHeight="1">
      <c r="A15" s="97"/>
      <c r="B15" s="53" t="s">
        <v>125</v>
      </c>
      <c r="C15" s="53"/>
      <c r="D15" s="66"/>
      <c r="E15" s="71">
        <v>-5312</v>
      </c>
      <c r="F15" s="71">
        <v>5945</v>
      </c>
      <c r="G15" s="71">
        <v>4520</v>
      </c>
      <c r="H15" s="71">
        <v>17054</v>
      </c>
      <c r="I15" s="73">
        <v>3975</v>
      </c>
    </row>
    <row r="16" spans="1:9" ht="27" customHeight="1">
      <c r="A16" s="97"/>
      <c r="B16" s="53" t="s">
        <v>126</v>
      </c>
      <c r="C16" s="53"/>
      <c r="D16" s="66" t="s">
        <v>42</v>
      </c>
      <c r="E16" s="71">
        <v>84136</v>
      </c>
      <c r="F16" s="71">
        <v>82240</v>
      </c>
      <c r="G16" s="71">
        <v>79707</v>
      </c>
      <c r="H16" s="71">
        <v>83237</v>
      </c>
      <c r="I16" s="73">
        <v>101748</v>
      </c>
    </row>
    <row r="17" spans="1:9" ht="27" customHeight="1">
      <c r="A17" s="97"/>
      <c r="B17" s="53" t="s">
        <v>127</v>
      </c>
      <c r="C17" s="53"/>
      <c r="D17" s="66" t="s">
        <v>43</v>
      </c>
      <c r="E17" s="71">
        <v>91465</v>
      </c>
      <c r="F17" s="71">
        <v>85085</v>
      </c>
      <c r="G17" s="71">
        <v>129236</v>
      </c>
      <c r="H17" s="71">
        <v>147129</v>
      </c>
      <c r="I17" s="73">
        <v>115264</v>
      </c>
    </row>
    <row r="18" spans="1:9" ht="27" customHeight="1">
      <c r="A18" s="97"/>
      <c r="B18" s="53" t="s">
        <v>128</v>
      </c>
      <c r="C18" s="53"/>
      <c r="D18" s="66" t="s">
        <v>44</v>
      </c>
      <c r="E18" s="71">
        <v>1556755</v>
      </c>
      <c r="F18" s="71">
        <v>1587705</v>
      </c>
      <c r="G18" s="71">
        <v>1623817</v>
      </c>
      <c r="H18" s="71">
        <v>1675208</v>
      </c>
      <c r="I18" s="73">
        <v>1725047</v>
      </c>
    </row>
    <row r="19" spans="1:9" ht="27" customHeight="1">
      <c r="A19" s="97"/>
      <c r="B19" s="53" t="s">
        <v>129</v>
      </c>
      <c r="C19" s="53"/>
      <c r="D19" s="66" t="s">
        <v>130</v>
      </c>
      <c r="E19" s="71">
        <f>E17+E18-E16</f>
        <v>1564084</v>
      </c>
      <c r="F19" s="71">
        <f>F17+F18-F16</f>
        <v>1590550</v>
      </c>
      <c r="G19" s="71">
        <f>G17+G18-G16</f>
        <v>1673346</v>
      </c>
      <c r="H19" s="71">
        <f>H17+H18-H16</f>
        <v>1739100</v>
      </c>
      <c r="I19" s="71">
        <f>I17+I18-I16</f>
        <v>1738563</v>
      </c>
    </row>
    <row r="20" spans="1:9" ht="27" customHeight="1">
      <c r="A20" s="97"/>
      <c r="B20" s="53" t="s">
        <v>131</v>
      </c>
      <c r="C20" s="53"/>
      <c r="D20" s="66" t="s">
        <v>132</v>
      </c>
      <c r="E20" s="74">
        <f>E18/E8</f>
        <v>2.8328586896194055</v>
      </c>
      <c r="F20" s="74">
        <f>F18/F8</f>
        <v>2.8704063609031527</v>
      </c>
      <c r="G20" s="74">
        <f>G18/G8</f>
        <v>2.9838661960055055</v>
      </c>
      <c r="H20" s="74">
        <f>H18/H8</f>
        <v>2.8190242843512254</v>
      </c>
      <c r="I20" s="74">
        <f>I18/I8</f>
        <v>2.6950658984245619</v>
      </c>
    </row>
    <row r="21" spans="1:9" ht="27" customHeight="1">
      <c r="A21" s="97"/>
      <c r="B21" s="53" t="s">
        <v>133</v>
      </c>
      <c r="C21" s="53"/>
      <c r="D21" s="66" t="s">
        <v>134</v>
      </c>
      <c r="E21" s="74">
        <f>E19/E8</f>
        <v>2.8461954197639825</v>
      </c>
      <c r="F21" s="74">
        <f>F19/F8</f>
        <v>2.8755498265323278</v>
      </c>
      <c r="G21" s="74">
        <f>G19/G8</f>
        <v>3.0748788586528089</v>
      </c>
      <c r="H21" s="74">
        <f>H19/H8</f>
        <v>2.9265411417061142</v>
      </c>
      <c r="I21" s="74">
        <f>I19/I8</f>
        <v>2.7161821408707718</v>
      </c>
    </row>
    <row r="22" spans="1:9" ht="27" customHeight="1">
      <c r="A22" s="97"/>
      <c r="B22" s="53" t="s">
        <v>135</v>
      </c>
      <c r="C22" s="53"/>
      <c r="D22" s="66" t="s">
        <v>136</v>
      </c>
      <c r="E22" s="71">
        <f>E18/E24*1000000</f>
        <v>766156.16001354391</v>
      </c>
      <c r="F22" s="71">
        <f>F18/F24*1000000</f>
        <v>781388.1863455096</v>
      </c>
      <c r="G22" s="71">
        <f>G18/G24*1000000</f>
        <v>799160.68828088732</v>
      </c>
      <c r="H22" s="71">
        <f>H18/H24*1000000</f>
        <v>846602.5383804458</v>
      </c>
      <c r="I22" s="71">
        <f>I18/I24*1000000</f>
        <v>871789.75328769488</v>
      </c>
    </row>
    <row r="23" spans="1:9" ht="27" customHeight="1">
      <c r="A23" s="97"/>
      <c r="B23" s="53" t="s">
        <v>137</v>
      </c>
      <c r="C23" s="53"/>
      <c r="D23" s="66" t="s">
        <v>138</v>
      </c>
      <c r="E23" s="71">
        <f>E19/E24*1000000</f>
        <v>769763.1235349325</v>
      </c>
      <c r="F23" s="71">
        <f>F19/F24*1000000</f>
        <v>782788.3516093042</v>
      </c>
      <c r="G23" s="71">
        <f>G19/G24*1000000</f>
        <v>823536.35975733097</v>
      </c>
      <c r="H23" s="71">
        <f>H19/H24*1000000</f>
        <v>878891.74030773086</v>
      </c>
      <c r="I23" s="71">
        <f>I19/I24*1000000</f>
        <v>878620.35576138773</v>
      </c>
    </row>
    <row r="24" spans="1:9" ht="27" customHeight="1">
      <c r="A24" s="97"/>
      <c r="B24" s="75" t="s">
        <v>139</v>
      </c>
      <c r="C24" s="76"/>
      <c r="D24" s="66" t="s">
        <v>140</v>
      </c>
      <c r="E24" s="89">
        <v>2031903</v>
      </c>
      <c r="F24" s="71">
        <f>E24</f>
        <v>2031903</v>
      </c>
      <c r="G24" s="71">
        <f>F24</f>
        <v>2031903</v>
      </c>
      <c r="H24" s="73">
        <v>1978742</v>
      </c>
      <c r="I24" s="73">
        <v>1978742</v>
      </c>
    </row>
    <row r="25" spans="1:9" ht="27" customHeight="1">
      <c r="A25" s="97"/>
      <c r="B25" s="47" t="s">
        <v>141</v>
      </c>
      <c r="C25" s="47"/>
      <c r="D25" s="47"/>
      <c r="E25" s="89">
        <v>473567</v>
      </c>
      <c r="F25" s="89">
        <v>472985</v>
      </c>
      <c r="G25" s="90">
        <v>475458</v>
      </c>
      <c r="H25" s="87">
        <v>480003</v>
      </c>
      <c r="I25" s="54">
        <v>499387</v>
      </c>
    </row>
    <row r="26" spans="1:9" ht="27" customHeight="1">
      <c r="A26" s="97"/>
      <c r="B26" s="47" t="s">
        <v>142</v>
      </c>
      <c r="C26" s="47"/>
      <c r="D26" s="47"/>
      <c r="E26" s="91">
        <v>0.54400000000000004</v>
      </c>
      <c r="F26" s="91">
        <v>0.54901</v>
      </c>
      <c r="G26" s="92">
        <v>0.55500000000000005</v>
      </c>
      <c r="H26" s="77">
        <v>0.55300000000000005</v>
      </c>
      <c r="I26" s="77">
        <v>0.53634000000000004</v>
      </c>
    </row>
    <row r="27" spans="1:9" ht="27" customHeight="1">
      <c r="A27" s="97"/>
      <c r="B27" s="47" t="s">
        <v>143</v>
      </c>
      <c r="C27" s="47"/>
      <c r="D27" s="47"/>
      <c r="E27" s="93">
        <v>1.2</v>
      </c>
      <c r="F27" s="93">
        <v>1.4</v>
      </c>
      <c r="G27" s="94">
        <v>1.7</v>
      </c>
      <c r="H27" s="55">
        <v>4.5</v>
      </c>
      <c r="I27" s="55">
        <v>1.9</v>
      </c>
    </row>
    <row r="28" spans="1:9" ht="27" customHeight="1">
      <c r="A28" s="97"/>
      <c r="B28" s="47" t="s">
        <v>144</v>
      </c>
      <c r="C28" s="47"/>
      <c r="D28" s="47"/>
      <c r="E28" s="93">
        <v>94</v>
      </c>
      <c r="F28" s="93">
        <v>93</v>
      </c>
      <c r="G28" s="94">
        <v>93.6</v>
      </c>
      <c r="H28" s="55">
        <v>92.4</v>
      </c>
      <c r="I28" s="55">
        <v>84.7</v>
      </c>
    </row>
    <row r="29" spans="1:9" ht="27" customHeight="1">
      <c r="A29" s="97"/>
      <c r="B29" s="47" t="s">
        <v>145</v>
      </c>
      <c r="C29" s="47"/>
      <c r="D29" s="47"/>
      <c r="E29" s="93">
        <v>46</v>
      </c>
      <c r="F29" s="93">
        <v>45.4</v>
      </c>
      <c r="G29" s="94">
        <v>44.3</v>
      </c>
      <c r="H29" s="55">
        <v>42.8</v>
      </c>
      <c r="I29" s="55">
        <v>39.6</v>
      </c>
    </row>
    <row r="30" spans="1:9" ht="27" customHeight="1">
      <c r="A30" s="97"/>
      <c r="B30" s="97" t="s">
        <v>146</v>
      </c>
      <c r="C30" s="47" t="s">
        <v>147</v>
      </c>
      <c r="D30" s="47"/>
      <c r="E30" s="93">
        <v>0</v>
      </c>
      <c r="F30" s="93">
        <v>0</v>
      </c>
      <c r="G30" s="94">
        <v>0</v>
      </c>
      <c r="H30" s="95" t="s">
        <v>263</v>
      </c>
      <c r="I30" s="95" t="s">
        <v>263</v>
      </c>
    </row>
    <row r="31" spans="1:9" ht="27" customHeight="1">
      <c r="A31" s="97"/>
      <c r="B31" s="97"/>
      <c r="C31" s="47" t="s">
        <v>148</v>
      </c>
      <c r="D31" s="47"/>
      <c r="E31" s="93">
        <v>0</v>
      </c>
      <c r="F31" s="93">
        <v>0</v>
      </c>
      <c r="G31" s="94">
        <v>0</v>
      </c>
      <c r="H31" s="95" t="s">
        <v>263</v>
      </c>
      <c r="I31" s="95" t="s">
        <v>263</v>
      </c>
    </row>
    <row r="32" spans="1:9" ht="27" customHeight="1">
      <c r="A32" s="97"/>
      <c r="B32" s="97"/>
      <c r="C32" s="47" t="s">
        <v>149</v>
      </c>
      <c r="D32" s="47"/>
      <c r="E32" s="93">
        <v>10</v>
      </c>
      <c r="F32" s="93">
        <v>8.1999999999999993</v>
      </c>
      <c r="G32" s="94">
        <v>6.6</v>
      </c>
      <c r="H32" s="55">
        <v>5.9</v>
      </c>
      <c r="I32" s="55">
        <v>6.1</v>
      </c>
    </row>
    <row r="33" spans="1:9" ht="27" customHeight="1">
      <c r="A33" s="97"/>
      <c r="B33" s="97"/>
      <c r="C33" s="47" t="s">
        <v>150</v>
      </c>
      <c r="D33" s="47"/>
      <c r="E33" s="93">
        <v>199.1</v>
      </c>
      <c r="F33" s="93">
        <v>206.1</v>
      </c>
      <c r="G33" s="96">
        <v>211.9</v>
      </c>
      <c r="H33" s="78">
        <v>217.7</v>
      </c>
      <c r="I33" s="78">
        <v>209.9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3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I3" sqref="I3"/>
    </sheetView>
  </sheetViews>
  <sheetFormatPr defaultColWidth="9" defaultRowHeight="13.2"/>
  <cols>
    <col min="1" max="1" width="3.6640625" style="2" customWidth="1"/>
    <col min="2" max="3" width="1.6640625" style="2" customWidth="1"/>
    <col min="4" max="4" width="22.6640625" style="2" customWidth="1"/>
    <col min="5" max="5" width="10.6640625" style="2" customWidth="1"/>
    <col min="6" max="21" width="13.6640625" style="2" customWidth="1"/>
    <col min="22" max="25" width="12" style="2" customWidth="1"/>
    <col min="26" max="16384" width="9" style="2"/>
  </cols>
  <sheetData>
    <row r="1" spans="1:25" ht="33.9" customHeight="1">
      <c r="A1" s="20" t="s">
        <v>0</v>
      </c>
      <c r="B1" s="11"/>
      <c r="C1" s="11"/>
      <c r="D1" s="22" t="s">
        <v>261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" customHeight="1">
      <c r="A6" s="103" t="s">
        <v>48</v>
      </c>
      <c r="B6" s="104"/>
      <c r="C6" s="104"/>
      <c r="D6" s="104"/>
      <c r="E6" s="104"/>
      <c r="F6" s="118" t="s">
        <v>264</v>
      </c>
      <c r="G6" s="119"/>
      <c r="H6" s="120" t="s">
        <v>255</v>
      </c>
      <c r="I6" s="119"/>
      <c r="J6" s="116" t="s">
        <v>265</v>
      </c>
      <c r="K6" s="117"/>
      <c r="L6" s="116" t="s">
        <v>266</v>
      </c>
      <c r="M6" s="117"/>
      <c r="N6" s="109"/>
      <c r="O6" s="109"/>
    </row>
    <row r="7" spans="1:25" ht="15.9" customHeight="1">
      <c r="A7" s="104"/>
      <c r="B7" s="104"/>
      <c r="C7" s="104"/>
      <c r="D7" s="104"/>
      <c r="E7" s="104"/>
      <c r="F7" s="51" t="s">
        <v>243</v>
      </c>
      <c r="G7" s="51" t="s">
        <v>247</v>
      </c>
      <c r="H7" s="51" t="s">
        <v>243</v>
      </c>
      <c r="I7" s="80" t="s">
        <v>246</v>
      </c>
      <c r="J7" s="51" t="s">
        <v>243</v>
      </c>
      <c r="K7" s="80" t="s">
        <v>246</v>
      </c>
      <c r="L7" s="51" t="s">
        <v>243</v>
      </c>
      <c r="M7" s="80" t="s">
        <v>246</v>
      </c>
      <c r="N7" s="51" t="s">
        <v>243</v>
      </c>
      <c r="O7" s="80" t="s">
        <v>246</v>
      </c>
    </row>
    <row r="8" spans="1:25" ht="15.9" customHeight="1">
      <c r="A8" s="101" t="s">
        <v>82</v>
      </c>
      <c r="B8" s="61" t="s">
        <v>49</v>
      </c>
      <c r="C8" s="53"/>
      <c r="D8" s="53"/>
      <c r="E8" s="66" t="s">
        <v>40</v>
      </c>
      <c r="F8" s="54">
        <v>175</v>
      </c>
      <c r="G8" s="54">
        <v>195</v>
      </c>
      <c r="H8" s="54">
        <v>5941</v>
      </c>
      <c r="I8" s="54">
        <v>6552</v>
      </c>
      <c r="J8" s="54">
        <v>5477</v>
      </c>
      <c r="K8" s="54">
        <v>6290</v>
      </c>
      <c r="L8" s="54">
        <v>98</v>
      </c>
      <c r="M8" s="54">
        <v>113</v>
      </c>
      <c r="N8" s="54"/>
      <c r="O8" s="5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5.9" customHeight="1">
      <c r="A9" s="101"/>
      <c r="B9" s="63"/>
      <c r="C9" s="53" t="s">
        <v>50</v>
      </c>
      <c r="D9" s="53"/>
      <c r="E9" s="66" t="s">
        <v>41</v>
      </c>
      <c r="F9" s="54">
        <v>175</v>
      </c>
      <c r="G9" s="54">
        <v>195</v>
      </c>
      <c r="H9" s="54">
        <v>5931</v>
      </c>
      <c r="I9" s="54">
        <v>6552</v>
      </c>
      <c r="J9" s="54">
        <v>5477</v>
      </c>
      <c r="K9" s="54">
        <v>5498</v>
      </c>
      <c r="L9" s="54">
        <v>98</v>
      </c>
      <c r="M9" s="54">
        <v>95</v>
      </c>
      <c r="N9" s="54"/>
      <c r="O9" s="54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5.9" customHeight="1">
      <c r="A10" s="101"/>
      <c r="B10" s="62"/>
      <c r="C10" s="53" t="s">
        <v>51</v>
      </c>
      <c r="D10" s="53"/>
      <c r="E10" s="66" t="s">
        <v>42</v>
      </c>
      <c r="F10" s="54">
        <v>0</v>
      </c>
      <c r="G10" s="54">
        <v>0</v>
      </c>
      <c r="H10" s="54">
        <v>9</v>
      </c>
      <c r="I10" s="54">
        <v>0</v>
      </c>
      <c r="J10" s="67">
        <v>0</v>
      </c>
      <c r="K10" s="67">
        <v>792</v>
      </c>
      <c r="L10" s="54">
        <v>0</v>
      </c>
      <c r="M10" s="54">
        <v>18</v>
      </c>
      <c r="N10" s="54"/>
      <c r="O10" s="54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9" customHeight="1">
      <c r="A11" s="101"/>
      <c r="B11" s="61" t="s">
        <v>52</v>
      </c>
      <c r="C11" s="53"/>
      <c r="D11" s="53"/>
      <c r="E11" s="66" t="s">
        <v>43</v>
      </c>
      <c r="F11" s="54">
        <v>175</v>
      </c>
      <c r="G11" s="54">
        <v>195</v>
      </c>
      <c r="H11" s="54">
        <v>5941</v>
      </c>
      <c r="I11" s="54">
        <v>6264</v>
      </c>
      <c r="J11" s="54">
        <v>4590</v>
      </c>
      <c r="K11" s="54">
        <v>5217</v>
      </c>
      <c r="L11" s="54">
        <v>67</v>
      </c>
      <c r="M11" s="54">
        <v>78</v>
      </c>
      <c r="N11" s="54"/>
      <c r="O11" s="54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9" customHeight="1">
      <c r="A12" s="101"/>
      <c r="B12" s="63"/>
      <c r="C12" s="53" t="s">
        <v>53</v>
      </c>
      <c r="D12" s="53"/>
      <c r="E12" s="66" t="s">
        <v>44</v>
      </c>
      <c r="F12" s="54">
        <v>175</v>
      </c>
      <c r="G12" s="54">
        <v>195</v>
      </c>
      <c r="H12" s="54">
        <v>5941</v>
      </c>
      <c r="I12" s="54">
        <v>0</v>
      </c>
      <c r="J12" s="54">
        <v>4589</v>
      </c>
      <c r="K12" s="54">
        <v>4547</v>
      </c>
      <c r="L12" s="54">
        <v>67</v>
      </c>
      <c r="M12" s="54">
        <v>69</v>
      </c>
      <c r="N12" s="54"/>
      <c r="O12" s="54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9" customHeight="1">
      <c r="A13" s="101"/>
      <c r="B13" s="62"/>
      <c r="C13" s="53" t="s">
        <v>54</v>
      </c>
      <c r="D13" s="53"/>
      <c r="E13" s="66" t="s">
        <v>45</v>
      </c>
      <c r="F13" s="54">
        <v>0</v>
      </c>
      <c r="G13" s="54">
        <v>0</v>
      </c>
      <c r="H13" s="67">
        <v>0</v>
      </c>
      <c r="I13" s="67">
        <v>41</v>
      </c>
      <c r="J13" s="67">
        <v>1</v>
      </c>
      <c r="K13" s="67">
        <v>670</v>
      </c>
      <c r="L13" s="54">
        <v>0</v>
      </c>
      <c r="M13" s="54">
        <v>9</v>
      </c>
      <c r="N13" s="54"/>
      <c r="O13" s="54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9" customHeight="1">
      <c r="A14" s="101"/>
      <c r="B14" s="53" t="s">
        <v>55</v>
      </c>
      <c r="C14" s="53"/>
      <c r="D14" s="53"/>
      <c r="E14" s="66" t="s">
        <v>152</v>
      </c>
      <c r="F14" s="54">
        <f t="shared" ref="F14:O15" si="0">F9-F12</f>
        <v>0</v>
      </c>
      <c r="G14" s="54">
        <f t="shared" si="0"/>
        <v>0</v>
      </c>
      <c r="H14" s="54">
        <f t="shared" si="0"/>
        <v>-10</v>
      </c>
      <c r="I14" s="54">
        <v>6223</v>
      </c>
      <c r="J14" s="54">
        <f t="shared" si="0"/>
        <v>888</v>
      </c>
      <c r="K14" s="54">
        <f t="shared" si="0"/>
        <v>951</v>
      </c>
      <c r="L14" s="54">
        <f t="shared" si="0"/>
        <v>31</v>
      </c>
      <c r="M14" s="54">
        <f t="shared" si="0"/>
        <v>26</v>
      </c>
      <c r="N14" s="54">
        <f t="shared" si="0"/>
        <v>0</v>
      </c>
      <c r="O14" s="54">
        <f t="shared" si="0"/>
        <v>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9" customHeight="1">
      <c r="A15" s="101"/>
      <c r="B15" s="53" t="s">
        <v>56</v>
      </c>
      <c r="C15" s="53"/>
      <c r="D15" s="53"/>
      <c r="E15" s="66" t="s">
        <v>153</v>
      </c>
      <c r="F15" s="54">
        <f t="shared" si="0"/>
        <v>0</v>
      </c>
      <c r="G15" s="54">
        <f t="shared" si="0"/>
        <v>0</v>
      </c>
      <c r="H15" s="54">
        <f>H10-H13</f>
        <v>9</v>
      </c>
      <c r="I15" s="54">
        <f t="shared" si="0"/>
        <v>-41</v>
      </c>
      <c r="J15" s="54">
        <f t="shared" si="0"/>
        <v>-1</v>
      </c>
      <c r="K15" s="54">
        <f t="shared" si="0"/>
        <v>122</v>
      </c>
      <c r="L15" s="54">
        <f t="shared" si="0"/>
        <v>0</v>
      </c>
      <c r="M15" s="54">
        <f t="shared" si="0"/>
        <v>9</v>
      </c>
      <c r="N15" s="54">
        <f t="shared" si="0"/>
        <v>0</v>
      </c>
      <c r="O15" s="54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9" customHeight="1">
      <c r="A16" s="101"/>
      <c r="B16" s="53" t="s">
        <v>57</v>
      </c>
      <c r="C16" s="53"/>
      <c r="D16" s="53"/>
      <c r="E16" s="66" t="s">
        <v>154</v>
      </c>
      <c r="F16" s="54">
        <f t="shared" ref="F16:O16" si="1">F8-F11</f>
        <v>0</v>
      </c>
      <c r="G16" s="54">
        <f t="shared" si="1"/>
        <v>0</v>
      </c>
      <c r="H16" s="54">
        <f>H8-H11</f>
        <v>0</v>
      </c>
      <c r="I16" s="54">
        <f t="shared" si="1"/>
        <v>288</v>
      </c>
      <c r="J16" s="54">
        <f t="shared" si="1"/>
        <v>887</v>
      </c>
      <c r="K16" s="54">
        <f t="shared" si="1"/>
        <v>1073</v>
      </c>
      <c r="L16" s="54">
        <f t="shared" si="1"/>
        <v>31</v>
      </c>
      <c r="M16" s="54">
        <f t="shared" si="1"/>
        <v>35</v>
      </c>
      <c r="N16" s="54">
        <f t="shared" si="1"/>
        <v>0</v>
      </c>
      <c r="O16" s="54">
        <f t="shared" si="1"/>
        <v>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9" customHeight="1">
      <c r="A17" s="101"/>
      <c r="B17" s="53" t="s">
        <v>58</v>
      </c>
      <c r="C17" s="53"/>
      <c r="D17" s="53"/>
      <c r="E17" s="51"/>
      <c r="F17" s="67">
        <v>0</v>
      </c>
      <c r="G17" s="67">
        <v>0</v>
      </c>
      <c r="H17" s="67">
        <v>0</v>
      </c>
      <c r="I17" s="67">
        <v>0</v>
      </c>
      <c r="J17" s="54">
        <v>0</v>
      </c>
      <c r="K17" s="54">
        <v>0</v>
      </c>
      <c r="L17" s="54">
        <v>0</v>
      </c>
      <c r="M17" s="54">
        <v>0</v>
      </c>
      <c r="N17" s="67"/>
      <c r="O17" s="68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9" customHeight="1">
      <c r="A18" s="101"/>
      <c r="B18" s="53" t="s">
        <v>59</v>
      </c>
      <c r="C18" s="53"/>
      <c r="D18" s="53"/>
      <c r="E18" s="51"/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/>
      <c r="O18" s="68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9" customHeight="1">
      <c r="A19" s="101" t="s">
        <v>83</v>
      </c>
      <c r="B19" s="61" t="s">
        <v>60</v>
      </c>
      <c r="C19" s="53"/>
      <c r="D19" s="53"/>
      <c r="E19" s="66"/>
      <c r="F19" s="54">
        <v>723</v>
      </c>
      <c r="G19" s="54">
        <v>1391</v>
      </c>
      <c r="H19" s="54">
        <v>2553</v>
      </c>
      <c r="I19" s="54">
        <v>3492</v>
      </c>
      <c r="J19" s="54">
        <v>1139</v>
      </c>
      <c r="K19" s="54">
        <v>1125</v>
      </c>
      <c r="L19" s="54">
        <v>34</v>
      </c>
      <c r="M19" s="54">
        <v>92</v>
      </c>
      <c r="N19" s="54"/>
      <c r="O19" s="54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9" customHeight="1">
      <c r="A20" s="101"/>
      <c r="B20" s="62"/>
      <c r="C20" s="53" t="s">
        <v>61</v>
      </c>
      <c r="D20" s="53"/>
      <c r="E20" s="66"/>
      <c r="F20" s="54">
        <v>0</v>
      </c>
      <c r="G20" s="54">
        <v>0</v>
      </c>
      <c r="H20" s="54">
        <v>850</v>
      </c>
      <c r="I20" s="54">
        <v>1330</v>
      </c>
      <c r="J20" s="54">
        <v>0</v>
      </c>
      <c r="K20" s="67">
        <v>0</v>
      </c>
      <c r="L20" s="54">
        <v>34</v>
      </c>
      <c r="M20" s="54">
        <v>90</v>
      </c>
      <c r="N20" s="54"/>
      <c r="O20" s="54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9" customHeight="1">
      <c r="A21" s="101"/>
      <c r="B21" s="79" t="s">
        <v>62</v>
      </c>
      <c r="C21" s="53"/>
      <c r="D21" s="53"/>
      <c r="E21" s="66" t="s">
        <v>155</v>
      </c>
      <c r="F21" s="54">
        <v>723</v>
      </c>
      <c r="G21" s="54">
        <v>1391</v>
      </c>
      <c r="H21" s="54">
        <v>2553</v>
      </c>
      <c r="I21" s="54">
        <v>3492</v>
      </c>
      <c r="J21" s="54">
        <v>1139</v>
      </c>
      <c r="K21" s="54">
        <v>1125</v>
      </c>
      <c r="L21" s="54">
        <v>34</v>
      </c>
      <c r="M21" s="54">
        <v>92</v>
      </c>
      <c r="N21" s="54"/>
      <c r="O21" s="54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9" customHeight="1">
      <c r="A22" s="101"/>
      <c r="B22" s="61" t="s">
        <v>63</v>
      </c>
      <c r="C22" s="53"/>
      <c r="D22" s="53"/>
      <c r="E22" s="66" t="s">
        <v>156</v>
      </c>
      <c r="F22" s="54">
        <v>723</v>
      </c>
      <c r="G22" s="54">
        <v>1391</v>
      </c>
      <c r="H22" s="54">
        <v>3615</v>
      </c>
      <c r="I22" s="54">
        <v>4355</v>
      </c>
      <c r="J22" s="54">
        <v>4506</v>
      </c>
      <c r="K22" s="54">
        <v>4828</v>
      </c>
      <c r="L22" s="54">
        <v>96</v>
      </c>
      <c r="M22" s="54">
        <v>153</v>
      </c>
      <c r="N22" s="54"/>
      <c r="O22" s="54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9" customHeight="1">
      <c r="A23" s="101"/>
      <c r="B23" s="62" t="s">
        <v>64</v>
      </c>
      <c r="C23" s="53" t="s">
        <v>65</v>
      </c>
      <c r="D23" s="53"/>
      <c r="E23" s="66"/>
      <c r="F23" s="54">
        <v>723</v>
      </c>
      <c r="G23" s="54">
        <v>1391</v>
      </c>
      <c r="H23" s="54">
        <v>1264</v>
      </c>
      <c r="I23" s="54">
        <v>1513</v>
      </c>
      <c r="J23" s="54">
        <v>570</v>
      </c>
      <c r="K23" s="54">
        <v>567</v>
      </c>
      <c r="L23" s="54">
        <v>45</v>
      </c>
      <c r="M23" s="54">
        <v>45</v>
      </c>
      <c r="N23" s="54"/>
      <c r="O23" s="54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9" customHeight="1">
      <c r="A24" s="101"/>
      <c r="B24" s="53" t="s">
        <v>157</v>
      </c>
      <c r="C24" s="53"/>
      <c r="D24" s="53"/>
      <c r="E24" s="66" t="s">
        <v>158</v>
      </c>
      <c r="F24" s="54">
        <f t="shared" ref="F24:O24" si="2">F21-F22</f>
        <v>0</v>
      </c>
      <c r="G24" s="54">
        <f t="shared" si="2"/>
        <v>0</v>
      </c>
      <c r="H24" s="54">
        <f t="shared" si="2"/>
        <v>-1062</v>
      </c>
      <c r="I24" s="54">
        <f t="shared" si="2"/>
        <v>-863</v>
      </c>
      <c r="J24" s="54">
        <f t="shared" si="2"/>
        <v>-3367</v>
      </c>
      <c r="K24" s="54">
        <f t="shared" si="2"/>
        <v>-3703</v>
      </c>
      <c r="L24" s="54">
        <f t="shared" si="2"/>
        <v>-62</v>
      </c>
      <c r="M24" s="54">
        <f t="shared" si="2"/>
        <v>-61</v>
      </c>
      <c r="N24" s="54">
        <f t="shared" si="2"/>
        <v>0</v>
      </c>
      <c r="O24" s="54">
        <f t="shared" si="2"/>
        <v>0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9" customHeight="1">
      <c r="A25" s="101"/>
      <c r="B25" s="61" t="s">
        <v>66</v>
      </c>
      <c r="C25" s="61"/>
      <c r="D25" s="61"/>
      <c r="E25" s="105" t="s">
        <v>159</v>
      </c>
      <c r="F25" s="110">
        <v>0</v>
      </c>
      <c r="G25" s="110">
        <v>0</v>
      </c>
      <c r="H25" s="110">
        <v>1062</v>
      </c>
      <c r="I25" s="110">
        <v>863</v>
      </c>
      <c r="J25" s="110">
        <v>3367</v>
      </c>
      <c r="K25" s="110">
        <v>3703</v>
      </c>
      <c r="L25" s="110">
        <v>62</v>
      </c>
      <c r="M25" s="110">
        <v>61</v>
      </c>
      <c r="N25" s="110"/>
      <c r="O25" s="110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9" customHeight="1">
      <c r="A26" s="101"/>
      <c r="B26" s="79" t="s">
        <v>67</v>
      </c>
      <c r="C26" s="79"/>
      <c r="D26" s="79"/>
      <c r="E26" s="106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9" customHeight="1">
      <c r="A27" s="101"/>
      <c r="B27" s="53" t="s">
        <v>160</v>
      </c>
      <c r="C27" s="53"/>
      <c r="D27" s="53"/>
      <c r="E27" s="66" t="s">
        <v>161</v>
      </c>
      <c r="F27" s="54">
        <f t="shared" ref="F27:O27" si="3">F24+F25</f>
        <v>0</v>
      </c>
      <c r="G27" s="54">
        <f t="shared" si="3"/>
        <v>0</v>
      </c>
      <c r="H27" s="54">
        <f t="shared" si="3"/>
        <v>0</v>
      </c>
      <c r="I27" s="54">
        <f t="shared" si="3"/>
        <v>0</v>
      </c>
      <c r="J27" s="54">
        <f t="shared" si="3"/>
        <v>0</v>
      </c>
      <c r="K27" s="54">
        <f t="shared" si="3"/>
        <v>0</v>
      </c>
      <c r="L27" s="54">
        <f t="shared" si="3"/>
        <v>0</v>
      </c>
      <c r="M27" s="54">
        <f t="shared" si="3"/>
        <v>0</v>
      </c>
      <c r="N27" s="54">
        <f t="shared" si="3"/>
        <v>0</v>
      </c>
      <c r="O27" s="54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9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5.9" customHeight="1">
      <c r="A30" s="104" t="s">
        <v>68</v>
      </c>
      <c r="B30" s="104"/>
      <c r="C30" s="104"/>
      <c r="D30" s="104"/>
      <c r="E30" s="104"/>
      <c r="F30" s="121" t="s">
        <v>267</v>
      </c>
      <c r="G30" s="122"/>
      <c r="H30" s="123" t="s">
        <v>268</v>
      </c>
      <c r="I30" s="124"/>
      <c r="J30" s="112"/>
      <c r="K30" s="112"/>
      <c r="L30" s="112"/>
      <c r="M30" s="112"/>
      <c r="N30" s="112"/>
      <c r="O30" s="112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5.9" customHeight="1">
      <c r="A31" s="104"/>
      <c r="B31" s="104"/>
      <c r="C31" s="104"/>
      <c r="D31" s="104"/>
      <c r="E31" s="104"/>
      <c r="F31" s="51" t="s">
        <v>243</v>
      </c>
      <c r="G31" s="80" t="s">
        <v>246</v>
      </c>
      <c r="H31" s="51" t="s">
        <v>243</v>
      </c>
      <c r="I31" s="80" t="s">
        <v>246</v>
      </c>
      <c r="J31" s="51" t="s">
        <v>243</v>
      </c>
      <c r="K31" s="80" t="s">
        <v>246</v>
      </c>
      <c r="L31" s="51" t="s">
        <v>243</v>
      </c>
      <c r="M31" s="80" t="s">
        <v>246</v>
      </c>
      <c r="N31" s="51" t="s">
        <v>243</v>
      </c>
      <c r="O31" s="80" t="s">
        <v>246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5.9" customHeight="1">
      <c r="A32" s="101" t="s">
        <v>84</v>
      </c>
      <c r="B32" s="61" t="s">
        <v>49</v>
      </c>
      <c r="C32" s="53"/>
      <c r="D32" s="53"/>
      <c r="E32" s="66" t="s">
        <v>40</v>
      </c>
      <c r="F32" s="54">
        <v>0</v>
      </c>
      <c r="G32" s="54">
        <v>0</v>
      </c>
      <c r="H32" s="87">
        <v>0</v>
      </c>
      <c r="I32" s="87">
        <v>0</v>
      </c>
      <c r="J32" s="54"/>
      <c r="K32" s="54"/>
      <c r="L32" s="54"/>
      <c r="M32" s="54"/>
      <c r="N32" s="54"/>
      <c r="O32" s="54"/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5.9" customHeight="1">
      <c r="A33" s="107"/>
      <c r="B33" s="63"/>
      <c r="C33" s="61" t="s">
        <v>69</v>
      </c>
      <c r="D33" s="53"/>
      <c r="E33" s="66"/>
      <c r="F33" s="54">
        <v>0</v>
      </c>
      <c r="G33" s="54">
        <v>0</v>
      </c>
      <c r="H33" s="87">
        <v>0</v>
      </c>
      <c r="I33" s="87">
        <v>0</v>
      </c>
      <c r="J33" s="54"/>
      <c r="K33" s="54"/>
      <c r="L33" s="54"/>
      <c r="M33" s="54"/>
      <c r="N33" s="54"/>
      <c r="O33" s="54"/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5.9" customHeight="1">
      <c r="A34" s="107"/>
      <c r="B34" s="63"/>
      <c r="C34" s="62"/>
      <c r="D34" s="53" t="s">
        <v>70</v>
      </c>
      <c r="E34" s="66"/>
      <c r="F34" s="54">
        <v>0</v>
      </c>
      <c r="G34" s="54">
        <v>0</v>
      </c>
      <c r="H34" s="87">
        <v>0</v>
      </c>
      <c r="I34" s="87">
        <v>0</v>
      </c>
      <c r="J34" s="54"/>
      <c r="K34" s="54"/>
      <c r="L34" s="54"/>
      <c r="M34" s="54"/>
      <c r="N34" s="54"/>
      <c r="O34" s="54"/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5.9" customHeight="1">
      <c r="A35" s="107"/>
      <c r="B35" s="62"/>
      <c r="C35" s="79" t="s">
        <v>71</v>
      </c>
      <c r="D35" s="53"/>
      <c r="E35" s="66"/>
      <c r="F35" s="54">
        <v>0</v>
      </c>
      <c r="G35" s="54">
        <v>0</v>
      </c>
      <c r="H35" s="87">
        <v>0</v>
      </c>
      <c r="I35" s="87">
        <v>0</v>
      </c>
      <c r="J35" s="68"/>
      <c r="K35" s="68"/>
      <c r="L35" s="54"/>
      <c r="M35" s="54"/>
      <c r="N35" s="54"/>
      <c r="O35" s="54"/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5.9" customHeight="1">
      <c r="A36" s="107"/>
      <c r="B36" s="61" t="s">
        <v>52</v>
      </c>
      <c r="C36" s="53"/>
      <c r="D36" s="53"/>
      <c r="E36" s="66" t="s">
        <v>41</v>
      </c>
      <c r="F36" s="54">
        <v>0</v>
      </c>
      <c r="G36" s="54">
        <v>0</v>
      </c>
      <c r="H36" s="87">
        <v>0</v>
      </c>
      <c r="I36" s="87">
        <v>0</v>
      </c>
      <c r="J36" s="54"/>
      <c r="K36" s="54"/>
      <c r="L36" s="54"/>
      <c r="M36" s="54"/>
      <c r="N36" s="54"/>
      <c r="O36" s="54"/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5.9" customHeight="1">
      <c r="A37" s="107"/>
      <c r="B37" s="63"/>
      <c r="C37" s="53" t="s">
        <v>72</v>
      </c>
      <c r="D37" s="53"/>
      <c r="E37" s="66"/>
      <c r="F37" s="54">
        <v>0</v>
      </c>
      <c r="G37" s="54">
        <v>0</v>
      </c>
      <c r="H37" s="87">
        <v>0</v>
      </c>
      <c r="I37" s="87">
        <v>0</v>
      </c>
      <c r="J37" s="54"/>
      <c r="K37" s="54"/>
      <c r="L37" s="54"/>
      <c r="M37" s="54"/>
      <c r="N37" s="54"/>
      <c r="O37" s="54"/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5.9" customHeight="1">
      <c r="A38" s="107"/>
      <c r="B38" s="62"/>
      <c r="C38" s="53" t="s">
        <v>73</v>
      </c>
      <c r="D38" s="53"/>
      <c r="E38" s="66"/>
      <c r="F38" s="54">
        <v>0</v>
      </c>
      <c r="G38" s="54">
        <v>0</v>
      </c>
      <c r="H38" s="87">
        <v>0</v>
      </c>
      <c r="I38" s="87">
        <v>0</v>
      </c>
      <c r="J38" s="54"/>
      <c r="K38" s="68"/>
      <c r="L38" s="54"/>
      <c r="M38" s="54"/>
      <c r="N38" s="54"/>
      <c r="O38" s="54"/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5.9" customHeight="1">
      <c r="A39" s="107"/>
      <c r="B39" s="47" t="s">
        <v>74</v>
      </c>
      <c r="C39" s="47"/>
      <c r="D39" s="47"/>
      <c r="E39" s="66" t="s">
        <v>163</v>
      </c>
      <c r="F39" s="54">
        <f t="shared" ref="F39:O39" si="4">F32-F36</f>
        <v>0</v>
      </c>
      <c r="G39" s="54">
        <f t="shared" si="4"/>
        <v>0</v>
      </c>
      <c r="H39" s="54">
        <f t="shared" si="4"/>
        <v>0</v>
      </c>
      <c r="I39" s="54">
        <f t="shared" si="4"/>
        <v>0</v>
      </c>
      <c r="J39" s="54">
        <f t="shared" si="4"/>
        <v>0</v>
      </c>
      <c r="K39" s="54">
        <f t="shared" si="4"/>
        <v>0</v>
      </c>
      <c r="L39" s="54">
        <f t="shared" si="4"/>
        <v>0</v>
      </c>
      <c r="M39" s="54">
        <f t="shared" si="4"/>
        <v>0</v>
      </c>
      <c r="N39" s="54">
        <f t="shared" si="4"/>
        <v>0</v>
      </c>
      <c r="O39" s="54">
        <f t="shared" si="4"/>
        <v>0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5.9" customHeight="1">
      <c r="A40" s="101" t="s">
        <v>85</v>
      </c>
      <c r="B40" s="61" t="s">
        <v>75</v>
      </c>
      <c r="C40" s="53"/>
      <c r="D40" s="53"/>
      <c r="E40" s="66" t="s">
        <v>43</v>
      </c>
      <c r="F40" s="54">
        <v>119</v>
      </c>
      <c r="G40" s="54">
        <v>119</v>
      </c>
      <c r="H40" s="54">
        <v>85</v>
      </c>
      <c r="I40" s="54">
        <v>85</v>
      </c>
      <c r="J40" s="54"/>
      <c r="K40" s="54"/>
      <c r="L40" s="54"/>
      <c r="M40" s="54"/>
      <c r="N40" s="54"/>
      <c r="O40" s="54"/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5.9" customHeight="1">
      <c r="A41" s="102"/>
      <c r="B41" s="62"/>
      <c r="C41" s="53" t="s">
        <v>76</v>
      </c>
      <c r="D41" s="53"/>
      <c r="E41" s="66"/>
      <c r="F41" s="68">
        <v>0</v>
      </c>
      <c r="G41" s="68">
        <v>0</v>
      </c>
      <c r="H41" s="68">
        <v>0</v>
      </c>
      <c r="I41" s="68">
        <v>0</v>
      </c>
      <c r="J41" s="54"/>
      <c r="K41" s="54"/>
      <c r="L41" s="54"/>
      <c r="M41" s="54"/>
      <c r="N41" s="54"/>
      <c r="O41" s="54"/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5.9" customHeight="1">
      <c r="A42" s="102"/>
      <c r="B42" s="61" t="s">
        <v>63</v>
      </c>
      <c r="C42" s="53"/>
      <c r="D42" s="53"/>
      <c r="E42" s="66" t="s">
        <v>44</v>
      </c>
      <c r="F42" s="54">
        <v>119</v>
      </c>
      <c r="G42" s="54">
        <v>119</v>
      </c>
      <c r="H42" s="54">
        <v>85</v>
      </c>
      <c r="I42" s="54">
        <v>85</v>
      </c>
      <c r="J42" s="54"/>
      <c r="K42" s="54"/>
      <c r="L42" s="54"/>
      <c r="M42" s="54"/>
      <c r="N42" s="54"/>
      <c r="O42" s="54"/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5.9" customHeight="1">
      <c r="A43" s="102"/>
      <c r="B43" s="62"/>
      <c r="C43" s="53" t="s">
        <v>77</v>
      </c>
      <c r="D43" s="53"/>
      <c r="E43" s="66"/>
      <c r="F43" s="54">
        <v>99</v>
      </c>
      <c r="G43" s="54">
        <v>99</v>
      </c>
      <c r="H43" s="54">
        <v>69</v>
      </c>
      <c r="I43" s="54">
        <v>69</v>
      </c>
      <c r="J43" s="68"/>
      <c r="K43" s="68"/>
      <c r="L43" s="54"/>
      <c r="M43" s="54"/>
      <c r="N43" s="54"/>
      <c r="O43" s="54"/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5.9" customHeight="1">
      <c r="A44" s="102"/>
      <c r="B44" s="53" t="s">
        <v>74</v>
      </c>
      <c r="C44" s="53"/>
      <c r="D44" s="53"/>
      <c r="E44" s="66" t="s">
        <v>164</v>
      </c>
      <c r="F44" s="68">
        <f t="shared" ref="F44:O44" si="5">F40-F42</f>
        <v>0</v>
      </c>
      <c r="G44" s="68">
        <f t="shared" si="5"/>
        <v>0</v>
      </c>
      <c r="H44" s="68">
        <f t="shared" si="5"/>
        <v>0</v>
      </c>
      <c r="I44" s="68">
        <f t="shared" si="5"/>
        <v>0</v>
      </c>
      <c r="J44" s="68">
        <f t="shared" si="5"/>
        <v>0</v>
      </c>
      <c r="K44" s="68">
        <f t="shared" si="5"/>
        <v>0</v>
      </c>
      <c r="L44" s="68">
        <f t="shared" si="5"/>
        <v>0</v>
      </c>
      <c r="M44" s="68">
        <f t="shared" si="5"/>
        <v>0</v>
      </c>
      <c r="N44" s="68">
        <f t="shared" si="5"/>
        <v>0</v>
      </c>
      <c r="O44" s="68">
        <f t="shared" si="5"/>
        <v>0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5.9" customHeight="1">
      <c r="A45" s="101" t="s">
        <v>86</v>
      </c>
      <c r="B45" s="47" t="s">
        <v>78</v>
      </c>
      <c r="C45" s="47"/>
      <c r="D45" s="47"/>
      <c r="E45" s="66" t="s">
        <v>165</v>
      </c>
      <c r="F45" s="54">
        <f t="shared" ref="F45:O45" si="6">F39+F44</f>
        <v>0</v>
      </c>
      <c r="G45" s="54">
        <f t="shared" si="6"/>
        <v>0</v>
      </c>
      <c r="H45" s="54">
        <f t="shared" si="6"/>
        <v>0</v>
      </c>
      <c r="I45" s="54">
        <f t="shared" si="6"/>
        <v>0</v>
      </c>
      <c r="J45" s="54">
        <f t="shared" si="6"/>
        <v>0</v>
      </c>
      <c r="K45" s="54">
        <f t="shared" si="6"/>
        <v>0</v>
      </c>
      <c r="L45" s="54">
        <f t="shared" si="6"/>
        <v>0</v>
      </c>
      <c r="M45" s="54">
        <f t="shared" si="6"/>
        <v>0</v>
      </c>
      <c r="N45" s="54">
        <f t="shared" si="6"/>
        <v>0</v>
      </c>
      <c r="O45" s="54">
        <f t="shared" si="6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9" customHeight="1">
      <c r="A46" s="102"/>
      <c r="B46" s="53" t="s">
        <v>79</v>
      </c>
      <c r="C46" s="53"/>
      <c r="D46" s="53"/>
      <c r="E46" s="53"/>
      <c r="F46" s="68">
        <v>0</v>
      </c>
      <c r="G46" s="68">
        <v>0</v>
      </c>
      <c r="H46" s="68">
        <v>0</v>
      </c>
      <c r="I46" s="68">
        <v>0</v>
      </c>
      <c r="J46" s="68"/>
      <c r="K46" s="68"/>
      <c r="L46" s="54"/>
      <c r="M46" s="54"/>
      <c r="N46" s="68"/>
      <c r="O46" s="68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5.9" customHeight="1">
      <c r="A47" s="102"/>
      <c r="B47" s="53" t="s">
        <v>80</v>
      </c>
      <c r="C47" s="53"/>
      <c r="D47" s="53"/>
      <c r="E47" s="53"/>
      <c r="F47" s="54">
        <v>0</v>
      </c>
      <c r="G47" s="54">
        <v>0</v>
      </c>
      <c r="H47" s="54">
        <v>0</v>
      </c>
      <c r="I47" s="54">
        <v>0</v>
      </c>
      <c r="J47" s="54"/>
      <c r="K47" s="54"/>
      <c r="L47" s="54"/>
      <c r="M47" s="54"/>
      <c r="N47" s="54"/>
      <c r="O47" s="54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9" customHeight="1">
      <c r="A48" s="102"/>
      <c r="B48" s="53" t="s">
        <v>81</v>
      </c>
      <c r="C48" s="53"/>
      <c r="D48" s="53"/>
      <c r="E48" s="53"/>
      <c r="F48" s="54">
        <v>0</v>
      </c>
      <c r="G48" s="54">
        <v>0</v>
      </c>
      <c r="H48" s="54">
        <v>0</v>
      </c>
      <c r="I48" s="54">
        <v>0</v>
      </c>
      <c r="J48" s="54"/>
      <c r="K48" s="54"/>
      <c r="L48" s="54"/>
      <c r="M48" s="54"/>
      <c r="N48" s="54"/>
      <c r="O48" s="54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5.9" customHeight="1">
      <c r="A49" s="8" t="s">
        <v>166</v>
      </c>
      <c r="O49" s="6"/>
    </row>
    <row r="50" spans="1:15" ht="15.9" customHeight="1">
      <c r="A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A4" zoomScale="85" zoomScaleNormal="100" zoomScaleSheetLayoutView="85" workbookViewId="0">
      <selection activeCell="C2" sqref="C2"/>
    </sheetView>
  </sheetViews>
  <sheetFormatPr defaultColWidth="9" defaultRowHeight="13.2"/>
  <cols>
    <col min="1" max="2" width="3.6640625" style="2" customWidth="1"/>
    <col min="3" max="3" width="21.33203125" style="2" customWidth="1"/>
    <col min="4" max="4" width="20" style="2" customWidth="1"/>
    <col min="5" max="14" width="12.6640625" style="2" customWidth="1"/>
    <col min="15" max="16384" width="9" style="2"/>
  </cols>
  <sheetData>
    <row r="1" spans="1:14" ht="33.9" customHeight="1">
      <c r="A1" s="33" t="s">
        <v>0</v>
      </c>
      <c r="B1" s="33"/>
      <c r="C1" s="41" t="s">
        <v>252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6"/>
      <c r="E6" s="125" t="s">
        <v>250</v>
      </c>
      <c r="F6" s="125"/>
      <c r="G6" s="125" t="s">
        <v>251</v>
      </c>
      <c r="H6" s="125"/>
      <c r="I6" s="126"/>
      <c r="J6" s="127"/>
      <c r="K6" s="125"/>
      <c r="L6" s="125"/>
      <c r="M6" s="125"/>
      <c r="N6" s="125"/>
    </row>
    <row r="7" spans="1:14" ht="15" customHeight="1">
      <c r="A7" s="18"/>
      <c r="B7" s="19"/>
      <c r="C7" s="19"/>
      <c r="D7" s="60"/>
      <c r="E7" s="36" t="s">
        <v>243</v>
      </c>
      <c r="F7" s="36" t="s">
        <v>246</v>
      </c>
      <c r="G7" s="36" t="s">
        <v>243</v>
      </c>
      <c r="H7" s="36" t="s">
        <v>246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97" t="s">
        <v>169</v>
      </c>
      <c r="B8" s="81" t="s">
        <v>170</v>
      </c>
      <c r="C8" s="82"/>
      <c r="D8" s="82"/>
      <c r="E8" s="83">
        <v>1</v>
      </c>
      <c r="F8" s="83">
        <v>1</v>
      </c>
      <c r="G8" s="83">
        <v>4</v>
      </c>
      <c r="H8" s="83">
        <v>4</v>
      </c>
      <c r="I8" s="83"/>
      <c r="J8" s="83"/>
      <c r="K8" s="83"/>
      <c r="L8" s="83"/>
      <c r="M8" s="83"/>
      <c r="N8" s="83"/>
    </row>
    <row r="9" spans="1:14" ht="18" customHeight="1">
      <c r="A9" s="97"/>
      <c r="B9" s="97" t="s">
        <v>171</v>
      </c>
      <c r="C9" s="53" t="s">
        <v>172</v>
      </c>
      <c r="D9" s="53"/>
      <c r="E9" s="83">
        <v>5</v>
      </c>
      <c r="F9" s="83">
        <v>5</v>
      </c>
      <c r="G9" s="83">
        <v>551</v>
      </c>
      <c r="H9" s="83">
        <v>551</v>
      </c>
      <c r="I9" s="83"/>
      <c r="J9" s="83"/>
      <c r="K9" s="83"/>
      <c r="L9" s="83"/>
      <c r="M9" s="83"/>
      <c r="N9" s="83"/>
    </row>
    <row r="10" spans="1:14" ht="18" customHeight="1">
      <c r="A10" s="97"/>
      <c r="B10" s="97"/>
      <c r="C10" s="53" t="s">
        <v>173</v>
      </c>
      <c r="D10" s="53"/>
      <c r="E10" s="83">
        <v>5</v>
      </c>
      <c r="F10" s="83">
        <v>5</v>
      </c>
      <c r="G10" s="83">
        <v>550</v>
      </c>
      <c r="H10" s="83">
        <v>550</v>
      </c>
      <c r="I10" s="83"/>
      <c r="J10" s="83"/>
      <c r="K10" s="83"/>
      <c r="L10" s="83"/>
      <c r="M10" s="83"/>
      <c r="N10" s="83"/>
    </row>
    <row r="11" spans="1:14" ht="18" customHeight="1">
      <c r="A11" s="97"/>
      <c r="B11" s="97"/>
      <c r="C11" s="53" t="s">
        <v>174</v>
      </c>
      <c r="D11" s="53"/>
      <c r="E11" s="83">
        <v>0</v>
      </c>
      <c r="F11" s="83">
        <v>0</v>
      </c>
      <c r="G11" s="83">
        <v>1</v>
      </c>
      <c r="H11" s="83">
        <v>1</v>
      </c>
      <c r="I11" s="83"/>
      <c r="J11" s="83"/>
      <c r="K11" s="83"/>
      <c r="L11" s="83"/>
      <c r="M11" s="83"/>
      <c r="N11" s="83"/>
    </row>
    <row r="12" spans="1:14" ht="18" customHeight="1">
      <c r="A12" s="97"/>
      <c r="B12" s="97"/>
      <c r="C12" s="53" t="s">
        <v>175</v>
      </c>
      <c r="D12" s="53"/>
      <c r="E12" s="83">
        <v>0</v>
      </c>
      <c r="F12" s="83">
        <v>0</v>
      </c>
      <c r="G12" s="83">
        <v>0</v>
      </c>
      <c r="H12" s="83">
        <v>0</v>
      </c>
      <c r="I12" s="83"/>
      <c r="J12" s="83"/>
      <c r="K12" s="83"/>
      <c r="L12" s="83"/>
      <c r="M12" s="83"/>
      <c r="N12" s="83"/>
    </row>
    <row r="13" spans="1:14" ht="18" customHeight="1">
      <c r="A13" s="97"/>
      <c r="B13" s="97"/>
      <c r="C13" s="53" t="s">
        <v>176</v>
      </c>
      <c r="D13" s="53"/>
      <c r="E13" s="83">
        <v>0</v>
      </c>
      <c r="F13" s="83">
        <v>0</v>
      </c>
      <c r="G13" s="83">
        <v>0</v>
      </c>
      <c r="H13" s="83">
        <v>0</v>
      </c>
      <c r="I13" s="83"/>
      <c r="J13" s="83"/>
      <c r="K13" s="83"/>
      <c r="L13" s="83"/>
      <c r="M13" s="83"/>
      <c r="N13" s="83"/>
    </row>
    <row r="14" spans="1:14" ht="18" customHeight="1">
      <c r="A14" s="97"/>
      <c r="B14" s="97"/>
      <c r="C14" s="53" t="s">
        <v>177</v>
      </c>
      <c r="D14" s="53"/>
      <c r="E14" s="83">
        <v>0</v>
      </c>
      <c r="F14" s="83">
        <v>0</v>
      </c>
      <c r="G14" s="83">
        <v>0</v>
      </c>
      <c r="H14" s="83">
        <v>0</v>
      </c>
      <c r="I14" s="83"/>
      <c r="J14" s="83"/>
      <c r="K14" s="83"/>
      <c r="L14" s="83"/>
      <c r="M14" s="83"/>
      <c r="N14" s="83"/>
    </row>
    <row r="15" spans="1:14" ht="18" customHeight="1">
      <c r="A15" s="97" t="s">
        <v>178</v>
      </c>
      <c r="B15" s="97" t="s">
        <v>179</v>
      </c>
      <c r="C15" s="53" t="s">
        <v>180</v>
      </c>
      <c r="D15" s="53"/>
      <c r="E15" s="54">
        <v>13277</v>
      </c>
      <c r="F15" s="54">
        <v>12818</v>
      </c>
      <c r="G15" s="54">
        <v>1267</v>
      </c>
      <c r="H15" s="54">
        <v>999</v>
      </c>
      <c r="I15" s="54"/>
      <c r="J15" s="54"/>
      <c r="K15" s="54"/>
      <c r="L15" s="54"/>
      <c r="M15" s="54"/>
      <c r="N15" s="54"/>
    </row>
    <row r="16" spans="1:14" ht="18" customHeight="1">
      <c r="A16" s="97"/>
      <c r="B16" s="97"/>
      <c r="C16" s="53" t="s">
        <v>181</v>
      </c>
      <c r="D16" s="53"/>
      <c r="E16" s="54">
        <v>6044</v>
      </c>
      <c r="F16" s="54">
        <v>6029</v>
      </c>
      <c r="G16" s="54">
        <v>5544</v>
      </c>
      <c r="H16" s="54">
        <v>5885</v>
      </c>
      <c r="I16" s="54"/>
      <c r="J16" s="54"/>
      <c r="K16" s="54"/>
      <c r="L16" s="54"/>
      <c r="M16" s="54"/>
      <c r="N16" s="54"/>
    </row>
    <row r="17" spans="1:15" ht="18" customHeight="1">
      <c r="A17" s="97"/>
      <c r="B17" s="97"/>
      <c r="C17" s="53" t="s">
        <v>182</v>
      </c>
      <c r="D17" s="53"/>
      <c r="E17" s="88">
        <v>0</v>
      </c>
      <c r="F17" s="88">
        <v>0</v>
      </c>
      <c r="G17" s="54">
        <v>0</v>
      </c>
      <c r="H17" s="54">
        <v>0</v>
      </c>
      <c r="I17" s="54"/>
      <c r="J17" s="54"/>
      <c r="K17" s="54"/>
      <c r="L17" s="54"/>
      <c r="M17" s="54"/>
      <c r="N17" s="54"/>
    </row>
    <row r="18" spans="1:15" ht="18" customHeight="1">
      <c r="A18" s="97"/>
      <c r="B18" s="97"/>
      <c r="C18" s="53" t="s">
        <v>183</v>
      </c>
      <c r="D18" s="53"/>
      <c r="E18" s="54">
        <v>19320</v>
      </c>
      <c r="F18" s="54">
        <v>18846</v>
      </c>
      <c r="G18" s="54">
        <v>6811</v>
      </c>
      <c r="H18" s="54">
        <v>6884</v>
      </c>
      <c r="I18" s="54"/>
      <c r="J18" s="54"/>
      <c r="K18" s="54"/>
      <c r="L18" s="54"/>
      <c r="M18" s="54"/>
      <c r="N18" s="54"/>
    </row>
    <row r="19" spans="1:15" ht="18" customHeight="1">
      <c r="A19" s="97"/>
      <c r="B19" s="97" t="s">
        <v>184</v>
      </c>
      <c r="C19" s="53" t="s">
        <v>185</v>
      </c>
      <c r="D19" s="53"/>
      <c r="E19" s="54">
        <v>393</v>
      </c>
      <c r="F19" s="54">
        <v>322</v>
      </c>
      <c r="G19" s="54">
        <v>2490</v>
      </c>
      <c r="H19" s="54">
        <v>2425</v>
      </c>
      <c r="I19" s="54"/>
      <c r="J19" s="54"/>
      <c r="K19" s="54"/>
      <c r="L19" s="54"/>
      <c r="M19" s="54"/>
      <c r="N19" s="54"/>
    </row>
    <row r="20" spans="1:15" ht="18" customHeight="1">
      <c r="A20" s="97"/>
      <c r="B20" s="97"/>
      <c r="C20" s="53" t="s">
        <v>186</v>
      </c>
      <c r="D20" s="53"/>
      <c r="E20" s="54">
        <v>9962</v>
      </c>
      <c r="F20" s="54">
        <v>9622</v>
      </c>
      <c r="G20" s="54">
        <v>3621</v>
      </c>
      <c r="H20" s="54">
        <v>3841</v>
      </c>
      <c r="I20" s="54"/>
      <c r="J20" s="54"/>
      <c r="K20" s="54"/>
      <c r="L20" s="54"/>
      <c r="M20" s="54"/>
      <c r="N20" s="54"/>
    </row>
    <row r="21" spans="1:15" ht="18" customHeight="1">
      <c r="A21" s="97"/>
      <c r="B21" s="97"/>
      <c r="C21" s="53" t="s">
        <v>187</v>
      </c>
      <c r="D21" s="53"/>
      <c r="E21" s="88">
        <v>0</v>
      </c>
      <c r="F21" s="88">
        <v>0</v>
      </c>
      <c r="G21" s="84">
        <v>0</v>
      </c>
      <c r="H21" s="84">
        <v>0</v>
      </c>
      <c r="I21" s="84"/>
      <c r="J21" s="84"/>
      <c r="K21" s="84"/>
      <c r="L21" s="84"/>
      <c r="M21" s="84"/>
      <c r="N21" s="84"/>
    </row>
    <row r="22" spans="1:15" ht="18" customHeight="1">
      <c r="A22" s="97"/>
      <c r="B22" s="97"/>
      <c r="C22" s="47" t="s">
        <v>188</v>
      </c>
      <c r="D22" s="47"/>
      <c r="E22" s="54">
        <v>10355</v>
      </c>
      <c r="F22" s="54">
        <v>9944</v>
      </c>
      <c r="G22" s="54">
        <v>6111</v>
      </c>
      <c r="H22" s="54">
        <v>6266</v>
      </c>
      <c r="I22" s="54"/>
      <c r="J22" s="54"/>
      <c r="K22" s="54"/>
      <c r="L22" s="54"/>
      <c r="M22" s="54"/>
      <c r="N22" s="54"/>
    </row>
    <row r="23" spans="1:15" ht="18" customHeight="1">
      <c r="A23" s="97"/>
      <c r="B23" s="97" t="s">
        <v>189</v>
      </c>
      <c r="C23" s="53" t="s">
        <v>190</v>
      </c>
      <c r="D23" s="53"/>
      <c r="E23" s="54">
        <v>5</v>
      </c>
      <c r="F23" s="54">
        <v>5</v>
      </c>
      <c r="G23" s="54">
        <v>551</v>
      </c>
      <c r="H23" s="54">
        <v>551</v>
      </c>
      <c r="I23" s="54"/>
      <c r="J23" s="54"/>
      <c r="K23" s="54"/>
      <c r="L23" s="54"/>
      <c r="M23" s="54"/>
      <c r="N23" s="54"/>
    </row>
    <row r="24" spans="1:15" ht="18" customHeight="1">
      <c r="A24" s="97"/>
      <c r="B24" s="97"/>
      <c r="C24" s="53" t="s">
        <v>191</v>
      </c>
      <c r="D24" s="53"/>
      <c r="E24" s="54">
        <v>67</v>
      </c>
      <c r="F24" s="54">
        <v>47</v>
      </c>
      <c r="G24" s="54">
        <v>149</v>
      </c>
      <c r="H24" s="54">
        <v>67</v>
      </c>
      <c r="I24" s="54"/>
      <c r="J24" s="54"/>
      <c r="K24" s="54"/>
      <c r="L24" s="54"/>
      <c r="M24" s="54"/>
      <c r="N24" s="54"/>
    </row>
    <row r="25" spans="1:15" ht="18" customHeight="1">
      <c r="A25" s="97"/>
      <c r="B25" s="97"/>
      <c r="C25" s="53" t="s">
        <v>192</v>
      </c>
      <c r="D25" s="53"/>
      <c r="E25" s="54">
        <v>8873</v>
      </c>
      <c r="F25" s="54">
        <v>8826</v>
      </c>
      <c r="G25" s="54">
        <v>0</v>
      </c>
      <c r="H25" s="54">
        <v>0</v>
      </c>
      <c r="I25" s="54"/>
      <c r="J25" s="54"/>
      <c r="K25" s="54"/>
      <c r="L25" s="54"/>
      <c r="M25" s="54"/>
      <c r="N25" s="54"/>
    </row>
    <row r="26" spans="1:15" ht="18" customHeight="1">
      <c r="A26" s="97"/>
      <c r="B26" s="97"/>
      <c r="C26" s="53" t="s">
        <v>193</v>
      </c>
      <c r="D26" s="53"/>
      <c r="E26" s="54">
        <v>8965</v>
      </c>
      <c r="F26" s="54">
        <v>8902</v>
      </c>
      <c r="G26" s="54">
        <v>700</v>
      </c>
      <c r="H26" s="54">
        <v>618</v>
      </c>
      <c r="I26" s="54"/>
      <c r="J26" s="54"/>
      <c r="K26" s="54"/>
      <c r="L26" s="54"/>
      <c r="M26" s="54"/>
      <c r="N26" s="54"/>
    </row>
    <row r="27" spans="1:15" ht="18" customHeight="1">
      <c r="A27" s="97"/>
      <c r="B27" s="53" t="s">
        <v>194</v>
      </c>
      <c r="C27" s="53"/>
      <c r="D27" s="53"/>
      <c r="E27" s="54">
        <v>19320</v>
      </c>
      <c r="F27" s="54">
        <v>18846</v>
      </c>
      <c r="G27" s="54">
        <v>6811</v>
      </c>
      <c r="H27" s="54">
        <v>6884</v>
      </c>
      <c r="I27" s="54"/>
      <c r="J27" s="54"/>
      <c r="K27" s="54"/>
      <c r="L27" s="54"/>
      <c r="M27" s="54"/>
      <c r="N27" s="54"/>
    </row>
    <row r="28" spans="1:15" ht="18" customHeight="1">
      <c r="A28" s="97" t="s">
        <v>195</v>
      </c>
      <c r="B28" s="97" t="s">
        <v>196</v>
      </c>
      <c r="C28" s="53" t="s">
        <v>197</v>
      </c>
      <c r="D28" s="85" t="s">
        <v>40</v>
      </c>
      <c r="E28" s="54">
        <v>3280</v>
      </c>
      <c r="F28" s="54">
        <v>1992</v>
      </c>
      <c r="G28" s="54">
        <v>1880</v>
      </c>
      <c r="H28" s="54">
        <v>2222</v>
      </c>
      <c r="I28" s="54"/>
      <c r="J28" s="54"/>
      <c r="K28" s="54"/>
      <c r="L28" s="54"/>
      <c r="M28" s="54"/>
      <c r="N28" s="54"/>
    </row>
    <row r="29" spans="1:15" ht="18" customHeight="1">
      <c r="A29" s="97"/>
      <c r="B29" s="97"/>
      <c r="C29" s="53" t="s">
        <v>198</v>
      </c>
      <c r="D29" s="85" t="s">
        <v>41</v>
      </c>
      <c r="E29" s="54">
        <v>3161</v>
      </c>
      <c r="F29" s="54">
        <v>1891</v>
      </c>
      <c r="G29" s="54">
        <v>1749</v>
      </c>
      <c r="H29" s="54">
        <v>2116</v>
      </c>
      <c r="I29" s="54"/>
      <c r="J29" s="54"/>
      <c r="K29" s="54"/>
      <c r="L29" s="54"/>
      <c r="M29" s="54"/>
      <c r="N29" s="54"/>
    </row>
    <row r="30" spans="1:15" ht="18" customHeight="1">
      <c r="A30" s="97"/>
      <c r="B30" s="97"/>
      <c r="C30" s="53" t="s">
        <v>199</v>
      </c>
      <c r="D30" s="85" t="s">
        <v>200</v>
      </c>
      <c r="E30" s="54">
        <v>61</v>
      </c>
      <c r="F30" s="54">
        <v>62</v>
      </c>
      <c r="G30" s="54">
        <v>1</v>
      </c>
      <c r="H30" s="54">
        <v>1</v>
      </c>
      <c r="I30" s="54"/>
      <c r="J30" s="54"/>
      <c r="K30" s="54"/>
      <c r="L30" s="54"/>
      <c r="M30" s="54"/>
      <c r="N30" s="54"/>
    </row>
    <row r="31" spans="1:15" ht="18" customHeight="1">
      <c r="A31" s="97"/>
      <c r="B31" s="97"/>
      <c r="C31" s="47" t="s">
        <v>201</v>
      </c>
      <c r="D31" s="85" t="s">
        <v>202</v>
      </c>
      <c r="E31" s="54">
        <f t="shared" ref="E31:N31" si="0">E28-E29-E30</f>
        <v>58</v>
      </c>
      <c r="F31" s="54">
        <f t="shared" si="0"/>
        <v>39</v>
      </c>
      <c r="G31" s="54">
        <f t="shared" si="0"/>
        <v>130</v>
      </c>
      <c r="H31" s="54">
        <f t="shared" si="0"/>
        <v>105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97"/>
      <c r="B32" s="97"/>
      <c r="C32" s="53" t="s">
        <v>203</v>
      </c>
      <c r="D32" s="85" t="s">
        <v>204</v>
      </c>
      <c r="E32" s="54">
        <v>12</v>
      </c>
      <c r="F32" s="54">
        <v>15</v>
      </c>
      <c r="G32" s="54">
        <v>5</v>
      </c>
      <c r="H32" s="54">
        <v>5</v>
      </c>
      <c r="I32" s="54"/>
      <c r="J32" s="54"/>
      <c r="K32" s="54"/>
      <c r="L32" s="54"/>
      <c r="M32" s="54"/>
      <c r="N32" s="54"/>
    </row>
    <row r="33" spans="1:14" ht="18" customHeight="1">
      <c r="A33" s="97"/>
      <c r="B33" s="97"/>
      <c r="C33" s="53" t="s">
        <v>205</v>
      </c>
      <c r="D33" s="85" t="s">
        <v>206</v>
      </c>
      <c r="E33" s="54">
        <v>3</v>
      </c>
      <c r="F33" s="54">
        <v>7</v>
      </c>
      <c r="G33" s="54">
        <v>54</v>
      </c>
      <c r="H33" s="54">
        <v>27</v>
      </c>
      <c r="I33" s="54"/>
      <c r="J33" s="54"/>
      <c r="K33" s="54"/>
      <c r="L33" s="54"/>
      <c r="M33" s="54"/>
      <c r="N33" s="54"/>
    </row>
    <row r="34" spans="1:14" ht="18" customHeight="1">
      <c r="A34" s="97"/>
      <c r="B34" s="97"/>
      <c r="C34" s="47" t="s">
        <v>207</v>
      </c>
      <c r="D34" s="85" t="s">
        <v>208</v>
      </c>
      <c r="E34" s="54">
        <f t="shared" ref="E34:N34" si="1">E31+E32-E33</f>
        <v>67</v>
      </c>
      <c r="F34" s="54">
        <f t="shared" si="1"/>
        <v>47</v>
      </c>
      <c r="G34" s="54">
        <f t="shared" si="1"/>
        <v>81</v>
      </c>
      <c r="H34" s="54">
        <f t="shared" si="1"/>
        <v>83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97"/>
      <c r="B35" s="97" t="s">
        <v>209</v>
      </c>
      <c r="C35" s="53" t="s">
        <v>210</v>
      </c>
      <c r="D35" s="85" t="s">
        <v>211</v>
      </c>
      <c r="E35" s="88">
        <v>0</v>
      </c>
      <c r="F35" s="54">
        <v>0</v>
      </c>
      <c r="G35" s="54">
        <v>1</v>
      </c>
      <c r="H35" s="54">
        <v>1</v>
      </c>
      <c r="I35" s="54"/>
      <c r="J35" s="54"/>
      <c r="K35" s="54"/>
      <c r="L35" s="54"/>
      <c r="M35" s="54"/>
      <c r="N35" s="54"/>
    </row>
    <row r="36" spans="1:14" ht="18" customHeight="1">
      <c r="A36" s="97"/>
      <c r="B36" s="97"/>
      <c r="C36" s="53" t="s">
        <v>212</v>
      </c>
      <c r="D36" s="85" t="s">
        <v>213</v>
      </c>
      <c r="E36" s="88">
        <v>0</v>
      </c>
      <c r="F36" s="54">
        <v>0</v>
      </c>
      <c r="G36" s="54">
        <v>0</v>
      </c>
      <c r="H36" s="54">
        <v>1</v>
      </c>
      <c r="I36" s="54"/>
      <c r="J36" s="54"/>
      <c r="K36" s="54"/>
      <c r="L36" s="54"/>
      <c r="M36" s="54"/>
      <c r="N36" s="54"/>
    </row>
    <row r="37" spans="1:14" ht="18" customHeight="1">
      <c r="A37" s="97"/>
      <c r="B37" s="97"/>
      <c r="C37" s="53" t="s">
        <v>214</v>
      </c>
      <c r="D37" s="85" t="s">
        <v>215</v>
      </c>
      <c r="E37" s="54">
        <f t="shared" ref="E37:N37" si="2">E34+E35-E36</f>
        <v>67</v>
      </c>
      <c r="F37" s="54">
        <f t="shared" si="2"/>
        <v>47</v>
      </c>
      <c r="G37" s="54">
        <f>G34+G35-G36</f>
        <v>82</v>
      </c>
      <c r="H37" s="54">
        <f t="shared" si="2"/>
        <v>83</v>
      </c>
      <c r="I37" s="54">
        <f t="shared" si="2"/>
        <v>0</v>
      </c>
      <c r="J37" s="54">
        <f t="shared" si="2"/>
        <v>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97"/>
      <c r="B38" s="97"/>
      <c r="C38" s="53" t="s">
        <v>216</v>
      </c>
      <c r="D38" s="85" t="s">
        <v>217</v>
      </c>
      <c r="E38" s="54">
        <v>0</v>
      </c>
      <c r="F38" s="54">
        <v>0</v>
      </c>
      <c r="G38" s="54">
        <v>0</v>
      </c>
      <c r="H38" s="54">
        <v>0</v>
      </c>
      <c r="I38" s="54"/>
      <c r="J38" s="54"/>
      <c r="K38" s="54"/>
      <c r="L38" s="54"/>
      <c r="M38" s="54"/>
      <c r="N38" s="54"/>
    </row>
    <row r="39" spans="1:14" ht="18" customHeight="1">
      <c r="A39" s="97"/>
      <c r="B39" s="97"/>
      <c r="C39" s="53" t="s">
        <v>218</v>
      </c>
      <c r="D39" s="85" t="s">
        <v>219</v>
      </c>
      <c r="E39" s="54">
        <v>0</v>
      </c>
      <c r="F39" s="54">
        <v>0</v>
      </c>
      <c r="G39" s="54">
        <v>0</v>
      </c>
      <c r="H39" s="54">
        <v>0</v>
      </c>
      <c r="I39" s="54"/>
      <c r="J39" s="54"/>
      <c r="K39" s="54"/>
      <c r="L39" s="54"/>
      <c r="M39" s="54"/>
      <c r="N39" s="54"/>
    </row>
    <row r="40" spans="1:14" ht="18" customHeight="1">
      <c r="A40" s="97"/>
      <c r="B40" s="97"/>
      <c r="C40" s="53" t="s">
        <v>220</v>
      </c>
      <c r="D40" s="85" t="s">
        <v>221</v>
      </c>
      <c r="E40" s="54">
        <v>0</v>
      </c>
      <c r="F40" s="54">
        <v>0</v>
      </c>
      <c r="G40" s="54">
        <v>0</v>
      </c>
      <c r="H40" s="54">
        <v>0</v>
      </c>
      <c r="I40" s="54"/>
      <c r="J40" s="54"/>
      <c r="K40" s="54"/>
      <c r="L40" s="54"/>
      <c r="M40" s="54"/>
      <c r="N40" s="54"/>
    </row>
    <row r="41" spans="1:14" ht="18" customHeight="1">
      <c r="A41" s="97"/>
      <c r="B41" s="97"/>
      <c r="C41" s="47" t="s">
        <v>222</v>
      </c>
      <c r="D41" s="85" t="s">
        <v>223</v>
      </c>
      <c r="E41" s="54">
        <f t="shared" ref="E41:N41" si="3">E34+E35-E36-E40</f>
        <v>67</v>
      </c>
      <c r="F41" s="54">
        <f t="shared" si="3"/>
        <v>47</v>
      </c>
      <c r="G41" s="54">
        <f t="shared" si="3"/>
        <v>82</v>
      </c>
      <c r="H41" s="54">
        <f t="shared" si="3"/>
        <v>83</v>
      </c>
      <c r="I41" s="54">
        <f t="shared" si="3"/>
        <v>0</v>
      </c>
      <c r="J41" s="54">
        <f t="shared" si="3"/>
        <v>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97"/>
      <c r="B42" s="97"/>
      <c r="C42" s="128" t="s">
        <v>224</v>
      </c>
      <c r="D42" s="128"/>
      <c r="E42" s="54">
        <f t="shared" ref="E42:N42" si="4">E37+E38-E39-E40</f>
        <v>67</v>
      </c>
      <c r="F42" s="54">
        <f t="shared" si="4"/>
        <v>47</v>
      </c>
      <c r="G42" s="54">
        <f t="shared" si="4"/>
        <v>82</v>
      </c>
      <c r="H42" s="54">
        <f t="shared" si="4"/>
        <v>83</v>
      </c>
      <c r="I42" s="54">
        <f t="shared" si="4"/>
        <v>0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97"/>
      <c r="B43" s="97"/>
      <c r="C43" s="53" t="s">
        <v>225</v>
      </c>
      <c r="D43" s="85" t="s">
        <v>226</v>
      </c>
      <c r="E43" s="54">
        <v>0</v>
      </c>
      <c r="F43" s="54">
        <v>0</v>
      </c>
      <c r="G43" s="54">
        <v>0</v>
      </c>
      <c r="H43" s="54">
        <v>0</v>
      </c>
      <c r="I43" s="54"/>
      <c r="J43" s="54"/>
      <c r="K43" s="54"/>
      <c r="L43" s="54"/>
      <c r="M43" s="54"/>
      <c r="N43" s="54"/>
    </row>
    <row r="44" spans="1:14" ht="18" customHeight="1">
      <c r="A44" s="97"/>
      <c r="B44" s="97"/>
      <c r="C44" s="47" t="s">
        <v>227</v>
      </c>
      <c r="D44" s="66" t="s">
        <v>228</v>
      </c>
      <c r="E44" s="54">
        <f t="shared" ref="E44:N44" si="5">E41+E43</f>
        <v>67</v>
      </c>
      <c r="F44" s="54">
        <f t="shared" si="5"/>
        <v>47</v>
      </c>
      <c r="G44" s="54">
        <f t="shared" si="5"/>
        <v>82</v>
      </c>
      <c r="H44" s="54">
        <f t="shared" si="5"/>
        <v>83</v>
      </c>
      <c r="I44" s="54">
        <f t="shared" si="5"/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" customHeight="1">
      <c r="A45" s="8" t="s">
        <v>229</v>
      </c>
    </row>
    <row r="46" spans="1:14" ht="14.1" customHeight="1">
      <c r="A46" s="8" t="s">
        <v>230</v>
      </c>
    </row>
    <row r="47" spans="1:14">
      <c r="A47" s="4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6"/>
  <pageMargins left="0.70866141732283472" right="0.23622047244094491" top="0.19685039370078741" bottom="0.23622047244094491" header="0.19685039370078741" footer="0.19685039370078741"/>
  <pageSetup paperSize="9" scale="74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2023-08-25T01:06:13Z</cp:lastPrinted>
  <dcterms:modified xsi:type="dcterms:W3CDTF">2023-08-25T08:05:46Z</dcterms:modified>
</cp:coreProperties>
</file>