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814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'3.(2)財政指標等（H29‐R3年度）'!$A$1:$J$35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<sst xmlns="http://schemas.openxmlformats.org/spreadsheetml/2006/main" xmlns:r="http://schemas.openxmlformats.org/officeDocument/2006/relationships" count="252" uniqueCount="252">
  <si>
    <t>不良債務</t>
  </si>
  <si>
    <t>うち物件費</t>
  </si>
  <si>
    <t>(f/b)</t>
  </si>
  <si>
    <t>団体名</t>
  </si>
  <si>
    <t>その他</t>
    <rPh sb="2" eb="3">
      <t>タ</t>
    </rPh>
    <phoneticPr fontId="3"/>
  </si>
  <si>
    <t>うち都道府県民税</t>
  </si>
  <si>
    <t>構成比</t>
  </si>
  <si>
    <t>（単位：百万円、％）</t>
  </si>
  <si>
    <t>地方譲与税</t>
  </si>
  <si>
    <r>
      <rPr>
        <sz val="11"/>
        <color auto="1"/>
        <rFont val="游ゴシック"/>
      </rPr>
      <t>29</t>
    </r>
    <r>
      <rPr>
        <sz val="11"/>
        <color auto="1"/>
        <rFont val="明朝"/>
      </rPr>
      <t>年度</t>
    </r>
    <rPh sb="2" eb="4">
      <t>ネンド</t>
    </rPh>
    <phoneticPr fontId="15"/>
  </si>
  <si>
    <t>国庫支出金</t>
  </si>
  <si>
    <t>地方交付税</t>
  </si>
  <si>
    <t>　　法人分</t>
  </si>
  <si>
    <t>住宅供給公社</t>
    <rPh sb="0" eb="2">
      <t>ジュウタク</t>
    </rPh>
    <rPh sb="2" eb="4">
      <t>キョウキュウ</t>
    </rPh>
    <rPh sb="4" eb="6">
      <t>コウシャ</t>
    </rPh>
    <phoneticPr fontId="15"/>
  </si>
  <si>
    <t>工業用水道事業</t>
    <rPh sb="0" eb="3">
      <t>コウギョウヨウ</t>
    </rPh>
    <rPh sb="3" eb="5">
      <t>スイドウ</t>
    </rPh>
    <rPh sb="5" eb="7">
      <t>ジギョウ</t>
    </rPh>
    <phoneticPr fontId="17"/>
  </si>
  <si>
    <t>地方税</t>
  </si>
  <si>
    <t>　　公債費</t>
  </si>
  <si>
    <t>対前年度
伸び率</t>
  </si>
  <si>
    <t>収支差引</t>
  </si>
  <si>
    <t>その他の収入</t>
  </si>
  <si>
    <t>地方債</t>
  </si>
  <si>
    <t>歳　入　合　計</t>
  </si>
  <si>
    <t>法適用企業</t>
  </si>
  <si>
    <t>資本的収入（純計） 　</t>
  </si>
  <si>
    <t>義務的経費</t>
  </si>
  <si>
    <t>うち所得割</t>
  </si>
  <si>
    <t>うち人件費</t>
  </si>
  <si>
    <t>その他の経費</t>
  </si>
  <si>
    <t>　　積立金</t>
  </si>
  <si>
    <t>累積欠損金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</si>
  <si>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</si>
  <si>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</si>
  <si>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</si>
  <si>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</si>
  <si>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3"/>
  </si>
  <si>
    <t>（注２）構成比は表内計数により計算している。</t>
  </si>
  <si>
    <t>(j=g+h-i)</t>
  </si>
  <si>
    <t>うち地方消費税</t>
  </si>
  <si>
    <t>(e)</t>
  </si>
  <si>
    <t>一人あたり後年度財政負担</t>
  </si>
  <si>
    <t>　　法人税割</t>
  </si>
  <si>
    <t>　　繰出金</t>
  </si>
  <si>
    <t>　　利子割</t>
  </si>
  <si>
    <t xml:space="preserve">    特別損失</t>
  </si>
  <si>
    <t>うち事業税</t>
  </si>
  <si>
    <t>債務負担行為（翌年度以降支出予定額）</t>
  </si>
  <si>
    <t>うち個人分</t>
  </si>
  <si>
    <t>使用料・手数料</t>
  </si>
  <si>
    <t>財産収入</t>
  </si>
  <si>
    <t>　　扶助費</t>
  </si>
  <si>
    <t>決算額</t>
  </si>
  <si>
    <t>　　維持補修費</t>
  </si>
  <si>
    <t>静岡県</t>
    <rPh sb="0" eb="3">
      <t>シズオカケン</t>
    </rPh>
    <phoneticPr fontId="3"/>
  </si>
  <si>
    <t>　　補助費等</t>
  </si>
  <si>
    <t>５.第三セクター(公社・株式会社形態の三セク)の状況</t>
  </si>
  <si>
    <t>後年度財政負担の一般財源総額比</t>
  </si>
  <si>
    <t>　　投資・出資・貸付金</t>
  </si>
  <si>
    <t>　　単独事業</t>
  </si>
  <si>
    <t>固定負債</t>
  </si>
  <si>
    <t>うち経常費用</t>
  </si>
  <si>
    <t>うち災害復旧事業費</t>
  </si>
  <si>
    <t>資本</t>
    <rPh sb="0" eb="2">
      <t>シホン</t>
    </rPh>
    <phoneticPr fontId="3"/>
  </si>
  <si>
    <t>　　失業対策事業費</t>
  </si>
  <si>
    <t>資本的収入</t>
  </si>
  <si>
    <t>(a)</t>
  </si>
  <si>
    <t>　　　　　　（単位：百万円）</t>
  </si>
  <si>
    <t>うち料金収入</t>
  </si>
  <si>
    <t>(b)</t>
  </si>
  <si>
    <t>(c)</t>
  </si>
  <si>
    <t>(d)</t>
  </si>
  <si>
    <t>2.公営企業会計の状況</t>
  </si>
  <si>
    <t>(f)</t>
  </si>
  <si>
    <t>総収益</t>
  </si>
  <si>
    <t>うち経常収益</t>
  </si>
  <si>
    <t xml:space="preserve">純損益   </t>
  </si>
  <si>
    <t xml:space="preserve">    特別利益</t>
  </si>
  <si>
    <t>総費用</t>
  </si>
  <si>
    <t xml:space="preserve">経常損益 </t>
  </si>
  <si>
    <t xml:space="preserve">特別損益 </t>
  </si>
  <si>
    <t>うち企業債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</si>
  <si>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5"/>
  </si>
  <si>
    <t>流域下水道事業会計</t>
  </si>
  <si>
    <t>資本的支出</t>
  </si>
  <si>
    <t>　</t>
  </si>
  <si>
    <t>うち企業債償還金</t>
  </si>
  <si>
    <t>営業外収益</t>
  </si>
  <si>
    <t>資本的収入が資本的支出に</t>
  </si>
  <si>
    <t xml:space="preserve">不足する額の補てん財源　 </t>
  </si>
  <si>
    <t>法非適用企業</t>
  </si>
  <si>
    <t>うち営業収益</t>
  </si>
  <si>
    <t>(g、人)</t>
    <rPh sb="3" eb="4">
      <t>ニン</t>
    </rPh>
    <phoneticPr fontId="15"/>
  </si>
  <si>
    <t>うち営業外収益</t>
  </si>
  <si>
    <t>うち営業費用</t>
  </si>
  <si>
    <t>　　営業外費用</t>
  </si>
  <si>
    <t>(e/b)</t>
  </si>
  <si>
    <t>資本的収入　</t>
  </si>
  <si>
    <t>うち地方債</t>
  </si>
  <si>
    <t>損益計算書</t>
    <rPh sb="0" eb="2">
      <t>ソンエキ</t>
    </rPh>
    <rPh sb="2" eb="5">
      <t>ケイサンショ</t>
    </rPh>
    <phoneticPr fontId="15"/>
  </si>
  <si>
    <t>うち地方債償還金</t>
  </si>
  <si>
    <t>収支再差引</t>
  </si>
  <si>
    <t>積立金</t>
  </si>
  <si>
    <t>清水港等港湾整備事業特別会計（港湾整備事業）</t>
    <rPh sb="15" eb="17">
      <t>コウワン</t>
    </rPh>
    <rPh sb="17" eb="19">
      <t>セイビ</t>
    </rPh>
    <rPh sb="19" eb="21">
      <t>ジギョウ</t>
    </rPh>
    <phoneticPr fontId="15"/>
  </si>
  <si>
    <t>形式収支</t>
  </si>
  <si>
    <t>実質収支</t>
  </si>
  <si>
    <t>(a-d)</t>
  </si>
  <si>
    <t>損益収支</t>
    <rPh sb="0" eb="2">
      <t>ソンエキ</t>
    </rPh>
    <rPh sb="2" eb="4">
      <t>シュウシ</t>
    </rPh>
    <phoneticPr fontId="3"/>
  </si>
  <si>
    <t>資本収支</t>
    <rPh sb="0" eb="2">
      <t>シホン</t>
    </rPh>
    <rPh sb="2" eb="4">
      <t>シュウシ</t>
    </rPh>
    <phoneticPr fontId="3"/>
  </si>
  <si>
    <t>収益的収支</t>
    <rPh sb="0" eb="3">
      <t>シュウエキテキ</t>
    </rPh>
    <rPh sb="3" eb="5">
      <t>シュウシ</t>
    </rPh>
    <phoneticPr fontId="3"/>
  </si>
  <si>
    <t>1.普通会計の状況</t>
    <rPh sb="2" eb="4">
      <t>フツウ</t>
    </rPh>
    <rPh sb="4" eb="6">
      <t>カイケイ</t>
    </rPh>
    <phoneticPr fontId="3"/>
  </si>
  <si>
    <t>令和３年度</t>
    <rPh sb="3" eb="5">
      <t>ネンド</t>
    </rPh>
    <phoneticPr fontId="18"/>
  </si>
  <si>
    <t>令和３年度</t>
    <rPh sb="3" eb="5">
      <t>ネンド</t>
    </rPh>
    <phoneticPr fontId="15"/>
  </si>
  <si>
    <t>令和４年度</t>
    <rPh sb="3" eb="5">
      <t>ネンド</t>
    </rPh>
    <phoneticPr fontId="18"/>
  </si>
  <si>
    <t>令和４年度</t>
    <rPh sb="3" eb="5">
      <t>ネンド</t>
    </rPh>
    <phoneticPr fontId="15"/>
  </si>
  <si>
    <t>資本的収支</t>
    <rPh sb="0" eb="2">
      <t>シホン</t>
    </rPh>
    <rPh sb="2" eb="3">
      <t>テキ</t>
    </rPh>
    <rPh sb="3" eb="5">
      <t>シュウシ</t>
    </rPh>
    <phoneticPr fontId="3"/>
  </si>
  <si>
    <t>歳　　　出</t>
    <rPh sb="0" eb="1">
      <t>トシ</t>
    </rPh>
    <rPh sb="4" eb="5">
      <t>デ</t>
    </rPh>
    <phoneticPr fontId="3"/>
  </si>
  <si>
    <t>歳　　　入</t>
    <rPh sb="0" eb="1">
      <t>トシ</t>
    </rPh>
    <rPh sb="4" eb="5">
      <t>イ</t>
    </rPh>
    <phoneticPr fontId="3"/>
  </si>
  <si>
    <t>予算額</t>
    <rPh sb="0" eb="2">
      <t>ヨサン</t>
    </rPh>
    <rPh sb="2" eb="3">
      <t>ガク</t>
    </rPh>
    <phoneticPr fontId="3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</si>
  <si>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3"/>
  </si>
  <si>
    <t>うち不動産取得税</t>
  </si>
  <si>
    <t>うち固定資産税</t>
  </si>
  <si>
    <t xml:space="preserve"> </t>
  </si>
  <si>
    <t>(b-e)</t>
  </si>
  <si>
    <t>(c-f)</t>
  </si>
  <si>
    <t>(g)</t>
  </si>
  <si>
    <t>(h)</t>
  </si>
  <si>
    <t>令和２年度</t>
  </si>
  <si>
    <t>差引不足額 (▲)</t>
  </si>
  <si>
    <t>(i=g-h)</t>
  </si>
  <si>
    <t>(j)</t>
  </si>
  <si>
    <t>特定準備金取崩</t>
    <rPh sb="0" eb="2">
      <t>トクテイ</t>
    </rPh>
    <rPh sb="2" eb="5">
      <t>ジュンビキン</t>
    </rPh>
    <rPh sb="5" eb="7">
      <t>トリクズシ</t>
    </rPh>
    <phoneticPr fontId="15"/>
  </si>
  <si>
    <t>補てん財源不足額(▲)</t>
  </si>
  <si>
    <t>(i+j)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</si>
  <si>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3"/>
  </si>
  <si>
    <t xml:space="preserve">歳入総額    </t>
  </si>
  <si>
    <t>(c=a-b)</t>
  </si>
  <si>
    <t>予算額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</si>
  <si>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</si>
  <si>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</si>
  <si>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</si>
  <si>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</si>
  <si>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（2）最近の普通会計決算及び財政指標等の状況</t>
  </si>
  <si>
    <t>(単位:百万円、％)</t>
  </si>
  <si>
    <t>区分</t>
  </si>
  <si>
    <t>うち一般財源総額</t>
  </si>
  <si>
    <t>歳出総額</t>
  </si>
  <si>
    <t>繰延資産</t>
  </si>
  <si>
    <t>歳入歳出差引</t>
  </si>
  <si>
    <t>翌年度への繰越財源</t>
  </si>
  <si>
    <t>剰余金</t>
  </si>
  <si>
    <t>単年度収支</t>
    <rPh sb="0" eb="3">
      <t>タンネンド</t>
    </rPh>
    <rPh sb="3" eb="5">
      <t>シュウシ</t>
    </rPh>
    <phoneticPr fontId="15"/>
  </si>
  <si>
    <t>繰上償還金</t>
    <rPh sb="0" eb="2">
      <t>クリア</t>
    </rPh>
    <rPh sb="2" eb="5">
      <t>ショウカンキン</t>
    </rPh>
    <phoneticPr fontId="15"/>
  </si>
  <si>
    <t>実質単年度収支</t>
    <rPh sb="0" eb="2">
      <t>ジッシツ</t>
    </rPh>
    <phoneticPr fontId="15"/>
  </si>
  <si>
    <t>積立金現在高</t>
  </si>
  <si>
    <r>
      <rPr>
        <sz val="11"/>
        <color auto="1"/>
        <rFont val="游ゴシック"/>
      </rPr>
      <t>30</t>
    </r>
    <r>
      <rPr>
        <sz val="11"/>
        <color auto="1"/>
        <rFont val="明朝"/>
      </rPr>
      <t>年度</t>
    </r>
    <rPh sb="2" eb="4">
      <t>ネンド</t>
    </rPh>
    <phoneticPr fontId="15"/>
  </si>
  <si>
    <t>地方債現在高</t>
  </si>
  <si>
    <t>後年度財政負担</t>
  </si>
  <si>
    <t>(f=d+e-c)</t>
  </si>
  <si>
    <t>地方債現在高の一般財源総額比</t>
  </si>
  <si>
    <t>一人あたり地方債現在高</t>
  </si>
  <si>
    <t>(e/g、円)</t>
    <rPh sb="5" eb="6">
      <t>エン</t>
    </rPh>
    <phoneticPr fontId="15"/>
  </si>
  <si>
    <t>(f/g、円)</t>
    <rPh sb="5" eb="6">
      <t>エン</t>
    </rPh>
    <phoneticPr fontId="15"/>
  </si>
  <si>
    <t>人口　（注 1）</t>
    <rPh sb="4" eb="5">
      <t>チュウ</t>
    </rPh>
    <phoneticPr fontId="3"/>
  </si>
  <si>
    <t xml:space="preserve">標準財政規模  </t>
  </si>
  <si>
    <t>流動資産</t>
  </si>
  <si>
    <t>財政力指数</t>
  </si>
  <si>
    <t>実質収支比率</t>
  </si>
  <si>
    <t>民間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</si>
  <si>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</si>
  <si>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</si>
  <si>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</si>
  <si>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15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</si>
  <si>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5"/>
  </si>
  <si>
    <t>出資団体数</t>
  </si>
  <si>
    <t>将来負担比率</t>
    <rPh sb="0" eb="2">
      <t>ショウライ</t>
    </rPh>
    <rPh sb="2" eb="4">
      <t>フタン</t>
    </rPh>
    <rPh sb="4" eb="6">
      <t>ヒリツ</t>
    </rPh>
    <phoneticPr fontId="15"/>
  </si>
  <si>
    <t>４.公営企業会計の状況</t>
  </si>
  <si>
    <t>　（単位：百万円）</t>
  </si>
  <si>
    <t>出資状況</t>
    <rPh sb="0" eb="2">
      <t>シュッシ</t>
    </rPh>
    <rPh sb="2" eb="4">
      <t>ジョウキョウ</t>
    </rPh>
    <phoneticPr fontId="15"/>
  </si>
  <si>
    <t>出資金額</t>
    <rPh sb="0" eb="2">
      <t>シュッシ</t>
    </rPh>
    <rPh sb="2" eb="4">
      <t>キンガク</t>
    </rPh>
    <phoneticPr fontId="3"/>
  </si>
  <si>
    <t>総額</t>
  </si>
  <si>
    <t>営業外費用</t>
  </si>
  <si>
    <t>当該団体</t>
  </si>
  <si>
    <t>(d=a-b-c)</t>
  </si>
  <si>
    <t>その他団体</t>
  </si>
  <si>
    <t>国</t>
  </si>
  <si>
    <t>その他</t>
  </si>
  <si>
    <t>貸借対照表</t>
  </si>
  <si>
    <t>資産</t>
    <rPh sb="0" eb="2">
      <t>シサン</t>
    </rPh>
    <phoneticPr fontId="3"/>
  </si>
  <si>
    <t>固定資産</t>
  </si>
  <si>
    <t>資産合計</t>
  </si>
  <si>
    <t>負債</t>
    <rPh sb="0" eb="2">
      <t>フサイ</t>
    </rPh>
    <phoneticPr fontId="3"/>
  </si>
  <si>
    <t>流動負債</t>
  </si>
  <si>
    <t>特別法上の引当金等</t>
  </si>
  <si>
    <t>負債合計</t>
  </si>
  <si>
    <t>営業費用</t>
  </si>
  <si>
    <t>資本金</t>
  </si>
  <si>
    <t>清水港等港湾整備事業特別会計（地域開発事業（臨海））</t>
    <rPh sb="15" eb="17">
      <t>チイキ</t>
    </rPh>
    <rPh sb="17" eb="19">
      <t>カイハツ</t>
    </rPh>
    <rPh sb="19" eb="21">
      <t>ジギョウ</t>
    </rPh>
    <rPh sb="22" eb="24">
      <t>リンカイ</t>
    </rPh>
    <phoneticPr fontId="15"/>
  </si>
  <si>
    <t>法定準備金</t>
  </si>
  <si>
    <t>資本合計</t>
  </si>
  <si>
    <t>負債・資本合計</t>
  </si>
  <si>
    <t>事業・経常損益</t>
    <rPh sb="0" eb="2">
      <t>ジギョウ</t>
    </rPh>
    <rPh sb="3" eb="5">
      <t>ケイジョウ</t>
    </rPh>
    <rPh sb="5" eb="7">
      <t>ソンエキ</t>
    </rPh>
    <phoneticPr fontId="3"/>
  </si>
  <si>
    <t>営業収益</t>
  </si>
  <si>
    <t>一般管理費</t>
    <rPh sb="0" eb="2">
      <t>イッパン</t>
    </rPh>
    <rPh sb="2" eb="5">
      <t>カンリヒ</t>
    </rPh>
    <phoneticPr fontId="15"/>
  </si>
  <si>
    <t xml:space="preserve">営業利益          </t>
  </si>
  <si>
    <t xml:space="preserve">経常利益      </t>
  </si>
  <si>
    <t>(g=d+e-f)</t>
  </si>
  <si>
    <t>特別損失</t>
    <rPh sb="0" eb="2">
      <t>トクベツ</t>
    </rPh>
    <rPh sb="2" eb="4">
      <t>ソンシツ</t>
    </rPh>
    <phoneticPr fontId="3"/>
  </si>
  <si>
    <t>特別利益</t>
  </si>
  <si>
    <t>特別損失</t>
  </si>
  <si>
    <t>(i)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</si>
  <si>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5"/>
  </si>
  <si>
    <t>(k)</t>
  </si>
  <si>
    <t>特定準備金繰入</t>
    <rPh sb="0" eb="2">
      <t>トクテイ</t>
    </rPh>
    <rPh sb="2" eb="5">
      <t>ジュンビキン</t>
    </rPh>
    <rPh sb="5" eb="7">
      <t>クリイレ</t>
    </rPh>
    <phoneticPr fontId="15"/>
  </si>
  <si>
    <t>(l)</t>
  </si>
  <si>
    <t>法人税等</t>
  </si>
  <si>
    <t>(m)</t>
  </si>
  <si>
    <t xml:space="preserve">当期利益  </t>
  </si>
  <si>
    <t>地域振興整備事業</t>
    <rPh sb="0" eb="2">
      <t>チイキ</t>
    </rPh>
    <rPh sb="2" eb="4">
      <t>シンコウ</t>
    </rPh>
    <rPh sb="4" eb="6">
      <t>セイビ</t>
    </rPh>
    <rPh sb="6" eb="8">
      <t>ジギョウ</t>
    </rPh>
    <phoneticPr fontId="18"/>
  </si>
  <si>
    <t>(ｎ=g+h-i-m)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</si>
  <si>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5"/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</si>
  <si>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</si>
  <si>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</si>
  <si>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</si>
  <si>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</si>
  <si>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5"/>
  </si>
  <si>
    <t>（注２）原則として表示単位未満を四捨五入して端数調整していないため、合計等と一致しない場合がある。</t>
  </si>
  <si>
    <t>令和４年度</t>
    <rPh sb="0" eb="2">
      <t>レイワ</t>
    </rPh>
    <rPh sb="3" eb="5">
      <t>ネンド</t>
    </rPh>
    <phoneticPr fontId="15"/>
  </si>
  <si>
    <t>令和３年度</t>
    <rPh sb="0" eb="2">
      <t>レイワ</t>
    </rPh>
    <rPh sb="3" eb="5">
      <t>ネンド</t>
    </rPh>
    <phoneticPr fontId="15"/>
  </si>
  <si>
    <r>
      <t>(令和</t>
    </r>
    <r>
      <rPr>
        <sz val="11"/>
        <color auto="1"/>
        <rFont val="Meiryo UI"/>
      </rPr>
      <t>4</t>
    </r>
    <r>
      <rPr>
        <sz val="11"/>
        <color auto="1"/>
        <rFont val="明朝"/>
      </rPr>
      <t>年度予算ﾍﾞｰｽ）</t>
    </r>
    <rPh sb="6" eb="8">
      <t>ヨサン</t>
    </rPh>
    <phoneticPr fontId="15"/>
  </si>
  <si>
    <t>令和２年度</t>
    <rPh sb="0" eb="2">
      <t>レイワ</t>
    </rPh>
    <rPh sb="3" eb="5">
      <t>ネンド</t>
    </rPh>
    <phoneticPr fontId="15"/>
  </si>
  <si>
    <r>
      <t>2</t>
    </r>
    <r>
      <rPr>
        <sz val="11"/>
        <color auto="1"/>
        <rFont val="游ゴシック"/>
      </rPr>
      <t>8</t>
    </r>
    <r>
      <rPr>
        <sz val="11"/>
        <color auto="1"/>
        <rFont val="明朝"/>
      </rPr>
      <t>年度</t>
    </r>
    <rPh sb="2" eb="4">
      <t>ネンド</t>
    </rPh>
    <phoneticPr fontId="15"/>
  </si>
  <si>
    <t>元年度</t>
    <rPh sb="0" eb="1">
      <t>ガン</t>
    </rPh>
    <rPh sb="1" eb="3">
      <t>ネンド</t>
    </rPh>
    <phoneticPr fontId="15"/>
  </si>
  <si>
    <t>２年度</t>
    <rPh sb="1" eb="3">
      <t>ネンド</t>
    </rPh>
    <phoneticPr fontId="15"/>
  </si>
  <si>
    <t>(令和２年度決算ﾍﾞｰｽ）</t>
  </si>
  <si>
    <t>令和元年度</t>
    <rPh sb="0" eb="2">
      <t>レイワ</t>
    </rPh>
    <rPh sb="2" eb="5">
      <t>ガンネンド</t>
    </rPh>
    <phoneticPr fontId="15"/>
  </si>
  <si>
    <t>令和５年度</t>
    <rPh sb="0" eb="2">
      <t>レイワ</t>
    </rPh>
    <rPh sb="3" eb="5">
      <t>ネンド</t>
    </rPh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</si>
  <si>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3"/>
  </si>
  <si>
    <t>令和２年度</t>
    <rPh sb="3" eb="5">
      <t>ネンド</t>
    </rPh>
    <phoneticPr fontId="15"/>
  </si>
  <si>
    <t>令和２年度</t>
    <rPh sb="3" eb="5">
      <t>ネンド</t>
    </rPh>
    <phoneticPr fontId="18"/>
  </si>
  <si>
    <t>（1）令和３年度普通会計決算の状況</t>
  </si>
  <si>
    <t>３年度</t>
    <rPh sb="1" eb="3">
      <t>ネンド</t>
    </rPh>
    <phoneticPr fontId="15"/>
  </si>
  <si>
    <t>（注1）平成29年度～令和元年度は平成27年度国勢調査、令和2年度～令和3年度は令和2年度国勢調査を基に計上している。</t>
    <rPh sb="34" eb="36">
      <t>レイワ</t>
    </rPh>
    <rPh sb="37" eb="39">
      <t>ネンド</t>
    </rPh>
    <phoneticPr fontId="15"/>
  </si>
  <si>
    <t>静岡県</t>
  </si>
  <si>
    <t>令和５年度</t>
  </si>
  <si>
    <t>水道事業</t>
    <rPh sb="0" eb="2">
      <t>スイドウ</t>
    </rPh>
    <rPh sb="2" eb="4">
      <t>ジギョウ</t>
    </rPh>
    <phoneticPr fontId="17"/>
  </si>
  <si>
    <t>地域振興整備事業</t>
    <rPh sb="0" eb="2">
      <t>チイキ</t>
    </rPh>
    <rPh sb="2" eb="4">
      <t>シンコウ</t>
    </rPh>
    <rPh sb="4" eb="6">
      <t>セイビ</t>
    </rPh>
    <rPh sb="6" eb="8">
      <t>ジギョウ</t>
    </rPh>
    <phoneticPr fontId="17"/>
  </si>
  <si>
    <t>工業用水道事業</t>
    <rPh sb="0" eb="5">
      <t>コウギョウヨウスイドウ</t>
    </rPh>
    <rPh sb="5" eb="7">
      <t>ジギョウ</t>
    </rPh>
    <phoneticPr fontId="18"/>
  </si>
  <si>
    <t>水道事業</t>
    <rPh sb="0" eb="2">
      <t>スイドウ</t>
    </rPh>
    <rPh sb="2" eb="4">
      <t>ジギョウ</t>
    </rPh>
    <phoneticPr fontId="18"/>
  </si>
  <si>
    <t>(令和３年度決算額）</t>
  </si>
  <si>
    <t>静岡県土地開発公社</t>
    <rPh sb="0" eb="3">
      <t>シズオカケン</t>
    </rPh>
    <rPh sb="3" eb="5">
      <t>トチ</t>
    </rPh>
    <rPh sb="5" eb="7">
      <t>カイハツ</t>
    </rPh>
    <rPh sb="7" eb="9">
      <t>コウシャ</t>
    </rPh>
    <phoneticPr fontId="15"/>
  </si>
  <si>
    <t>静岡県道路公社</t>
    <rPh sb="0" eb="3">
      <t>シズオカケン</t>
    </rPh>
    <rPh sb="3" eb="5">
      <t>ドウロ</t>
    </rPh>
    <rPh sb="5" eb="7">
      <t>コウシャ</t>
    </rPh>
    <phoneticPr fontId="15"/>
  </si>
  <si>
    <t>静岡県立静岡がんセンター事業</t>
    <rPh sb="0" eb="2">
      <t>シズオカ</t>
    </rPh>
    <rPh sb="2" eb="4">
      <t>ケンリツ</t>
    </rPh>
    <rPh sb="4" eb="6">
      <t>シズオカ</t>
    </rPh>
    <rPh sb="12" eb="14">
      <t>ジギョウ</t>
    </rPh>
    <phoneticPr fontId="18"/>
  </si>
  <si>
    <t>静岡県</t>
    <rPh sb="0" eb="3">
      <t>シズオカケン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</si>
</sst>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#,##0;[Red]&quot;△&quot;#,##0"/>
    <numFmt numFmtId="180" formatCode="#,##0;&quot;△ 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11"/>
      <color auto="1"/>
      <name val="明朝"/>
      <family val="1"/>
    </font>
    <font>
      <sz val="6"/>
      <color auto="1"/>
      <name val="ＭＳ Ｐ明朝"/>
      <family val="1"/>
    </font>
    <font>
      <b/>
      <sz val="12"/>
      <color auto="1"/>
      <name val="明朝"/>
      <family val="1"/>
    </font>
    <font>
      <b/>
      <sz val="12"/>
      <color auto="1"/>
      <name val="ｺﾞｼｯｸ"/>
      <family val="3"/>
    </font>
    <font>
      <sz val="11"/>
      <color auto="1"/>
      <name val="ＭＳ ゴシック"/>
      <family val="3"/>
    </font>
    <font>
      <sz val="10"/>
      <color auto="1"/>
      <name val="明朝"/>
      <family val="1"/>
    </font>
    <font>
      <sz val="9"/>
      <color auto="1"/>
      <name val="明朝"/>
      <family val="1"/>
    </font>
    <font>
      <u/>
      <sz val="11"/>
      <color auto="1"/>
      <name val="明朝"/>
      <family val="1"/>
    </font>
    <font>
      <sz val="11"/>
      <color theme="1"/>
      <name val="明朝"/>
      <family val="1"/>
    </font>
    <font>
      <b/>
      <sz val="12"/>
      <color auto="1"/>
      <name val="ＭＳ ゴシック"/>
      <family val="3"/>
    </font>
    <font>
      <sz val="11"/>
      <color auto="1"/>
      <name val="ｺﾞｼｯｸ"/>
      <family val="3"/>
    </font>
    <font>
      <sz val="11"/>
      <color auto="1"/>
      <name val="ＭＳ 明朝"/>
      <family val="1"/>
    </font>
    <font>
      <b/>
      <sz val="11"/>
      <color auto="1"/>
      <name val="明朝"/>
      <family val="1"/>
    </font>
    <font>
      <sz val="6"/>
      <color auto="1"/>
      <name val="明朝"/>
      <family val="1"/>
    </font>
    <font>
      <sz val="8"/>
      <color auto="1"/>
      <name val="明朝"/>
      <family val="1"/>
    </font>
    <font>
      <sz val="6"/>
      <color auto="1"/>
      <name val="ＭＳ Ｐ明朝"/>
      <family val="1"/>
    </font>
    <font>
      <sz val="6"/>
      <color auto="1"/>
      <name val="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96">
    <xf numFmtId="0" fontId="0" fillId="0" borderId="0" xfId="0"/>
    <xf numFmtId="41" fontId="0" fillId="0" borderId="0" xfId="0" applyNumberFormat="1" applyAlignment="1">
      <alignment vertical="center"/>
    </xf>
    <xf numFmtId="41" fontId="4" fillId="0" borderId="1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3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" vertical="center" textRotation="255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left"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 justifyLastLine="1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horizontal="centerContinuous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0" fillId="0" borderId="4" xfId="0" applyNumberFormat="1" applyBorder="1" applyAlignment="1">
      <alignment horizontal="centerContinuous" vertical="center"/>
    </xf>
    <xf numFmtId="0" fontId="0" fillId="0" borderId="4" xfId="0" applyNumberFormat="1" applyBorder="1" applyAlignment="1">
      <alignment horizontal="center" vertical="center"/>
    </xf>
    <xf numFmtId="176" fontId="10" fillId="0" borderId="4" xfId="3" applyNumberFormat="1" applyFont="1" applyBorder="1" applyAlignment="1">
      <alignment vertical="center"/>
    </xf>
    <xf numFmtId="177" fontId="10" fillId="0" borderId="4" xfId="3" applyNumberFormat="1" applyFont="1" applyBorder="1" applyAlignment="1">
      <alignment vertical="center"/>
    </xf>
    <xf numFmtId="41" fontId="0" fillId="0" borderId="0" xfId="0" quotePrefix="1" applyNumberFormat="1" applyAlignment="1">
      <alignment vertical="center"/>
    </xf>
    <xf numFmtId="176" fontId="0" fillId="0" borderId="4" xfId="3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4" xfId="0" applyNumberFormat="1" applyFont="1" applyBorder="1" applyAlignment="1">
      <alignment horizontal="centerContinuous" vertical="center" wrapText="1"/>
    </xf>
    <xf numFmtId="177" fontId="0" fillId="0" borderId="4" xfId="3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11" fillId="0" borderId="0" xfId="0" applyNumberFormat="1" applyFont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0" fontId="12" fillId="0" borderId="4" xfId="2" applyNumberFormat="1" applyFont="1" applyBorder="1" applyAlignment="1">
      <alignment horizontal="distributed" vertical="center" justifyLastLine="1"/>
    </xf>
    <xf numFmtId="179" fontId="13" fillId="0" borderId="4" xfId="3" applyNumberFormat="1" applyFont="1" applyBorder="1" applyAlignment="1">
      <alignment vertical="center" textRotation="255"/>
    </xf>
    <xf numFmtId="0" fontId="1" fillId="0" borderId="4" xfId="1" applyFont="1" applyBorder="1" applyAlignment="1">
      <alignment vertical="center" textRotation="255"/>
    </xf>
    <xf numFmtId="0" fontId="1" fillId="0" borderId="4" xfId="1" applyFon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/>
    </xf>
    <xf numFmtId="41" fontId="0" fillId="0" borderId="8" xfId="0" applyNumberFormat="1" applyBorder="1" applyAlignment="1">
      <alignment horizontal="left" vertical="center"/>
    </xf>
    <xf numFmtId="0" fontId="14" fillId="0" borderId="1" xfId="0" applyNumberFormat="1" applyFont="1" applyBorder="1" applyAlignment="1">
      <alignment horizontal="distributed" vertical="center" justifyLastLine="1"/>
    </xf>
    <xf numFmtId="41" fontId="14" fillId="0" borderId="0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14" fillId="0" borderId="0" xfId="0" applyNumberFormat="1" applyFont="1" applyAlignment="1">
      <alignment horizontal="distributed" vertical="center"/>
    </xf>
    <xf numFmtId="176" fontId="0" fillId="0" borderId="4" xfId="3" quotePrefix="1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4" xfId="0" applyNumberFormat="1" applyBorder="1" applyAlignment="1">
      <alignment horizontal="center" vertical="center" shrinkToFit="1"/>
    </xf>
    <xf numFmtId="180" fontId="0" fillId="0" borderId="0" xfId="0" quotePrefix="1" applyNumberFormat="1" applyAlignment="1">
      <alignment horizontal="right" vertical="center"/>
    </xf>
    <xf numFmtId="180" fontId="0" fillId="0" borderId="4" xfId="0" applyNumberFormat="1" applyBorder="1" applyAlignment="1">
      <alignment horizontal="center" vertical="center"/>
    </xf>
    <xf numFmtId="41" fontId="0" fillId="0" borderId="0" xfId="0" quotePrefix="1" applyNumberFormat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0" xfId="3" applyNumberFormat="1" applyFont="1" applyBorder="1" applyAlignment="1">
      <alignment vertical="center"/>
    </xf>
    <xf numFmtId="176" fontId="0" fillId="0" borderId="0" xfId="3" quotePrefix="1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4" xfId="3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horizontal="center" vertical="center"/>
    </xf>
    <xf numFmtId="176" fontId="10" fillId="0" borderId="4" xfId="3" applyNumberFormat="1" applyFont="1" applyBorder="1" applyAlignment="1">
      <alignment horizontal="right" vertical="center"/>
    </xf>
    <xf numFmtId="181" fontId="10" fillId="0" borderId="4" xfId="0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left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4" fillId="0" borderId="1" xfId="0" applyNumberFormat="1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/>
    </xf>
    <xf numFmtId="41" fontId="16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0" fillId="0" borderId="9" xfId="0" applyNumberFormat="1" applyBorder="1" applyAlignment="1">
      <alignment horizontal="centerContinuous" vertical="center"/>
    </xf>
    <xf numFmtId="41" fontId="0" fillId="0" borderId="4" xfId="0" quotePrefix="1" applyNumberFormat="1" applyBorder="1" applyAlignment="1">
      <alignment horizontal="right" vertical="center"/>
    </xf>
    <xf numFmtId="176" fontId="0" fillId="0" borderId="4" xfId="3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</cellXfs>
  <cellStyles count="4">
    <cellStyle name="標準" xfId="0" builtinId="0"/>
    <cellStyle name="標準_地方債公営企業" xfId="1"/>
    <cellStyle name="標準_Ｈ１０決算ベース" xfId="2"/>
    <cellStyle name="桁区切り" xfId="3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0</xdr:colOff>
      <xdr:row>45</xdr:row>
      <xdr:rowOff>0</xdr:rowOff>
    </xdr:from>
    <xdr:to xmlns:xdr="http://schemas.openxmlformats.org/drawingml/2006/spreadsheetDrawing">
      <xdr:col>7</xdr:col>
      <xdr:colOff>0</xdr:colOff>
      <xdr:row>45</xdr:row>
      <xdr:rowOff>0</xdr:rowOff>
    </xdr:to>
    <xdr:sp macro="" textlink="">
      <xdr:nvSpPr>
        <xdr:cNvPr id="1103" name="Line 1"/>
        <xdr:cNvSpPr>
          <a:spLocks noChangeShapeType="1"/>
        </xdr:cNvSpPr>
      </xdr:nvSpPr>
      <xdr:spPr>
        <a:xfrm flipH="1">
          <a:off x="4100830" y="10300335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0</xdr:colOff>
      <xdr:row>45</xdr:row>
      <xdr:rowOff>0</xdr:rowOff>
    </xdr:from>
    <xdr:to xmlns:xdr="http://schemas.openxmlformats.org/drawingml/2006/spreadsheetDrawing">
      <xdr:col>7</xdr:col>
      <xdr:colOff>0</xdr:colOff>
      <xdr:row>45</xdr:row>
      <xdr:rowOff>0</xdr:rowOff>
    </xdr:to>
    <xdr:sp macro="" textlink="">
      <xdr:nvSpPr>
        <xdr:cNvPr id="3128" name="Line 1"/>
        <xdr:cNvSpPr>
          <a:spLocks noChangeShapeType="1"/>
        </xdr:cNvSpPr>
      </xdr:nvSpPr>
      <xdr:spPr>
        <a:xfrm flipH="1">
          <a:off x="4100830" y="10300335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Z58"/>
  <sheetViews>
    <sheetView tabSelected="1" view="pageBreakPreview" zoomScaleSheetLayoutView="100" workbookViewId="0">
      <pane xSplit="5" ySplit="8" topLeftCell="F29" activePane="bottomRight" state="frozen"/>
      <selection pane="topRight"/>
      <selection pane="bottomLeft"/>
      <selection pane="bottomRight" activeCell="G3" sqref="G3"/>
    </sheetView>
  </sheetViews>
  <sheetFormatPr defaultRowHeight="13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1" width="9" style="1" customWidth="1"/>
    <col min="12" max="12" width="9.875" style="1" customWidth="1"/>
    <col min="13" max="16384" width="9" style="1" customWidth="1"/>
  </cols>
  <sheetData>
    <row r="1" spans="1:11" ht="33.950000000000003" customHeight="1">
      <c r="A1" s="2" t="s">
        <v>3</v>
      </c>
      <c r="B1" s="2"/>
      <c r="C1" s="2"/>
      <c r="D1" s="2"/>
      <c r="E1" s="20" t="s">
        <v>52</v>
      </c>
      <c r="F1" s="26"/>
    </row>
    <row r="3" spans="1:11" ht="14">
      <c r="A3" s="3" t="s">
        <v>108</v>
      </c>
    </row>
    <row r="5" spans="1:11">
      <c r="A5" s="4" t="s">
        <v>235</v>
      </c>
      <c r="B5" s="4"/>
      <c r="C5" s="4"/>
      <c r="D5" s="4"/>
      <c r="E5" s="4"/>
    </row>
    <row r="6" spans="1:11" ht="14">
      <c r="A6" s="6"/>
      <c r="H6" s="31"/>
      <c r="I6" s="33" t="s">
        <v>7</v>
      </c>
    </row>
    <row r="7" spans="1:11" ht="27" customHeight="1">
      <c r="A7" s="5"/>
      <c r="B7" s="11"/>
      <c r="C7" s="11"/>
      <c r="D7" s="11"/>
      <c r="E7" s="21"/>
      <c r="F7" s="27" t="s">
        <v>234</v>
      </c>
      <c r="G7" s="27"/>
      <c r="H7" s="27" t="s">
        <v>225</v>
      </c>
      <c r="I7" s="34" t="s">
        <v>17</v>
      </c>
    </row>
    <row r="8" spans="1:11" ht="17.100000000000001" customHeight="1">
      <c r="A8" s="7"/>
      <c r="B8" s="12"/>
      <c r="C8" s="12"/>
      <c r="D8" s="12"/>
      <c r="E8" s="22"/>
      <c r="F8" s="28" t="s">
        <v>116</v>
      </c>
      <c r="G8" s="28" t="s">
        <v>6</v>
      </c>
      <c r="H8" s="28" t="s">
        <v>135</v>
      </c>
      <c r="I8" s="24"/>
    </row>
    <row r="9" spans="1:11" ht="18" customHeight="1">
      <c r="A9" s="8" t="s">
        <v>34</v>
      </c>
      <c r="B9" s="8" t="s">
        <v>115</v>
      </c>
      <c r="C9" s="13" t="s">
        <v>15</v>
      </c>
      <c r="D9" s="16"/>
      <c r="E9" s="16"/>
      <c r="F9" s="29">
        <v>582611</v>
      </c>
      <c r="G9" s="30">
        <f t="shared" ref="G9:G19" si="0">F9/$F$27*100</f>
        <v>45.192054849987088</v>
      </c>
      <c r="H9" s="32">
        <v>557862</v>
      </c>
      <c r="I9" s="35">
        <f t="shared" ref="I9:I45" si="1">(F9/H9-1)*100</f>
        <v>4.4364018341453537</v>
      </c>
      <c r="K9" s="37"/>
    </row>
    <row r="10" spans="1:11" ht="18" customHeight="1">
      <c r="A10" s="8"/>
      <c r="B10" s="8"/>
      <c r="C10" s="14"/>
      <c r="D10" s="18" t="s">
        <v>5</v>
      </c>
      <c r="E10" s="16"/>
      <c r="F10" s="29">
        <v>132494</v>
      </c>
      <c r="G10" s="30">
        <f t="shared" si="0"/>
        <v>10.277313877173944</v>
      </c>
      <c r="H10" s="32">
        <v>135085</v>
      </c>
      <c r="I10" s="35">
        <f t="shared" si="1"/>
        <v>-1.9180515971425449</v>
      </c>
    </row>
    <row r="11" spans="1:11" ht="18" customHeight="1">
      <c r="A11" s="8"/>
      <c r="B11" s="8"/>
      <c r="C11" s="14"/>
      <c r="D11" s="14"/>
      <c r="E11" s="17" t="s">
        <v>25</v>
      </c>
      <c r="F11" s="29">
        <v>123461</v>
      </c>
      <c r="G11" s="30">
        <f t="shared" si="0"/>
        <v>9.5766408183749618</v>
      </c>
      <c r="H11" s="32">
        <v>126184</v>
      </c>
      <c r="I11" s="35">
        <f t="shared" si="1"/>
        <v>-2.1579598047296034</v>
      </c>
    </row>
    <row r="12" spans="1:11" ht="18" customHeight="1">
      <c r="A12" s="8"/>
      <c r="B12" s="8"/>
      <c r="C12" s="14"/>
      <c r="D12" s="14"/>
      <c r="E12" s="17" t="s">
        <v>40</v>
      </c>
      <c r="F12" s="29">
        <v>8575</v>
      </c>
      <c r="G12" s="30">
        <f t="shared" si="0"/>
        <v>0.66514684813475766</v>
      </c>
      <c r="H12" s="32">
        <v>8235</v>
      </c>
      <c r="I12" s="35">
        <f t="shared" si="1"/>
        <v>4.1287188828172505</v>
      </c>
    </row>
    <row r="13" spans="1:11" ht="18" customHeight="1">
      <c r="A13" s="8"/>
      <c r="B13" s="8"/>
      <c r="C13" s="14"/>
      <c r="D13" s="19"/>
      <c r="E13" s="17" t="s">
        <v>42</v>
      </c>
      <c r="F13" s="29">
        <v>458</v>
      </c>
      <c r="G13" s="30">
        <f t="shared" si="0"/>
        <v>3.552621066422379e-002</v>
      </c>
      <c r="H13" s="32">
        <v>666</v>
      </c>
      <c r="I13" s="35">
        <f t="shared" si="1"/>
        <v>-31.231231231231227</v>
      </c>
    </row>
    <row r="14" spans="1:11" ht="18" customHeight="1">
      <c r="A14" s="8"/>
      <c r="B14" s="8"/>
      <c r="C14" s="14"/>
      <c r="D14" s="13" t="s">
        <v>44</v>
      </c>
      <c r="E14" s="16"/>
      <c r="F14" s="29">
        <v>140443</v>
      </c>
      <c r="G14" s="30">
        <f t="shared" si="0"/>
        <v>10.893903066191225</v>
      </c>
      <c r="H14" s="32">
        <v>133851</v>
      </c>
      <c r="I14" s="35">
        <f t="shared" si="1"/>
        <v>4.9248791566742112</v>
      </c>
    </row>
    <row r="15" spans="1:11" ht="18" customHeight="1">
      <c r="A15" s="8"/>
      <c r="B15" s="8"/>
      <c r="C15" s="14"/>
      <c r="D15" s="14"/>
      <c r="E15" s="17" t="s">
        <v>46</v>
      </c>
      <c r="F15" s="29">
        <v>6117</v>
      </c>
      <c r="G15" s="30">
        <f t="shared" si="0"/>
        <v>0.47448434636038622</v>
      </c>
      <c r="H15" s="32">
        <v>6329</v>
      </c>
      <c r="I15" s="35">
        <f t="shared" si="1"/>
        <v>-3.3496602938852926</v>
      </c>
    </row>
    <row r="16" spans="1:11" ht="18" customHeight="1">
      <c r="A16" s="8"/>
      <c r="B16" s="8"/>
      <c r="C16" s="14"/>
      <c r="D16" s="19"/>
      <c r="E16" s="17" t="s">
        <v>12</v>
      </c>
      <c r="F16" s="29">
        <v>134326</v>
      </c>
      <c r="G16" s="30">
        <f t="shared" si="0"/>
        <v>10.419418719830839</v>
      </c>
      <c r="H16" s="32">
        <v>127522</v>
      </c>
      <c r="I16" s="35">
        <f t="shared" si="1"/>
        <v>5.3355499443233256</v>
      </c>
      <c r="K16" s="38"/>
    </row>
    <row r="17" spans="1:26" ht="18" customHeight="1">
      <c r="A17" s="8"/>
      <c r="B17" s="8"/>
      <c r="C17" s="14"/>
      <c r="D17" s="16" t="s">
        <v>37</v>
      </c>
      <c r="E17" s="23"/>
      <c r="F17" s="29">
        <v>196738</v>
      </c>
      <c r="G17" s="30">
        <f t="shared" si="0"/>
        <v>15.260601820214104</v>
      </c>
      <c r="H17" s="32">
        <v>174398</v>
      </c>
      <c r="I17" s="35">
        <f t="shared" si="1"/>
        <v>12.809779928668895</v>
      </c>
    </row>
    <row r="18" spans="1:26" ht="18" customHeight="1">
      <c r="A18" s="8"/>
      <c r="B18" s="8"/>
      <c r="C18" s="14"/>
      <c r="D18" s="16" t="s">
        <v>118</v>
      </c>
      <c r="E18" s="24"/>
      <c r="F18" s="29">
        <v>10590</v>
      </c>
      <c r="G18" s="30">
        <f t="shared" si="0"/>
        <v>0.82144666142823131</v>
      </c>
      <c r="H18" s="32">
        <v>11305</v>
      </c>
      <c r="I18" s="35">
        <f t="shared" si="1"/>
        <v>-6.3246351172047799</v>
      </c>
    </row>
    <row r="19" spans="1:26" ht="18" customHeight="1">
      <c r="A19" s="8"/>
      <c r="B19" s="8"/>
      <c r="C19" s="15"/>
      <c r="D19" s="16" t="s">
        <v>119</v>
      </c>
      <c r="E19" s="24"/>
      <c r="F19" s="29">
        <v>0</v>
      </c>
      <c r="G19" s="30">
        <f t="shared" si="0"/>
        <v>0</v>
      </c>
      <c r="H19" s="32">
        <v>0</v>
      </c>
      <c r="I19" s="35" t="e">
        <f t="shared" si="1"/>
        <v>#DIV/0!</v>
      </c>
      <c r="Z19" s="1" t="s">
        <v>120</v>
      </c>
    </row>
    <row r="20" spans="1:26" ht="18" customHeight="1">
      <c r="A20" s="8"/>
      <c r="B20" s="8"/>
      <c r="C20" s="16" t="s">
        <v>8</v>
      </c>
      <c r="D20" s="16"/>
      <c r="E20" s="16"/>
      <c r="F20" s="29">
        <v>66300</v>
      </c>
      <c r="G20" s="30">
        <f>F20/$F$27*100+0.1</f>
        <v>5.2427680503013905</v>
      </c>
      <c r="H20" s="32">
        <v>66000</v>
      </c>
      <c r="I20" s="35">
        <f t="shared" si="1"/>
        <v>0.45454545454546302</v>
      </c>
    </row>
    <row r="21" spans="1:26" ht="18" customHeight="1">
      <c r="A21" s="8"/>
      <c r="B21" s="8"/>
      <c r="C21" s="16" t="s">
        <v>11</v>
      </c>
      <c r="D21" s="16"/>
      <c r="E21" s="16"/>
      <c r="F21" s="29">
        <v>181900</v>
      </c>
      <c r="G21" s="30">
        <f t="shared" ref="G21:G27" si="2">F21/$F$27*100</f>
        <v>14.109645676467919</v>
      </c>
      <c r="H21" s="32">
        <v>183500</v>
      </c>
      <c r="I21" s="35">
        <f t="shared" si="1"/>
        <v>-0.87193460490463393</v>
      </c>
    </row>
    <row r="22" spans="1:26" ht="18" customHeight="1">
      <c r="A22" s="8"/>
      <c r="B22" s="8"/>
      <c r="C22" s="16" t="s">
        <v>47</v>
      </c>
      <c r="D22" s="16"/>
      <c r="E22" s="16"/>
      <c r="F22" s="29">
        <v>18289</v>
      </c>
      <c r="G22" s="30">
        <f t="shared" si="2"/>
        <v>1.4186438140567441</v>
      </c>
      <c r="H22" s="32">
        <v>19715</v>
      </c>
      <c r="I22" s="35">
        <f t="shared" si="1"/>
        <v>-7.2330712655338525</v>
      </c>
    </row>
    <row r="23" spans="1:26" ht="18" customHeight="1">
      <c r="A23" s="8"/>
      <c r="B23" s="8"/>
      <c r="C23" s="16" t="s">
        <v>10</v>
      </c>
      <c r="D23" s="16"/>
      <c r="E23" s="16"/>
      <c r="F23" s="29">
        <v>201639</v>
      </c>
      <c r="G23" s="30">
        <f t="shared" si="2"/>
        <v>15.640763301579518</v>
      </c>
      <c r="H23" s="32">
        <v>215625</v>
      </c>
      <c r="I23" s="35">
        <f t="shared" si="1"/>
        <v>-6.4862608695652195</v>
      </c>
    </row>
    <row r="24" spans="1:26" ht="18" customHeight="1">
      <c r="A24" s="8"/>
      <c r="B24" s="8"/>
      <c r="C24" s="16" t="s">
        <v>48</v>
      </c>
      <c r="D24" s="16"/>
      <c r="E24" s="16"/>
      <c r="F24" s="29">
        <v>4641</v>
      </c>
      <c r="G24" s="30">
        <f t="shared" si="2"/>
        <v>0.35999376352109735</v>
      </c>
      <c r="H24" s="32">
        <v>4623</v>
      </c>
      <c r="I24" s="35">
        <f t="shared" si="1"/>
        <v>0.38935756002596023</v>
      </c>
    </row>
    <row r="25" spans="1:26" ht="18" customHeight="1">
      <c r="A25" s="8"/>
      <c r="B25" s="8"/>
      <c r="C25" s="16" t="s">
        <v>20</v>
      </c>
      <c r="D25" s="16"/>
      <c r="E25" s="16"/>
      <c r="F25" s="29">
        <v>121601</v>
      </c>
      <c r="G25" s="30">
        <f t="shared" si="2"/>
        <v>9.432364067642526</v>
      </c>
      <c r="H25" s="32">
        <v>133234</v>
      </c>
      <c r="I25" s="35">
        <f t="shared" si="1"/>
        <v>-8.7312547848146913</v>
      </c>
    </row>
    <row r="26" spans="1:26" ht="18" customHeight="1">
      <c r="A26" s="8"/>
      <c r="B26" s="8"/>
      <c r="C26" s="16" t="s">
        <v>19</v>
      </c>
      <c r="D26" s="16"/>
      <c r="E26" s="16"/>
      <c r="F26" s="29">
        <v>112208</v>
      </c>
      <c r="G26" s="30">
        <f t="shared" si="2"/>
        <v>8.7037664764437181</v>
      </c>
      <c r="H26" s="32">
        <v>103989</v>
      </c>
      <c r="I26" s="35">
        <f t="shared" si="1"/>
        <v>7.9037205858311976</v>
      </c>
    </row>
    <row r="27" spans="1:26" ht="18" customHeight="1">
      <c r="A27" s="8"/>
      <c r="B27" s="8"/>
      <c r="C27" s="16" t="s">
        <v>21</v>
      </c>
      <c r="D27" s="16"/>
      <c r="E27" s="16"/>
      <c r="F27" s="29">
        <f>SUM(F9,F20:F26)</f>
        <v>1289189</v>
      </c>
      <c r="G27" s="30">
        <f t="shared" si="2"/>
        <v>100</v>
      </c>
      <c r="H27" s="32">
        <v>1284548</v>
      </c>
      <c r="I27" s="35">
        <f t="shared" si="1"/>
        <v>0.36129440083203512</v>
      </c>
    </row>
    <row r="28" spans="1:26" ht="18" customHeight="1">
      <c r="A28" s="8"/>
      <c r="B28" s="8" t="s">
        <v>114</v>
      </c>
      <c r="C28" s="13" t="s">
        <v>24</v>
      </c>
      <c r="D28" s="16"/>
      <c r="E28" s="16"/>
      <c r="F28" s="29">
        <v>499162</v>
      </c>
      <c r="G28" s="30">
        <f>F28/$F$45*100</f>
        <v>38.719070671561731</v>
      </c>
      <c r="H28" s="29">
        <v>509277</v>
      </c>
      <c r="I28" s="35">
        <f t="shared" si="1"/>
        <v>-1.9861489916096708</v>
      </c>
    </row>
    <row r="29" spans="1:26" ht="18" customHeight="1">
      <c r="A29" s="8"/>
      <c r="B29" s="8"/>
      <c r="C29" s="14"/>
      <c r="D29" s="16" t="s">
        <v>26</v>
      </c>
      <c r="E29" s="16"/>
      <c r="F29" s="29">
        <v>281982</v>
      </c>
      <c r="G29" s="30">
        <f>F29/$F$45*100</f>
        <v>21.872820819910814</v>
      </c>
      <c r="H29" s="29">
        <v>295787</v>
      </c>
      <c r="I29" s="35">
        <f t="shared" si="1"/>
        <v>-4.6672098503314885</v>
      </c>
    </row>
    <row r="30" spans="1:26" ht="18" customHeight="1">
      <c r="A30" s="8"/>
      <c r="B30" s="8"/>
      <c r="C30" s="14"/>
      <c r="D30" s="16" t="s">
        <v>49</v>
      </c>
      <c r="E30" s="16"/>
      <c r="F30" s="29">
        <v>23143</v>
      </c>
      <c r="G30" s="30">
        <f>F30/$F$45*100</f>
        <v>1.7951595925810724</v>
      </c>
      <c r="H30" s="29">
        <v>19048</v>
      </c>
      <c r="I30" s="35">
        <f t="shared" si="1"/>
        <v>21.498320033599327</v>
      </c>
    </row>
    <row r="31" spans="1:26" ht="18" customHeight="1">
      <c r="A31" s="8"/>
      <c r="B31" s="8"/>
      <c r="C31" s="15"/>
      <c r="D31" s="16" t="s">
        <v>16</v>
      </c>
      <c r="E31" s="16"/>
      <c r="F31" s="29">
        <v>194037</v>
      </c>
      <c r="G31" s="30">
        <f>F31/$F$45*100-0.1</f>
        <v>14.951090259069849</v>
      </c>
      <c r="H31" s="29">
        <v>194442</v>
      </c>
      <c r="I31" s="35">
        <f t="shared" si="1"/>
        <v>-0.20828833276761438</v>
      </c>
    </row>
    <row r="32" spans="1:26" ht="18" customHeight="1">
      <c r="A32" s="8"/>
      <c r="B32" s="8"/>
      <c r="C32" s="13" t="s">
        <v>27</v>
      </c>
      <c r="D32" s="16"/>
      <c r="E32" s="16"/>
      <c r="F32" s="29">
        <v>577644</v>
      </c>
      <c r="G32" s="30">
        <f t="shared" ref="G32:G45" si="3">F32/$F$45*100</f>
        <v>44.806773871015032</v>
      </c>
      <c r="H32" s="32">
        <v>573422</v>
      </c>
      <c r="I32" s="35">
        <f t="shared" si="1"/>
        <v>0.73628148204987198</v>
      </c>
    </row>
    <row r="33" spans="1:9" ht="18" customHeight="1">
      <c r="A33" s="8"/>
      <c r="B33" s="8"/>
      <c r="C33" s="14"/>
      <c r="D33" s="16" t="s">
        <v>1</v>
      </c>
      <c r="E33" s="16"/>
      <c r="F33" s="29">
        <v>54025</v>
      </c>
      <c r="G33" s="30">
        <f t="shared" si="3"/>
        <v>4.1906190636128606</v>
      </c>
      <c r="H33" s="32">
        <v>50804</v>
      </c>
      <c r="I33" s="35">
        <f t="shared" si="1"/>
        <v>6.3400519644122522</v>
      </c>
    </row>
    <row r="34" spans="1:9" ht="18" customHeight="1">
      <c r="A34" s="8"/>
      <c r="B34" s="8"/>
      <c r="C34" s="14"/>
      <c r="D34" s="16" t="s">
        <v>51</v>
      </c>
      <c r="E34" s="16"/>
      <c r="F34" s="29">
        <v>14619</v>
      </c>
      <c r="G34" s="30">
        <f t="shared" si="3"/>
        <v>1.1339687198696233</v>
      </c>
      <c r="H34" s="32">
        <v>14598</v>
      </c>
      <c r="I34" s="35">
        <f t="shared" si="1"/>
        <v>0.14385532264693524</v>
      </c>
    </row>
    <row r="35" spans="1:9" ht="18" customHeight="1">
      <c r="A35" s="8"/>
      <c r="B35" s="8"/>
      <c r="C35" s="14"/>
      <c r="D35" s="16" t="s">
        <v>53</v>
      </c>
      <c r="E35" s="16"/>
      <c r="F35" s="29">
        <v>464446</v>
      </c>
      <c r="G35" s="30">
        <f t="shared" si="3"/>
        <v>36.026214930471795</v>
      </c>
      <c r="H35" s="32">
        <v>468914</v>
      </c>
      <c r="I35" s="35">
        <f t="shared" si="1"/>
        <v>-0.95283996639042856</v>
      </c>
    </row>
    <row r="36" spans="1:9" ht="18" customHeight="1">
      <c r="A36" s="8"/>
      <c r="B36" s="8"/>
      <c r="C36" s="14"/>
      <c r="D36" s="16" t="s">
        <v>41</v>
      </c>
      <c r="E36" s="16"/>
      <c r="F36" s="29">
        <v>18971</v>
      </c>
      <c r="G36" s="30">
        <f t="shared" si="3"/>
        <v>1.4715452893253045</v>
      </c>
      <c r="H36" s="32">
        <v>20129</v>
      </c>
      <c r="I36" s="35">
        <f t="shared" si="1"/>
        <v>-5.7528938347657599</v>
      </c>
    </row>
    <row r="37" spans="1:9" ht="18" customHeight="1">
      <c r="A37" s="8"/>
      <c r="B37" s="8"/>
      <c r="C37" s="14"/>
      <c r="D37" s="16" t="s">
        <v>28</v>
      </c>
      <c r="E37" s="16"/>
      <c r="F37" s="29">
        <v>14306</v>
      </c>
      <c r="G37" s="30">
        <f t="shared" si="3"/>
        <v>1.1096898903108854</v>
      </c>
      <c r="H37" s="32">
        <v>7387</v>
      </c>
      <c r="I37" s="35">
        <f t="shared" si="1"/>
        <v>93.664545823744419</v>
      </c>
    </row>
    <row r="38" spans="1:9" ht="18" customHeight="1">
      <c r="A38" s="8"/>
      <c r="B38" s="8"/>
      <c r="C38" s="15"/>
      <c r="D38" s="16" t="s">
        <v>56</v>
      </c>
      <c r="E38" s="16"/>
      <c r="F38" s="29">
        <v>9531</v>
      </c>
      <c r="G38" s="30">
        <f t="shared" si="3"/>
        <v>0.73930199528540808</v>
      </c>
      <c r="H38" s="32">
        <v>10324</v>
      </c>
      <c r="I38" s="35">
        <f t="shared" si="1"/>
        <v>-7.6811313444401392</v>
      </c>
    </row>
    <row r="39" spans="1:9" ht="18" customHeight="1">
      <c r="A39" s="8"/>
      <c r="B39" s="8"/>
      <c r="C39" s="13" t="s">
        <v>30</v>
      </c>
      <c r="D39" s="16"/>
      <c r="E39" s="16"/>
      <c r="F39" s="29">
        <v>212383</v>
      </c>
      <c r="G39" s="30">
        <f t="shared" si="3"/>
        <v>16.474155457423233</v>
      </c>
      <c r="H39" s="32">
        <v>201849</v>
      </c>
      <c r="I39" s="35">
        <f t="shared" si="1"/>
        <v>5.2187526319179112</v>
      </c>
    </row>
    <row r="40" spans="1:9" ht="18" customHeight="1">
      <c r="A40" s="8"/>
      <c r="B40" s="8"/>
      <c r="C40" s="14"/>
      <c r="D40" s="13" t="s">
        <v>31</v>
      </c>
      <c r="E40" s="16"/>
      <c r="F40" s="29">
        <v>188381</v>
      </c>
      <c r="G40" s="30">
        <f t="shared" si="3"/>
        <v>14.612364827810351</v>
      </c>
      <c r="H40" s="32">
        <v>191159</v>
      </c>
      <c r="I40" s="35">
        <f t="shared" si="1"/>
        <v>-1.4532404961314915</v>
      </c>
    </row>
    <row r="41" spans="1:9" ht="18" customHeight="1">
      <c r="A41" s="8"/>
      <c r="B41" s="8"/>
      <c r="C41" s="14"/>
      <c r="D41" s="14"/>
      <c r="E41" s="25" t="s">
        <v>117</v>
      </c>
      <c r="F41" s="29">
        <v>102302</v>
      </c>
      <c r="G41" s="30">
        <f t="shared" si="3"/>
        <v>7.9353764265751563</v>
      </c>
      <c r="H41" s="32">
        <v>105311</v>
      </c>
      <c r="I41" s="35">
        <f t="shared" si="1"/>
        <v>-2.8572513792481269</v>
      </c>
    </row>
    <row r="42" spans="1:9" ht="18" customHeight="1">
      <c r="A42" s="8"/>
      <c r="B42" s="8"/>
      <c r="C42" s="14"/>
      <c r="D42" s="15"/>
      <c r="E42" s="17" t="s">
        <v>57</v>
      </c>
      <c r="F42" s="29">
        <v>86079</v>
      </c>
      <c r="G42" s="30">
        <f t="shared" si="3"/>
        <v>6.6769884012351959</v>
      </c>
      <c r="H42" s="32">
        <v>85848</v>
      </c>
      <c r="I42" s="35">
        <f t="shared" si="1"/>
        <v>0.26908023483365184</v>
      </c>
    </row>
    <row r="43" spans="1:9" ht="18" customHeight="1">
      <c r="A43" s="8"/>
      <c r="B43" s="8"/>
      <c r="C43" s="14"/>
      <c r="D43" s="16" t="s">
        <v>60</v>
      </c>
      <c r="E43" s="16"/>
      <c r="F43" s="29">
        <v>24002</v>
      </c>
      <c r="G43" s="30">
        <f t="shared" si="3"/>
        <v>1.8617906296128806</v>
      </c>
      <c r="H43" s="32">
        <v>10690</v>
      </c>
      <c r="I43" s="35">
        <f t="shared" si="1"/>
        <v>124.52759588400374</v>
      </c>
    </row>
    <row r="44" spans="1:9" ht="18" customHeight="1">
      <c r="A44" s="8"/>
      <c r="B44" s="8"/>
      <c r="C44" s="15"/>
      <c r="D44" s="16" t="s">
        <v>62</v>
      </c>
      <c r="E44" s="16"/>
      <c r="F44" s="29">
        <v>0</v>
      </c>
      <c r="G44" s="30">
        <f t="shared" si="3"/>
        <v>0</v>
      </c>
      <c r="H44" s="32">
        <v>0</v>
      </c>
      <c r="I44" s="35" t="e">
        <f t="shared" si="1"/>
        <v>#DIV/0!</v>
      </c>
    </row>
    <row r="45" spans="1:9" ht="18" customHeight="1">
      <c r="A45" s="8"/>
      <c r="B45" s="8"/>
      <c r="C45" s="17" t="s">
        <v>32</v>
      </c>
      <c r="D45" s="17"/>
      <c r="E45" s="17"/>
      <c r="F45" s="29">
        <f>SUM(F28,F32,F39)</f>
        <v>1289189</v>
      </c>
      <c r="G45" s="30">
        <f t="shared" si="3"/>
        <v>100</v>
      </c>
      <c r="H45" s="32">
        <f>SUM(H28,H32,H39)</f>
        <v>1284548</v>
      </c>
      <c r="I45" s="35">
        <f t="shared" si="1"/>
        <v>0.36129440083203512</v>
      </c>
    </row>
    <row r="46" spans="1:9">
      <c r="A46" s="9" t="s">
        <v>33</v>
      </c>
    </row>
    <row r="47" spans="1:9">
      <c r="A47" s="10" t="s">
        <v>35</v>
      </c>
    </row>
    <row r="48" spans="1:9">
      <c r="A48" s="10"/>
    </row>
    <row r="57" spans="9:9">
      <c r="I57" s="36"/>
    </row>
    <row r="58" spans="9:9">
      <c r="I58" s="36"/>
    </row>
  </sheetData>
  <mergeCells count="6">
    <mergeCell ref="D17:E17"/>
    <mergeCell ref="D18:E18"/>
    <mergeCell ref="D19:E19"/>
    <mergeCell ref="A9:A45"/>
    <mergeCell ref="B9:B27"/>
    <mergeCell ref="B28:B45"/>
  </mergeCells>
  <phoneticPr fontId="3"/>
  <printOptions horizontalCentered="1" verticalCentered="1"/>
  <pageMargins left="0" right="0" top="0.2" bottom="0.19685039370078741" header="0.2" footer="0.31"/>
  <pageSetup paperSize="9" fitToWidth="1" fitToHeight="1" orientation="portrait" usePrinterDefaults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50"/>
  <sheetViews>
    <sheetView view="pageBreakPreview" zoomScale="94" zoomScaleSheetLayoutView="94" workbookViewId="0">
      <pane xSplit="5" ySplit="7" topLeftCell="F20" activePane="bottomRight" state="frozen"/>
      <selection pane="topRight"/>
      <selection pane="bottomLeft"/>
      <selection pane="bottomRight" activeCell="M37" sqref="M37"/>
    </sheetView>
  </sheetViews>
  <sheetFormatPr defaultRowHeight="13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 customWidth="1"/>
  </cols>
  <sheetData>
    <row r="1" spans="1:25" ht="33.950000000000003" customHeight="1">
      <c r="A1" s="39" t="s">
        <v>3</v>
      </c>
      <c r="B1" s="46"/>
      <c r="C1" s="46"/>
      <c r="D1" s="48" t="s">
        <v>52</v>
      </c>
      <c r="E1" s="49"/>
      <c r="F1" s="52"/>
      <c r="G1" s="52"/>
      <c r="L1" s="52"/>
      <c r="M1" s="52"/>
    </row>
    <row r="2" spans="1:25" ht="15" customHeight="1"/>
    <row r="3" spans="1:25" ht="15" customHeight="1">
      <c r="A3" s="40" t="s">
        <v>70</v>
      </c>
      <c r="B3" s="40"/>
      <c r="C3" s="40"/>
      <c r="D3" s="40"/>
    </row>
    <row r="4" spans="1:25" ht="15" customHeight="1">
      <c r="A4" s="40"/>
      <c r="B4" s="40"/>
      <c r="C4" s="40"/>
      <c r="D4" s="40"/>
    </row>
    <row r="5" spans="1:25" ht="15.95" customHeight="1">
      <c r="A5" s="41" t="s">
        <v>227</v>
      </c>
      <c r="B5" s="41"/>
      <c r="C5" s="41"/>
      <c r="D5" s="41"/>
      <c r="K5" s="58"/>
      <c r="O5" s="58" t="s">
        <v>65</v>
      </c>
    </row>
    <row r="6" spans="1:25" ht="15.95" customHeight="1">
      <c r="A6" s="42" t="s">
        <v>22</v>
      </c>
      <c r="B6" s="42"/>
      <c r="C6" s="42"/>
      <c r="D6" s="42"/>
      <c r="E6" s="42"/>
      <c r="F6" s="28" t="s">
        <v>14</v>
      </c>
      <c r="G6" s="28"/>
      <c r="H6" s="28" t="s">
        <v>243</v>
      </c>
      <c r="I6" s="28"/>
      <c r="J6" s="28" t="s">
        <v>244</v>
      </c>
      <c r="K6" s="28"/>
      <c r="L6" s="28" t="s">
        <v>81</v>
      </c>
      <c r="M6" s="28"/>
      <c r="N6" s="59" t="s">
        <v>250</v>
      </c>
      <c r="O6" s="59"/>
    </row>
    <row r="7" spans="1:25" ht="15.95" customHeight="1">
      <c r="A7" s="42"/>
      <c r="B7" s="42"/>
      <c r="C7" s="42"/>
      <c r="D7" s="42"/>
      <c r="E7" s="42"/>
      <c r="F7" s="28" t="s">
        <v>242</v>
      </c>
      <c r="G7" s="28" t="s">
        <v>111</v>
      </c>
      <c r="H7" s="28" t="s">
        <v>242</v>
      </c>
      <c r="I7" s="28" t="s">
        <v>111</v>
      </c>
      <c r="J7" s="28" t="s">
        <v>242</v>
      </c>
      <c r="K7" s="28" t="s">
        <v>111</v>
      </c>
      <c r="L7" s="28" t="s">
        <v>242</v>
      </c>
      <c r="M7" s="28" t="s">
        <v>112</v>
      </c>
      <c r="N7" s="28" t="s">
        <v>242</v>
      </c>
      <c r="O7" s="28" t="s">
        <v>111</v>
      </c>
    </row>
    <row r="8" spans="1:25" ht="15.95" customHeight="1">
      <c r="A8" s="43" t="s">
        <v>105</v>
      </c>
      <c r="B8" s="13" t="s">
        <v>72</v>
      </c>
      <c r="C8" s="16"/>
      <c r="D8" s="16"/>
      <c r="E8" s="50" t="s">
        <v>64</v>
      </c>
      <c r="F8" s="32">
        <v>5066</v>
      </c>
      <c r="G8" s="32">
        <v>5254</v>
      </c>
      <c r="H8" s="32">
        <v>7056</v>
      </c>
      <c r="I8" s="32">
        <v>7079</v>
      </c>
      <c r="J8" s="32">
        <v>85</v>
      </c>
      <c r="K8" s="32">
        <v>1810</v>
      </c>
      <c r="L8" s="32">
        <v>5128</v>
      </c>
      <c r="M8" s="32">
        <v>5169</v>
      </c>
      <c r="N8" s="32">
        <v>43889</v>
      </c>
      <c r="O8" s="32">
        <v>43042</v>
      </c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.95" customHeight="1">
      <c r="A9" s="43"/>
      <c r="B9" s="14"/>
      <c r="C9" s="16" t="s">
        <v>73</v>
      </c>
      <c r="D9" s="16"/>
      <c r="E9" s="50" t="s">
        <v>67</v>
      </c>
      <c r="F9" s="32">
        <v>4960</v>
      </c>
      <c r="G9" s="32">
        <v>4908</v>
      </c>
      <c r="H9" s="32">
        <v>7056</v>
      </c>
      <c r="I9" s="32">
        <v>7079</v>
      </c>
      <c r="J9" s="32">
        <v>83</v>
      </c>
      <c r="K9" s="32">
        <v>1754</v>
      </c>
      <c r="L9" s="32">
        <v>5128</v>
      </c>
      <c r="M9" s="32">
        <v>5169</v>
      </c>
      <c r="N9" s="32">
        <v>43884</v>
      </c>
      <c r="O9" s="32">
        <v>43037</v>
      </c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5.95" customHeight="1">
      <c r="A10" s="43"/>
      <c r="B10" s="15"/>
      <c r="C10" s="16" t="s">
        <v>75</v>
      </c>
      <c r="D10" s="16"/>
      <c r="E10" s="50" t="s">
        <v>68</v>
      </c>
      <c r="F10" s="32">
        <v>106</v>
      </c>
      <c r="G10" s="32">
        <v>346</v>
      </c>
      <c r="H10" s="32">
        <v>0</v>
      </c>
      <c r="I10" s="32">
        <v>0</v>
      </c>
      <c r="J10" s="53">
        <v>2</v>
      </c>
      <c r="K10" s="53">
        <v>56</v>
      </c>
      <c r="L10" s="32"/>
      <c r="M10" s="32"/>
      <c r="N10" s="32">
        <v>5</v>
      </c>
      <c r="O10" s="32">
        <v>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5.95" customHeight="1">
      <c r="A11" s="43"/>
      <c r="B11" s="13" t="s">
        <v>76</v>
      </c>
      <c r="C11" s="16"/>
      <c r="D11" s="16"/>
      <c r="E11" s="50" t="s">
        <v>69</v>
      </c>
      <c r="F11" s="32">
        <v>5064</v>
      </c>
      <c r="G11" s="32">
        <v>4728</v>
      </c>
      <c r="H11" s="32">
        <v>6835</v>
      </c>
      <c r="I11" s="32">
        <v>6517</v>
      </c>
      <c r="J11" s="32">
        <v>248</v>
      </c>
      <c r="K11" s="32">
        <v>1824</v>
      </c>
      <c r="L11" s="32">
        <v>4848</v>
      </c>
      <c r="M11" s="32">
        <v>4664</v>
      </c>
      <c r="N11" s="32">
        <v>44008</v>
      </c>
      <c r="O11" s="32">
        <v>43158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5.95" customHeight="1">
      <c r="A12" s="43"/>
      <c r="B12" s="14"/>
      <c r="C12" s="16" t="s">
        <v>59</v>
      </c>
      <c r="D12" s="16"/>
      <c r="E12" s="50" t="s">
        <v>38</v>
      </c>
      <c r="F12" s="32">
        <v>5061</v>
      </c>
      <c r="G12" s="32">
        <v>4725</v>
      </c>
      <c r="H12" s="32">
        <v>6832</v>
      </c>
      <c r="I12" s="32">
        <v>6514</v>
      </c>
      <c r="J12" s="32">
        <v>245</v>
      </c>
      <c r="K12" s="32">
        <v>1821</v>
      </c>
      <c r="L12" s="32">
        <v>4848</v>
      </c>
      <c r="M12" s="32">
        <v>4664</v>
      </c>
      <c r="N12" s="32">
        <v>44003</v>
      </c>
      <c r="O12" s="32">
        <v>43153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5.95" customHeight="1">
      <c r="A13" s="43"/>
      <c r="B13" s="15"/>
      <c r="C13" s="16" t="s">
        <v>43</v>
      </c>
      <c r="D13" s="16"/>
      <c r="E13" s="50" t="s">
        <v>71</v>
      </c>
      <c r="F13" s="32">
        <v>0</v>
      </c>
      <c r="G13" s="32">
        <v>0</v>
      </c>
      <c r="H13" s="53">
        <v>0</v>
      </c>
      <c r="I13" s="53">
        <v>0</v>
      </c>
      <c r="J13" s="53">
        <v>0</v>
      </c>
      <c r="K13" s="53">
        <v>0</v>
      </c>
      <c r="L13" s="32"/>
      <c r="M13" s="32"/>
      <c r="N13" s="32">
        <v>5</v>
      </c>
      <c r="O13" s="32">
        <v>5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5.95" customHeight="1">
      <c r="A14" s="43"/>
      <c r="B14" s="16" t="s">
        <v>77</v>
      </c>
      <c r="C14" s="16"/>
      <c r="D14" s="16"/>
      <c r="E14" s="50" t="s">
        <v>121</v>
      </c>
      <c r="F14" s="32">
        <f t="shared" ref="F14:K15" si="0">F9-F12</f>
        <v>-101</v>
      </c>
      <c r="G14" s="32">
        <f t="shared" si="0"/>
        <v>183</v>
      </c>
      <c r="H14" s="32">
        <f t="shared" si="0"/>
        <v>224</v>
      </c>
      <c r="I14" s="32">
        <f t="shared" si="0"/>
        <v>565</v>
      </c>
      <c r="J14" s="32">
        <f t="shared" si="0"/>
        <v>-162</v>
      </c>
      <c r="K14" s="32">
        <f t="shared" si="0"/>
        <v>-67</v>
      </c>
      <c r="L14" s="32">
        <v>280</v>
      </c>
      <c r="M14" s="32">
        <v>505</v>
      </c>
      <c r="N14" s="32">
        <f>N9-N12</f>
        <v>-119</v>
      </c>
      <c r="O14" s="32">
        <f>O9-O12</f>
        <v>-116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5.95" customHeight="1">
      <c r="A15" s="43"/>
      <c r="B15" s="16" t="s">
        <v>78</v>
      </c>
      <c r="C15" s="16"/>
      <c r="D15" s="16"/>
      <c r="E15" s="50" t="s">
        <v>122</v>
      </c>
      <c r="F15" s="32">
        <f t="shared" si="0"/>
        <v>106</v>
      </c>
      <c r="G15" s="32">
        <f t="shared" si="0"/>
        <v>346</v>
      </c>
      <c r="H15" s="32">
        <f t="shared" si="0"/>
        <v>0</v>
      </c>
      <c r="I15" s="32">
        <f t="shared" si="0"/>
        <v>0</v>
      </c>
      <c r="J15" s="32">
        <f t="shared" si="0"/>
        <v>2</v>
      </c>
      <c r="K15" s="32">
        <f t="shared" si="0"/>
        <v>56</v>
      </c>
      <c r="L15" s="32">
        <v>0</v>
      </c>
      <c r="M15" s="32">
        <v>0</v>
      </c>
      <c r="N15" s="32">
        <f>N10-N13</f>
        <v>0</v>
      </c>
      <c r="O15" s="32">
        <f>O10-O13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5.95" customHeight="1">
      <c r="A16" s="43"/>
      <c r="B16" s="16" t="s">
        <v>74</v>
      </c>
      <c r="C16" s="16"/>
      <c r="D16" s="16"/>
      <c r="E16" s="50" t="s">
        <v>104</v>
      </c>
      <c r="F16" s="32">
        <f t="shared" ref="F16:K16" si="1">F8-F11</f>
        <v>2</v>
      </c>
      <c r="G16" s="32">
        <f t="shared" si="1"/>
        <v>526</v>
      </c>
      <c r="H16" s="32">
        <f t="shared" si="1"/>
        <v>221</v>
      </c>
      <c r="I16" s="32">
        <f t="shared" si="1"/>
        <v>562</v>
      </c>
      <c r="J16" s="32">
        <f t="shared" si="1"/>
        <v>-163</v>
      </c>
      <c r="K16" s="32">
        <f t="shared" si="1"/>
        <v>-14</v>
      </c>
      <c r="L16" s="32">
        <v>280</v>
      </c>
      <c r="M16" s="32">
        <v>505</v>
      </c>
      <c r="N16" s="32">
        <f>N8-N11</f>
        <v>-119</v>
      </c>
      <c r="O16" s="32">
        <f>O8-O11</f>
        <v>-116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5.95" customHeight="1">
      <c r="A17" s="43"/>
      <c r="B17" s="16" t="s">
        <v>29</v>
      </c>
      <c r="C17" s="16"/>
      <c r="D17" s="16"/>
      <c r="E17" s="28"/>
      <c r="F17" s="32">
        <v>0</v>
      </c>
      <c r="G17" s="32">
        <v>0</v>
      </c>
      <c r="H17" s="53">
        <v>0</v>
      </c>
      <c r="I17" s="53">
        <v>0</v>
      </c>
      <c r="J17" s="32">
        <v>13705</v>
      </c>
      <c r="K17" s="32">
        <v>13579</v>
      </c>
      <c r="L17" s="32"/>
      <c r="M17" s="32"/>
      <c r="N17" s="32">
        <f>4748+119</f>
        <v>4867</v>
      </c>
      <c r="O17" s="32">
        <f>4371+116</f>
        <v>4487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5.95" customHeight="1">
      <c r="A18" s="43"/>
      <c r="B18" s="16" t="s">
        <v>0</v>
      </c>
      <c r="C18" s="16"/>
      <c r="D18" s="16"/>
      <c r="E18" s="28"/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5.95" customHeight="1">
      <c r="A19" s="43" t="s">
        <v>106</v>
      </c>
      <c r="B19" s="13" t="s">
        <v>63</v>
      </c>
      <c r="C19" s="16"/>
      <c r="D19" s="16"/>
      <c r="E19" s="50"/>
      <c r="F19" s="32">
        <v>4026</v>
      </c>
      <c r="G19" s="32">
        <v>4959</v>
      </c>
      <c r="H19" s="32">
        <v>1118</v>
      </c>
      <c r="I19" s="32">
        <v>4966</v>
      </c>
      <c r="J19" s="32">
        <v>2495</v>
      </c>
      <c r="K19" s="32">
        <v>743</v>
      </c>
      <c r="L19" s="32">
        <v>1268</v>
      </c>
      <c r="M19" s="32">
        <v>1747</v>
      </c>
      <c r="N19" s="32">
        <v>4850</v>
      </c>
      <c r="O19" s="32">
        <v>1570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5.95" customHeight="1">
      <c r="A20" s="43"/>
      <c r="B20" s="15"/>
      <c r="C20" s="16" t="s">
        <v>79</v>
      </c>
      <c r="D20" s="16"/>
      <c r="E20" s="50"/>
      <c r="F20" s="32">
        <v>2125</v>
      </c>
      <c r="G20" s="32">
        <v>2021</v>
      </c>
      <c r="H20" s="32">
        <v>254</v>
      </c>
      <c r="I20" s="32">
        <v>298</v>
      </c>
      <c r="J20" s="32">
        <v>0</v>
      </c>
      <c r="K20" s="53">
        <v>0</v>
      </c>
      <c r="L20" s="32">
        <v>287</v>
      </c>
      <c r="M20" s="32">
        <v>356</v>
      </c>
      <c r="N20" s="32">
        <v>3985</v>
      </c>
      <c r="O20" s="32">
        <v>1175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5.95" customHeight="1">
      <c r="A21" s="43"/>
      <c r="B21" s="16" t="s">
        <v>23</v>
      </c>
      <c r="C21" s="16"/>
      <c r="D21" s="16"/>
      <c r="E21" s="50" t="s">
        <v>123</v>
      </c>
      <c r="F21" s="32">
        <v>4026</v>
      </c>
      <c r="G21" s="32">
        <v>4959</v>
      </c>
      <c r="H21" s="32">
        <v>1118</v>
      </c>
      <c r="I21" s="32">
        <v>4966</v>
      </c>
      <c r="J21" s="32">
        <v>2495</v>
      </c>
      <c r="K21" s="32">
        <v>743</v>
      </c>
      <c r="L21" s="32">
        <v>1268</v>
      </c>
      <c r="M21" s="32">
        <v>1747</v>
      </c>
      <c r="N21" s="32">
        <v>4850</v>
      </c>
      <c r="O21" s="32">
        <v>1570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.95" customHeight="1">
      <c r="A22" s="43"/>
      <c r="B22" s="13" t="s">
        <v>82</v>
      </c>
      <c r="C22" s="16"/>
      <c r="D22" s="16"/>
      <c r="E22" s="50" t="s">
        <v>124</v>
      </c>
      <c r="F22" s="32">
        <v>7510</v>
      </c>
      <c r="G22" s="32">
        <v>6746</v>
      </c>
      <c r="H22" s="32">
        <v>5702</v>
      </c>
      <c r="I22" s="32">
        <v>8164</v>
      </c>
      <c r="J22" s="32">
        <v>3773</v>
      </c>
      <c r="K22" s="32">
        <v>1023</v>
      </c>
      <c r="L22" s="32">
        <v>1884</v>
      </c>
      <c r="M22" s="32">
        <v>2397</v>
      </c>
      <c r="N22" s="32">
        <v>7632</v>
      </c>
      <c r="O22" s="32">
        <v>4696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5.95" customHeight="1">
      <c r="A23" s="43"/>
      <c r="B23" s="15" t="s">
        <v>83</v>
      </c>
      <c r="C23" s="16" t="s">
        <v>84</v>
      </c>
      <c r="D23" s="16"/>
      <c r="E23" s="50"/>
      <c r="F23" s="32">
        <v>1008</v>
      </c>
      <c r="G23" s="32">
        <v>979</v>
      </c>
      <c r="H23" s="32">
        <v>1013</v>
      </c>
      <c r="I23" s="32">
        <v>1026</v>
      </c>
      <c r="J23" s="32">
        <v>0</v>
      </c>
      <c r="K23" s="32">
        <v>0</v>
      </c>
      <c r="L23" s="32">
        <v>519</v>
      </c>
      <c r="M23" s="32">
        <v>577</v>
      </c>
      <c r="N23" s="32">
        <v>3419</v>
      </c>
      <c r="O23" s="32">
        <v>3310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5.95" customHeight="1">
      <c r="A24" s="43"/>
      <c r="B24" s="16" t="s">
        <v>126</v>
      </c>
      <c r="C24" s="16"/>
      <c r="D24" s="16"/>
      <c r="E24" s="50" t="s">
        <v>127</v>
      </c>
      <c r="F24" s="32">
        <f t="shared" ref="F24:K24" si="2">F21-F22</f>
        <v>-3484</v>
      </c>
      <c r="G24" s="32">
        <f t="shared" si="2"/>
        <v>-1787</v>
      </c>
      <c r="H24" s="32">
        <f t="shared" si="2"/>
        <v>-4584</v>
      </c>
      <c r="I24" s="32">
        <f t="shared" si="2"/>
        <v>-3198</v>
      </c>
      <c r="J24" s="32">
        <f t="shared" si="2"/>
        <v>-1278</v>
      </c>
      <c r="K24" s="32">
        <f t="shared" si="2"/>
        <v>-280</v>
      </c>
      <c r="L24" s="32">
        <v>-616</v>
      </c>
      <c r="M24" s="32">
        <v>-650</v>
      </c>
      <c r="N24" s="32">
        <f>N21-N22</f>
        <v>-2782</v>
      </c>
      <c r="O24" s="32">
        <f>O21-O22</f>
        <v>-3126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5.95" customHeight="1">
      <c r="A25" s="43"/>
      <c r="B25" s="13" t="s">
        <v>86</v>
      </c>
      <c r="C25" s="13"/>
      <c r="D25" s="13"/>
      <c r="E25" s="50" t="s">
        <v>128</v>
      </c>
      <c r="F25" s="32">
        <v>3484</v>
      </c>
      <c r="G25" s="32">
        <v>1787</v>
      </c>
      <c r="H25" s="32">
        <v>4584</v>
      </c>
      <c r="I25" s="32">
        <v>3198</v>
      </c>
      <c r="J25" s="32">
        <v>1278</v>
      </c>
      <c r="K25" s="32">
        <v>280</v>
      </c>
      <c r="L25" s="32">
        <v>616</v>
      </c>
      <c r="M25" s="32">
        <v>650</v>
      </c>
      <c r="N25" s="32">
        <v>2782</v>
      </c>
      <c r="O25" s="32">
        <v>3126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5.95" customHeight="1">
      <c r="A26" s="43"/>
      <c r="B26" s="47" t="s">
        <v>87</v>
      </c>
      <c r="C26" s="47"/>
      <c r="D26" s="47"/>
      <c r="E26" s="5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5.95" customHeight="1">
      <c r="A27" s="43"/>
      <c r="B27" s="16" t="s">
        <v>130</v>
      </c>
      <c r="C27" s="16"/>
      <c r="D27" s="16"/>
      <c r="E27" s="50" t="s">
        <v>131</v>
      </c>
      <c r="F27" s="32">
        <f t="shared" ref="F27:K27" si="3">F24+F25</f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v>0</v>
      </c>
      <c r="M27" s="32">
        <v>0</v>
      </c>
      <c r="N27" s="32">
        <f>N24+N25</f>
        <v>0</v>
      </c>
      <c r="O27" s="32">
        <f>O24+O25</f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5.95" customHeight="1"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5.95" customHeight="1">
      <c r="A29" s="41"/>
      <c r="F29" s="54"/>
      <c r="G29" s="54"/>
      <c r="H29" s="54"/>
      <c r="I29" s="54"/>
      <c r="J29" s="56"/>
      <c r="K29" s="56"/>
      <c r="L29" s="54"/>
      <c r="M29" s="54"/>
      <c r="N29" s="54"/>
      <c r="O29" s="56" t="s">
        <v>65</v>
      </c>
      <c r="P29" s="54"/>
      <c r="Q29" s="54"/>
      <c r="R29" s="54"/>
      <c r="S29" s="54"/>
      <c r="T29" s="54"/>
      <c r="U29" s="54"/>
      <c r="V29" s="54"/>
      <c r="W29" s="54"/>
      <c r="X29" s="54"/>
      <c r="Y29" s="56"/>
    </row>
    <row r="30" spans="1:25" ht="15.95" customHeight="1">
      <c r="A30" s="42" t="s">
        <v>88</v>
      </c>
      <c r="B30" s="42"/>
      <c r="C30" s="42"/>
      <c r="D30" s="42"/>
      <c r="E30" s="42"/>
      <c r="F30" s="55" t="s">
        <v>101</v>
      </c>
      <c r="G30" s="55"/>
      <c r="H30" s="55" t="s">
        <v>195</v>
      </c>
      <c r="I30" s="55"/>
      <c r="J30" s="57"/>
      <c r="K30" s="57"/>
      <c r="L30" s="55"/>
      <c r="M30" s="55"/>
      <c r="N30" s="57"/>
      <c r="O30" s="57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5.95" customHeight="1">
      <c r="A31" s="42"/>
      <c r="B31" s="42"/>
      <c r="C31" s="42"/>
      <c r="D31" s="42"/>
      <c r="E31" s="42"/>
      <c r="F31" s="28" t="s">
        <v>242</v>
      </c>
      <c r="G31" s="28" t="s">
        <v>112</v>
      </c>
      <c r="H31" s="28" t="s">
        <v>242</v>
      </c>
      <c r="I31" s="28" t="s">
        <v>112</v>
      </c>
      <c r="J31" s="28" t="s">
        <v>242</v>
      </c>
      <c r="K31" s="28" t="s">
        <v>111</v>
      </c>
      <c r="L31" s="28" t="s">
        <v>242</v>
      </c>
      <c r="M31" s="28" t="s">
        <v>112</v>
      </c>
      <c r="N31" s="28" t="s">
        <v>242</v>
      </c>
      <c r="O31" s="28" t="s">
        <v>112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.95" customHeight="1">
      <c r="A32" s="43" t="s">
        <v>107</v>
      </c>
      <c r="B32" s="13" t="s">
        <v>72</v>
      </c>
      <c r="C32" s="16"/>
      <c r="D32" s="16"/>
      <c r="E32" s="50" t="s">
        <v>64</v>
      </c>
      <c r="F32" s="32">
        <v>3260</v>
      </c>
      <c r="G32" s="32">
        <v>3251</v>
      </c>
      <c r="H32" s="32">
        <v>366</v>
      </c>
      <c r="I32" s="32">
        <v>634</v>
      </c>
      <c r="J32" s="32"/>
      <c r="K32" s="32"/>
      <c r="L32" s="32"/>
      <c r="M32" s="32"/>
      <c r="N32" s="32"/>
      <c r="O32" s="32"/>
      <c r="P32" s="62"/>
      <c r="Q32" s="62"/>
      <c r="R32" s="62"/>
      <c r="S32" s="62"/>
      <c r="T32" s="63"/>
      <c r="U32" s="63"/>
      <c r="V32" s="62"/>
      <c r="W32" s="62"/>
      <c r="X32" s="63"/>
      <c r="Y32" s="63"/>
    </row>
    <row r="33" spans="1:25" ht="15.95" customHeight="1">
      <c r="A33" s="44"/>
      <c r="B33" s="14"/>
      <c r="C33" s="13" t="s">
        <v>89</v>
      </c>
      <c r="D33" s="16"/>
      <c r="E33" s="50"/>
      <c r="F33" s="32">
        <v>3162</v>
      </c>
      <c r="G33" s="32">
        <v>3153</v>
      </c>
      <c r="H33" s="32">
        <v>366</v>
      </c>
      <c r="I33" s="32">
        <v>634</v>
      </c>
      <c r="J33" s="32"/>
      <c r="K33" s="32"/>
      <c r="L33" s="32"/>
      <c r="M33" s="32"/>
      <c r="N33" s="32"/>
      <c r="O33" s="32"/>
      <c r="P33" s="62"/>
      <c r="Q33" s="62"/>
      <c r="R33" s="62"/>
      <c r="S33" s="62"/>
      <c r="T33" s="63"/>
      <c r="U33" s="63"/>
      <c r="V33" s="62"/>
      <c r="W33" s="62"/>
      <c r="X33" s="63"/>
      <c r="Y33" s="63"/>
    </row>
    <row r="34" spans="1:25" ht="15.95" customHeight="1">
      <c r="A34" s="44"/>
      <c r="B34" s="14"/>
      <c r="C34" s="15"/>
      <c r="D34" s="16" t="s">
        <v>66</v>
      </c>
      <c r="E34" s="50"/>
      <c r="F34" s="32">
        <v>2999</v>
      </c>
      <c r="G34" s="32">
        <v>3018</v>
      </c>
      <c r="H34" s="32">
        <v>366</v>
      </c>
      <c r="I34" s="32">
        <v>634</v>
      </c>
      <c r="J34" s="32"/>
      <c r="K34" s="32"/>
      <c r="L34" s="32"/>
      <c r="M34" s="32"/>
      <c r="N34" s="32"/>
      <c r="O34" s="32"/>
      <c r="P34" s="62"/>
      <c r="Q34" s="62"/>
      <c r="R34" s="62"/>
      <c r="S34" s="62"/>
      <c r="T34" s="63"/>
      <c r="U34" s="63"/>
      <c r="V34" s="62"/>
      <c r="W34" s="62"/>
      <c r="X34" s="63"/>
      <c r="Y34" s="63"/>
    </row>
    <row r="35" spans="1:25" ht="15.95" customHeight="1">
      <c r="A35" s="44"/>
      <c r="B35" s="15"/>
      <c r="C35" s="16" t="s">
        <v>91</v>
      </c>
      <c r="D35" s="16"/>
      <c r="E35" s="50"/>
      <c r="F35" s="32">
        <v>98</v>
      </c>
      <c r="G35" s="32">
        <v>98</v>
      </c>
      <c r="H35" s="32">
        <v>0</v>
      </c>
      <c r="I35" s="32">
        <v>0</v>
      </c>
      <c r="J35" s="53"/>
      <c r="K35" s="53"/>
      <c r="L35" s="32"/>
      <c r="M35" s="32"/>
      <c r="N35" s="32"/>
      <c r="O35" s="32"/>
      <c r="P35" s="62"/>
      <c r="Q35" s="62"/>
      <c r="R35" s="62"/>
      <c r="S35" s="62"/>
      <c r="T35" s="63"/>
      <c r="U35" s="63"/>
      <c r="V35" s="62"/>
      <c r="W35" s="62"/>
      <c r="X35" s="63"/>
      <c r="Y35" s="63"/>
    </row>
    <row r="36" spans="1:25" ht="15.95" customHeight="1">
      <c r="A36" s="44"/>
      <c r="B36" s="13" t="s">
        <v>76</v>
      </c>
      <c r="C36" s="16"/>
      <c r="D36" s="16"/>
      <c r="E36" s="50" t="s">
        <v>67</v>
      </c>
      <c r="F36" s="32">
        <v>2498</v>
      </c>
      <c r="G36" s="32">
        <v>2271</v>
      </c>
      <c r="H36" s="32">
        <v>11</v>
      </c>
      <c r="I36" s="32">
        <v>9</v>
      </c>
      <c r="J36" s="32"/>
      <c r="K36" s="32"/>
      <c r="L36" s="32"/>
      <c r="M36" s="32"/>
      <c r="N36" s="32"/>
      <c r="O36" s="32"/>
      <c r="P36" s="62"/>
      <c r="Q36" s="62"/>
      <c r="R36" s="62"/>
      <c r="S36" s="62"/>
      <c r="T36" s="62"/>
      <c r="U36" s="62"/>
      <c r="V36" s="62"/>
      <c r="W36" s="62"/>
      <c r="X36" s="63"/>
      <c r="Y36" s="63"/>
    </row>
    <row r="37" spans="1:25" ht="15.95" customHeight="1">
      <c r="A37" s="44"/>
      <c r="B37" s="14"/>
      <c r="C37" s="16" t="s">
        <v>92</v>
      </c>
      <c r="D37" s="16"/>
      <c r="E37" s="50"/>
      <c r="F37" s="32">
        <v>2315</v>
      </c>
      <c r="G37" s="32">
        <v>2073</v>
      </c>
      <c r="H37" s="32">
        <v>0</v>
      </c>
      <c r="I37" s="32">
        <v>0</v>
      </c>
      <c r="J37" s="32"/>
      <c r="K37" s="32"/>
      <c r="L37" s="32"/>
      <c r="M37" s="32"/>
      <c r="N37" s="32"/>
      <c r="O37" s="32"/>
      <c r="P37" s="62"/>
      <c r="Q37" s="62"/>
      <c r="R37" s="62"/>
      <c r="S37" s="62"/>
      <c r="T37" s="62"/>
      <c r="U37" s="62"/>
      <c r="V37" s="62"/>
      <c r="W37" s="62"/>
      <c r="X37" s="63"/>
      <c r="Y37" s="63"/>
    </row>
    <row r="38" spans="1:25" ht="15.95" customHeight="1">
      <c r="A38" s="44"/>
      <c r="B38" s="15"/>
      <c r="C38" s="16" t="s">
        <v>93</v>
      </c>
      <c r="D38" s="16"/>
      <c r="E38" s="50"/>
      <c r="F38" s="32">
        <v>183</v>
      </c>
      <c r="G38" s="32">
        <v>197</v>
      </c>
      <c r="H38" s="32">
        <v>11</v>
      </c>
      <c r="I38" s="32">
        <v>9</v>
      </c>
      <c r="J38" s="32"/>
      <c r="K38" s="53"/>
      <c r="L38" s="32"/>
      <c r="M38" s="32"/>
      <c r="N38" s="32"/>
      <c r="O38" s="32"/>
      <c r="P38" s="62"/>
      <c r="Q38" s="62"/>
      <c r="R38" s="63"/>
      <c r="S38" s="63"/>
      <c r="T38" s="62"/>
      <c r="U38" s="62"/>
      <c r="V38" s="62"/>
      <c r="W38" s="62"/>
      <c r="X38" s="63"/>
      <c r="Y38" s="63"/>
    </row>
    <row r="39" spans="1:25" ht="15.95" customHeight="1">
      <c r="A39" s="44"/>
      <c r="B39" s="17" t="s">
        <v>18</v>
      </c>
      <c r="C39" s="17"/>
      <c r="D39" s="17"/>
      <c r="E39" s="50" t="s">
        <v>134</v>
      </c>
      <c r="F39" s="32">
        <v>762</v>
      </c>
      <c r="G39" s="32">
        <v>980</v>
      </c>
      <c r="H39" s="32">
        <v>355</v>
      </c>
      <c r="I39" s="32">
        <v>625</v>
      </c>
      <c r="J39" s="32">
        <f t="shared" ref="J39:O39" si="4">J32-J36</f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62"/>
      <c r="Q39" s="62"/>
      <c r="R39" s="62"/>
      <c r="S39" s="62"/>
      <c r="T39" s="62"/>
      <c r="U39" s="62"/>
      <c r="V39" s="62"/>
      <c r="W39" s="62"/>
      <c r="X39" s="63"/>
      <c r="Y39" s="63"/>
    </row>
    <row r="40" spans="1:25" ht="15.95" customHeight="1">
      <c r="A40" s="43" t="s">
        <v>113</v>
      </c>
      <c r="B40" s="13" t="s">
        <v>95</v>
      </c>
      <c r="C40" s="16"/>
      <c r="D40" s="16"/>
      <c r="E40" s="50" t="s">
        <v>69</v>
      </c>
      <c r="F40" s="32">
        <v>4263</v>
      </c>
      <c r="G40" s="32">
        <v>2236</v>
      </c>
      <c r="H40" s="32">
        <v>55</v>
      </c>
      <c r="I40" s="32">
        <v>50</v>
      </c>
      <c r="J40" s="32"/>
      <c r="K40" s="32"/>
      <c r="L40" s="32"/>
      <c r="M40" s="32"/>
      <c r="N40" s="32"/>
      <c r="O40" s="32"/>
      <c r="P40" s="62"/>
      <c r="Q40" s="62"/>
      <c r="R40" s="62"/>
      <c r="S40" s="62"/>
      <c r="T40" s="63"/>
      <c r="U40" s="63"/>
      <c r="V40" s="63"/>
      <c r="W40" s="63"/>
      <c r="X40" s="62"/>
      <c r="Y40" s="62"/>
    </row>
    <row r="41" spans="1:25" ht="15.95" customHeight="1">
      <c r="A41" s="45"/>
      <c r="B41" s="15"/>
      <c r="C41" s="16" t="s">
        <v>96</v>
      </c>
      <c r="D41" s="16"/>
      <c r="E41" s="50"/>
      <c r="F41" s="53">
        <v>4263</v>
      </c>
      <c r="G41" s="53">
        <v>2236</v>
      </c>
      <c r="H41" s="53">
        <v>55</v>
      </c>
      <c r="I41" s="53">
        <v>50</v>
      </c>
      <c r="J41" s="32"/>
      <c r="K41" s="32"/>
      <c r="L41" s="53"/>
      <c r="M41" s="53"/>
      <c r="N41" s="32"/>
      <c r="O41" s="32"/>
      <c r="P41" s="63"/>
      <c r="Q41" s="63"/>
      <c r="R41" s="63"/>
      <c r="S41" s="63"/>
      <c r="T41" s="63"/>
      <c r="U41" s="63"/>
      <c r="V41" s="63"/>
      <c r="W41" s="63"/>
      <c r="X41" s="62"/>
      <c r="Y41" s="62"/>
    </row>
    <row r="42" spans="1:25" ht="15.95" customHeight="1">
      <c r="A42" s="45"/>
      <c r="B42" s="13" t="s">
        <v>82</v>
      </c>
      <c r="C42" s="16"/>
      <c r="D42" s="16"/>
      <c r="E42" s="50" t="s">
        <v>38</v>
      </c>
      <c r="F42" s="32">
        <v>5600</v>
      </c>
      <c r="G42" s="32">
        <v>3580</v>
      </c>
      <c r="H42" s="32">
        <v>89</v>
      </c>
      <c r="I42" s="32">
        <v>89</v>
      </c>
      <c r="J42" s="32"/>
      <c r="K42" s="32"/>
      <c r="L42" s="32"/>
      <c r="M42" s="32"/>
      <c r="N42" s="32"/>
      <c r="O42" s="32"/>
      <c r="P42" s="62"/>
      <c r="Q42" s="62"/>
      <c r="R42" s="62"/>
      <c r="S42" s="62"/>
      <c r="T42" s="63"/>
      <c r="U42" s="63"/>
      <c r="V42" s="62"/>
      <c r="W42" s="62"/>
      <c r="X42" s="62"/>
      <c r="Y42" s="62"/>
    </row>
    <row r="43" spans="1:25" ht="15.95" customHeight="1">
      <c r="A43" s="45"/>
      <c r="B43" s="15"/>
      <c r="C43" s="16" t="s">
        <v>98</v>
      </c>
      <c r="D43" s="16"/>
      <c r="E43" s="50"/>
      <c r="F43" s="32">
        <v>1951</v>
      </c>
      <c r="G43" s="32">
        <v>1958</v>
      </c>
      <c r="H43" s="32">
        <v>34</v>
      </c>
      <c r="I43" s="32">
        <v>39</v>
      </c>
      <c r="J43" s="53"/>
      <c r="K43" s="53"/>
      <c r="L43" s="32"/>
      <c r="M43" s="32"/>
      <c r="N43" s="32"/>
      <c r="O43" s="32"/>
      <c r="P43" s="62"/>
      <c r="Q43" s="62"/>
      <c r="R43" s="63"/>
      <c r="S43" s="62"/>
      <c r="T43" s="63"/>
      <c r="U43" s="63"/>
      <c r="V43" s="62"/>
      <c r="W43" s="62"/>
      <c r="X43" s="63"/>
      <c r="Y43" s="63"/>
    </row>
    <row r="44" spans="1:25" ht="15.95" customHeight="1">
      <c r="A44" s="45"/>
      <c r="B44" s="16" t="s">
        <v>18</v>
      </c>
      <c r="C44" s="16"/>
      <c r="D44" s="16"/>
      <c r="E44" s="50" t="s">
        <v>136</v>
      </c>
      <c r="F44" s="53">
        <v>-1337</v>
      </c>
      <c r="G44" s="53">
        <v>-1344</v>
      </c>
      <c r="H44" s="53">
        <v>-34</v>
      </c>
      <c r="I44" s="53">
        <v>-39</v>
      </c>
      <c r="J44" s="53">
        <f>J40-J42</f>
        <v>0</v>
      </c>
      <c r="K44" s="53">
        <f>K40-K42</f>
        <v>0</v>
      </c>
      <c r="L44" s="53"/>
      <c r="M44" s="53"/>
      <c r="N44" s="53">
        <f>N40-N42</f>
        <v>0</v>
      </c>
      <c r="O44" s="53">
        <f>O40-O42</f>
        <v>0</v>
      </c>
      <c r="P44" s="63"/>
      <c r="Q44" s="63"/>
      <c r="R44" s="62"/>
      <c r="S44" s="62"/>
      <c r="T44" s="63"/>
      <c r="U44" s="63"/>
      <c r="V44" s="62"/>
      <c r="W44" s="62"/>
      <c r="X44" s="62"/>
      <c r="Y44" s="62"/>
    </row>
    <row r="45" spans="1:25" ht="15.95" customHeight="1">
      <c r="A45" s="43" t="s">
        <v>4</v>
      </c>
      <c r="B45" s="17" t="s">
        <v>99</v>
      </c>
      <c r="C45" s="17"/>
      <c r="D45" s="17"/>
      <c r="E45" s="50" t="s">
        <v>137</v>
      </c>
      <c r="F45" s="32">
        <v>-575</v>
      </c>
      <c r="G45" s="32">
        <v>-364</v>
      </c>
      <c r="H45" s="32">
        <v>321</v>
      </c>
      <c r="I45" s="32">
        <v>586</v>
      </c>
      <c r="J45" s="32">
        <f>J39+J44</f>
        <v>0</v>
      </c>
      <c r="K45" s="32">
        <f>K39+K44</f>
        <v>0</v>
      </c>
      <c r="L45" s="32"/>
      <c r="M45" s="32"/>
      <c r="N45" s="32">
        <f>N39+N44</f>
        <v>0</v>
      </c>
      <c r="O45" s="32">
        <f>O39+O44</f>
        <v>0</v>
      </c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5.95" customHeight="1">
      <c r="A46" s="45"/>
      <c r="B46" s="16" t="s">
        <v>100</v>
      </c>
      <c r="C46" s="16"/>
      <c r="D46" s="16"/>
      <c r="E46" s="16"/>
      <c r="F46" s="53">
        <v>0</v>
      </c>
      <c r="G46" s="53">
        <v>223</v>
      </c>
      <c r="H46" s="53">
        <v>0</v>
      </c>
      <c r="I46" s="53">
        <v>0</v>
      </c>
      <c r="J46" s="53"/>
      <c r="K46" s="53"/>
      <c r="L46" s="53"/>
      <c r="M46" s="53"/>
      <c r="N46" s="53"/>
      <c r="O46" s="5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.95" customHeight="1">
      <c r="A47" s="45"/>
      <c r="B47" s="16" t="s">
        <v>102</v>
      </c>
      <c r="C47" s="16"/>
      <c r="D47" s="16"/>
      <c r="E47" s="16"/>
      <c r="F47" s="32">
        <v>-575</v>
      </c>
      <c r="G47" s="32">
        <v>-586</v>
      </c>
      <c r="H47" s="32">
        <v>321</v>
      </c>
      <c r="I47" s="32">
        <v>586</v>
      </c>
      <c r="J47" s="32"/>
      <c r="K47" s="32"/>
      <c r="L47" s="32"/>
      <c r="M47" s="32"/>
      <c r="N47" s="32"/>
      <c r="O47" s="3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5.95" customHeight="1">
      <c r="A48" s="45"/>
      <c r="B48" s="16" t="s">
        <v>103</v>
      </c>
      <c r="C48" s="16"/>
      <c r="D48" s="16"/>
      <c r="E48" s="16"/>
      <c r="F48" s="32">
        <v>-575</v>
      </c>
      <c r="G48" s="32">
        <v>-586</v>
      </c>
      <c r="H48" s="32">
        <v>321</v>
      </c>
      <c r="I48" s="32">
        <v>586</v>
      </c>
      <c r="J48" s="32"/>
      <c r="K48" s="32"/>
      <c r="L48" s="32"/>
      <c r="M48" s="32"/>
      <c r="N48" s="32"/>
      <c r="O48" s="3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16" ht="15.95" customHeight="1">
      <c r="A49" s="1" t="s">
        <v>138</v>
      </c>
      <c r="O49" s="36"/>
      <c r="P49" s="36"/>
    </row>
    <row r="50" spans="1:16" ht="15.95" customHeight="1">
      <c r="O50" s="36"/>
      <c r="P50" s="36"/>
    </row>
  </sheetData>
  <mergeCells count="28">
    <mergeCell ref="F6:G6"/>
    <mergeCell ref="H6:I6"/>
    <mergeCell ref="J6:K6"/>
    <mergeCell ref="L6:M6"/>
    <mergeCell ref="N6:O6"/>
    <mergeCell ref="F30:G30"/>
    <mergeCell ref="H30:I30"/>
    <mergeCell ref="J30:K30"/>
    <mergeCell ref="L30:M30"/>
    <mergeCell ref="N30:O30"/>
    <mergeCell ref="A6:E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30:E31"/>
    <mergeCell ref="A40:A44"/>
    <mergeCell ref="A45:A48"/>
    <mergeCell ref="A8:A18"/>
    <mergeCell ref="A19:A27"/>
    <mergeCell ref="A32:A39"/>
  </mergeCells>
  <phoneticPr fontId="3"/>
  <printOptions horizontalCentered="1"/>
  <pageMargins left="0.78740157480314965" right="0.27" top="0.38" bottom="0.34" header="0.19685039370078741" footer="0.19685039370078741"/>
  <pageSetup paperSize="9" scale="72" fitToWidth="1" fitToHeight="1" orientation="landscape" usePrinterDefaults="1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58"/>
  <sheetViews>
    <sheetView view="pageBreakPreview" zoomScale="85" zoomScaleSheetLayoutView="85" workbookViewId="0">
      <pane xSplit="5" ySplit="8" topLeftCell="F36" activePane="bottomRight" state="frozen"/>
      <selection pane="topRight"/>
      <selection pane="bottomLeft"/>
      <selection pane="bottomRight" activeCell="E1" sqref="E1"/>
    </sheetView>
  </sheetViews>
  <sheetFormatPr defaultRowHeight="13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1" width="9" style="1" customWidth="1"/>
    <col min="12" max="12" width="9.875" style="1" customWidth="1"/>
    <col min="13" max="16384" width="9" style="1" customWidth="1"/>
  </cols>
  <sheetData>
    <row r="1" spans="1:9" ht="33.950000000000003" customHeight="1">
      <c r="A1" s="2" t="s">
        <v>3</v>
      </c>
      <c r="B1" s="2"/>
      <c r="C1" s="2"/>
      <c r="D1" s="2"/>
      <c r="E1" s="20" t="s">
        <v>241</v>
      </c>
      <c r="F1" s="26"/>
    </row>
    <row r="3" spans="1:9" ht="14">
      <c r="A3" s="3" t="s">
        <v>139</v>
      </c>
    </row>
    <row r="5" spans="1:9">
      <c r="A5" s="4" t="s">
        <v>238</v>
      </c>
      <c r="B5" s="4"/>
      <c r="C5" s="4"/>
      <c r="D5" s="4"/>
      <c r="E5" s="4"/>
    </row>
    <row r="6" spans="1:9" ht="14">
      <c r="A6" s="6"/>
      <c r="H6" s="31"/>
      <c r="I6" s="33" t="s">
        <v>7</v>
      </c>
    </row>
    <row r="7" spans="1:9" ht="27" customHeight="1">
      <c r="A7" s="5"/>
      <c r="B7" s="11"/>
      <c r="C7" s="11"/>
      <c r="D7" s="11"/>
      <c r="E7" s="21"/>
      <c r="F7" s="27" t="s">
        <v>226</v>
      </c>
      <c r="G7" s="27"/>
      <c r="H7" s="27" t="s">
        <v>236</v>
      </c>
      <c r="I7" s="64" t="s">
        <v>17</v>
      </c>
    </row>
    <row r="8" spans="1:9" ht="17.100000000000001" customHeight="1">
      <c r="A8" s="7"/>
      <c r="B8" s="12"/>
      <c r="C8" s="12"/>
      <c r="D8" s="12"/>
      <c r="E8" s="22"/>
      <c r="F8" s="28" t="s">
        <v>50</v>
      </c>
      <c r="G8" s="28" t="s">
        <v>6</v>
      </c>
      <c r="H8" s="28" t="s">
        <v>50</v>
      </c>
      <c r="I8" s="24"/>
    </row>
    <row r="9" spans="1:9" ht="18" customHeight="1">
      <c r="A9" s="8" t="s">
        <v>34</v>
      </c>
      <c r="B9" s="8" t="s">
        <v>115</v>
      </c>
      <c r="C9" s="13" t="s">
        <v>15</v>
      </c>
      <c r="D9" s="16"/>
      <c r="E9" s="16"/>
      <c r="F9" s="29">
        <v>566737</v>
      </c>
      <c r="G9" s="30">
        <f t="shared" ref="G9:G14" si="0">F9/$F$27*100</f>
        <v>39.872784081195306</v>
      </c>
      <c r="H9" s="32">
        <v>525887</v>
      </c>
      <c r="I9" s="35">
        <f t="shared" ref="I9:I45" si="1">(F9/H9-1)*100</f>
        <v>7.7678284498380767</v>
      </c>
    </row>
    <row r="10" spans="1:9" ht="18" customHeight="1">
      <c r="A10" s="8"/>
      <c r="B10" s="8"/>
      <c r="C10" s="14"/>
      <c r="D10" s="13" t="s">
        <v>5</v>
      </c>
      <c r="E10" s="16"/>
      <c r="F10" s="29">
        <v>134770</v>
      </c>
      <c r="G10" s="30">
        <f t="shared" si="0"/>
        <v>9.4817439317049903</v>
      </c>
      <c r="H10" s="32">
        <v>134944</v>
      </c>
      <c r="I10" s="35">
        <f t="shared" si="1"/>
        <v>-0.1289423760967523</v>
      </c>
    </row>
    <row r="11" spans="1:9" ht="18" customHeight="1">
      <c r="A11" s="8"/>
      <c r="B11" s="8"/>
      <c r="C11" s="14"/>
      <c r="D11" s="14"/>
      <c r="E11" s="17" t="s">
        <v>25</v>
      </c>
      <c r="F11" s="29">
        <v>125510</v>
      </c>
      <c r="G11" s="30">
        <f t="shared" si="0"/>
        <v>8.8302565917362426</v>
      </c>
      <c r="H11" s="32">
        <v>123224</v>
      </c>
      <c r="I11" s="35">
        <f t="shared" si="1"/>
        <v>1.8551580860871164</v>
      </c>
    </row>
    <row r="12" spans="1:9" ht="18" customHeight="1">
      <c r="A12" s="8"/>
      <c r="B12" s="8"/>
      <c r="C12" s="14"/>
      <c r="D12" s="14"/>
      <c r="E12" s="17" t="s">
        <v>40</v>
      </c>
      <c r="F12" s="29">
        <v>8609</v>
      </c>
      <c r="G12" s="30">
        <f t="shared" si="0"/>
        <v>0.60568623215885042</v>
      </c>
      <c r="H12" s="32">
        <v>10858</v>
      </c>
      <c r="I12" s="35">
        <f t="shared" si="1"/>
        <v>-20.712838460121574</v>
      </c>
    </row>
    <row r="13" spans="1:9" ht="18" customHeight="1">
      <c r="A13" s="8"/>
      <c r="B13" s="8"/>
      <c r="C13" s="14"/>
      <c r="D13" s="15"/>
      <c r="E13" s="17" t="s">
        <v>42</v>
      </c>
      <c r="F13" s="29">
        <v>651</v>
      </c>
      <c r="G13" s="30">
        <f t="shared" si="0"/>
        <v>4.5801107809897962e-002</v>
      </c>
      <c r="H13" s="32">
        <v>862</v>
      </c>
      <c r="I13" s="35">
        <f t="shared" si="1"/>
        <v>-24.477958236658935</v>
      </c>
    </row>
    <row r="14" spans="1:9" ht="18" customHeight="1">
      <c r="A14" s="8"/>
      <c r="B14" s="8"/>
      <c r="C14" s="14"/>
      <c r="D14" s="13" t="s">
        <v>44</v>
      </c>
      <c r="E14" s="16"/>
      <c r="F14" s="29">
        <v>137332</v>
      </c>
      <c r="G14" s="30">
        <f t="shared" si="0"/>
        <v>9.6619934527632978</v>
      </c>
      <c r="H14" s="32">
        <v>116957</v>
      </c>
      <c r="I14" s="35">
        <f t="shared" si="1"/>
        <v>17.420932479458262</v>
      </c>
    </row>
    <row r="15" spans="1:9" ht="18" customHeight="1">
      <c r="A15" s="8"/>
      <c r="B15" s="8"/>
      <c r="C15" s="14"/>
      <c r="D15" s="14"/>
      <c r="E15" s="17" t="s">
        <v>46</v>
      </c>
      <c r="F15" s="29">
        <v>6386</v>
      </c>
      <c r="G15" s="30">
        <f>F15/$F$27*100+0.1</f>
        <v>0.54928705756376095</v>
      </c>
      <c r="H15" s="32">
        <v>6131</v>
      </c>
      <c r="I15" s="35">
        <f t="shared" si="1"/>
        <v>4.1591909965747798</v>
      </c>
    </row>
    <row r="16" spans="1:9" ht="18" customHeight="1">
      <c r="A16" s="8"/>
      <c r="B16" s="8"/>
      <c r="C16" s="14"/>
      <c r="D16" s="15"/>
      <c r="E16" s="17" t="s">
        <v>12</v>
      </c>
      <c r="F16" s="29">
        <v>130946</v>
      </c>
      <c r="G16" s="30">
        <f t="shared" ref="G16:G27" si="2">F16/$F$27*100</f>
        <v>9.212706395199536</v>
      </c>
      <c r="H16" s="32">
        <v>110826</v>
      </c>
      <c r="I16" s="35">
        <f t="shared" si="1"/>
        <v>18.154584664248464</v>
      </c>
    </row>
    <row r="17" spans="1:9" ht="18" customHeight="1">
      <c r="A17" s="8"/>
      <c r="B17" s="8"/>
      <c r="C17" s="14"/>
      <c r="D17" s="16" t="s">
        <v>37</v>
      </c>
      <c r="E17" s="23"/>
      <c r="F17" s="29">
        <v>102587</v>
      </c>
      <c r="G17" s="30">
        <f t="shared" si="2"/>
        <v>7.217508827794167</v>
      </c>
      <c r="H17" s="32">
        <v>94185</v>
      </c>
      <c r="I17" s="35">
        <f t="shared" si="1"/>
        <v>8.9207410946541277</v>
      </c>
    </row>
    <row r="18" spans="1:9" ht="18" customHeight="1">
      <c r="A18" s="8"/>
      <c r="B18" s="8"/>
      <c r="C18" s="14"/>
      <c r="D18" s="16" t="s">
        <v>118</v>
      </c>
      <c r="E18" s="24"/>
      <c r="F18" s="29">
        <v>11561</v>
      </c>
      <c r="G18" s="30">
        <f t="shared" si="2"/>
        <v>0.81337420490050749</v>
      </c>
      <c r="H18" s="32">
        <v>10712</v>
      </c>
      <c r="I18" s="35">
        <f t="shared" si="1"/>
        <v>7.9256908140403315</v>
      </c>
    </row>
    <row r="19" spans="1:9" ht="18" customHeight="1">
      <c r="A19" s="8"/>
      <c r="B19" s="8"/>
      <c r="C19" s="15"/>
      <c r="D19" s="16" t="s">
        <v>119</v>
      </c>
      <c r="E19" s="24"/>
      <c r="F19" s="29">
        <v>0</v>
      </c>
      <c r="G19" s="30">
        <f t="shared" si="2"/>
        <v>0</v>
      </c>
      <c r="H19" s="32">
        <v>0</v>
      </c>
      <c r="I19" s="35" t="e">
        <f t="shared" si="1"/>
        <v>#DIV/0!</v>
      </c>
    </row>
    <row r="20" spans="1:9" ht="18" customHeight="1">
      <c r="A20" s="8"/>
      <c r="B20" s="8"/>
      <c r="C20" s="16" t="s">
        <v>8</v>
      </c>
      <c r="D20" s="16"/>
      <c r="E20" s="16"/>
      <c r="F20" s="29">
        <v>61492</v>
      </c>
      <c r="G20" s="30">
        <f t="shared" si="2"/>
        <v>4.3262699254166597</v>
      </c>
      <c r="H20" s="32">
        <v>55429</v>
      </c>
      <c r="I20" s="35">
        <f t="shared" si="1"/>
        <v>10.938317487235928</v>
      </c>
    </row>
    <row r="21" spans="1:9" ht="18" customHeight="1">
      <c r="A21" s="8"/>
      <c r="B21" s="8"/>
      <c r="C21" s="16" t="s">
        <v>11</v>
      </c>
      <c r="D21" s="16"/>
      <c r="E21" s="16"/>
      <c r="F21" s="29">
        <v>208160</v>
      </c>
      <c r="G21" s="30">
        <f t="shared" si="2"/>
        <v>14.645097698476745</v>
      </c>
      <c r="H21" s="32">
        <v>156943</v>
      </c>
      <c r="I21" s="35">
        <f t="shared" si="1"/>
        <v>32.634141057581424</v>
      </c>
    </row>
    <row r="22" spans="1:9" ht="18" customHeight="1">
      <c r="A22" s="8"/>
      <c r="B22" s="8"/>
      <c r="C22" s="16" t="s">
        <v>47</v>
      </c>
      <c r="D22" s="16"/>
      <c r="E22" s="16"/>
      <c r="F22" s="29">
        <v>19523</v>
      </c>
      <c r="G22" s="30">
        <f t="shared" si="2"/>
        <v>1.3735407492667249</v>
      </c>
      <c r="H22" s="32">
        <v>19920</v>
      </c>
      <c r="I22" s="35">
        <f t="shared" si="1"/>
        <v>-1.9929718875501989</v>
      </c>
    </row>
    <row r="23" spans="1:9" ht="18" customHeight="1">
      <c r="A23" s="8"/>
      <c r="B23" s="8"/>
      <c r="C23" s="16" t="s">
        <v>10</v>
      </c>
      <c r="D23" s="16"/>
      <c r="E23" s="16"/>
      <c r="F23" s="29">
        <v>289479</v>
      </c>
      <c r="G23" s="30">
        <f t="shared" si="2"/>
        <v>20.366296294472278</v>
      </c>
      <c r="H23" s="32">
        <v>247988</v>
      </c>
      <c r="I23" s="35">
        <f t="shared" si="1"/>
        <v>16.731051502492058</v>
      </c>
    </row>
    <row r="24" spans="1:9" ht="18" customHeight="1">
      <c r="A24" s="8"/>
      <c r="B24" s="8"/>
      <c r="C24" s="16" t="s">
        <v>48</v>
      </c>
      <c r="D24" s="16"/>
      <c r="E24" s="16"/>
      <c r="F24" s="29">
        <v>3427</v>
      </c>
      <c r="G24" s="30">
        <f t="shared" si="2"/>
        <v>0.24110659979188989</v>
      </c>
      <c r="H24" s="32">
        <v>4829</v>
      </c>
      <c r="I24" s="35">
        <f t="shared" si="1"/>
        <v>-29.032926071650444</v>
      </c>
    </row>
    <row r="25" spans="1:9" ht="18" customHeight="1">
      <c r="A25" s="8"/>
      <c r="B25" s="8"/>
      <c r="C25" s="16" t="s">
        <v>20</v>
      </c>
      <c r="D25" s="16"/>
      <c r="E25" s="16"/>
      <c r="F25" s="29">
        <v>197499</v>
      </c>
      <c r="G25" s="30">
        <f t="shared" si="2"/>
        <v>13.895042997460887</v>
      </c>
      <c r="H25" s="32">
        <v>217619</v>
      </c>
      <c r="I25" s="35">
        <f t="shared" si="1"/>
        <v>-9.2455162462836462</v>
      </c>
    </row>
    <row r="26" spans="1:9" ht="18" customHeight="1">
      <c r="A26" s="8"/>
      <c r="B26" s="8"/>
      <c r="C26" s="16" t="s">
        <v>19</v>
      </c>
      <c r="D26" s="16"/>
      <c r="E26" s="16"/>
      <c r="F26" s="29">
        <v>75046</v>
      </c>
      <c r="G26" s="30">
        <f t="shared" si="2"/>
        <v>5.2798616539195127</v>
      </c>
      <c r="H26" s="32">
        <v>67030</v>
      </c>
      <c r="I26" s="35">
        <f t="shared" si="1"/>
        <v>11.95882440698195</v>
      </c>
    </row>
    <row r="27" spans="1:9" ht="18" customHeight="1">
      <c r="A27" s="8"/>
      <c r="B27" s="8"/>
      <c r="C27" s="16" t="s">
        <v>21</v>
      </c>
      <c r="D27" s="16"/>
      <c r="E27" s="16"/>
      <c r="F27" s="29">
        <f>SUM(F9,F20:F26)</f>
        <v>1421363</v>
      </c>
      <c r="G27" s="30">
        <f t="shared" si="2"/>
        <v>100</v>
      </c>
      <c r="H27" s="32">
        <v>1295645</v>
      </c>
      <c r="I27" s="35">
        <f t="shared" si="1"/>
        <v>9.7031208394274593</v>
      </c>
    </row>
    <row r="28" spans="1:9" ht="18" customHeight="1">
      <c r="A28" s="8"/>
      <c r="B28" s="8" t="s">
        <v>114</v>
      </c>
      <c r="C28" s="13" t="s">
        <v>24</v>
      </c>
      <c r="D28" s="16"/>
      <c r="E28" s="16"/>
      <c r="F28" s="29">
        <v>501483</v>
      </c>
      <c r="G28" s="30">
        <f>F28/$F$45*100-0.1</f>
        <v>35.763737492857402</v>
      </c>
      <c r="H28" s="32">
        <v>501316</v>
      </c>
      <c r="I28" s="35">
        <f t="shared" si="1"/>
        <v>3.331232196857048e-002</v>
      </c>
    </row>
    <row r="29" spans="1:9" ht="18" customHeight="1">
      <c r="A29" s="8"/>
      <c r="B29" s="8"/>
      <c r="C29" s="14"/>
      <c r="D29" s="16" t="s">
        <v>26</v>
      </c>
      <c r="E29" s="16"/>
      <c r="F29" s="29">
        <v>296761</v>
      </c>
      <c r="G29" s="30">
        <f t="shared" ref="G29:G42" si="3">F29/$F$45*100</f>
        <v>21.222969875584727</v>
      </c>
      <c r="H29" s="32">
        <v>298598</v>
      </c>
      <c r="I29" s="35">
        <f t="shared" si="1"/>
        <v>-0.61520840729006876</v>
      </c>
    </row>
    <row r="30" spans="1:9" ht="18" customHeight="1">
      <c r="A30" s="8"/>
      <c r="B30" s="8"/>
      <c r="C30" s="14"/>
      <c r="D30" s="16" t="s">
        <v>49</v>
      </c>
      <c r="E30" s="16"/>
      <c r="F30" s="29">
        <v>18608</v>
      </c>
      <c r="G30" s="30">
        <f t="shared" si="3"/>
        <v>1.3307578268198335</v>
      </c>
      <c r="H30" s="32">
        <v>17204</v>
      </c>
      <c r="I30" s="35">
        <f t="shared" si="1"/>
        <v>8.1608928156242655</v>
      </c>
    </row>
    <row r="31" spans="1:9" ht="18" customHeight="1">
      <c r="A31" s="8"/>
      <c r="B31" s="8"/>
      <c r="C31" s="15"/>
      <c r="D31" s="16" t="s">
        <v>16</v>
      </c>
      <c r="E31" s="16"/>
      <c r="F31" s="29">
        <v>186114</v>
      </c>
      <c r="G31" s="30">
        <f t="shared" si="3"/>
        <v>13.310009790452842</v>
      </c>
      <c r="H31" s="32">
        <v>185514</v>
      </c>
      <c r="I31" s="35">
        <f t="shared" si="1"/>
        <v>0.32342572528218927</v>
      </c>
    </row>
    <row r="32" spans="1:9" ht="18" customHeight="1">
      <c r="A32" s="8"/>
      <c r="B32" s="8"/>
      <c r="C32" s="13" t="s">
        <v>27</v>
      </c>
      <c r="D32" s="16"/>
      <c r="E32" s="16"/>
      <c r="F32" s="29">
        <v>679229</v>
      </c>
      <c r="G32" s="30">
        <f t="shared" si="3"/>
        <v>48.57530674725971</v>
      </c>
      <c r="H32" s="32">
        <v>546360</v>
      </c>
      <c r="I32" s="35">
        <f t="shared" si="1"/>
        <v>24.318947214290954</v>
      </c>
    </row>
    <row r="33" spans="1:9" ht="18" customHeight="1">
      <c r="A33" s="8"/>
      <c r="B33" s="8"/>
      <c r="C33" s="14"/>
      <c r="D33" s="16" t="s">
        <v>1</v>
      </c>
      <c r="E33" s="16"/>
      <c r="F33" s="29">
        <v>50219</v>
      </c>
      <c r="G33" s="30">
        <f t="shared" si="3"/>
        <v>3.5914298852679072</v>
      </c>
      <c r="H33" s="32">
        <v>43853</v>
      </c>
      <c r="I33" s="35">
        <f t="shared" si="1"/>
        <v>14.51668072879848</v>
      </c>
    </row>
    <row r="34" spans="1:9" ht="18" customHeight="1">
      <c r="A34" s="8"/>
      <c r="B34" s="8"/>
      <c r="C34" s="14"/>
      <c r="D34" s="16" t="s">
        <v>51</v>
      </c>
      <c r="E34" s="16"/>
      <c r="F34" s="29">
        <v>8362</v>
      </c>
      <c r="G34" s="30">
        <f t="shared" si="3"/>
        <v>0.59801144388797545</v>
      </c>
      <c r="H34" s="32">
        <v>8353</v>
      </c>
      <c r="I34" s="35">
        <f t="shared" si="1"/>
        <v>0.1077457201005716</v>
      </c>
    </row>
    <row r="35" spans="1:9" ht="18" customHeight="1">
      <c r="A35" s="8"/>
      <c r="B35" s="8"/>
      <c r="C35" s="14"/>
      <c r="D35" s="16" t="s">
        <v>53</v>
      </c>
      <c r="E35" s="16"/>
      <c r="F35" s="29">
        <v>531697</v>
      </c>
      <c r="G35" s="30">
        <f t="shared" si="3"/>
        <v>38.024502592789396</v>
      </c>
      <c r="H35" s="32">
        <v>447107</v>
      </c>
      <c r="I35" s="35">
        <f t="shared" si="1"/>
        <v>18.919408553209859</v>
      </c>
    </row>
    <row r="36" spans="1:9" ht="18" customHeight="1">
      <c r="A36" s="8"/>
      <c r="B36" s="8"/>
      <c r="C36" s="14"/>
      <c r="D36" s="16" t="s">
        <v>41</v>
      </c>
      <c r="E36" s="16"/>
      <c r="F36" s="29">
        <v>19706</v>
      </c>
      <c r="G36" s="30">
        <f t="shared" si="3"/>
        <v>1.4092816925683382</v>
      </c>
      <c r="H36" s="32">
        <v>20041</v>
      </c>
      <c r="I36" s="35">
        <f t="shared" si="1"/>
        <v>-1.6715732747866863</v>
      </c>
    </row>
    <row r="37" spans="1:9" ht="18" customHeight="1">
      <c r="A37" s="8"/>
      <c r="B37" s="8"/>
      <c r="C37" s="14"/>
      <c r="D37" s="16" t="s">
        <v>28</v>
      </c>
      <c r="E37" s="16"/>
      <c r="F37" s="29">
        <v>64050</v>
      </c>
      <c r="G37" s="30">
        <f t="shared" si="3"/>
        <v>4.5805588353294464</v>
      </c>
      <c r="H37" s="32">
        <v>20888</v>
      </c>
      <c r="I37" s="35">
        <f t="shared" si="1"/>
        <v>206.63538873994639</v>
      </c>
    </row>
    <row r="38" spans="1:9" ht="18" customHeight="1">
      <c r="A38" s="8"/>
      <c r="B38" s="8"/>
      <c r="C38" s="15"/>
      <c r="D38" s="16" t="s">
        <v>56</v>
      </c>
      <c r="E38" s="16"/>
      <c r="F38" s="29">
        <v>5195</v>
      </c>
      <c r="G38" s="30">
        <f t="shared" si="3"/>
        <v>0.37152229741665066</v>
      </c>
      <c r="H38" s="32">
        <v>6118</v>
      </c>
      <c r="I38" s="35">
        <f t="shared" si="1"/>
        <v>-15.086629617522062</v>
      </c>
    </row>
    <row r="39" spans="1:9" ht="18" customHeight="1">
      <c r="A39" s="8"/>
      <c r="B39" s="8"/>
      <c r="C39" s="13" t="s">
        <v>30</v>
      </c>
      <c r="D39" s="16"/>
      <c r="E39" s="16"/>
      <c r="F39" s="29">
        <v>217589</v>
      </c>
      <c r="G39" s="30">
        <f t="shared" si="3"/>
        <v>15.560955759882885</v>
      </c>
      <c r="H39" s="32">
        <v>226088</v>
      </c>
      <c r="I39" s="35">
        <f t="shared" si="1"/>
        <v>-3.7591557269735731</v>
      </c>
    </row>
    <row r="40" spans="1:9" ht="18" customHeight="1">
      <c r="A40" s="8"/>
      <c r="B40" s="8"/>
      <c r="C40" s="14"/>
      <c r="D40" s="13" t="s">
        <v>31</v>
      </c>
      <c r="E40" s="16"/>
      <c r="F40" s="29">
        <v>211490</v>
      </c>
      <c r="G40" s="30">
        <f t="shared" si="3"/>
        <v>15.124783576640507</v>
      </c>
      <c r="H40" s="32">
        <v>216807</v>
      </c>
      <c r="I40" s="35">
        <f t="shared" si="1"/>
        <v>-2.4524115918766465</v>
      </c>
    </row>
    <row r="41" spans="1:9" ht="18" customHeight="1">
      <c r="A41" s="8"/>
      <c r="B41" s="8"/>
      <c r="C41" s="14"/>
      <c r="D41" s="14"/>
      <c r="E41" s="25" t="s">
        <v>117</v>
      </c>
      <c r="F41" s="29">
        <v>139814</v>
      </c>
      <c r="G41" s="30">
        <f t="shared" si="3"/>
        <v>9.9988486026971302</v>
      </c>
      <c r="H41" s="32">
        <v>142577</v>
      </c>
      <c r="I41" s="35">
        <f t="shared" si="1"/>
        <v>-1.9379002223359976</v>
      </c>
    </row>
    <row r="42" spans="1:9" ht="18" customHeight="1">
      <c r="A42" s="8"/>
      <c r="B42" s="8"/>
      <c r="C42" s="14"/>
      <c r="D42" s="15"/>
      <c r="E42" s="17" t="s">
        <v>57</v>
      </c>
      <c r="F42" s="29">
        <v>71676</v>
      </c>
      <c r="G42" s="30">
        <f t="shared" si="3"/>
        <v>5.1259349739433784</v>
      </c>
      <c r="H42" s="32">
        <v>74230</v>
      </c>
      <c r="I42" s="35">
        <f t="shared" si="1"/>
        <v>-3.4406574161390258</v>
      </c>
    </row>
    <row r="43" spans="1:9" ht="18" customHeight="1">
      <c r="A43" s="8"/>
      <c r="B43" s="8"/>
      <c r="C43" s="14"/>
      <c r="D43" s="16" t="s">
        <v>60</v>
      </c>
      <c r="E43" s="16"/>
      <c r="F43" s="29">
        <v>6099</v>
      </c>
      <c r="G43" s="30">
        <f>F43/$F$45*100+0.1</f>
        <v>0.5361721832423777</v>
      </c>
      <c r="H43" s="32">
        <v>9281</v>
      </c>
      <c r="I43" s="35">
        <f t="shared" si="1"/>
        <v>-34.285098588514174</v>
      </c>
    </row>
    <row r="44" spans="1:9" ht="18" customHeight="1">
      <c r="A44" s="8"/>
      <c r="B44" s="8"/>
      <c r="C44" s="15"/>
      <c r="D44" s="16" t="s">
        <v>62</v>
      </c>
      <c r="E44" s="16"/>
      <c r="F44" s="29">
        <v>0</v>
      </c>
      <c r="G44" s="30">
        <f>F44/$F$45*100</f>
        <v>0</v>
      </c>
      <c r="H44" s="32">
        <v>0</v>
      </c>
      <c r="I44" s="35" t="e">
        <f t="shared" si="1"/>
        <v>#DIV/0!</v>
      </c>
    </row>
    <row r="45" spans="1:9" ht="18" customHeight="1">
      <c r="A45" s="8"/>
      <c r="B45" s="8"/>
      <c r="C45" s="17" t="s">
        <v>32</v>
      </c>
      <c r="D45" s="17"/>
      <c r="E45" s="17"/>
      <c r="F45" s="29">
        <f>SUM(F28,F32,F39)</f>
        <v>1398301</v>
      </c>
      <c r="G45" s="30">
        <f>F45/$F$45*100</f>
        <v>100</v>
      </c>
      <c r="H45" s="32">
        <f>SUM(H28,H32,H39)</f>
        <v>1273764</v>
      </c>
      <c r="I45" s="35">
        <f t="shared" si="1"/>
        <v>9.7770858651995205</v>
      </c>
    </row>
    <row r="46" spans="1:9">
      <c r="A46" s="9" t="s">
        <v>33</v>
      </c>
    </row>
    <row r="47" spans="1:9">
      <c r="A47" s="10" t="s">
        <v>35</v>
      </c>
    </row>
    <row r="57" spans="9:9">
      <c r="I57" s="36"/>
    </row>
    <row r="58" spans="9:9">
      <c r="I58" s="36"/>
    </row>
  </sheetData>
  <mergeCells count="6">
    <mergeCell ref="D17:E17"/>
    <mergeCell ref="D18:E18"/>
    <mergeCell ref="D19:E19"/>
    <mergeCell ref="A9:A45"/>
    <mergeCell ref="B9:B27"/>
    <mergeCell ref="B28:B45"/>
  </mergeCells>
  <phoneticPr fontId="15"/>
  <printOptions horizontalCentered="1" verticalCentered="1"/>
  <pageMargins left="0" right="0" top="0.19685039370078741" bottom="0.19685039370078741" header="0.19685039370078741" footer="0.31496062992125984"/>
  <pageSetup paperSize="9" fitToWidth="1" fitToHeight="1" orientation="portrait" usePrinterDefaults="1" horizontalDpi="6553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J36"/>
  <sheetViews>
    <sheetView view="pageBreakPreview" zoomScale="85" zoomScaleSheetLayoutView="85" workbookViewId="0">
      <pane xSplit="4" ySplit="6" topLeftCell="E7" activePane="bottomRight" state="frozen"/>
      <selection pane="topRight"/>
      <selection pane="bottomLeft"/>
      <selection pane="bottomRight" activeCell="N10" sqref="N10"/>
    </sheetView>
  </sheetViews>
  <sheetFormatPr defaultRowHeight="13"/>
  <cols>
    <col min="1" max="1" width="5.375" style="1" customWidth="1"/>
    <col min="2" max="2" width="3.125" style="1" customWidth="1"/>
    <col min="3" max="3" width="34.75" style="1" customWidth="1"/>
    <col min="4" max="4" width="11.875" style="1" customWidth="1"/>
    <col min="5" max="5" width="11.875" style="1" hidden="1" customWidth="1"/>
    <col min="6" max="10" width="11.875" style="1" customWidth="1"/>
    <col min="11" max="16384" width="9" style="1" customWidth="1"/>
  </cols>
  <sheetData>
    <row r="1" spans="1:10" ht="33.950000000000003" customHeight="1">
      <c r="A1" s="66" t="s">
        <v>3</v>
      </c>
      <c r="B1" s="66"/>
      <c r="C1" s="20" t="s">
        <v>241</v>
      </c>
      <c r="D1" s="71"/>
      <c r="E1" s="71"/>
    </row>
    <row r="4" spans="1:10">
      <c r="A4" s="67" t="s">
        <v>140</v>
      </c>
    </row>
    <row r="5" spans="1:10">
      <c r="I5" s="33" t="s">
        <v>141</v>
      </c>
      <c r="J5" s="33" t="s">
        <v>141</v>
      </c>
    </row>
    <row r="6" spans="1:10" s="65" customFormat="1" ht="29.25" customHeight="1">
      <c r="A6" s="68" t="s">
        <v>142</v>
      </c>
      <c r="B6" s="27"/>
      <c r="C6" s="27"/>
      <c r="D6" s="27"/>
      <c r="E6" s="72" t="s">
        <v>229</v>
      </c>
      <c r="F6" s="72" t="s">
        <v>9</v>
      </c>
      <c r="G6" s="72" t="s">
        <v>153</v>
      </c>
      <c r="H6" s="72" t="s">
        <v>230</v>
      </c>
      <c r="I6" s="72" t="s">
        <v>231</v>
      </c>
      <c r="J6" s="78" t="s">
        <v>239</v>
      </c>
    </row>
    <row r="7" spans="1:10" ht="27" customHeight="1">
      <c r="A7" s="8" t="s">
        <v>132</v>
      </c>
      <c r="B7" s="13" t="s">
        <v>133</v>
      </c>
      <c r="C7" s="16"/>
      <c r="D7" s="50" t="s">
        <v>64</v>
      </c>
      <c r="E7" s="73">
        <v>1152622</v>
      </c>
      <c r="F7" s="72">
        <v>1171479</v>
      </c>
      <c r="G7" s="72">
        <v>1127372</v>
      </c>
      <c r="H7" s="72">
        <v>1141841</v>
      </c>
      <c r="I7" s="72">
        <v>1295645</v>
      </c>
      <c r="J7" s="78">
        <v>1421363</v>
      </c>
    </row>
    <row r="8" spans="1:10" ht="27" customHeight="1">
      <c r="A8" s="8"/>
      <c r="B8" s="47"/>
      <c r="C8" s="16" t="s">
        <v>143</v>
      </c>
      <c r="D8" s="50" t="s">
        <v>67</v>
      </c>
      <c r="E8" s="32">
        <v>758150</v>
      </c>
      <c r="F8" s="32">
        <v>760993</v>
      </c>
      <c r="G8" s="32">
        <v>757889</v>
      </c>
      <c r="H8" s="32">
        <v>739744</v>
      </c>
      <c r="I8" s="77">
        <v>740780</v>
      </c>
      <c r="J8" s="79">
        <v>838772</v>
      </c>
    </row>
    <row r="9" spans="1:10" ht="27" customHeight="1">
      <c r="A9" s="8"/>
      <c r="B9" s="16" t="s">
        <v>144</v>
      </c>
      <c r="C9" s="16"/>
      <c r="D9" s="50"/>
      <c r="E9" s="32">
        <v>1137270</v>
      </c>
      <c r="F9" s="32">
        <v>1155599</v>
      </c>
      <c r="G9" s="32">
        <v>1113257</v>
      </c>
      <c r="H9" s="32">
        <v>1128612</v>
      </c>
      <c r="I9" s="77">
        <v>1273764</v>
      </c>
      <c r="J9" s="79">
        <v>1398301</v>
      </c>
    </row>
    <row r="10" spans="1:10" ht="27" customHeight="1">
      <c r="A10" s="8"/>
      <c r="B10" s="16" t="s">
        <v>146</v>
      </c>
      <c r="C10" s="16"/>
      <c r="D10" s="50"/>
      <c r="E10" s="32">
        <v>15352</v>
      </c>
      <c r="F10" s="32">
        <v>15880</v>
      </c>
      <c r="G10" s="32">
        <v>14115</v>
      </c>
      <c r="H10" s="32">
        <v>13229</v>
      </c>
      <c r="I10" s="77">
        <v>21882</v>
      </c>
      <c r="J10" s="79">
        <v>23061</v>
      </c>
    </row>
    <row r="11" spans="1:10" ht="27" customHeight="1">
      <c r="A11" s="8"/>
      <c r="B11" s="16" t="s">
        <v>147</v>
      </c>
      <c r="C11" s="16"/>
      <c r="D11" s="50"/>
      <c r="E11" s="32">
        <v>8790</v>
      </c>
      <c r="F11" s="32">
        <v>9797</v>
      </c>
      <c r="G11" s="32">
        <v>8159</v>
      </c>
      <c r="H11" s="32">
        <v>7156</v>
      </c>
      <c r="I11" s="77">
        <v>7386</v>
      </c>
      <c r="J11" s="79">
        <v>16302</v>
      </c>
    </row>
    <row r="12" spans="1:10" ht="27" customHeight="1">
      <c r="A12" s="8"/>
      <c r="B12" s="16" t="s">
        <v>103</v>
      </c>
      <c r="C12" s="16"/>
      <c r="D12" s="50"/>
      <c r="E12" s="32">
        <v>6562</v>
      </c>
      <c r="F12" s="32">
        <v>6083</v>
      </c>
      <c r="G12" s="32">
        <v>5956</v>
      </c>
      <c r="H12" s="32">
        <v>6073</v>
      </c>
      <c r="I12" s="77">
        <v>14496</v>
      </c>
      <c r="J12" s="79">
        <v>6760</v>
      </c>
    </row>
    <row r="13" spans="1:10" ht="27" customHeight="1">
      <c r="A13" s="8"/>
      <c r="B13" s="16" t="s">
        <v>149</v>
      </c>
      <c r="C13" s="16"/>
      <c r="D13" s="50"/>
      <c r="E13" s="32">
        <v>420</v>
      </c>
      <c r="F13" s="32">
        <v>-479</v>
      </c>
      <c r="G13" s="32">
        <v>-127</v>
      </c>
      <c r="H13" s="32">
        <v>117</v>
      </c>
      <c r="I13" s="77">
        <v>8423</v>
      </c>
      <c r="J13" s="79">
        <v>-7736</v>
      </c>
    </row>
    <row r="14" spans="1:10" ht="27" customHeight="1">
      <c r="A14" s="8"/>
      <c r="B14" s="16" t="s">
        <v>150</v>
      </c>
      <c r="C14" s="16"/>
      <c r="D14" s="50"/>
      <c r="E14" s="32">
        <v>0</v>
      </c>
      <c r="F14" s="32">
        <v>0</v>
      </c>
      <c r="G14" s="32">
        <v>0</v>
      </c>
      <c r="H14" s="32">
        <v>0</v>
      </c>
      <c r="I14" s="77">
        <v>0</v>
      </c>
      <c r="J14" s="79">
        <v>0</v>
      </c>
    </row>
    <row r="15" spans="1:10" ht="27" customHeight="1">
      <c r="A15" s="8"/>
      <c r="B15" s="16" t="s">
        <v>151</v>
      </c>
      <c r="C15" s="16"/>
      <c r="D15" s="50"/>
      <c r="E15" s="32">
        <v>422</v>
      </c>
      <c r="F15" s="32">
        <v>-479</v>
      </c>
      <c r="G15" s="32">
        <v>-127</v>
      </c>
      <c r="H15" s="32">
        <v>117</v>
      </c>
      <c r="I15" s="77">
        <v>8424</v>
      </c>
      <c r="J15" s="79">
        <v>-7733</v>
      </c>
    </row>
    <row r="16" spans="1:10" ht="27" customHeight="1">
      <c r="A16" s="8"/>
      <c r="B16" s="16" t="s">
        <v>152</v>
      </c>
      <c r="C16" s="16"/>
      <c r="D16" s="50" t="s">
        <v>68</v>
      </c>
      <c r="E16" s="32">
        <v>121133</v>
      </c>
      <c r="F16" s="32">
        <v>125045</v>
      </c>
      <c r="G16" s="32">
        <v>128636</v>
      </c>
      <c r="H16" s="32">
        <v>112043</v>
      </c>
      <c r="I16" s="77">
        <v>103360</v>
      </c>
      <c r="J16" s="79">
        <v>143715</v>
      </c>
    </row>
    <row r="17" spans="1:10" ht="27" customHeight="1">
      <c r="A17" s="8"/>
      <c r="B17" s="16" t="s">
        <v>45</v>
      </c>
      <c r="C17" s="16"/>
      <c r="D17" s="50" t="s">
        <v>69</v>
      </c>
      <c r="E17" s="32">
        <v>91121</v>
      </c>
      <c r="F17" s="32">
        <v>90769</v>
      </c>
      <c r="G17" s="32">
        <v>82054</v>
      </c>
      <c r="H17" s="32">
        <v>97696</v>
      </c>
      <c r="I17" s="77">
        <v>156721</v>
      </c>
      <c r="J17" s="79">
        <v>153683</v>
      </c>
    </row>
    <row r="18" spans="1:10" ht="27" customHeight="1">
      <c r="A18" s="8"/>
      <c r="B18" s="16" t="s">
        <v>154</v>
      </c>
      <c r="C18" s="16"/>
      <c r="D18" s="50" t="s">
        <v>38</v>
      </c>
      <c r="E18" s="32">
        <v>2723827</v>
      </c>
      <c r="F18" s="32">
        <v>2744422</v>
      </c>
      <c r="G18" s="32">
        <v>2756161</v>
      </c>
      <c r="H18" s="32">
        <v>2769682</v>
      </c>
      <c r="I18" s="77">
        <v>2825844</v>
      </c>
      <c r="J18" s="79">
        <v>2859305</v>
      </c>
    </row>
    <row r="19" spans="1:10" ht="27" customHeight="1">
      <c r="A19" s="8"/>
      <c r="B19" s="16" t="s">
        <v>155</v>
      </c>
      <c r="C19" s="16"/>
      <c r="D19" s="50" t="s">
        <v>156</v>
      </c>
      <c r="E19" s="32">
        <f t="shared" ref="E19:J19" si="0">E17+E18-E16</f>
        <v>2693815</v>
      </c>
      <c r="F19" s="32">
        <f t="shared" si="0"/>
        <v>2710146</v>
      </c>
      <c r="G19" s="32">
        <f t="shared" si="0"/>
        <v>2709579</v>
      </c>
      <c r="H19" s="32">
        <f t="shared" si="0"/>
        <v>2755335</v>
      </c>
      <c r="I19" s="32">
        <f t="shared" si="0"/>
        <v>2879205</v>
      </c>
      <c r="J19" s="29">
        <f t="shared" si="0"/>
        <v>2869273</v>
      </c>
    </row>
    <row r="20" spans="1:10" ht="27" customHeight="1">
      <c r="A20" s="8"/>
      <c r="B20" s="16" t="s">
        <v>157</v>
      </c>
      <c r="C20" s="16"/>
      <c r="D20" s="50" t="s">
        <v>94</v>
      </c>
      <c r="E20" s="74">
        <f t="shared" ref="E20:J20" si="1">E18/E8</f>
        <v>3.592728351909253</v>
      </c>
      <c r="F20" s="74">
        <f t="shared" si="1"/>
        <v>3.6063695723876568</v>
      </c>
      <c r="G20" s="74">
        <f t="shared" si="1"/>
        <v>3.6366288467044647</v>
      </c>
      <c r="H20" s="74">
        <f t="shared" si="1"/>
        <v>3.7441087727646321</v>
      </c>
      <c r="I20" s="74">
        <f t="shared" si="1"/>
        <v>3.8146872215772563</v>
      </c>
      <c r="J20" s="80">
        <f t="shared" si="1"/>
        <v>3.4089180373212269</v>
      </c>
    </row>
    <row r="21" spans="1:10" ht="27" customHeight="1">
      <c r="A21" s="8"/>
      <c r="B21" s="16" t="s">
        <v>55</v>
      </c>
      <c r="C21" s="16"/>
      <c r="D21" s="50" t="s">
        <v>2</v>
      </c>
      <c r="E21" s="74">
        <f t="shared" ref="E21:J21" si="2">E19/E8</f>
        <v>3.5531425179713776</v>
      </c>
      <c r="F21" s="74">
        <f t="shared" si="2"/>
        <v>3.5613284222062491</v>
      </c>
      <c r="G21" s="74">
        <f t="shared" si="2"/>
        <v>3.5751660203539042</v>
      </c>
      <c r="H21" s="74">
        <f t="shared" si="2"/>
        <v>3.7247142254617813</v>
      </c>
      <c r="I21" s="74">
        <f t="shared" si="2"/>
        <v>3.8867207538000486</v>
      </c>
      <c r="J21" s="80">
        <f t="shared" si="2"/>
        <v>3.4208020773225623</v>
      </c>
    </row>
    <row r="22" spans="1:10" ht="27" customHeight="1">
      <c r="A22" s="8"/>
      <c r="B22" s="16" t="s">
        <v>158</v>
      </c>
      <c r="C22" s="16"/>
      <c r="D22" s="50" t="s">
        <v>159</v>
      </c>
      <c r="E22" s="32">
        <f t="shared" ref="E22:J22" si="3">E18/E24*1000000</f>
        <v>736108.78022217087</v>
      </c>
      <c r="F22" s="32">
        <f t="shared" si="3"/>
        <v>741674.53763946495</v>
      </c>
      <c r="G22" s="32">
        <f t="shared" si="3"/>
        <v>744846.97883012344</v>
      </c>
      <c r="H22" s="32">
        <f t="shared" si="3"/>
        <v>748501.00194443436</v>
      </c>
      <c r="I22" s="32">
        <f t="shared" si="3"/>
        <v>777783.34372820449</v>
      </c>
      <c r="J22" s="29">
        <f t="shared" si="3"/>
        <v>786993.12617355154</v>
      </c>
    </row>
    <row r="23" spans="1:10" ht="27" customHeight="1">
      <c r="A23" s="8"/>
      <c r="B23" s="16" t="s">
        <v>39</v>
      </c>
      <c r="C23" s="16"/>
      <c r="D23" s="50" t="s">
        <v>160</v>
      </c>
      <c r="E23" s="32">
        <f t="shared" ref="E23:J23" si="4">E19/E24*1000000</f>
        <v>727998.09745412879</v>
      </c>
      <c r="F23" s="32">
        <f t="shared" si="4"/>
        <v>732411.51742896868</v>
      </c>
      <c r="G23" s="32">
        <f t="shared" si="4"/>
        <v>732258.28681689757</v>
      </c>
      <c r="H23" s="32">
        <f t="shared" si="4"/>
        <v>744623.75398784701</v>
      </c>
      <c r="I23" s="32">
        <f t="shared" si="4"/>
        <v>792470.38837917626</v>
      </c>
      <c r="J23" s="29">
        <f t="shared" si="4"/>
        <v>789736.71158388653</v>
      </c>
    </row>
    <row r="24" spans="1:10" ht="27" customHeight="1">
      <c r="A24" s="8"/>
      <c r="B24" s="16" t="s">
        <v>161</v>
      </c>
      <c r="C24" s="70"/>
      <c r="D24" s="50" t="s">
        <v>90</v>
      </c>
      <c r="E24" s="32">
        <v>3700305</v>
      </c>
      <c r="F24" s="32">
        <f>E24</f>
        <v>3700305</v>
      </c>
      <c r="G24" s="32">
        <f>F24</f>
        <v>3700305</v>
      </c>
      <c r="H24" s="77">
        <f>G24</f>
        <v>3700305</v>
      </c>
      <c r="I24" s="77">
        <v>3633202</v>
      </c>
      <c r="J24" s="79">
        <v>3633202</v>
      </c>
    </row>
    <row r="25" spans="1:10" ht="27" customHeight="1">
      <c r="A25" s="8"/>
      <c r="B25" s="17" t="s">
        <v>162</v>
      </c>
      <c r="C25" s="17"/>
      <c r="D25" s="17"/>
      <c r="E25" s="32">
        <v>747215</v>
      </c>
      <c r="F25" s="32">
        <v>707240</v>
      </c>
      <c r="G25" s="32">
        <v>708306</v>
      </c>
      <c r="H25" s="32">
        <v>711651</v>
      </c>
      <c r="I25" s="32">
        <v>714964</v>
      </c>
      <c r="J25" s="29">
        <v>750435</v>
      </c>
    </row>
    <row r="26" spans="1:10" ht="27" customHeight="1">
      <c r="A26" s="8"/>
      <c r="B26" s="17" t="s">
        <v>164</v>
      </c>
      <c r="C26" s="17"/>
      <c r="D26" s="17"/>
      <c r="E26" s="75">
        <v>0.72</v>
      </c>
      <c r="F26" s="75">
        <v>0.72799999999999998</v>
      </c>
      <c r="G26" s="75">
        <v>0.72499999999999998</v>
      </c>
      <c r="H26" s="75">
        <v>0.72899999999999998</v>
      </c>
      <c r="I26" s="75">
        <v>0.72599999999999998</v>
      </c>
      <c r="J26" s="81">
        <v>0.69299999999999995</v>
      </c>
    </row>
    <row r="27" spans="1:10" ht="27" customHeight="1">
      <c r="A27" s="8"/>
      <c r="B27" s="17" t="s">
        <v>165</v>
      </c>
      <c r="C27" s="17"/>
      <c r="D27" s="17"/>
      <c r="E27" s="35">
        <v>0.8</v>
      </c>
      <c r="F27" s="35">
        <v>0.9</v>
      </c>
      <c r="G27" s="35">
        <v>0.8</v>
      </c>
      <c r="H27" s="35">
        <v>0.9</v>
      </c>
      <c r="I27" s="35">
        <v>2</v>
      </c>
      <c r="J27" s="30">
        <v>0.9</v>
      </c>
    </row>
    <row r="28" spans="1:10" ht="27" customHeight="1">
      <c r="A28" s="8"/>
      <c r="B28" s="17" t="s">
        <v>167</v>
      </c>
      <c r="C28" s="17"/>
      <c r="D28" s="17"/>
      <c r="E28" s="35">
        <v>97.6</v>
      </c>
      <c r="F28" s="35">
        <v>94.5</v>
      </c>
      <c r="G28" s="35">
        <v>95.2</v>
      </c>
      <c r="H28" s="35">
        <v>97.1</v>
      </c>
      <c r="I28" s="35">
        <v>96.1</v>
      </c>
      <c r="J28" s="30">
        <v>88.4</v>
      </c>
    </row>
    <row r="29" spans="1:10" ht="27" customHeight="1">
      <c r="A29" s="8"/>
      <c r="B29" s="17" t="s">
        <v>168</v>
      </c>
      <c r="C29" s="17"/>
      <c r="D29" s="17"/>
      <c r="E29" s="35">
        <v>55.9</v>
      </c>
      <c r="F29" s="35">
        <v>59.4</v>
      </c>
      <c r="G29" s="35">
        <v>56.2</v>
      </c>
      <c r="H29" s="35">
        <v>54.7</v>
      </c>
      <c r="I29" s="35">
        <v>46.8</v>
      </c>
      <c r="J29" s="30">
        <v>46</v>
      </c>
    </row>
    <row r="30" spans="1:10" ht="27" customHeight="1">
      <c r="A30" s="8"/>
      <c r="B30" s="8" t="s">
        <v>169</v>
      </c>
      <c r="C30" s="17" t="s">
        <v>170</v>
      </c>
      <c r="D30" s="17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0">
        <v>0</v>
      </c>
    </row>
    <row r="31" spans="1:10" ht="27" customHeight="1">
      <c r="A31" s="8"/>
      <c r="B31" s="8"/>
      <c r="C31" s="17" t="s">
        <v>171</v>
      </c>
      <c r="D31" s="1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0">
        <v>0</v>
      </c>
    </row>
    <row r="32" spans="1:10" ht="27" customHeight="1">
      <c r="A32" s="8"/>
      <c r="B32" s="8"/>
      <c r="C32" s="17" t="s">
        <v>80</v>
      </c>
      <c r="D32" s="17"/>
      <c r="E32" s="35">
        <v>13.6</v>
      </c>
      <c r="F32" s="35">
        <v>13.4</v>
      </c>
      <c r="G32" s="35">
        <v>13.4</v>
      </c>
      <c r="H32" s="35">
        <v>13.8</v>
      </c>
      <c r="I32" s="35">
        <v>13.5</v>
      </c>
      <c r="J32" s="30">
        <v>13.1</v>
      </c>
    </row>
    <row r="33" spans="1:10" ht="27" customHeight="1">
      <c r="A33" s="8"/>
      <c r="B33" s="8"/>
      <c r="C33" s="17" t="s">
        <v>173</v>
      </c>
      <c r="D33" s="17"/>
      <c r="E33" s="35">
        <v>228</v>
      </c>
      <c r="F33" s="35">
        <v>238.4</v>
      </c>
      <c r="G33" s="35">
        <v>240.2</v>
      </c>
      <c r="H33" s="35">
        <v>242.5</v>
      </c>
      <c r="I33" s="35">
        <v>248.7</v>
      </c>
      <c r="J33" s="30">
        <v>230.9</v>
      </c>
    </row>
    <row r="34" spans="1:10" ht="27" customHeight="1">
      <c r="A34" s="1" t="s">
        <v>240</v>
      </c>
      <c r="B34" s="36"/>
      <c r="C34" s="36"/>
      <c r="D34" s="36"/>
      <c r="E34" s="76"/>
      <c r="F34" s="76"/>
      <c r="G34" s="76"/>
      <c r="H34" s="76"/>
      <c r="I34" s="76"/>
      <c r="J34" s="76"/>
    </row>
    <row r="35" spans="1:10" ht="27" customHeight="1">
      <c r="A35" s="1" t="s">
        <v>138</v>
      </c>
    </row>
    <row r="36" spans="1:10">
      <c r="A36" s="69"/>
    </row>
  </sheetData>
  <mergeCells count="2">
    <mergeCell ref="B30:B33"/>
    <mergeCell ref="A7:A33"/>
  </mergeCells>
  <phoneticPr fontId="15"/>
  <pageMargins left="0.31496062992125984" right="0.19685039370078741" top="0.98425196850393704" bottom="0.98425196850393704" header="0.51181102362204722" footer="0.51181102362204722"/>
  <pageSetup paperSize="9" scale="82" firstPageNumber="2" fitToWidth="1" fitToHeight="1" orientation="portrait" usePrinterDefaults="1" useFirstPageNumber="1" horizontalDpi="6553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50"/>
  <sheetViews>
    <sheetView view="pageBreakPreview" zoomScale="85" zoomScaleSheetLayoutView="85" workbookViewId="0">
      <pane xSplit="5" ySplit="7" topLeftCell="F17" activePane="bottomRight" state="frozen"/>
      <selection pane="topRight"/>
      <selection pane="bottomLeft"/>
      <selection pane="bottomRight" activeCell="D2" sqref="D2"/>
    </sheetView>
  </sheetViews>
  <sheetFormatPr defaultRowHeight="13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 customWidth="1"/>
  </cols>
  <sheetData>
    <row r="1" spans="1:25" ht="33.950000000000003" customHeight="1">
      <c r="A1" s="39" t="s">
        <v>3</v>
      </c>
      <c r="B1" s="46"/>
      <c r="C1" s="46"/>
      <c r="D1" s="48" t="s">
        <v>251</v>
      </c>
      <c r="E1" s="49"/>
      <c r="F1" s="52"/>
      <c r="G1" s="52"/>
    </row>
    <row r="2" spans="1:25" ht="15" customHeight="1"/>
    <row r="3" spans="1:25" ht="15" customHeight="1">
      <c r="A3" s="40" t="s">
        <v>174</v>
      </c>
      <c r="B3" s="40"/>
      <c r="C3" s="40"/>
      <c r="D3" s="40"/>
    </row>
    <row r="4" spans="1:25" ht="15" customHeight="1">
      <c r="A4" s="40"/>
      <c r="B4" s="40"/>
      <c r="C4" s="40"/>
      <c r="D4" s="40"/>
    </row>
    <row r="5" spans="1:25" ht="15.95" customHeight="1">
      <c r="A5" s="41" t="s">
        <v>232</v>
      </c>
      <c r="B5" s="41"/>
      <c r="C5" s="41"/>
      <c r="D5" s="41"/>
      <c r="K5" s="58"/>
      <c r="O5" s="58" t="s">
        <v>65</v>
      </c>
    </row>
    <row r="6" spans="1:25" ht="15.95" customHeight="1">
      <c r="A6" s="42" t="s">
        <v>22</v>
      </c>
      <c r="B6" s="42"/>
      <c r="C6" s="42"/>
      <c r="D6" s="42"/>
      <c r="E6" s="42"/>
      <c r="F6" s="28" t="s">
        <v>245</v>
      </c>
      <c r="G6" s="28"/>
      <c r="H6" s="28" t="s">
        <v>246</v>
      </c>
      <c r="I6" s="28"/>
      <c r="J6" s="28" t="s">
        <v>216</v>
      </c>
      <c r="K6" s="28"/>
      <c r="L6" s="28" t="s">
        <v>81</v>
      </c>
      <c r="M6" s="28"/>
      <c r="N6" s="59" t="s">
        <v>250</v>
      </c>
      <c r="O6" s="59"/>
    </row>
    <row r="7" spans="1:25" ht="15.95" customHeight="1">
      <c r="A7" s="42"/>
      <c r="B7" s="42"/>
      <c r="C7" s="42"/>
      <c r="D7" s="42"/>
      <c r="E7" s="42"/>
      <c r="F7" s="28" t="s">
        <v>109</v>
      </c>
      <c r="G7" s="28" t="s">
        <v>237</v>
      </c>
      <c r="H7" s="28" t="s">
        <v>109</v>
      </c>
      <c r="I7" s="28" t="s">
        <v>125</v>
      </c>
      <c r="J7" s="28" t="s">
        <v>109</v>
      </c>
      <c r="K7" s="28" t="s">
        <v>125</v>
      </c>
      <c r="L7" s="28" t="s">
        <v>110</v>
      </c>
      <c r="M7" s="28" t="s">
        <v>236</v>
      </c>
      <c r="N7" s="28" t="s">
        <v>109</v>
      </c>
      <c r="O7" s="28" t="s">
        <v>237</v>
      </c>
    </row>
    <row r="8" spans="1:25" ht="15.95" customHeight="1">
      <c r="A8" s="43" t="s">
        <v>105</v>
      </c>
      <c r="B8" s="13" t="s">
        <v>72</v>
      </c>
      <c r="C8" s="16"/>
      <c r="D8" s="16"/>
      <c r="E8" s="50" t="s">
        <v>64</v>
      </c>
      <c r="F8" s="32">
        <v>4521</v>
      </c>
      <c r="G8" s="32">
        <v>4153</v>
      </c>
      <c r="H8" s="32">
        <v>6496</v>
      </c>
      <c r="I8" s="32">
        <v>6528</v>
      </c>
      <c r="J8" s="32">
        <v>3172</v>
      </c>
      <c r="K8" s="32">
        <v>1111</v>
      </c>
      <c r="L8" s="32">
        <v>4945</v>
      </c>
      <c r="M8" s="32">
        <v>5101</v>
      </c>
      <c r="N8" s="32">
        <v>40302</v>
      </c>
      <c r="O8" s="32">
        <v>38877</v>
      </c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.95" customHeight="1">
      <c r="A9" s="43"/>
      <c r="B9" s="14"/>
      <c r="C9" s="16" t="s">
        <v>73</v>
      </c>
      <c r="D9" s="16"/>
      <c r="E9" s="50" t="s">
        <v>67</v>
      </c>
      <c r="F9" s="32">
        <v>4139</v>
      </c>
      <c r="G9" s="32">
        <v>4153</v>
      </c>
      <c r="H9" s="32">
        <v>6496</v>
      </c>
      <c r="I9" s="32">
        <v>6501</v>
      </c>
      <c r="J9" s="32">
        <v>3123</v>
      </c>
      <c r="K9" s="32">
        <v>1092</v>
      </c>
      <c r="L9" s="32">
        <v>4945</v>
      </c>
      <c r="M9" s="32">
        <v>5101</v>
      </c>
      <c r="N9" s="32">
        <v>40296</v>
      </c>
      <c r="O9" s="32">
        <v>38486</v>
      </c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5.95" customHeight="1">
      <c r="A10" s="43"/>
      <c r="B10" s="15"/>
      <c r="C10" s="16" t="s">
        <v>75</v>
      </c>
      <c r="D10" s="16"/>
      <c r="E10" s="50" t="s">
        <v>68</v>
      </c>
      <c r="F10" s="32">
        <v>382</v>
      </c>
      <c r="G10" s="32">
        <v>0</v>
      </c>
      <c r="H10" s="32">
        <v>0</v>
      </c>
      <c r="I10" s="32">
        <v>27</v>
      </c>
      <c r="J10" s="53">
        <v>49</v>
      </c>
      <c r="K10" s="53">
        <v>19</v>
      </c>
      <c r="L10" s="32">
        <v>0</v>
      </c>
      <c r="M10" s="32">
        <v>0</v>
      </c>
      <c r="N10" s="32">
        <v>6</v>
      </c>
      <c r="O10" s="32">
        <v>391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5.95" customHeight="1">
      <c r="A11" s="43"/>
      <c r="B11" s="13" t="s">
        <v>76</v>
      </c>
      <c r="C11" s="16"/>
      <c r="D11" s="16"/>
      <c r="E11" s="50" t="s">
        <v>69</v>
      </c>
      <c r="F11" s="32">
        <v>4171</v>
      </c>
      <c r="G11" s="32">
        <v>4119</v>
      </c>
      <c r="H11" s="32">
        <v>5442</v>
      </c>
      <c r="I11" s="32">
        <v>5455</v>
      </c>
      <c r="J11" s="32">
        <v>3047</v>
      </c>
      <c r="K11" s="32">
        <v>984</v>
      </c>
      <c r="L11" s="32">
        <v>4269</v>
      </c>
      <c r="M11" s="32">
        <v>4278</v>
      </c>
      <c r="N11" s="32">
        <v>40537</v>
      </c>
      <c r="O11" s="32">
        <v>39511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5.95" customHeight="1">
      <c r="A12" s="43"/>
      <c r="B12" s="14"/>
      <c r="C12" s="16" t="s">
        <v>59</v>
      </c>
      <c r="D12" s="16"/>
      <c r="E12" s="50" t="s">
        <v>38</v>
      </c>
      <c r="F12" s="32">
        <v>4170</v>
      </c>
      <c r="G12" s="32">
        <v>4119</v>
      </c>
      <c r="H12" s="32">
        <v>5442</v>
      </c>
      <c r="I12" s="32">
        <v>5455</v>
      </c>
      <c r="J12" s="32">
        <v>3047</v>
      </c>
      <c r="K12" s="32">
        <v>962</v>
      </c>
      <c r="L12" s="32">
        <v>4269</v>
      </c>
      <c r="M12" s="32">
        <v>4278</v>
      </c>
      <c r="N12" s="32">
        <v>40432</v>
      </c>
      <c r="O12" s="32">
        <v>38995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5.95" customHeight="1">
      <c r="A13" s="43"/>
      <c r="B13" s="15"/>
      <c r="C13" s="16" t="s">
        <v>43</v>
      </c>
      <c r="D13" s="16"/>
      <c r="E13" s="50" t="s">
        <v>71</v>
      </c>
      <c r="F13" s="32">
        <v>1</v>
      </c>
      <c r="G13" s="32">
        <v>0</v>
      </c>
      <c r="H13" s="53">
        <v>0</v>
      </c>
      <c r="I13" s="53">
        <v>0</v>
      </c>
      <c r="J13" s="53">
        <v>0</v>
      </c>
      <c r="K13" s="53">
        <v>22</v>
      </c>
      <c r="L13" s="32">
        <v>0</v>
      </c>
      <c r="M13" s="32">
        <v>0</v>
      </c>
      <c r="N13" s="32">
        <v>105</v>
      </c>
      <c r="O13" s="32">
        <v>516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5.95" customHeight="1">
      <c r="A14" s="43"/>
      <c r="B14" s="16" t="s">
        <v>77</v>
      </c>
      <c r="C14" s="16"/>
      <c r="D14" s="16"/>
      <c r="E14" s="50" t="s">
        <v>121</v>
      </c>
      <c r="F14" s="32">
        <f t="shared" ref="F14:K15" si="0">F9-F12</f>
        <v>-31</v>
      </c>
      <c r="G14" s="32">
        <f t="shared" si="0"/>
        <v>34</v>
      </c>
      <c r="H14" s="32">
        <f t="shared" si="0"/>
        <v>1054</v>
      </c>
      <c r="I14" s="32">
        <f t="shared" si="0"/>
        <v>1046</v>
      </c>
      <c r="J14" s="32">
        <f t="shared" si="0"/>
        <v>76</v>
      </c>
      <c r="K14" s="32">
        <f t="shared" si="0"/>
        <v>130</v>
      </c>
      <c r="L14" s="32">
        <v>676</v>
      </c>
      <c r="M14" s="32">
        <v>823</v>
      </c>
      <c r="N14" s="32">
        <f>N9-N12</f>
        <v>-136</v>
      </c>
      <c r="O14" s="32">
        <f>O9-O12</f>
        <v>-509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5.95" customHeight="1">
      <c r="A15" s="43"/>
      <c r="B15" s="16" t="s">
        <v>78</v>
      </c>
      <c r="C15" s="16"/>
      <c r="D15" s="16"/>
      <c r="E15" s="50" t="s">
        <v>122</v>
      </c>
      <c r="F15" s="32">
        <f t="shared" si="0"/>
        <v>381</v>
      </c>
      <c r="G15" s="32">
        <f t="shared" si="0"/>
        <v>0</v>
      </c>
      <c r="H15" s="32">
        <f t="shared" si="0"/>
        <v>0</v>
      </c>
      <c r="I15" s="32">
        <f t="shared" si="0"/>
        <v>27</v>
      </c>
      <c r="J15" s="32">
        <f t="shared" si="0"/>
        <v>49</v>
      </c>
      <c r="K15" s="32">
        <f t="shared" si="0"/>
        <v>-3</v>
      </c>
      <c r="L15" s="32">
        <v>0</v>
      </c>
      <c r="M15" s="32">
        <v>0</v>
      </c>
      <c r="N15" s="32">
        <f>N10-N13</f>
        <v>-99</v>
      </c>
      <c r="O15" s="32">
        <f>O10-O13</f>
        <v>-125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5.95" customHeight="1">
      <c r="A16" s="43"/>
      <c r="B16" s="16" t="s">
        <v>74</v>
      </c>
      <c r="C16" s="16"/>
      <c r="D16" s="16"/>
      <c r="E16" s="50" t="s">
        <v>104</v>
      </c>
      <c r="F16" s="32">
        <f t="shared" ref="F16:K16" si="1">F8-F11</f>
        <v>350</v>
      </c>
      <c r="G16" s="32">
        <f t="shared" si="1"/>
        <v>34</v>
      </c>
      <c r="H16" s="32">
        <f t="shared" si="1"/>
        <v>1054</v>
      </c>
      <c r="I16" s="32">
        <f t="shared" si="1"/>
        <v>1073</v>
      </c>
      <c r="J16" s="32">
        <f t="shared" si="1"/>
        <v>125</v>
      </c>
      <c r="K16" s="32">
        <f t="shared" si="1"/>
        <v>127</v>
      </c>
      <c r="L16" s="32">
        <v>676</v>
      </c>
      <c r="M16" s="32">
        <v>823</v>
      </c>
      <c r="N16" s="32">
        <f>N8-N11</f>
        <v>-235</v>
      </c>
      <c r="O16" s="32">
        <f>O8-O11</f>
        <v>-634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5.95" customHeight="1">
      <c r="A17" s="43"/>
      <c r="B17" s="16" t="s">
        <v>29</v>
      </c>
      <c r="C17" s="16"/>
      <c r="D17" s="16"/>
      <c r="E17" s="28"/>
      <c r="F17" s="53">
        <v>0</v>
      </c>
      <c r="G17" s="53">
        <v>0</v>
      </c>
      <c r="H17" s="53">
        <v>0</v>
      </c>
      <c r="I17" s="53">
        <v>0</v>
      </c>
      <c r="J17" s="32">
        <v>13494</v>
      </c>
      <c r="K17" s="32">
        <v>13619</v>
      </c>
      <c r="L17" s="53">
        <v>0</v>
      </c>
      <c r="M17" s="53">
        <v>0</v>
      </c>
      <c r="N17" s="53">
        <v>4371</v>
      </c>
      <c r="O17" s="53">
        <v>4136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5.95" customHeight="1">
      <c r="A18" s="43"/>
      <c r="B18" s="16" t="s">
        <v>0</v>
      </c>
      <c r="C18" s="16"/>
      <c r="D18" s="16"/>
      <c r="E18" s="28"/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5.95" customHeight="1">
      <c r="A19" s="43" t="s">
        <v>106</v>
      </c>
      <c r="B19" s="13" t="s">
        <v>63</v>
      </c>
      <c r="C19" s="16"/>
      <c r="D19" s="16"/>
      <c r="E19" s="50"/>
      <c r="F19" s="32">
        <v>2631</v>
      </c>
      <c r="G19" s="32">
        <v>1765</v>
      </c>
      <c r="H19" s="32">
        <v>1390</v>
      </c>
      <c r="I19" s="32">
        <v>1244</v>
      </c>
      <c r="J19" s="32">
        <v>345</v>
      </c>
      <c r="K19" s="32">
        <v>923</v>
      </c>
      <c r="L19" s="32">
        <v>1674</v>
      </c>
      <c r="M19" s="32">
        <v>1868</v>
      </c>
      <c r="N19" s="32">
        <v>3133</v>
      </c>
      <c r="O19" s="32">
        <v>2076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5.95" customHeight="1">
      <c r="A20" s="43"/>
      <c r="B20" s="15"/>
      <c r="C20" s="16" t="s">
        <v>79</v>
      </c>
      <c r="D20" s="16"/>
      <c r="E20" s="50"/>
      <c r="F20" s="32">
        <v>1256</v>
      </c>
      <c r="G20" s="32">
        <v>1464</v>
      </c>
      <c r="H20" s="32">
        <v>366</v>
      </c>
      <c r="I20" s="32">
        <v>489</v>
      </c>
      <c r="J20" s="32">
        <v>0</v>
      </c>
      <c r="K20" s="53">
        <v>0</v>
      </c>
      <c r="L20" s="32">
        <v>253</v>
      </c>
      <c r="M20" s="32">
        <v>225</v>
      </c>
      <c r="N20" s="32">
        <v>1177</v>
      </c>
      <c r="O20" s="32">
        <v>1659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5.95" customHeight="1">
      <c r="A21" s="43"/>
      <c r="B21" s="47" t="s">
        <v>23</v>
      </c>
      <c r="C21" s="16"/>
      <c r="D21" s="16"/>
      <c r="E21" s="50" t="s">
        <v>123</v>
      </c>
      <c r="F21" s="32">
        <v>2631</v>
      </c>
      <c r="G21" s="32">
        <v>1765</v>
      </c>
      <c r="H21" s="32">
        <v>1390</v>
      </c>
      <c r="I21" s="32">
        <v>1244</v>
      </c>
      <c r="J21" s="32">
        <v>345</v>
      </c>
      <c r="K21" s="32">
        <v>923</v>
      </c>
      <c r="L21" s="32">
        <v>1525</v>
      </c>
      <c r="M21" s="32">
        <v>1680</v>
      </c>
      <c r="N21" s="32">
        <v>3133</v>
      </c>
      <c r="O21" s="32">
        <v>2076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.95" customHeight="1">
      <c r="A22" s="43"/>
      <c r="B22" s="13" t="s">
        <v>82</v>
      </c>
      <c r="C22" s="16"/>
      <c r="D22" s="16"/>
      <c r="E22" s="50" t="s">
        <v>124</v>
      </c>
      <c r="F22" s="32">
        <v>4025</v>
      </c>
      <c r="G22" s="32">
        <v>4152</v>
      </c>
      <c r="H22" s="32">
        <v>4463</v>
      </c>
      <c r="I22" s="32">
        <v>5077</v>
      </c>
      <c r="J22" s="32">
        <v>818</v>
      </c>
      <c r="K22" s="32">
        <v>895</v>
      </c>
      <c r="L22" s="32">
        <v>2819</v>
      </c>
      <c r="M22" s="32">
        <v>2630</v>
      </c>
      <c r="N22" s="32">
        <v>4465</v>
      </c>
      <c r="O22" s="32">
        <v>5759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5.95" customHeight="1">
      <c r="A23" s="43"/>
      <c r="B23" s="15" t="s">
        <v>83</v>
      </c>
      <c r="C23" s="16" t="s">
        <v>84</v>
      </c>
      <c r="D23" s="16"/>
      <c r="E23" s="50"/>
      <c r="F23" s="32">
        <v>952</v>
      </c>
      <c r="G23" s="32">
        <v>958</v>
      </c>
      <c r="H23" s="32">
        <v>1018</v>
      </c>
      <c r="I23" s="32">
        <v>986</v>
      </c>
      <c r="J23" s="32">
        <v>0</v>
      </c>
      <c r="K23" s="32">
        <v>0</v>
      </c>
      <c r="L23" s="32">
        <v>888</v>
      </c>
      <c r="M23" s="32">
        <v>1346</v>
      </c>
      <c r="N23" s="32">
        <v>3216</v>
      </c>
      <c r="O23" s="32">
        <v>3991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5.95" customHeight="1">
      <c r="A24" s="43"/>
      <c r="B24" s="16" t="s">
        <v>126</v>
      </c>
      <c r="C24" s="16"/>
      <c r="D24" s="16"/>
      <c r="E24" s="50" t="s">
        <v>127</v>
      </c>
      <c r="F24" s="32">
        <f t="shared" ref="F24:K24" si="2">F21-F22</f>
        <v>-1394</v>
      </c>
      <c r="G24" s="32">
        <f t="shared" si="2"/>
        <v>-2387</v>
      </c>
      <c r="H24" s="32">
        <f t="shared" si="2"/>
        <v>-3073</v>
      </c>
      <c r="I24" s="32">
        <f t="shared" si="2"/>
        <v>-3833</v>
      </c>
      <c r="J24" s="32">
        <f t="shared" si="2"/>
        <v>-473</v>
      </c>
      <c r="K24" s="32">
        <f t="shared" si="2"/>
        <v>28</v>
      </c>
      <c r="L24" s="32">
        <v>-1294</v>
      </c>
      <c r="M24" s="32">
        <v>-950</v>
      </c>
      <c r="N24" s="32">
        <f>N21-N22</f>
        <v>-1332</v>
      </c>
      <c r="O24" s="32">
        <f>O21-O22</f>
        <v>-3683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5.95" customHeight="1">
      <c r="A25" s="43"/>
      <c r="B25" s="13" t="s">
        <v>86</v>
      </c>
      <c r="C25" s="13"/>
      <c r="D25" s="13"/>
      <c r="E25" s="50" t="s">
        <v>128</v>
      </c>
      <c r="F25" s="32">
        <v>1394</v>
      </c>
      <c r="G25" s="32">
        <v>2387</v>
      </c>
      <c r="H25" s="32">
        <v>3073</v>
      </c>
      <c r="I25" s="32">
        <v>3833</v>
      </c>
      <c r="J25" s="32">
        <v>473</v>
      </c>
      <c r="K25" s="32">
        <v>0</v>
      </c>
      <c r="L25" s="32">
        <v>1294</v>
      </c>
      <c r="M25" s="32">
        <v>950</v>
      </c>
      <c r="N25" s="32">
        <v>1332</v>
      </c>
      <c r="O25" s="32">
        <v>3683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5.95" customHeight="1">
      <c r="A26" s="43"/>
      <c r="B26" s="47" t="s">
        <v>87</v>
      </c>
      <c r="C26" s="47"/>
      <c r="D26" s="47"/>
      <c r="E26" s="5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5.95" customHeight="1">
      <c r="A27" s="43"/>
      <c r="B27" s="16" t="s">
        <v>130</v>
      </c>
      <c r="C27" s="16"/>
      <c r="D27" s="16"/>
      <c r="E27" s="50" t="s">
        <v>131</v>
      </c>
      <c r="F27" s="32">
        <f t="shared" ref="F27:K27" si="3">F24+F25</f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28</v>
      </c>
      <c r="L27" s="32">
        <v>0</v>
      </c>
      <c r="M27" s="32">
        <v>0</v>
      </c>
      <c r="N27" s="32">
        <f>N24+N25</f>
        <v>0</v>
      </c>
      <c r="O27" s="32">
        <f>O24+O25</f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5.95" customHeight="1">
      <c r="F28" s="54"/>
      <c r="G28" s="54"/>
      <c r="H28" s="54"/>
      <c r="I28" s="54"/>
      <c r="J28" s="54"/>
      <c r="K28" s="54"/>
      <c r="L28" s="60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5.95" customHeight="1">
      <c r="A29" s="41"/>
      <c r="F29" s="54"/>
      <c r="G29" s="54"/>
      <c r="H29" s="54"/>
      <c r="I29" s="54"/>
      <c r="J29" s="56"/>
      <c r="K29" s="56"/>
      <c r="L29" s="60"/>
      <c r="M29" s="54"/>
      <c r="N29" s="54"/>
      <c r="O29" s="56" t="s">
        <v>65</v>
      </c>
      <c r="P29" s="54"/>
      <c r="Q29" s="54"/>
      <c r="R29" s="54"/>
      <c r="S29" s="54"/>
      <c r="T29" s="54"/>
      <c r="U29" s="54"/>
      <c r="V29" s="54"/>
      <c r="W29" s="54"/>
      <c r="X29" s="54"/>
      <c r="Y29" s="56"/>
    </row>
    <row r="30" spans="1:25" ht="15.95" customHeight="1">
      <c r="A30" s="42" t="s">
        <v>88</v>
      </c>
      <c r="B30" s="42"/>
      <c r="C30" s="42"/>
      <c r="D30" s="42"/>
      <c r="E30" s="42"/>
      <c r="F30" s="55" t="s">
        <v>101</v>
      </c>
      <c r="G30" s="55"/>
      <c r="H30" s="55" t="s">
        <v>195</v>
      </c>
      <c r="I30" s="55"/>
      <c r="J30" s="57"/>
      <c r="K30" s="57"/>
      <c r="L30" s="57"/>
      <c r="M30" s="57"/>
      <c r="N30" s="57"/>
      <c r="O30" s="57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5.95" customHeight="1">
      <c r="A31" s="42"/>
      <c r="B31" s="42"/>
      <c r="C31" s="42"/>
      <c r="D31" s="42"/>
      <c r="E31" s="42"/>
      <c r="F31" s="28" t="s">
        <v>110</v>
      </c>
      <c r="G31" s="28" t="s">
        <v>125</v>
      </c>
      <c r="H31" s="28" t="s">
        <v>110</v>
      </c>
      <c r="I31" s="28" t="s">
        <v>125</v>
      </c>
      <c r="J31" s="28" t="s">
        <v>109</v>
      </c>
      <c r="K31" s="28" t="s">
        <v>125</v>
      </c>
      <c r="L31" s="28" t="s">
        <v>228</v>
      </c>
      <c r="M31" s="28" t="s">
        <v>233</v>
      </c>
      <c r="N31" s="28" t="s">
        <v>228</v>
      </c>
      <c r="O31" s="28" t="s">
        <v>233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.95" customHeight="1">
      <c r="A32" s="43" t="s">
        <v>107</v>
      </c>
      <c r="B32" s="13" t="s">
        <v>72</v>
      </c>
      <c r="C32" s="16"/>
      <c r="D32" s="16"/>
      <c r="E32" s="50" t="s">
        <v>64</v>
      </c>
      <c r="F32" s="32">
        <v>3206</v>
      </c>
      <c r="G32" s="32">
        <v>3714</v>
      </c>
      <c r="H32" s="32">
        <v>280</v>
      </c>
      <c r="I32" s="32">
        <v>14</v>
      </c>
      <c r="J32" s="32"/>
      <c r="K32" s="32"/>
      <c r="L32" s="32"/>
      <c r="M32" s="32"/>
      <c r="N32" s="32"/>
      <c r="O32" s="32"/>
      <c r="P32" s="62"/>
      <c r="Q32" s="62"/>
      <c r="R32" s="62"/>
      <c r="S32" s="62"/>
      <c r="T32" s="63"/>
      <c r="U32" s="63"/>
      <c r="V32" s="62"/>
      <c r="W32" s="62"/>
      <c r="X32" s="63"/>
      <c r="Y32" s="63"/>
    </row>
    <row r="33" spans="1:25" ht="15.95" customHeight="1">
      <c r="A33" s="44"/>
      <c r="B33" s="14"/>
      <c r="C33" s="13" t="s">
        <v>89</v>
      </c>
      <c r="D33" s="16"/>
      <c r="E33" s="50"/>
      <c r="F33" s="32">
        <v>3108</v>
      </c>
      <c r="G33" s="32">
        <v>3255</v>
      </c>
      <c r="H33" s="32">
        <v>280</v>
      </c>
      <c r="I33" s="32">
        <v>0</v>
      </c>
      <c r="J33" s="32"/>
      <c r="K33" s="32"/>
      <c r="L33" s="32"/>
      <c r="M33" s="32"/>
      <c r="N33" s="32"/>
      <c r="O33" s="32"/>
      <c r="P33" s="62"/>
      <c r="Q33" s="62"/>
      <c r="R33" s="62"/>
      <c r="S33" s="62"/>
      <c r="T33" s="63"/>
      <c r="U33" s="63"/>
      <c r="V33" s="62"/>
      <c r="W33" s="62"/>
      <c r="X33" s="63"/>
      <c r="Y33" s="63"/>
    </row>
    <row r="34" spans="1:25" ht="15.95" customHeight="1">
      <c r="A34" s="44"/>
      <c r="B34" s="14"/>
      <c r="C34" s="15"/>
      <c r="D34" s="16" t="s">
        <v>66</v>
      </c>
      <c r="E34" s="50"/>
      <c r="F34" s="32">
        <v>2983</v>
      </c>
      <c r="G34" s="32">
        <v>3255</v>
      </c>
      <c r="H34" s="32">
        <v>280</v>
      </c>
      <c r="I34" s="32">
        <v>0</v>
      </c>
      <c r="J34" s="32"/>
      <c r="K34" s="32"/>
      <c r="L34" s="32"/>
      <c r="M34" s="32"/>
      <c r="N34" s="32"/>
      <c r="O34" s="32"/>
      <c r="P34" s="62"/>
      <c r="Q34" s="62"/>
      <c r="R34" s="62"/>
      <c r="S34" s="62"/>
      <c r="T34" s="63"/>
      <c r="U34" s="63"/>
      <c r="V34" s="62"/>
      <c r="W34" s="62"/>
      <c r="X34" s="63"/>
      <c r="Y34" s="63"/>
    </row>
    <row r="35" spans="1:25" ht="15.95" customHeight="1">
      <c r="A35" s="44"/>
      <c r="B35" s="15"/>
      <c r="C35" s="47" t="s">
        <v>91</v>
      </c>
      <c r="D35" s="16"/>
      <c r="E35" s="50"/>
      <c r="F35" s="32">
        <v>98</v>
      </c>
      <c r="G35" s="32">
        <v>459</v>
      </c>
      <c r="H35" s="32">
        <v>0</v>
      </c>
      <c r="I35" s="32">
        <v>14</v>
      </c>
      <c r="J35" s="53"/>
      <c r="K35" s="53"/>
      <c r="L35" s="32"/>
      <c r="M35" s="32"/>
      <c r="N35" s="32"/>
      <c r="O35" s="32"/>
      <c r="P35" s="62"/>
      <c r="Q35" s="62"/>
      <c r="R35" s="62"/>
      <c r="S35" s="62"/>
      <c r="T35" s="63"/>
      <c r="U35" s="63"/>
      <c r="V35" s="62"/>
      <c r="W35" s="62"/>
      <c r="X35" s="63"/>
      <c r="Y35" s="63"/>
    </row>
    <row r="36" spans="1:25" ht="15.95" customHeight="1">
      <c r="A36" s="44"/>
      <c r="B36" s="13" t="s">
        <v>76</v>
      </c>
      <c r="C36" s="16"/>
      <c r="D36" s="16"/>
      <c r="E36" s="50" t="s">
        <v>67</v>
      </c>
      <c r="F36" s="32">
        <v>2125</v>
      </c>
      <c r="G36" s="32">
        <v>1989</v>
      </c>
      <c r="H36" s="32">
        <v>6</v>
      </c>
      <c r="I36" s="32">
        <v>2</v>
      </c>
      <c r="J36" s="32"/>
      <c r="K36" s="32"/>
      <c r="L36" s="32"/>
      <c r="M36" s="32"/>
      <c r="N36" s="32"/>
      <c r="O36" s="32"/>
      <c r="P36" s="62"/>
      <c r="Q36" s="62"/>
      <c r="R36" s="62"/>
      <c r="S36" s="62"/>
      <c r="T36" s="62"/>
      <c r="U36" s="62"/>
      <c r="V36" s="62"/>
      <c r="W36" s="62"/>
      <c r="X36" s="63"/>
      <c r="Y36" s="63"/>
    </row>
    <row r="37" spans="1:25" ht="15.95" customHeight="1">
      <c r="A37" s="44"/>
      <c r="B37" s="14"/>
      <c r="C37" s="16" t="s">
        <v>92</v>
      </c>
      <c r="D37" s="16"/>
      <c r="E37" s="50"/>
      <c r="F37" s="32">
        <v>1907</v>
      </c>
      <c r="G37" s="32">
        <v>1796</v>
      </c>
      <c r="H37" s="32">
        <v>0</v>
      </c>
      <c r="I37" s="32">
        <v>0</v>
      </c>
      <c r="J37" s="32"/>
      <c r="K37" s="32"/>
      <c r="L37" s="32"/>
      <c r="M37" s="32"/>
      <c r="N37" s="32"/>
      <c r="O37" s="32"/>
      <c r="P37" s="62"/>
      <c r="Q37" s="62"/>
      <c r="R37" s="62"/>
      <c r="S37" s="62"/>
      <c r="T37" s="62"/>
      <c r="U37" s="62"/>
      <c r="V37" s="62"/>
      <c r="W37" s="62"/>
      <c r="X37" s="63"/>
      <c r="Y37" s="63"/>
    </row>
    <row r="38" spans="1:25" ht="15.95" customHeight="1">
      <c r="A38" s="44"/>
      <c r="B38" s="15"/>
      <c r="C38" s="16" t="s">
        <v>93</v>
      </c>
      <c r="D38" s="16"/>
      <c r="E38" s="50"/>
      <c r="F38" s="32">
        <v>219</v>
      </c>
      <c r="G38" s="32">
        <v>193</v>
      </c>
      <c r="H38" s="32">
        <v>6</v>
      </c>
      <c r="I38" s="32">
        <v>2</v>
      </c>
      <c r="J38" s="32"/>
      <c r="K38" s="53"/>
      <c r="L38" s="32"/>
      <c r="M38" s="32"/>
      <c r="N38" s="32"/>
      <c r="O38" s="32"/>
      <c r="P38" s="62"/>
      <c r="Q38" s="62"/>
      <c r="R38" s="63"/>
      <c r="S38" s="63"/>
      <c r="T38" s="62"/>
      <c r="U38" s="62"/>
      <c r="V38" s="62"/>
      <c r="W38" s="62"/>
      <c r="X38" s="63"/>
      <c r="Y38" s="63"/>
    </row>
    <row r="39" spans="1:25" ht="15.95" customHeight="1">
      <c r="A39" s="44"/>
      <c r="B39" s="17" t="s">
        <v>18</v>
      </c>
      <c r="C39" s="17"/>
      <c r="D39" s="17"/>
      <c r="E39" s="50" t="s">
        <v>134</v>
      </c>
      <c r="F39" s="32">
        <v>1081</v>
      </c>
      <c r="G39" s="32">
        <v>1725</v>
      </c>
      <c r="H39" s="32">
        <v>274</v>
      </c>
      <c r="I39" s="32">
        <v>12</v>
      </c>
      <c r="J39" s="32">
        <f t="shared" ref="J39:O39" si="4">J32-J36</f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62"/>
      <c r="Q39" s="62"/>
      <c r="R39" s="62"/>
      <c r="S39" s="62"/>
      <c r="T39" s="62"/>
      <c r="U39" s="62"/>
      <c r="V39" s="62"/>
      <c r="W39" s="62"/>
      <c r="X39" s="63"/>
      <c r="Y39" s="63"/>
    </row>
    <row r="40" spans="1:25" ht="15.95" customHeight="1">
      <c r="A40" s="43" t="s">
        <v>113</v>
      </c>
      <c r="B40" s="13" t="s">
        <v>95</v>
      </c>
      <c r="C40" s="16"/>
      <c r="D40" s="16"/>
      <c r="E40" s="50" t="s">
        <v>69</v>
      </c>
      <c r="F40" s="32">
        <v>1419</v>
      </c>
      <c r="G40" s="32">
        <v>1312</v>
      </c>
      <c r="H40" s="32">
        <v>79</v>
      </c>
      <c r="I40" s="32">
        <v>16</v>
      </c>
      <c r="J40" s="32"/>
      <c r="K40" s="32"/>
      <c r="L40" s="32"/>
      <c r="M40" s="32"/>
      <c r="N40" s="32"/>
      <c r="O40" s="32"/>
      <c r="P40" s="62"/>
      <c r="Q40" s="62"/>
      <c r="R40" s="62"/>
      <c r="S40" s="62"/>
      <c r="T40" s="63"/>
      <c r="U40" s="63"/>
      <c r="V40" s="63"/>
      <c r="W40" s="63"/>
      <c r="X40" s="62"/>
      <c r="Y40" s="62"/>
    </row>
    <row r="41" spans="1:25" ht="15.95" customHeight="1">
      <c r="A41" s="45"/>
      <c r="B41" s="15"/>
      <c r="C41" s="16" t="s">
        <v>96</v>
      </c>
      <c r="D41" s="16"/>
      <c r="E41" s="50"/>
      <c r="F41" s="53">
        <v>1027</v>
      </c>
      <c r="G41" s="53">
        <v>1162</v>
      </c>
      <c r="H41" s="53">
        <v>79</v>
      </c>
      <c r="I41" s="53">
        <v>16</v>
      </c>
      <c r="J41" s="32"/>
      <c r="K41" s="32"/>
      <c r="L41" s="32"/>
      <c r="M41" s="32"/>
      <c r="N41" s="32"/>
      <c r="O41" s="32"/>
      <c r="P41" s="63"/>
      <c r="Q41" s="63"/>
      <c r="R41" s="63"/>
      <c r="S41" s="63"/>
      <c r="T41" s="63"/>
      <c r="U41" s="63"/>
      <c r="V41" s="63"/>
      <c r="W41" s="63"/>
      <c r="X41" s="62"/>
      <c r="Y41" s="62"/>
    </row>
    <row r="42" spans="1:25" ht="15.95" customHeight="1">
      <c r="A42" s="45"/>
      <c r="B42" s="13" t="s">
        <v>82</v>
      </c>
      <c r="C42" s="16"/>
      <c r="D42" s="16"/>
      <c r="E42" s="50" t="s">
        <v>38</v>
      </c>
      <c r="F42" s="32">
        <v>2814</v>
      </c>
      <c r="G42" s="32">
        <v>2719</v>
      </c>
      <c r="H42" s="32">
        <v>111</v>
      </c>
      <c r="I42" s="32">
        <v>28</v>
      </c>
      <c r="J42" s="32"/>
      <c r="K42" s="32"/>
      <c r="L42" s="32"/>
      <c r="M42" s="32"/>
      <c r="N42" s="32"/>
      <c r="O42" s="32"/>
      <c r="P42" s="62"/>
      <c r="Q42" s="62"/>
      <c r="R42" s="62"/>
      <c r="S42" s="62"/>
      <c r="T42" s="63"/>
      <c r="U42" s="63"/>
      <c r="V42" s="62"/>
      <c r="W42" s="62"/>
      <c r="X42" s="62"/>
      <c r="Y42" s="62"/>
    </row>
    <row r="43" spans="1:25" ht="15.95" customHeight="1">
      <c r="A43" s="45"/>
      <c r="B43" s="15"/>
      <c r="C43" s="16" t="s">
        <v>98</v>
      </c>
      <c r="D43" s="16"/>
      <c r="E43" s="50"/>
      <c r="F43" s="32">
        <v>2019</v>
      </c>
      <c r="G43" s="32">
        <v>2008</v>
      </c>
      <c r="H43" s="32">
        <v>30</v>
      </c>
      <c r="I43" s="32">
        <v>11</v>
      </c>
      <c r="J43" s="53"/>
      <c r="K43" s="53"/>
      <c r="L43" s="32"/>
      <c r="M43" s="32"/>
      <c r="N43" s="32"/>
      <c r="O43" s="32"/>
      <c r="P43" s="62"/>
      <c r="Q43" s="62"/>
      <c r="R43" s="63"/>
      <c r="S43" s="62"/>
      <c r="T43" s="63"/>
      <c r="U43" s="63"/>
      <c r="V43" s="62"/>
      <c r="W43" s="62"/>
      <c r="X43" s="63"/>
      <c r="Y43" s="63"/>
    </row>
    <row r="44" spans="1:25" ht="15.95" customHeight="1">
      <c r="A44" s="45"/>
      <c r="B44" s="16" t="s">
        <v>18</v>
      </c>
      <c r="C44" s="16"/>
      <c r="D44" s="16"/>
      <c r="E44" s="50" t="s">
        <v>136</v>
      </c>
      <c r="F44" s="53">
        <v>-1395</v>
      </c>
      <c r="G44" s="53">
        <v>-1407</v>
      </c>
      <c r="H44" s="53">
        <v>-32</v>
      </c>
      <c r="I44" s="53">
        <v>-12</v>
      </c>
      <c r="J44" s="53">
        <f t="shared" ref="J44:O44" si="5">J40-J42</f>
        <v>0</v>
      </c>
      <c r="K44" s="53">
        <f t="shared" si="5"/>
        <v>0</v>
      </c>
      <c r="L44" s="53">
        <f t="shared" si="5"/>
        <v>0</v>
      </c>
      <c r="M44" s="53">
        <f t="shared" si="5"/>
        <v>0</v>
      </c>
      <c r="N44" s="53">
        <f t="shared" si="5"/>
        <v>0</v>
      </c>
      <c r="O44" s="53">
        <f t="shared" si="5"/>
        <v>0</v>
      </c>
      <c r="P44" s="63"/>
      <c r="Q44" s="63"/>
      <c r="R44" s="62"/>
      <c r="S44" s="62"/>
      <c r="T44" s="63"/>
      <c r="U44" s="63"/>
      <c r="V44" s="62"/>
      <c r="W44" s="62"/>
      <c r="X44" s="62"/>
      <c r="Y44" s="62"/>
    </row>
    <row r="45" spans="1:25" ht="15.95" customHeight="1">
      <c r="A45" s="43" t="s">
        <v>4</v>
      </c>
      <c r="B45" s="17" t="s">
        <v>99</v>
      </c>
      <c r="C45" s="17"/>
      <c r="D45" s="17"/>
      <c r="E45" s="50" t="s">
        <v>137</v>
      </c>
      <c r="F45" s="32">
        <v>-314</v>
      </c>
      <c r="G45" s="32">
        <v>318</v>
      </c>
      <c r="H45" s="32">
        <v>242</v>
      </c>
      <c r="I45" s="32">
        <v>0</v>
      </c>
      <c r="J45" s="32">
        <f t="shared" ref="J45:O45" si="6">J39+J44</f>
        <v>0</v>
      </c>
      <c r="K45" s="32">
        <f t="shared" si="6"/>
        <v>0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5.95" customHeight="1">
      <c r="A46" s="45"/>
      <c r="B46" s="16" t="s">
        <v>100</v>
      </c>
      <c r="C46" s="16"/>
      <c r="D46" s="16"/>
      <c r="E46" s="16"/>
      <c r="F46" s="53">
        <v>0</v>
      </c>
      <c r="G46" s="53">
        <v>202</v>
      </c>
      <c r="H46" s="53">
        <v>0</v>
      </c>
      <c r="I46" s="53">
        <v>0</v>
      </c>
      <c r="J46" s="53"/>
      <c r="K46" s="53"/>
      <c r="L46" s="32"/>
      <c r="M46" s="32"/>
      <c r="N46" s="53"/>
      <c r="O46" s="5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.95" customHeight="1">
      <c r="A47" s="45"/>
      <c r="B47" s="16" t="s">
        <v>102</v>
      </c>
      <c r="C47" s="16"/>
      <c r="D47" s="16"/>
      <c r="E47" s="16"/>
      <c r="F47" s="32">
        <v>25</v>
      </c>
      <c r="G47" s="32">
        <v>325</v>
      </c>
      <c r="H47" s="32">
        <v>242</v>
      </c>
      <c r="I47" s="32">
        <v>0</v>
      </c>
      <c r="J47" s="32"/>
      <c r="K47" s="32"/>
      <c r="L47" s="32"/>
      <c r="M47" s="32"/>
      <c r="N47" s="32"/>
      <c r="O47" s="3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5.95" customHeight="1">
      <c r="A48" s="45"/>
      <c r="B48" s="16" t="s">
        <v>103</v>
      </c>
      <c r="C48" s="16"/>
      <c r="D48" s="16"/>
      <c r="E48" s="16"/>
      <c r="F48" s="32">
        <v>-154</v>
      </c>
      <c r="G48" s="32">
        <v>61</v>
      </c>
      <c r="H48" s="32">
        <v>242</v>
      </c>
      <c r="I48" s="32">
        <v>0</v>
      </c>
      <c r="J48" s="32"/>
      <c r="K48" s="32"/>
      <c r="L48" s="32"/>
      <c r="M48" s="32"/>
      <c r="N48" s="32"/>
      <c r="O48" s="3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15" ht="15.95" customHeight="1">
      <c r="A49" s="1" t="s">
        <v>138</v>
      </c>
      <c r="O49" s="11"/>
    </row>
    <row r="50" spans="1:15" ht="15.95" customHeight="1">
      <c r="O50" s="36"/>
    </row>
  </sheetData>
  <mergeCells count="28">
    <mergeCell ref="F6:G6"/>
    <mergeCell ref="H6:I6"/>
    <mergeCell ref="J6:K6"/>
    <mergeCell ref="L6:M6"/>
    <mergeCell ref="N6:O6"/>
    <mergeCell ref="F30:G30"/>
    <mergeCell ref="H30:I30"/>
    <mergeCell ref="J30:K30"/>
    <mergeCell ref="L30:M30"/>
    <mergeCell ref="N30:O30"/>
    <mergeCell ref="A6:E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30:E31"/>
    <mergeCell ref="A40:A44"/>
    <mergeCell ref="A45:A48"/>
    <mergeCell ref="A8:A18"/>
    <mergeCell ref="A19:A27"/>
    <mergeCell ref="A32:A39"/>
  </mergeCells>
  <phoneticPr fontId="15"/>
  <printOptions horizontalCentered="1"/>
  <pageMargins left="0.78740157480314965" right="0.27559055118110237" top="0.39370078740157483" bottom="0.35433070866141736" header="0.19685039370078741" footer="0.19685039370078741"/>
  <pageSetup paperSize="9" scale="72" fitToWidth="1" fitToHeight="1" orientation="landscape" usePrinterDefaults="1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7"/>
  <sheetViews>
    <sheetView view="pageBreakPreview" zoomScale="85" zoomScaleSheetLayoutView="85" workbookViewId="0">
      <selection activeCell="M39" sqref="M39"/>
    </sheetView>
  </sheetViews>
  <sheetFormatPr defaultRowHeight="13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 customWidth="1"/>
  </cols>
  <sheetData>
    <row r="1" spans="1:14" ht="33.950000000000003" customHeight="1">
      <c r="A1" s="66" t="s">
        <v>3</v>
      </c>
      <c r="B1" s="66"/>
      <c r="C1" s="86" t="s">
        <v>241</v>
      </c>
      <c r="D1" s="89"/>
    </row>
    <row r="3" spans="1:14" ht="15" customHeight="1">
      <c r="A3" s="40" t="s">
        <v>54</v>
      </c>
      <c r="B3" s="40"/>
      <c r="C3" s="40"/>
      <c r="D3" s="40"/>
      <c r="E3" s="40"/>
      <c r="F3" s="40"/>
      <c r="I3" s="40"/>
      <c r="J3" s="40"/>
    </row>
    <row r="4" spans="1:14" ht="15" customHeight="1">
      <c r="A4" s="40"/>
      <c r="B4" s="40"/>
      <c r="C4" s="40"/>
      <c r="D4" s="40"/>
      <c r="E4" s="40"/>
      <c r="F4" s="40"/>
      <c r="I4" s="40"/>
      <c r="J4" s="40"/>
    </row>
    <row r="5" spans="1:14" ht="15" customHeight="1">
      <c r="A5" s="82"/>
      <c r="B5" s="82" t="s">
        <v>247</v>
      </c>
      <c r="C5" s="82"/>
      <c r="D5" s="82"/>
      <c r="H5" s="58"/>
      <c r="L5" s="58"/>
      <c r="N5" s="58" t="s">
        <v>175</v>
      </c>
    </row>
    <row r="6" spans="1:14" ht="15" customHeight="1">
      <c r="A6" s="83"/>
      <c r="B6" s="85"/>
      <c r="C6" s="85"/>
      <c r="D6" s="90"/>
      <c r="E6" s="72" t="s">
        <v>248</v>
      </c>
      <c r="F6" s="72"/>
      <c r="G6" s="93" t="s">
        <v>249</v>
      </c>
      <c r="H6" s="94"/>
      <c r="I6" s="72" t="s">
        <v>13</v>
      </c>
      <c r="J6" s="72"/>
      <c r="K6" s="72"/>
      <c r="L6" s="72"/>
      <c r="M6" s="72"/>
      <c r="N6" s="72"/>
    </row>
    <row r="7" spans="1:14" ht="15" customHeight="1">
      <c r="A7" s="7"/>
      <c r="B7" s="12"/>
      <c r="C7" s="12"/>
      <c r="D7" s="22"/>
      <c r="E7" s="72" t="s">
        <v>110</v>
      </c>
      <c r="F7" s="72" t="s">
        <v>125</v>
      </c>
      <c r="G7" s="72" t="s">
        <v>110</v>
      </c>
      <c r="H7" s="72" t="s">
        <v>125</v>
      </c>
      <c r="I7" s="72" t="s">
        <v>110</v>
      </c>
      <c r="J7" s="72" t="s">
        <v>125</v>
      </c>
      <c r="K7" s="72" t="s">
        <v>110</v>
      </c>
      <c r="L7" s="72" t="s">
        <v>125</v>
      </c>
      <c r="M7" s="72" t="s">
        <v>110</v>
      </c>
      <c r="N7" s="72" t="s">
        <v>125</v>
      </c>
    </row>
    <row r="8" spans="1:14" ht="18" customHeight="1">
      <c r="A8" s="8" t="s">
        <v>176</v>
      </c>
      <c r="B8" s="17" t="s">
        <v>172</v>
      </c>
      <c r="C8" s="87"/>
      <c r="D8" s="87"/>
      <c r="E8" s="92">
        <v>1</v>
      </c>
      <c r="F8" s="92">
        <v>1</v>
      </c>
      <c r="G8" s="92">
        <v>15</v>
      </c>
      <c r="H8" s="92">
        <v>15</v>
      </c>
      <c r="I8" s="92">
        <v>4</v>
      </c>
      <c r="J8" s="92">
        <v>4</v>
      </c>
      <c r="K8" s="92"/>
      <c r="L8" s="92"/>
      <c r="M8" s="92"/>
      <c r="N8" s="92"/>
    </row>
    <row r="9" spans="1:14" ht="18" customHeight="1">
      <c r="A9" s="8"/>
      <c r="B9" s="8" t="s">
        <v>177</v>
      </c>
      <c r="C9" s="16" t="s">
        <v>178</v>
      </c>
      <c r="D9" s="16"/>
      <c r="E9" s="92">
        <v>20</v>
      </c>
      <c r="F9" s="92">
        <v>20</v>
      </c>
      <c r="G9" s="92">
        <v>7545</v>
      </c>
      <c r="H9" s="92">
        <v>7545</v>
      </c>
      <c r="I9" s="92">
        <v>15</v>
      </c>
      <c r="J9" s="92">
        <v>15</v>
      </c>
      <c r="K9" s="92"/>
      <c r="L9" s="92"/>
      <c r="M9" s="92"/>
      <c r="N9" s="92"/>
    </row>
    <row r="10" spans="1:14" ht="18" customHeight="1">
      <c r="A10" s="8"/>
      <c r="B10" s="8"/>
      <c r="C10" s="16" t="s">
        <v>180</v>
      </c>
      <c r="D10" s="16"/>
      <c r="E10" s="92">
        <v>20</v>
      </c>
      <c r="F10" s="92">
        <v>20</v>
      </c>
      <c r="G10" s="92">
        <v>7523</v>
      </c>
      <c r="H10" s="92">
        <v>7523</v>
      </c>
      <c r="I10" s="92">
        <v>10</v>
      </c>
      <c r="J10" s="92">
        <v>10</v>
      </c>
      <c r="K10" s="92"/>
      <c r="L10" s="92"/>
      <c r="M10" s="92"/>
      <c r="N10" s="92"/>
    </row>
    <row r="11" spans="1:14" ht="18" customHeight="1">
      <c r="A11" s="8"/>
      <c r="B11" s="8"/>
      <c r="C11" s="16" t="s">
        <v>182</v>
      </c>
      <c r="D11" s="16"/>
      <c r="E11" s="92">
        <v>0</v>
      </c>
      <c r="F11" s="92">
        <v>0</v>
      </c>
      <c r="G11" s="92">
        <v>22</v>
      </c>
      <c r="H11" s="92">
        <v>22</v>
      </c>
      <c r="I11" s="92">
        <v>5</v>
      </c>
      <c r="J11" s="92">
        <v>5</v>
      </c>
      <c r="K11" s="92"/>
      <c r="L11" s="92"/>
      <c r="M11" s="92"/>
      <c r="N11" s="92"/>
    </row>
    <row r="12" spans="1:14" ht="18" customHeight="1">
      <c r="A12" s="8"/>
      <c r="B12" s="8"/>
      <c r="C12" s="16" t="s">
        <v>166</v>
      </c>
      <c r="D12" s="16"/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  <c r="L12" s="92"/>
      <c r="M12" s="92"/>
      <c r="N12" s="92"/>
    </row>
    <row r="13" spans="1:14" ht="18" customHeight="1">
      <c r="A13" s="8"/>
      <c r="B13" s="8"/>
      <c r="C13" s="16" t="s">
        <v>183</v>
      </c>
      <c r="D13" s="16"/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/>
      <c r="L13" s="92"/>
      <c r="M13" s="92"/>
      <c r="N13" s="92"/>
    </row>
    <row r="14" spans="1:14" ht="18" customHeight="1">
      <c r="A14" s="8"/>
      <c r="B14" s="8"/>
      <c r="C14" s="16" t="s">
        <v>184</v>
      </c>
      <c r="D14" s="16"/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/>
      <c r="L14" s="92"/>
      <c r="M14" s="92"/>
      <c r="N14" s="92"/>
    </row>
    <row r="15" spans="1:14" ht="18" customHeight="1">
      <c r="A15" s="8" t="s">
        <v>185</v>
      </c>
      <c r="B15" s="8" t="s">
        <v>186</v>
      </c>
      <c r="C15" s="16" t="s">
        <v>163</v>
      </c>
      <c r="D15" s="16"/>
      <c r="E15" s="32">
        <v>3445</v>
      </c>
      <c r="F15" s="32">
        <v>3730</v>
      </c>
      <c r="G15" s="32">
        <v>4912</v>
      </c>
      <c r="H15" s="32">
        <v>4712</v>
      </c>
      <c r="I15" s="32">
        <v>1705</v>
      </c>
      <c r="J15" s="32">
        <v>1340</v>
      </c>
      <c r="K15" s="32"/>
      <c r="L15" s="32"/>
      <c r="M15" s="32"/>
      <c r="N15" s="32"/>
    </row>
    <row r="16" spans="1:14" ht="18" customHeight="1">
      <c r="A16" s="8"/>
      <c r="B16" s="8"/>
      <c r="C16" s="16" t="s">
        <v>187</v>
      </c>
      <c r="D16" s="16"/>
      <c r="E16" s="32">
        <v>2113</v>
      </c>
      <c r="F16" s="32">
        <v>2160</v>
      </c>
      <c r="G16" s="32">
        <v>31061</v>
      </c>
      <c r="H16" s="32">
        <v>30296</v>
      </c>
      <c r="I16" s="32">
        <v>1454</v>
      </c>
      <c r="J16" s="32">
        <v>1632</v>
      </c>
      <c r="K16" s="32"/>
      <c r="L16" s="32"/>
      <c r="M16" s="32"/>
      <c r="N16" s="32"/>
    </row>
    <row r="17" spans="1:15" ht="18" customHeight="1">
      <c r="A17" s="8"/>
      <c r="B17" s="8"/>
      <c r="C17" s="16" t="s">
        <v>145</v>
      </c>
      <c r="D17" s="16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/>
      <c r="L17" s="32"/>
      <c r="M17" s="32"/>
      <c r="N17" s="32"/>
    </row>
    <row r="18" spans="1:15" ht="18" customHeight="1">
      <c r="A18" s="8"/>
      <c r="B18" s="8"/>
      <c r="C18" s="16" t="s">
        <v>188</v>
      </c>
      <c r="D18" s="16"/>
      <c r="E18" s="32">
        <v>5557</v>
      </c>
      <c r="F18" s="32">
        <v>5891</v>
      </c>
      <c r="G18" s="32">
        <v>35973</v>
      </c>
      <c r="H18" s="32">
        <v>35008</v>
      </c>
      <c r="I18" s="32">
        <v>3159</v>
      </c>
      <c r="J18" s="32">
        <v>2972</v>
      </c>
      <c r="K18" s="32"/>
      <c r="L18" s="32"/>
      <c r="M18" s="32"/>
      <c r="N18" s="32"/>
    </row>
    <row r="19" spans="1:15" ht="18" customHeight="1">
      <c r="A19" s="8"/>
      <c r="B19" s="8" t="s">
        <v>189</v>
      </c>
      <c r="C19" s="16" t="s">
        <v>190</v>
      </c>
      <c r="D19" s="16"/>
      <c r="E19" s="32">
        <v>157</v>
      </c>
      <c r="F19" s="32">
        <v>63</v>
      </c>
      <c r="G19" s="32">
        <v>128</v>
      </c>
      <c r="H19" s="32">
        <v>507</v>
      </c>
      <c r="I19" s="32">
        <v>527</v>
      </c>
      <c r="J19" s="32">
        <v>442</v>
      </c>
      <c r="K19" s="32"/>
      <c r="L19" s="32"/>
      <c r="M19" s="32"/>
      <c r="N19" s="32"/>
    </row>
    <row r="20" spans="1:15" ht="18" customHeight="1">
      <c r="A20" s="8"/>
      <c r="B20" s="8"/>
      <c r="C20" s="16" t="s">
        <v>58</v>
      </c>
      <c r="D20" s="16"/>
      <c r="E20" s="32">
        <v>2987</v>
      </c>
      <c r="F20" s="32">
        <v>3370</v>
      </c>
      <c r="G20" s="32">
        <v>924</v>
      </c>
      <c r="H20" s="32">
        <v>1399</v>
      </c>
      <c r="I20" s="32">
        <v>888</v>
      </c>
      <c r="J20" s="32">
        <v>976</v>
      </c>
      <c r="K20" s="32"/>
      <c r="L20" s="32"/>
      <c r="M20" s="32"/>
      <c r="N20" s="32"/>
    </row>
    <row r="21" spans="1:15" ht="18" customHeight="1">
      <c r="A21" s="8"/>
      <c r="B21" s="8"/>
      <c r="C21" s="16" t="s">
        <v>191</v>
      </c>
      <c r="D21" s="16"/>
      <c r="E21" s="32">
        <v>0</v>
      </c>
      <c r="F21" s="32">
        <v>0</v>
      </c>
      <c r="G21" s="32">
        <v>21397</v>
      </c>
      <c r="H21" s="32">
        <v>19565</v>
      </c>
      <c r="I21" s="32">
        <v>0</v>
      </c>
      <c r="J21" s="32">
        <v>0</v>
      </c>
      <c r="K21" s="32"/>
      <c r="L21" s="32"/>
      <c r="M21" s="32"/>
      <c r="N21" s="32"/>
    </row>
    <row r="22" spans="1:15" ht="18" customHeight="1">
      <c r="A22" s="8"/>
      <c r="B22" s="8"/>
      <c r="C22" s="17" t="s">
        <v>192</v>
      </c>
      <c r="D22" s="17"/>
      <c r="E22" s="32">
        <v>3144</v>
      </c>
      <c r="F22" s="32">
        <v>3432</v>
      </c>
      <c r="G22" s="32">
        <v>22449</v>
      </c>
      <c r="H22" s="32">
        <v>21471</v>
      </c>
      <c r="I22" s="32">
        <v>1415</v>
      </c>
      <c r="J22" s="32">
        <v>1418</v>
      </c>
      <c r="K22" s="32"/>
      <c r="L22" s="32"/>
      <c r="M22" s="32"/>
      <c r="N22" s="32"/>
    </row>
    <row r="23" spans="1:15" ht="18" customHeight="1">
      <c r="A23" s="8"/>
      <c r="B23" s="8" t="s">
        <v>61</v>
      </c>
      <c r="C23" s="16" t="s">
        <v>194</v>
      </c>
      <c r="D23" s="16"/>
      <c r="E23" s="32">
        <v>20</v>
      </c>
      <c r="F23" s="32">
        <v>20</v>
      </c>
      <c r="G23" s="32">
        <v>7545</v>
      </c>
      <c r="H23" s="32">
        <v>7545</v>
      </c>
      <c r="I23" s="32">
        <v>15</v>
      </c>
      <c r="J23" s="32">
        <v>15</v>
      </c>
      <c r="K23" s="32"/>
      <c r="L23" s="32"/>
      <c r="M23" s="32"/>
      <c r="N23" s="32"/>
    </row>
    <row r="24" spans="1:15" ht="18" customHeight="1">
      <c r="A24" s="8"/>
      <c r="B24" s="8"/>
      <c r="C24" s="16" t="s">
        <v>148</v>
      </c>
      <c r="D24" s="16"/>
      <c r="E24" s="32">
        <v>0</v>
      </c>
      <c r="F24" s="32">
        <v>0</v>
      </c>
      <c r="G24" s="32">
        <v>5979</v>
      </c>
      <c r="H24" s="32">
        <v>5992</v>
      </c>
      <c r="I24" s="32">
        <v>1729</v>
      </c>
      <c r="J24" s="32">
        <v>1539</v>
      </c>
      <c r="K24" s="32"/>
      <c r="L24" s="32"/>
      <c r="M24" s="32"/>
      <c r="N24" s="32"/>
    </row>
    <row r="25" spans="1:15" ht="18" customHeight="1">
      <c r="A25" s="8"/>
      <c r="B25" s="8"/>
      <c r="C25" s="16" t="s">
        <v>196</v>
      </c>
      <c r="D25" s="16"/>
      <c r="E25" s="32">
        <v>2393</v>
      </c>
      <c r="F25" s="32">
        <v>2438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  <c r="M25" s="32"/>
      <c r="N25" s="32"/>
    </row>
    <row r="26" spans="1:15" ht="18" customHeight="1">
      <c r="A26" s="8"/>
      <c r="B26" s="8"/>
      <c r="C26" s="16" t="s">
        <v>197</v>
      </c>
      <c r="D26" s="16"/>
      <c r="E26" s="32">
        <v>2413</v>
      </c>
      <c r="F26" s="32">
        <v>2458</v>
      </c>
      <c r="G26" s="32">
        <v>13524</v>
      </c>
      <c r="H26" s="32">
        <v>13537</v>
      </c>
      <c r="I26" s="32">
        <v>1744</v>
      </c>
      <c r="J26" s="32">
        <v>1554</v>
      </c>
      <c r="K26" s="32"/>
      <c r="L26" s="32"/>
      <c r="M26" s="32"/>
      <c r="N26" s="32"/>
    </row>
    <row r="27" spans="1:15" ht="18" customHeight="1">
      <c r="A27" s="8"/>
      <c r="B27" s="16" t="s">
        <v>198</v>
      </c>
      <c r="C27" s="16"/>
      <c r="D27" s="16"/>
      <c r="E27" s="32">
        <v>5557</v>
      </c>
      <c r="F27" s="32">
        <v>5891</v>
      </c>
      <c r="G27" s="32">
        <v>35973</v>
      </c>
      <c r="H27" s="32">
        <v>35008</v>
      </c>
      <c r="I27" s="32">
        <v>3159</v>
      </c>
      <c r="J27" s="32">
        <v>2972</v>
      </c>
      <c r="K27" s="32"/>
      <c r="L27" s="32"/>
      <c r="M27" s="32"/>
      <c r="N27" s="32"/>
    </row>
    <row r="28" spans="1:15" ht="18" customHeight="1">
      <c r="A28" s="8" t="s">
        <v>97</v>
      </c>
      <c r="B28" s="8" t="s">
        <v>199</v>
      </c>
      <c r="C28" s="16" t="s">
        <v>200</v>
      </c>
      <c r="D28" s="91" t="s">
        <v>64</v>
      </c>
      <c r="E28" s="32">
        <v>2158</v>
      </c>
      <c r="F28" s="32">
        <v>2891</v>
      </c>
      <c r="G28" s="32">
        <v>1905</v>
      </c>
      <c r="H28" s="32">
        <v>1748</v>
      </c>
      <c r="I28" s="32">
        <v>2412</v>
      </c>
      <c r="J28" s="32">
        <v>2426</v>
      </c>
      <c r="K28" s="32"/>
      <c r="L28" s="32"/>
      <c r="M28" s="32"/>
      <c r="N28" s="32"/>
    </row>
    <row r="29" spans="1:15" ht="18" customHeight="1">
      <c r="A29" s="8"/>
      <c r="B29" s="8"/>
      <c r="C29" s="16" t="s">
        <v>193</v>
      </c>
      <c r="D29" s="91" t="s">
        <v>67</v>
      </c>
      <c r="E29" s="32">
        <v>2153</v>
      </c>
      <c r="F29" s="32">
        <v>2873</v>
      </c>
      <c r="G29" s="32">
        <v>2729</v>
      </c>
      <c r="H29" s="32">
        <v>1645</v>
      </c>
      <c r="I29" s="32">
        <v>2318</v>
      </c>
      <c r="J29" s="32">
        <v>2327</v>
      </c>
      <c r="K29" s="32"/>
      <c r="L29" s="32"/>
      <c r="M29" s="32"/>
      <c r="N29" s="32"/>
    </row>
    <row r="30" spans="1:15" ht="18" customHeight="1">
      <c r="A30" s="8"/>
      <c r="B30" s="8"/>
      <c r="C30" s="16" t="s">
        <v>201</v>
      </c>
      <c r="D30" s="91" t="s">
        <v>68</v>
      </c>
      <c r="E30" s="32">
        <v>31</v>
      </c>
      <c r="F30" s="32">
        <v>31</v>
      </c>
      <c r="G30" s="32">
        <v>267</v>
      </c>
      <c r="H30" s="32">
        <v>259</v>
      </c>
      <c r="I30" s="32">
        <v>54</v>
      </c>
      <c r="J30" s="32">
        <v>51</v>
      </c>
      <c r="K30" s="32"/>
      <c r="L30" s="32"/>
      <c r="M30" s="32"/>
      <c r="N30" s="32"/>
    </row>
    <row r="31" spans="1:15" ht="18" customHeight="1">
      <c r="A31" s="8"/>
      <c r="B31" s="8"/>
      <c r="C31" s="17" t="s">
        <v>202</v>
      </c>
      <c r="D31" s="91" t="s">
        <v>181</v>
      </c>
      <c r="E31" s="32">
        <v>-26</v>
      </c>
      <c r="F31" s="32">
        <v>-13</v>
      </c>
      <c r="G31" s="32">
        <v>-1091</v>
      </c>
      <c r="H31" s="32">
        <v>-156</v>
      </c>
      <c r="I31" s="32">
        <f t="shared" ref="I31:N31" si="0">I28-I29-I30</f>
        <v>40</v>
      </c>
      <c r="J31" s="32">
        <f t="shared" si="0"/>
        <v>48</v>
      </c>
      <c r="K31" s="32">
        <f t="shared" si="0"/>
        <v>0</v>
      </c>
      <c r="L31" s="32">
        <f t="shared" si="0"/>
        <v>0</v>
      </c>
      <c r="M31" s="32">
        <f t="shared" si="0"/>
        <v>0</v>
      </c>
      <c r="N31" s="32">
        <f t="shared" si="0"/>
        <v>0</v>
      </c>
      <c r="O31" s="95"/>
    </row>
    <row r="32" spans="1:15" ht="18" customHeight="1">
      <c r="A32" s="8"/>
      <c r="B32" s="8"/>
      <c r="C32" s="16" t="s">
        <v>85</v>
      </c>
      <c r="D32" s="91" t="s">
        <v>38</v>
      </c>
      <c r="E32" s="32">
        <v>28</v>
      </c>
      <c r="F32" s="32">
        <v>28</v>
      </c>
      <c r="G32" s="32">
        <v>1081</v>
      </c>
      <c r="H32" s="32">
        <v>105</v>
      </c>
      <c r="I32" s="32">
        <v>151</v>
      </c>
      <c r="J32" s="32">
        <v>68</v>
      </c>
      <c r="K32" s="32"/>
      <c r="L32" s="32"/>
      <c r="M32" s="32"/>
      <c r="N32" s="32"/>
    </row>
    <row r="33" spans="1:14" ht="18" customHeight="1">
      <c r="A33" s="8"/>
      <c r="B33" s="8"/>
      <c r="C33" s="16" t="s">
        <v>179</v>
      </c>
      <c r="D33" s="91" t="s">
        <v>71</v>
      </c>
      <c r="E33" s="32">
        <v>0</v>
      </c>
      <c r="F33" s="32">
        <v>0</v>
      </c>
      <c r="G33" s="32">
        <v>3</v>
      </c>
      <c r="H33" s="32">
        <v>5</v>
      </c>
      <c r="I33" s="32">
        <v>1</v>
      </c>
      <c r="J33" s="32">
        <v>1</v>
      </c>
      <c r="K33" s="32"/>
      <c r="L33" s="32"/>
      <c r="M33" s="32"/>
      <c r="N33" s="32"/>
    </row>
    <row r="34" spans="1:14" ht="18" customHeight="1">
      <c r="A34" s="8"/>
      <c r="B34" s="8"/>
      <c r="C34" s="17" t="s">
        <v>203</v>
      </c>
      <c r="D34" s="91" t="s">
        <v>204</v>
      </c>
      <c r="E34" s="32">
        <v>2</v>
      </c>
      <c r="F34" s="32">
        <v>15</v>
      </c>
      <c r="G34" s="32">
        <v>-13</v>
      </c>
      <c r="H34" s="32">
        <v>-56</v>
      </c>
      <c r="I34" s="32">
        <f t="shared" ref="I34:N34" si="1">I31+I32-I33</f>
        <v>190</v>
      </c>
      <c r="J34" s="32">
        <f t="shared" si="1"/>
        <v>115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</row>
    <row r="35" spans="1:14" ht="18" customHeight="1">
      <c r="A35" s="8"/>
      <c r="B35" s="8" t="s">
        <v>205</v>
      </c>
      <c r="C35" s="16" t="s">
        <v>206</v>
      </c>
      <c r="D35" s="91" t="s">
        <v>124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/>
      <c r="L35" s="32"/>
      <c r="M35" s="32"/>
      <c r="N35" s="32"/>
    </row>
    <row r="36" spans="1:14" ht="18" customHeight="1">
      <c r="A36" s="8"/>
      <c r="B36" s="8"/>
      <c r="C36" s="16" t="s">
        <v>207</v>
      </c>
      <c r="D36" s="91" t="s">
        <v>208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2</v>
      </c>
      <c r="K36" s="32"/>
      <c r="L36" s="32"/>
      <c r="M36" s="32"/>
      <c r="N36" s="32"/>
    </row>
    <row r="37" spans="1:14" ht="18" customHeight="1">
      <c r="A37" s="8"/>
      <c r="B37" s="8"/>
      <c r="C37" s="16" t="s">
        <v>209</v>
      </c>
      <c r="D37" s="91" t="s">
        <v>36</v>
      </c>
      <c r="E37" s="32">
        <v>2</v>
      </c>
      <c r="F37" s="32">
        <v>15</v>
      </c>
      <c r="G37" s="32">
        <v>-13</v>
      </c>
      <c r="H37" s="32">
        <v>-56</v>
      </c>
      <c r="I37" s="32">
        <f t="shared" ref="I37:N37" si="2">I34+I35-I36</f>
        <v>190</v>
      </c>
      <c r="J37" s="32">
        <f t="shared" si="2"/>
        <v>113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</row>
    <row r="38" spans="1:14" ht="18" customHeight="1">
      <c r="A38" s="8"/>
      <c r="B38" s="8"/>
      <c r="C38" s="16" t="s">
        <v>129</v>
      </c>
      <c r="D38" s="91" t="s">
        <v>210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/>
      <c r="L38" s="32"/>
      <c r="M38" s="32"/>
      <c r="N38" s="32"/>
    </row>
    <row r="39" spans="1:14" ht="18" customHeight="1">
      <c r="A39" s="8"/>
      <c r="B39" s="8"/>
      <c r="C39" s="16" t="s">
        <v>211</v>
      </c>
      <c r="D39" s="91" t="s">
        <v>212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/>
      <c r="L39" s="32"/>
      <c r="M39" s="32"/>
      <c r="N39" s="32"/>
    </row>
    <row r="40" spans="1:14" ht="18" customHeight="1">
      <c r="A40" s="8"/>
      <c r="B40" s="8"/>
      <c r="C40" s="16" t="s">
        <v>213</v>
      </c>
      <c r="D40" s="91" t="s">
        <v>214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/>
      <c r="L40" s="32"/>
      <c r="M40" s="32"/>
      <c r="N40" s="32"/>
    </row>
    <row r="41" spans="1:14" ht="18" customHeight="1">
      <c r="A41" s="8"/>
      <c r="B41" s="8"/>
      <c r="C41" s="17" t="s">
        <v>215</v>
      </c>
      <c r="D41" s="91" t="s">
        <v>217</v>
      </c>
      <c r="E41" s="32">
        <v>2</v>
      </c>
      <c r="F41" s="32">
        <v>15</v>
      </c>
      <c r="G41" s="32">
        <v>-13</v>
      </c>
      <c r="H41" s="32">
        <v>-56</v>
      </c>
      <c r="I41" s="32">
        <f t="shared" ref="I41:N41" si="3">I34+I35-I36-I40</f>
        <v>190</v>
      </c>
      <c r="J41" s="32">
        <f t="shared" si="3"/>
        <v>113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</row>
    <row r="42" spans="1:14" ht="18" customHeight="1">
      <c r="A42" s="8"/>
      <c r="B42" s="8"/>
      <c r="C42" s="88" t="s">
        <v>218</v>
      </c>
      <c r="D42" s="88"/>
      <c r="E42" s="32">
        <v>2</v>
      </c>
      <c r="F42" s="32">
        <v>15</v>
      </c>
      <c r="G42" s="32">
        <v>-13</v>
      </c>
      <c r="H42" s="32">
        <v>-56</v>
      </c>
      <c r="I42" s="32">
        <f t="shared" ref="I42:N42" si="4">I37+I38-I39-I40</f>
        <v>190</v>
      </c>
      <c r="J42" s="32">
        <f t="shared" si="4"/>
        <v>113</v>
      </c>
      <c r="K42" s="32">
        <f t="shared" si="4"/>
        <v>0</v>
      </c>
      <c r="L42" s="32">
        <f t="shared" si="4"/>
        <v>0</v>
      </c>
      <c r="M42" s="32">
        <f t="shared" si="4"/>
        <v>0</v>
      </c>
      <c r="N42" s="32">
        <f t="shared" si="4"/>
        <v>0</v>
      </c>
    </row>
    <row r="43" spans="1:14" ht="18" customHeight="1">
      <c r="A43" s="8"/>
      <c r="B43" s="8"/>
      <c r="C43" s="16" t="s">
        <v>219</v>
      </c>
      <c r="D43" s="91" t="s">
        <v>220</v>
      </c>
      <c r="E43" s="32">
        <v>0</v>
      </c>
      <c r="F43" s="32">
        <v>0</v>
      </c>
      <c r="G43" s="32">
        <v>0</v>
      </c>
      <c r="H43" s="32">
        <v>0</v>
      </c>
      <c r="I43" s="32"/>
      <c r="J43" s="32"/>
      <c r="K43" s="32"/>
      <c r="L43" s="32"/>
      <c r="M43" s="32"/>
      <c r="N43" s="32"/>
    </row>
    <row r="44" spans="1:14" ht="18" customHeight="1">
      <c r="A44" s="8"/>
      <c r="B44" s="8"/>
      <c r="C44" s="17" t="s">
        <v>221</v>
      </c>
      <c r="D44" s="50" t="s">
        <v>222</v>
      </c>
      <c r="E44" s="32">
        <v>2</v>
      </c>
      <c r="F44" s="32">
        <v>15</v>
      </c>
      <c r="G44" s="32">
        <v>-13</v>
      </c>
      <c r="H44" s="32">
        <v>-56</v>
      </c>
      <c r="I44" s="32">
        <f t="shared" ref="I44:N44" si="5">I41+I43</f>
        <v>190</v>
      </c>
      <c r="J44" s="32">
        <f t="shared" si="5"/>
        <v>113</v>
      </c>
      <c r="K44" s="32">
        <f t="shared" si="5"/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</row>
    <row r="45" spans="1:14" ht="14.1" customHeight="1">
      <c r="A45" s="1" t="s">
        <v>223</v>
      </c>
    </row>
    <row r="46" spans="1:14" ht="14.1" customHeight="1">
      <c r="A46" s="1" t="s">
        <v>224</v>
      </c>
    </row>
    <row r="47" spans="1:14">
      <c r="A47" s="84"/>
    </row>
  </sheetData>
  <mergeCells count="15">
    <mergeCell ref="E6:F6"/>
    <mergeCell ref="G6:H6"/>
    <mergeCell ref="I6:J6"/>
    <mergeCell ref="K6:L6"/>
    <mergeCell ref="M6:N6"/>
    <mergeCell ref="C42:D42"/>
    <mergeCell ref="B9:B14"/>
    <mergeCell ref="B15:B18"/>
    <mergeCell ref="B19:B22"/>
    <mergeCell ref="B23:B26"/>
    <mergeCell ref="A8:A14"/>
    <mergeCell ref="A15:A27"/>
    <mergeCell ref="A28:A44"/>
    <mergeCell ref="B28:B34"/>
    <mergeCell ref="B35:B44"/>
  </mergeCells>
  <phoneticPr fontId="15"/>
  <pageMargins left="0.70866141732283472" right="0.23622047244094491" top="0.19685039370078741" bottom="0.23622047244094491" header="0.19685039370078741" footer="0.19685039370078741"/>
  <pageSetup paperSize="9" scale="73" fitToWidth="1" fitToHeight="1" orientation="landscape" usePrinterDefaults="1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須藤　英明</cp:lastModifiedBy>
  <dcterms:created xsi:type="dcterms:W3CDTF">2022-08-02T02:25:38Z</dcterms:created>
  <dcterms:modified xsi:type="dcterms:W3CDTF">2023-09-08T02:46:09Z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2023-09-08T02:46:09Z</vt:filetime>
  </property>
</Properties>
</file>