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1 企画調査係\令和５年度\31 R5決算担当\99_通知・照会・回答（総務省以外）\02_照会\230724_【地方債協会】都道府県及び指定都市の財政状況について\04_回答\"/>
    </mc:Choice>
  </mc:AlternateContent>
  <bookViews>
    <workbookView xWindow="-120" yWindow="-120" windowWidth="29040" windowHeight="15840" tabRatio="807" activeTab="5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8" l="1"/>
  <c r="G44" i="8"/>
  <c r="F44" i="8"/>
  <c r="E44" i="8"/>
  <c r="G41" i="8"/>
  <c r="E31" i="8" l="1"/>
  <c r="F27" i="5" l="1"/>
  <c r="F26" i="5"/>
  <c r="F32" i="2"/>
  <c r="F27" i="2"/>
  <c r="F26" i="2"/>
  <c r="F45" i="2"/>
  <c r="I24" i="4" l="1"/>
  <c r="I27" i="4" s="1"/>
  <c r="H24" i="4"/>
  <c r="H27" i="4" s="1"/>
  <c r="I16" i="4"/>
  <c r="H16" i="4"/>
  <c r="I15" i="4"/>
  <c r="H15" i="4"/>
  <c r="I14" i="4"/>
  <c r="H14" i="4"/>
  <c r="H31" i="8" l="1"/>
  <c r="H34" i="8" s="1"/>
  <c r="F31" i="8"/>
  <c r="F34" i="8" s="1"/>
  <c r="H41" i="8" l="1"/>
  <c r="H37" i="8"/>
  <c r="F37" i="8"/>
  <c r="F42" i="8" s="1"/>
  <c r="I24" i="6" l="1"/>
  <c r="E19" i="6"/>
  <c r="F19" i="6"/>
  <c r="G19" i="6"/>
  <c r="H19" i="6"/>
  <c r="H21" i="6" s="1"/>
  <c r="E20" i="6"/>
  <c r="F20" i="6"/>
  <c r="G20" i="6"/>
  <c r="H20" i="6"/>
  <c r="E21" i="6"/>
  <c r="F21" i="6"/>
  <c r="G21" i="6"/>
  <c r="E22" i="6"/>
  <c r="E23" i="6"/>
  <c r="F24" i="6"/>
  <c r="F22" i="6" s="1"/>
  <c r="G24" i="6" l="1"/>
  <c r="F23" i="6"/>
  <c r="G22" i="6" l="1"/>
  <c r="G23" i="6"/>
  <c r="H22" i="6" l="1"/>
  <c r="H23" i="6"/>
  <c r="G24" i="7" l="1"/>
  <c r="G27" i="7" s="1"/>
  <c r="F24" i="7"/>
  <c r="F27" i="7" s="1"/>
  <c r="G16" i="7"/>
  <c r="F16" i="7"/>
  <c r="G15" i="7"/>
  <c r="F15" i="7"/>
  <c r="G14" i="7"/>
  <c r="F14" i="7"/>
  <c r="G24" i="4"/>
  <c r="G27" i="4" s="1"/>
  <c r="F24" i="4"/>
  <c r="F27" i="4" s="1"/>
  <c r="G16" i="4"/>
  <c r="F16" i="4"/>
  <c r="G15" i="4"/>
  <c r="F15" i="4"/>
  <c r="G14" i="4"/>
  <c r="F14" i="4"/>
  <c r="I24" i="7" l="1"/>
  <c r="I27" i="7" s="1"/>
  <c r="H24" i="7"/>
  <c r="H27" i="7" s="1"/>
  <c r="I16" i="7"/>
  <c r="H16" i="7"/>
  <c r="I15" i="7"/>
  <c r="H15" i="7"/>
  <c r="I14" i="7"/>
  <c r="H14" i="7"/>
  <c r="I44" i="7" l="1"/>
  <c r="H44" i="7"/>
  <c r="G44" i="7"/>
  <c r="F44" i="7"/>
  <c r="I39" i="7"/>
  <c r="I45" i="7" s="1"/>
  <c r="H39" i="7"/>
  <c r="H45" i="7" s="1"/>
  <c r="G39" i="7"/>
  <c r="G45" i="7" s="1"/>
  <c r="F39" i="7"/>
  <c r="F45" i="7" s="1"/>
  <c r="I9" i="2" l="1"/>
  <c r="G45" i="2"/>
  <c r="G27" i="2"/>
  <c r="H45" i="5"/>
  <c r="F45" i="5"/>
  <c r="G44" i="5" s="1"/>
  <c r="H27" i="5"/>
  <c r="G19" i="5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G31" i="8"/>
  <c r="G34" i="8"/>
  <c r="E34" i="8"/>
  <c r="O44" i="7"/>
  <c r="N44" i="7"/>
  <c r="M44" i="7"/>
  <c r="M45" i="7" s="1"/>
  <c r="L44" i="7"/>
  <c r="K44" i="7"/>
  <c r="J44" i="7"/>
  <c r="O39" i="7"/>
  <c r="O45" i="7" s="1"/>
  <c r="N39" i="7"/>
  <c r="M39" i="7"/>
  <c r="L39" i="7"/>
  <c r="K39" i="7"/>
  <c r="J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/>
  <c r="O16" i="7"/>
  <c r="N16" i="7"/>
  <c r="M16" i="7"/>
  <c r="L16" i="7"/>
  <c r="K16" i="7"/>
  <c r="J16" i="7"/>
  <c r="O15" i="7"/>
  <c r="N15" i="7"/>
  <c r="M15" i="7"/>
  <c r="L15" i="7"/>
  <c r="K15" i="7"/>
  <c r="J15" i="7"/>
  <c r="O14" i="7"/>
  <c r="N14" i="7"/>
  <c r="M14" i="7"/>
  <c r="L14" i="7"/>
  <c r="K14" i="7"/>
  <c r="J14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O24" i="4"/>
  <c r="O27" i="4" s="1"/>
  <c r="N24" i="4"/>
  <c r="N27" i="4"/>
  <c r="M24" i="4"/>
  <c r="M27" i="4" s="1"/>
  <c r="L24" i="4"/>
  <c r="L27" i="4" s="1"/>
  <c r="K24" i="4"/>
  <c r="K27" i="4"/>
  <c r="J24" i="4"/>
  <c r="J27" i="4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G35" i="5"/>
  <c r="G41" i="5"/>
  <c r="G33" i="5"/>
  <c r="G37" i="5"/>
  <c r="G39" i="5"/>
  <c r="G28" i="5"/>
  <c r="G30" i="5"/>
  <c r="G34" i="5"/>
  <c r="G38" i="5"/>
  <c r="G40" i="5"/>
  <c r="G42" i="5"/>
  <c r="G29" i="2" l="1"/>
  <c r="G41" i="2"/>
  <c r="G14" i="2"/>
  <c r="I45" i="5"/>
  <c r="G45" i="5"/>
  <c r="G29" i="5"/>
  <c r="G28" i="2"/>
  <c r="J37" i="8"/>
  <c r="J42" i="8" s="1"/>
  <c r="G21" i="2"/>
  <c r="G43" i="5"/>
  <c r="G16" i="2"/>
  <c r="G18" i="2"/>
  <c r="J45" i="7"/>
  <c r="G36" i="5"/>
  <c r="G31" i="5"/>
  <c r="K45" i="7"/>
  <c r="G32" i="5"/>
  <c r="G9" i="2"/>
  <c r="J45" i="4"/>
  <c r="O45" i="4"/>
  <c r="G37" i="8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N45" i="7"/>
  <c r="I23" i="6"/>
  <c r="E42" i="8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comments1.xml><?xml version="1.0" encoding="utf-8"?>
<comments xmlns="http://schemas.openxmlformats.org/spreadsheetml/2006/main">
  <authors>
    <author xml:space="preserve"> </author>
  </authors>
  <commentLis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－１</t>
        </r>
      </text>
    </comment>
    <comment ref="F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＋１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＋１</t>
        </r>
      </text>
    </comment>
  </commentList>
</comments>
</file>

<file path=xl/sharedStrings.xml><?xml version="1.0" encoding="utf-8"?>
<sst xmlns="http://schemas.openxmlformats.org/spreadsheetml/2006/main" count="439" uniqueCount="259">
  <si>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</si>
  <si>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</si>
  <si>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</si>
  <si>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</si>
  <si>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</si>
  <si>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</si>
  <si>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</si>
  <si>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</si>
  <si>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</si>
  <si>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</si>
  <si>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</si>
  <si>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</si>
  <si>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</si>
  <si>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</si>
  <si>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</si>
  <si>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</si>
  <si>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</si>
  <si>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</si>
  <si>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</si>
  <si>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</si>
  <si>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</si>
  <si>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</si>
  <si>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</si>
  <si>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</si>
  <si>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</si>
  <si>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</si>
  <si>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</si>
  <si>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</si>
  <si>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</si>
  <si>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</si>
  <si>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</si>
  <si>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</si>
  <si>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</si>
  <si>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</si>
  <si>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</si>
  <si>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</si>
  <si>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</si>
  <si>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</si>
  <si>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</si>
  <si>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</si>
  <si>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</si>
  <si>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</si>
  <si>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</si>
  <si>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</si>
  <si>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</si>
  <si>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</si>
  <si>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</si>
  <si>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</si>
  <si>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</si>
  <si>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</si>
  <si>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</si>
  <si>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</si>
  <si>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</si>
  <si>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</si>
  <si>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</si>
  <si>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</si>
  <si>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</si>
  <si>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</si>
  <si>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</si>
  <si>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</si>
  <si>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</si>
  <si>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</si>
  <si>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</si>
  <si>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</si>
  <si>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</si>
  <si>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</si>
  <si>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</si>
  <si>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</si>
  <si>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</si>
  <si>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</si>
  <si>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</si>
  <si>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</si>
  <si>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</si>
  <si>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</si>
  <si>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</si>
  <si>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</si>
  <si>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</si>
  <si>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</si>
  <si>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</si>
  <si>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</si>
  <si>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</si>
  <si>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</si>
  <si>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</si>
  <si>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</si>
  <si>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</si>
  <si>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</si>
  <si>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</si>
  <si>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</si>
  <si>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</si>
  <si>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</si>
  <si>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</si>
  <si>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</si>
  <si>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</si>
  <si>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</si>
  <si>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</si>
  <si>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</si>
  <si>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</si>
  <si>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</si>
  <si>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</si>
  <si>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</si>
  <si>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</si>
  <si>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</si>
  <si>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</si>
  <si>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</si>
  <si>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</si>
  <si>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</si>
  <si>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</si>
  <si>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</si>
  <si>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</si>
  <si>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</si>
  <si>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</si>
  <si>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</si>
  <si>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</si>
  <si>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</si>
  <si>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</si>
  <si>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</si>
  <si>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</si>
  <si>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</si>
  <si>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</si>
  <si>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</si>
  <si>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</si>
  <si>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</si>
  <si>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</si>
  <si>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</si>
  <si>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</si>
  <si>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</si>
  <si>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</si>
  <si>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</si>
  <si>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</si>
  <si>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</si>
  <si>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</si>
  <si>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</si>
  <si>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</si>
  <si>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</si>
  <si>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</si>
  <si>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</si>
  <si>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</si>
  <si>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</si>
  <si>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</si>
  <si>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</si>
  <si>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</si>
  <si>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</si>
  <si>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</si>
  <si>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</si>
  <si>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</si>
  <si>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</si>
  <si>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</si>
  <si>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</si>
  <si>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</si>
  <si>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</si>
  <si>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</si>
  <si>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</si>
  <si>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</si>
  <si>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</si>
  <si>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</si>
  <si>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</si>
  <si>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</si>
  <si>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</si>
  <si>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</si>
  <si>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</si>
  <si>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</si>
  <si>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</si>
  <si>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</si>
  <si>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</si>
  <si>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</si>
  <si>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</si>
  <si>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</si>
  <si>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</si>
  <si>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</si>
  <si>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</si>
  <si>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</si>
  <si>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</si>
  <si>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</si>
  <si>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</si>
  <si>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</si>
  <si>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</si>
  <si>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</si>
  <si>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</si>
  <si>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</si>
  <si>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</si>
  <si>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</si>
  <si>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</si>
  <si>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</si>
  <si>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</si>
  <si>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</si>
  <si>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</si>
  <si>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</si>
  <si>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</si>
  <si>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</si>
  <si>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</si>
  <si>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</si>
  <si>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</si>
  <si>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</si>
  <si>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</si>
  <si>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</si>
  <si>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</si>
  <si>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</si>
  <si>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</si>
  <si>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</si>
  <si>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</si>
  <si>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</si>
  <si>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</si>
  <si>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</si>
  <si>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</si>
  <si>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</si>
  <si>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</si>
  <si>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</si>
  <si>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</si>
  <si>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</si>
  <si>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</si>
  <si>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</si>
  <si>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</si>
  <si>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</si>
  <si>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</si>
  <si>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</si>
  <si>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</si>
  <si>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</si>
  <si>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</si>
  <si>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</si>
  <si>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</si>
  <si>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</si>
  <si>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</si>
  <si>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</si>
  <si>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</si>
  <si>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</si>
  <si>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</si>
  <si>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</si>
  <si>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</si>
  <si>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</si>
  <si>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</si>
  <si>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</si>
  <si>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</si>
  <si>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</si>
  <si>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</si>
  <si>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</si>
  <si>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</si>
  <si>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</si>
  <si>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</si>
  <si>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</si>
  <si>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</si>
  <si>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</si>
  <si>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</si>
  <si>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</si>
  <si>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</si>
  <si>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</si>
  <si>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</si>
  <si>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</si>
  <si>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</si>
  <si>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</si>
  <si>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</si>
  <si>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</si>
  <si>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</si>
  <si>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病院事業</t>
    <rPh sb="0" eb="2">
      <t>ビョウイン</t>
    </rPh>
    <rPh sb="2" eb="4">
      <t>ジギョウ</t>
    </rPh>
    <phoneticPr fontId="9"/>
  </si>
  <si>
    <t>病院事業</t>
    <rPh sb="0" eb="2">
      <t>ビョウイン</t>
    </rPh>
    <rPh sb="2" eb="4">
      <t>ジギョウ</t>
    </rPh>
    <phoneticPr fontId="16"/>
  </si>
  <si>
    <t>鹿児島県住宅供給公社</t>
    <rPh sb="0" eb="4">
      <t>カゴシマケン</t>
    </rPh>
    <rPh sb="4" eb="6">
      <t>ジュウタク</t>
    </rPh>
    <rPh sb="6" eb="8">
      <t>キョウキュウ</t>
    </rPh>
    <rPh sb="8" eb="10">
      <t>コウシャ</t>
    </rPh>
    <phoneticPr fontId="14"/>
  </si>
  <si>
    <t>鹿児島県道路公社</t>
    <rPh sb="0" eb="4">
      <t>カゴシマケン</t>
    </rPh>
    <rPh sb="4" eb="6">
      <t>ドウロ</t>
    </rPh>
    <rPh sb="6" eb="8">
      <t>コウシャ</t>
    </rPh>
    <phoneticPr fontId="14"/>
  </si>
  <si>
    <t>鹿児島県</t>
    <rPh sb="0" eb="4">
      <t>カゴシマケン</t>
    </rPh>
    <phoneticPr fontId="9"/>
  </si>
  <si>
    <t>鹿児島県</t>
    <rPh sb="0" eb="4">
      <t>カゴシマケン</t>
    </rPh>
    <phoneticPr fontId="16"/>
  </si>
  <si>
    <r>
      <t>（注1）平成28年度～令和元年度は平成27年度国勢調査、令和2年度</t>
    </r>
    <r>
      <rPr>
        <sz val="11"/>
        <color rgb="FFFF0000"/>
        <rFont val="明朝"/>
        <family val="1"/>
        <charset val="128"/>
      </rPr>
      <t>及び令和3年度</t>
    </r>
    <r>
      <rPr>
        <sz val="11"/>
        <rFont val="明朝"/>
        <family val="1"/>
        <charset val="128"/>
      </rPr>
      <t>は令和2年度国勢調査を基に計上している。</t>
    </r>
    <rPh sb="33" eb="34">
      <t>オヨ</t>
    </rPh>
    <rPh sb="35" eb="37">
      <t>レイワ</t>
    </rPh>
    <rPh sb="38" eb="40">
      <t>ネンド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</si>
</sst>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5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8"/>
  <sheetViews>
    <sheetView view="pageBreakPreview" zoomScaleNormal="100" zoomScaleSheetLayoutView="100" workbookViewId="0">
      <pane xSplit="5" ySplit="8" topLeftCell="F24" activePane="bottomRight" state="frozen"/>
      <selection pane="topRight" activeCell="F1" sqref="F1"/>
      <selection pane="bottomLeft" activeCell="A9" sqref="A9"/>
      <selection pane="bottomRight" activeCell="F45" sqref="F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256</v>
      </c>
      <c r="F1" s="1"/>
    </row>
    <row r="3" spans="1:11" ht="14.25">
      <c r="A3" s="10" t="s">
        <v>92</v>
      </c>
    </row>
    <row r="5" spans="1:11">
      <c r="A5" s="17" t="s">
        <v>237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238</v>
      </c>
      <c r="G7" s="48"/>
      <c r="H7" s="48" t="s">
        <v>247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235</v>
      </c>
      <c r="I8" s="52"/>
    </row>
    <row r="9" spans="1:11" ht="18" customHeight="1">
      <c r="A9" s="95" t="s">
        <v>87</v>
      </c>
      <c r="B9" s="95" t="s">
        <v>89</v>
      </c>
      <c r="C9" s="61" t="s">
        <v>3</v>
      </c>
      <c r="D9" s="53"/>
      <c r="E9" s="53"/>
      <c r="F9" s="54">
        <v>204580</v>
      </c>
      <c r="G9" s="55">
        <f>F9/$F$27*100</f>
        <v>23.889095185047655</v>
      </c>
      <c r="H9" s="91">
        <v>197049</v>
      </c>
      <c r="I9" s="55">
        <f>(F9/H9-1)*100</f>
        <v>3.8218920167065074</v>
      </c>
      <c r="K9" s="25"/>
    </row>
    <row r="10" spans="1:11" ht="18" customHeight="1">
      <c r="A10" s="95"/>
      <c r="B10" s="95"/>
      <c r="C10" s="63"/>
      <c r="D10" s="65" t="s">
        <v>22</v>
      </c>
      <c r="E10" s="53"/>
      <c r="F10" s="54">
        <v>49784</v>
      </c>
      <c r="G10" s="55">
        <f t="shared" ref="G10:G26" si="0">F10/$F$27*100</f>
        <v>5.8133479064053795</v>
      </c>
      <c r="H10" s="54">
        <v>49326</v>
      </c>
      <c r="I10" s="55">
        <f t="shared" ref="I10:I27" si="1">(F10/H10-1)*100</f>
        <v>0.92851640108664313</v>
      </c>
    </row>
    <row r="11" spans="1:11" ht="18" customHeight="1">
      <c r="A11" s="95"/>
      <c r="B11" s="95"/>
      <c r="C11" s="63"/>
      <c r="D11" s="63"/>
      <c r="E11" s="47" t="s">
        <v>23</v>
      </c>
      <c r="F11" s="54">
        <v>42535</v>
      </c>
      <c r="G11" s="55">
        <f t="shared" si="0"/>
        <v>4.9668719508065404</v>
      </c>
      <c r="H11" s="54">
        <v>41944</v>
      </c>
      <c r="I11" s="55">
        <f t="shared" si="1"/>
        <v>1.4090215525462524</v>
      </c>
    </row>
    <row r="12" spans="1:11" ht="18" customHeight="1">
      <c r="A12" s="95"/>
      <c r="B12" s="95"/>
      <c r="C12" s="63"/>
      <c r="D12" s="63"/>
      <c r="E12" s="47" t="s">
        <v>24</v>
      </c>
      <c r="F12" s="54">
        <v>1726</v>
      </c>
      <c r="G12" s="55">
        <f t="shared" si="0"/>
        <v>0.20154745473356267</v>
      </c>
      <c r="H12" s="54">
        <v>1779</v>
      </c>
      <c r="I12" s="55">
        <f t="shared" si="1"/>
        <v>-2.9792017987633534</v>
      </c>
    </row>
    <row r="13" spans="1:11" ht="18" customHeight="1">
      <c r="A13" s="95"/>
      <c r="B13" s="95"/>
      <c r="C13" s="63"/>
      <c r="D13" s="64"/>
      <c r="E13" s="47" t="s">
        <v>25</v>
      </c>
      <c r="F13" s="54">
        <v>85</v>
      </c>
      <c r="G13" s="55">
        <f t="shared" si="0"/>
        <v>9.9255699028695417E-3</v>
      </c>
      <c r="H13" s="54">
        <v>178</v>
      </c>
      <c r="I13" s="55">
        <f t="shared" si="1"/>
        <v>-52.247191011235962</v>
      </c>
    </row>
    <row r="14" spans="1:11" ht="18" customHeight="1">
      <c r="A14" s="95"/>
      <c r="B14" s="95"/>
      <c r="C14" s="63"/>
      <c r="D14" s="61" t="s">
        <v>26</v>
      </c>
      <c r="E14" s="53"/>
      <c r="F14" s="54">
        <v>33610</v>
      </c>
      <c r="G14" s="55">
        <f t="shared" si="0"/>
        <v>3.9246871110052388</v>
      </c>
      <c r="H14" s="54">
        <v>35252</v>
      </c>
      <c r="I14" s="55">
        <f t="shared" si="1"/>
        <v>-4.6578917508226514</v>
      </c>
    </row>
    <row r="15" spans="1:11" ht="18" customHeight="1">
      <c r="A15" s="95"/>
      <c r="B15" s="95"/>
      <c r="C15" s="63"/>
      <c r="D15" s="63"/>
      <c r="E15" s="47" t="s">
        <v>27</v>
      </c>
      <c r="F15" s="54">
        <v>1510</v>
      </c>
      <c r="G15" s="55">
        <f t="shared" si="0"/>
        <v>0.17632483003921184</v>
      </c>
      <c r="H15" s="54">
        <v>1506</v>
      </c>
      <c r="I15" s="55">
        <f t="shared" si="1"/>
        <v>0.26560424966799445</v>
      </c>
    </row>
    <row r="16" spans="1:11" ht="18" customHeight="1">
      <c r="A16" s="95"/>
      <c r="B16" s="95"/>
      <c r="C16" s="63"/>
      <c r="D16" s="64"/>
      <c r="E16" s="47" t="s">
        <v>28</v>
      </c>
      <c r="F16" s="54">
        <v>32099</v>
      </c>
      <c r="G16" s="55">
        <f t="shared" si="0"/>
        <v>3.7482455095554048</v>
      </c>
      <c r="H16" s="54">
        <v>33746</v>
      </c>
      <c r="I16" s="55">
        <f t="shared" si="1"/>
        <v>-4.8805784389260971</v>
      </c>
      <c r="K16" s="26"/>
    </row>
    <row r="17" spans="1:26" ht="18" customHeight="1">
      <c r="A17" s="95"/>
      <c r="B17" s="95"/>
      <c r="C17" s="63"/>
      <c r="D17" s="96" t="s">
        <v>29</v>
      </c>
      <c r="E17" s="97"/>
      <c r="F17" s="54">
        <v>82316</v>
      </c>
      <c r="G17" s="55">
        <f t="shared" si="0"/>
        <v>9.6121554367601068</v>
      </c>
      <c r="H17" s="54">
        <v>73938</v>
      </c>
      <c r="I17" s="55">
        <f t="shared" si="1"/>
        <v>11.331115258730296</v>
      </c>
    </row>
    <row r="18" spans="1:26" ht="18" customHeight="1">
      <c r="A18" s="95"/>
      <c r="B18" s="95"/>
      <c r="C18" s="63"/>
      <c r="D18" s="96" t="s">
        <v>93</v>
      </c>
      <c r="E18" s="98"/>
      <c r="F18" s="54">
        <v>3732</v>
      </c>
      <c r="G18" s="55">
        <f t="shared" si="0"/>
        <v>0.43579090444128382</v>
      </c>
      <c r="H18" s="54">
        <v>3552</v>
      </c>
      <c r="I18" s="55">
        <f t="shared" si="1"/>
        <v>5.0675675675675658</v>
      </c>
    </row>
    <row r="19" spans="1:26" ht="18" customHeight="1">
      <c r="A19" s="95"/>
      <c r="B19" s="95"/>
      <c r="C19" s="62"/>
      <c r="D19" s="96" t="s">
        <v>94</v>
      </c>
      <c r="E19" s="98"/>
      <c r="F19" s="56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95"/>
      <c r="B20" s="95"/>
      <c r="C20" s="53" t="s">
        <v>4</v>
      </c>
      <c r="D20" s="53"/>
      <c r="E20" s="53"/>
      <c r="F20" s="54">
        <v>31156</v>
      </c>
      <c r="G20" s="55">
        <f t="shared" si="0"/>
        <v>3.6381300693388638</v>
      </c>
      <c r="H20" s="54">
        <v>31116</v>
      </c>
      <c r="I20" s="55">
        <f t="shared" si="1"/>
        <v>0.12855122766421978</v>
      </c>
    </row>
    <row r="21" spans="1:26" ht="18" customHeight="1">
      <c r="A21" s="95"/>
      <c r="B21" s="95"/>
      <c r="C21" s="53" t="s">
        <v>5</v>
      </c>
      <c r="D21" s="53"/>
      <c r="E21" s="53"/>
      <c r="F21" s="54">
        <v>277769</v>
      </c>
      <c r="G21" s="55">
        <f t="shared" si="0"/>
        <v>32.435477957060819</v>
      </c>
      <c r="H21" s="54">
        <v>274520</v>
      </c>
      <c r="I21" s="55">
        <f t="shared" si="1"/>
        <v>1.183520326387888</v>
      </c>
    </row>
    <row r="22" spans="1:26" ht="18" customHeight="1">
      <c r="A22" s="95"/>
      <c r="B22" s="95"/>
      <c r="C22" s="53" t="s">
        <v>30</v>
      </c>
      <c r="D22" s="53"/>
      <c r="E22" s="53"/>
      <c r="F22" s="54">
        <v>11186</v>
      </c>
      <c r="G22" s="55">
        <f t="shared" si="0"/>
        <v>1.3062049992176317</v>
      </c>
      <c r="H22" s="54">
        <v>11703</v>
      </c>
      <c r="I22" s="55">
        <f t="shared" si="1"/>
        <v>-4.4176706827309236</v>
      </c>
    </row>
    <row r="23" spans="1:26" ht="18" customHeight="1">
      <c r="A23" s="95"/>
      <c r="B23" s="95"/>
      <c r="C23" s="53" t="s">
        <v>6</v>
      </c>
      <c r="D23" s="53"/>
      <c r="E23" s="53"/>
      <c r="F23" s="54">
        <v>209465</v>
      </c>
      <c r="G23" s="55">
        <f t="shared" si="0"/>
        <v>24.459523525936095</v>
      </c>
      <c r="H23" s="54">
        <v>201419</v>
      </c>
      <c r="I23" s="55">
        <f t="shared" si="1"/>
        <v>3.9946579021840067</v>
      </c>
    </row>
    <row r="24" spans="1:26" ht="18" customHeight="1">
      <c r="A24" s="95"/>
      <c r="B24" s="95"/>
      <c r="C24" s="53" t="s">
        <v>31</v>
      </c>
      <c r="D24" s="53"/>
      <c r="E24" s="53"/>
      <c r="F24" s="54">
        <v>2702</v>
      </c>
      <c r="G24" s="55">
        <f t="shared" si="0"/>
        <v>0.3155163515006294</v>
      </c>
      <c r="H24" s="54">
        <v>2532</v>
      </c>
      <c r="I24" s="55">
        <f t="shared" si="1"/>
        <v>6.7140600315955812</v>
      </c>
    </row>
    <row r="25" spans="1:26" ht="18" customHeight="1">
      <c r="A25" s="95"/>
      <c r="B25" s="95"/>
      <c r="C25" s="53" t="s">
        <v>7</v>
      </c>
      <c r="D25" s="53"/>
      <c r="E25" s="53"/>
      <c r="F25" s="54">
        <v>66979</v>
      </c>
      <c r="G25" s="55">
        <f t="shared" si="0"/>
        <v>7.8212323120505758</v>
      </c>
      <c r="H25" s="54">
        <v>75526</v>
      </c>
      <c r="I25" s="55">
        <f t="shared" si="1"/>
        <v>-11.316632682784732</v>
      </c>
    </row>
    <row r="26" spans="1:26" ht="18" customHeight="1">
      <c r="A26" s="95"/>
      <c r="B26" s="95"/>
      <c r="C26" s="53" t="s">
        <v>8</v>
      </c>
      <c r="D26" s="53"/>
      <c r="E26" s="53"/>
      <c r="F26" s="54">
        <f>52538</f>
        <v>52538</v>
      </c>
      <c r="G26" s="55">
        <f t="shared" si="0"/>
        <v>6.1349363712583527</v>
      </c>
      <c r="H26" s="54">
        <v>44229</v>
      </c>
      <c r="I26" s="55">
        <f t="shared" si="1"/>
        <v>18.786316670058099</v>
      </c>
    </row>
    <row r="27" spans="1:26" ht="18" customHeight="1">
      <c r="A27" s="95"/>
      <c r="B27" s="95"/>
      <c r="C27" s="53" t="s">
        <v>9</v>
      </c>
      <c r="D27" s="53"/>
      <c r="E27" s="53"/>
      <c r="F27" s="54">
        <f>SUM(F9,F20:F26)-1</f>
        <v>856374</v>
      </c>
      <c r="G27" s="55">
        <f>F27/$F$27*100</f>
        <v>100</v>
      </c>
      <c r="H27" s="54">
        <f>SUM(H9,H20:H26)</f>
        <v>838094</v>
      </c>
      <c r="I27" s="55">
        <f t="shared" si="1"/>
        <v>2.1811395857743943</v>
      </c>
    </row>
    <row r="28" spans="1:26" ht="18" customHeight="1">
      <c r="A28" s="95"/>
      <c r="B28" s="95" t="s">
        <v>88</v>
      </c>
      <c r="C28" s="61" t="s">
        <v>10</v>
      </c>
      <c r="D28" s="53"/>
      <c r="E28" s="53"/>
      <c r="F28" s="54">
        <v>362237</v>
      </c>
      <c r="G28" s="55">
        <f>F28/$F$45*100</f>
        <v>42.298974862589084</v>
      </c>
      <c r="H28" s="54">
        <v>374395</v>
      </c>
      <c r="I28" s="55">
        <f>(F28/H28-1)*100</f>
        <v>-3.2473724275163929</v>
      </c>
    </row>
    <row r="29" spans="1:26" ht="18" customHeight="1">
      <c r="A29" s="95"/>
      <c r="B29" s="95"/>
      <c r="C29" s="63"/>
      <c r="D29" s="53" t="s">
        <v>11</v>
      </c>
      <c r="E29" s="53"/>
      <c r="F29" s="54">
        <v>218504</v>
      </c>
      <c r="G29" s="55">
        <f t="shared" ref="G29:G44" si="2">F29/$F$45*100</f>
        <v>25.51505010083223</v>
      </c>
      <c r="H29" s="54">
        <v>224299</v>
      </c>
      <c r="I29" s="55">
        <f t="shared" ref="I29:I45" si="3">(F29/H29-1)*100</f>
        <v>-2.5836049202180966</v>
      </c>
    </row>
    <row r="30" spans="1:26" ht="18" customHeight="1">
      <c r="A30" s="95"/>
      <c r="B30" s="95"/>
      <c r="C30" s="63"/>
      <c r="D30" s="53" t="s">
        <v>32</v>
      </c>
      <c r="E30" s="53"/>
      <c r="F30" s="54">
        <v>30554</v>
      </c>
      <c r="G30" s="55">
        <f t="shared" si="2"/>
        <v>3.5678378463590046</v>
      </c>
      <c r="H30" s="54">
        <v>28879</v>
      </c>
      <c r="I30" s="55">
        <f t="shared" si="3"/>
        <v>5.8000623290280107</v>
      </c>
    </row>
    <row r="31" spans="1:26" ht="18" customHeight="1">
      <c r="A31" s="95"/>
      <c r="B31" s="95"/>
      <c r="C31" s="62"/>
      <c r="D31" s="53" t="s">
        <v>12</v>
      </c>
      <c r="E31" s="53"/>
      <c r="F31" s="54">
        <v>113179</v>
      </c>
      <c r="G31" s="55">
        <f t="shared" si="2"/>
        <v>13.216086915397845</v>
      </c>
      <c r="H31" s="54">
        <v>121217</v>
      </c>
      <c r="I31" s="55">
        <f t="shared" si="3"/>
        <v>-6.6310830989052665</v>
      </c>
    </row>
    <row r="32" spans="1:26" ht="18" customHeight="1">
      <c r="A32" s="95"/>
      <c r="B32" s="95"/>
      <c r="C32" s="61" t="s">
        <v>13</v>
      </c>
      <c r="D32" s="53"/>
      <c r="E32" s="53"/>
      <c r="F32" s="54">
        <f>337248</f>
        <v>337248</v>
      </c>
      <c r="G32" s="55">
        <f t="shared" si="2"/>
        <v>39.380970675161407</v>
      </c>
      <c r="H32" s="54">
        <v>308773</v>
      </c>
      <c r="I32" s="55">
        <f t="shared" si="3"/>
        <v>9.2219850828926031</v>
      </c>
    </row>
    <row r="33" spans="1:9" ht="18" customHeight="1">
      <c r="A33" s="95"/>
      <c r="B33" s="95"/>
      <c r="C33" s="63"/>
      <c r="D33" s="53" t="s">
        <v>14</v>
      </c>
      <c r="E33" s="53"/>
      <c r="F33" s="54">
        <v>50368</v>
      </c>
      <c r="G33" s="55">
        <f t="shared" si="2"/>
        <v>5.8815492781766823</v>
      </c>
      <c r="H33" s="54">
        <v>43613</v>
      </c>
      <c r="I33" s="55">
        <f t="shared" si="3"/>
        <v>15.48850113498268</v>
      </c>
    </row>
    <row r="34" spans="1:9" ht="18" customHeight="1">
      <c r="A34" s="95"/>
      <c r="B34" s="95"/>
      <c r="C34" s="63"/>
      <c r="D34" s="53" t="s">
        <v>33</v>
      </c>
      <c r="E34" s="53"/>
      <c r="F34" s="54">
        <v>4843</v>
      </c>
      <c r="G34" s="55">
        <f t="shared" si="2"/>
        <v>0.56552460201337496</v>
      </c>
      <c r="H34" s="54">
        <v>4731</v>
      </c>
      <c r="I34" s="55">
        <f t="shared" si="3"/>
        <v>2.3673641936165613</v>
      </c>
    </row>
    <row r="35" spans="1:9" ht="18" customHeight="1">
      <c r="A35" s="95"/>
      <c r="B35" s="95"/>
      <c r="C35" s="63"/>
      <c r="D35" s="53" t="s">
        <v>34</v>
      </c>
      <c r="E35" s="53"/>
      <c r="F35" s="54">
        <v>258871</v>
      </c>
      <c r="G35" s="55">
        <f t="shared" si="2"/>
        <v>30.228767137684166</v>
      </c>
      <c r="H35" s="54">
        <v>242061</v>
      </c>
      <c r="I35" s="55">
        <f t="shared" si="3"/>
        <v>6.9445305109042677</v>
      </c>
    </row>
    <row r="36" spans="1:9" ht="18" customHeight="1">
      <c r="A36" s="95"/>
      <c r="B36" s="95"/>
      <c r="C36" s="63"/>
      <c r="D36" s="53" t="s">
        <v>35</v>
      </c>
      <c r="E36" s="53"/>
      <c r="F36" s="54">
        <v>11582</v>
      </c>
      <c r="G36" s="55">
        <f t="shared" si="2"/>
        <v>1.3524480570966158</v>
      </c>
      <c r="H36" s="54">
        <v>11732</v>
      </c>
      <c r="I36" s="55">
        <f t="shared" si="3"/>
        <v>-1.2785543811796751</v>
      </c>
    </row>
    <row r="37" spans="1:9" ht="18" customHeight="1">
      <c r="A37" s="95"/>
      <c r="B37" s="95"/>
      <c r="C37" s="63"/>
      <c r="D37" s="53" t="s">
        <v>15</v>
      </c>
      <c r="E37" s="53"/>
      <c r="F37" s="54">
        <v>8407</v>
      </c>
      <c r="G37" s="55">
        <f t="shared" si="2"/>
        <v>0.98169839544217308</v>
      </c>
      <c r="H37" s="54">
        <v>1919</v>
      </c>
      <c r="I37" s="55">
        <f t="shared" si="3"/>
        <v>338.09275664408551</v>
      </c>
    </row>
    <row r="38" spans="1:9" ht="18" customHeight="1">
      <c r="A38" s="95"/>
      <c r="B38" s="95"/>
      <c r="C38" s="62"/>
      <c r="D38" s="53" t="s">
        <v>36</v>
      </c>
      <c r="E38" s="53"/>
      <c r="F38" s="54">
        <v>2977</v>
      </c>
      <c r="G38" s="55">
        <f t="shared" si="2"/>
        <v>0.34762889535284275</v>
      </c>
      <c r="H38" s="54">
        <v>4518</v>
      </c>
      <c r="I38" s="55">
        <f t="shared" si="3"/>
        <v>-34.108012394864986</v>
      </c>
    </row>
    <row r="39" spans="1:9" ht="18" customHeight="1">
      <c r="A39" s="95"/>
      <c r="B39" s="95"/>
      <c r="C39" s="61" t="s">
        <v>16</v>
      </c>
      <c r="D39" s="53"/>
      <c r="E39" s="53"/>
      <c r="F39" s="54">
        <v>156888</v>
      </c>
      <c r="G39" s="55">
        <f t="shared" si="2"/>
        <v>18.320054462249509</v>
      </c>
      <c r="H39" s="54">
        <v>154926</v>
      </c>
      <c r="I39" s="55">
        <f t="shared" si="3"/>
        <v>1.266411060764483</v>
      </c>
    </row>
    <row r="40" spans="1:9" ht="18" customHeight="1">
      <c r="A40" s="95"/>
      <c r="B40" s="95"/>
      <c r="C40" s="63"/>
      <c r="D40" s="61" t="s">
        <v>17</v>
      </c>
      <c r="E40" s="53"/>
      <c r="F40" s="54">
        <v>143800</v>
      </c>
      <c r="G40" s="55">
        <f t="shared" si="2"/>
        <v>16.791748455404363</v>
      </c>
      <c r="H40" s="54">
        <v>140752</v>
      </c>
      <c r="I40" s="55">
        <f t="shared" si="3"/>
        <v>2.1655109696487429</v>
      </c>
    </row>
    <row r="41" spans="1:9" ht="18" customHeight="1">
      <c r="A41" s="95"/>
      <c r="B41" s="95"/>
      <c r="C41" s="63"/>
      <c r="D41" s="63"/>
      <c r="E41" s="57" t="s">
        <v>91</v>
      </c>
      <c r="F41" s="54">
        <v>106957</v>
      </c>
      <c r="G41" s="55">
        <f t="shared" si="2"/>
        <v>12.489534350102115</v>
      </c>
      <c r="H41" s="54">
        <v>105669</v>
      </c>
      <c r="I41" s="58">
        <f t="shared" si="3"/>
        <v>1.2189005290103916</v>
      </c>
    </row>
    <row r="42" spans="1:9" ht="18" customHeight="1">
      <c r="A42" s="95"/>
      <c r="B42" s="95"/>
      <c r="C42" s="63"/>
      <c r="D42" s="62"/>
      <c r="E42" s="47" t="s">
        <v>37</v>
      </c>
      <c r="F42" s="54">
        <v>36843</v>
      </c>
      <c r="G42" s="55">
        <f t="shared" si="2"/>
        <v>4.3022141053022454</v>
      </c>
      <c r="H42" s="54">
        <v>35083</v>
      </c>
      <c r="I42" s="58">
        <f t="shared" si="3"/>
        <v>5.0166747427528913</v>
      </c>
    </row>
    <row r="43" spans="1:9" ht="18" customHeight="1">
      <c r="A43" s="95"/>
      <c r="B43" s="95"/>
      <c r="C43" s="63"/>
      <c r="D43" s="53" t="s">
        <v>38</v>
      </c>
      <c r="E43" s="53"/>
      <c r="F43" s="54">
        <v>13089</v>
      </c>
      <c r="G43" s="55">
        <f t="shared" si="2"/>
        <v>1.5284227783921258</v>
      </c>
      <c r="H43" s="54">
        <v>14174</v>
      </c>
      <c r="I43" s="58">
        <f t="shared" si="3"/>
        <v>-7.6548610131226162</v>
      </c>
    </row>
    <row r="44" spans="1:9" ht="18" customHeight="1">
      <c r="A44" s="95"/>
      <c r="B44" s="95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5"/>
      <c r="B45" s="95"/>
      <c r="C45" s="47" t="s">
        <v>18</v>
      </c>
      <c r="D45" s="47"/>
      <c r="E45" s="47"/>
      <c r="F45" s="54">
        <f>SUM(F28,F32,F39)</f>
        <v>856373</v>
      </c>
      <c r="G45" s="55">
        <f>F45/$F$45*100</f>
        <v>100</v>
      </c>
      <c r="H45" s="54">
        <f>SUM(H28,H32,H39)</f>
        <v>838094</v>
      </c>
      <c r="I45" s="55">
        <f t="shared" si="3"/>
        <v>2.1810202674163115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I25" sqref="I25:I26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9" width="13.625" style="2" customWidth="1"/>
    <col min="10" max="15" width="13.625" style="2" hidden="1" customWidth="1"/>
    <col min="1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256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239</v>
      </c>
      <c r="B5" s="12"/>
      <c r="C5" s="12"/>
      <c r="D5" s="12"/>
      <c r="I5" s="15" t="s">
        <v>47</v>
      </c>
      <c r="K5" s="15"/>
      <c r="O5" s="15" t="s">
        <v>47</v>
      </c>
    </row>
    <row r="6" spans="1:25" ht="15.95" customHeight="1">
      <c r="A6" s="106" t="s">
        <v>48</v>
      </c>
      <c r="B6" s="107"/>
      <c r="C6" s="107"/>
      <c r="D6" s="107"/>
      <c r="E6" s="107"/>
      <c r="F6" s="103" t="s">
        <v>252</v>
      </c>
      <c r="G6" s="101"/>
      <c r="H6" s="103" t="s">
        <v>251</v>
      </c>
      <c r="I6" s="101"/>
      <c r="J6" s="101"/>
      <c r="K6" s="101"/>
      <c r="L6" s="101"/>
      <c r="M6" s="101"/>
      <c r="N6" s="101"/>
      <c r="O6" s="101"/>
    </row>
    <row r="7" spans="1:25" ht="15.95" customHeight="1">
      <c r="A7" s="107"/>
      <c r="B7" s="107"/>
      <c r="C7" s="107"/>
      <c r="D7" s="107"/>
      <c r="E7" s="107"/>
      <c r="F7" s="51" t="s">
        <v>240</v>
      </c>
      <c r="G7" s="51" t="s">
        <v>247</v>
      </c>
      <c r="H7" s="51" t="s">
        <v>240</v>
      </c>
      <c r="I7" s="51" t="s">
        <v>247</v>
      </c>
      <c r="J7" s="51" t="s">
        <v>240</v>
      </c>
      <c r="K7" s="51" t="s">
        <v>247</v>
      </c>
      <c r="L7" s="51" t="s">
        <v>240</v>
      </c>
      <c r="M7" s="51" t="s">
        <v>247</v>
      </c>
      <c r="N7" s="51" t="s">
        <v>240</v>
      </c>
      <c r="O7" s="51" t="s">
        <v>247</v>
      </c>
    </row>
    <row r="8" spans="1:25" ht="15.95" customHeight="1">
      <c r="A8" s="104" t="s">
        <v>82</v>
      </c>
      <c r="B8" s="61" t="s">
        <v>49</v>
      </c>
      <c r="C8" s="53"/>
      <c r="D8" s="53"/>
      <c r="E8" s="66" t="s">
        <v>40</v>
      </c>
      <c r="F8" s="88">
        <v>20228</v>
      </c>
      <c r="G8" s="88">
        <v>19862</v>
      </c>
      <c r="H8" s="92">
        <v>395</v>
      </c>
      <c r="I8" s="92">
        <v>411</v>
      </c>
      <c r="J8" s="54"/>
      <c r="K8" s="54"/>
      <c r="L8" s="54"/>
      <c r="M8" s="54"/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04"/>
      <c r="B9" s="63"/>
      <c r="C9" s="53" t="s">
        <v>50</v>
      </c>
      <c r="D9" s="53"/>
      <c r="E9" s="66" t="s">
        <v>41</v>
      </c>
      <c r="F9" s="88">
        <v>20228</v>
      </c>
      <c r="G9" s="88">
        <v>19862</v>
      </c>
      <c r="H9" s="92">
        <v>395</v>
      </c>
      <c r="I9" s="92">
        <v>411</v>
      </c>
      <c r="J9" s="54"/>
      <c r="K9" s="54"/>
      <c r="L9" s="54"/>
      <c r="M9" s="54"/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04"/>
      <c r="B10" s="62"/>
      <c r="C10" s="53" t="s">
        <v>51</v>
      </c>
      <c r="D10" s="53"/>
      <c r="E10" s="66" t="s">
        <v>42</v>
      </c>
      <c r="F10" s="88">
        <v>0</v>
      </c>
      <c r="G10" s="88">
        <v>0</v>
      </c>
      <c r="H10" s="92">
        <v>0</v>
      </c>
      <c r="I10" s="92"/>
      <c r="J10" s="67"/>
      <c r="K10" s="67"/>
      <c r="L10" s="54"/>
      <c r="M10" s="54"/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04"/>
      <c r="B11" s="61" t="s">
        <v>52</v>
      </c>
      <c r="C11" s="53"/>
      <c r="D11" s="53"/>
      <c r="E11" s="66" t="s">
        <v>43</v>
      </c>
      <c r="F11" s="88">
        <v>22255</v>
      </c>
      <c r="G11" s="88">
        <v>20750</v>
      </c>
      <c r="H11" s="92">
        <v>407</v>
      </c>
      <c r="I11" s="92">
        <v>403</v>
      </c>
      <c r="J11" s="54"/>
      <c r="K11" s="54"/>
      <c r="L11" s="54"/>
      <c r="M11" s="54"/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04"/>
      <c r="B12" s="63"/>
      <c r="C12" s="53" t="s">
        <v>53</v>
      </c>
      <c r="D12" s="53"/>
      <c r="E12" s="66" t="s">
        <v>44</v>
      </c>
      <c r="F12" s="88">
        <v>22255</v>
      </c>
      <c r="G12" s="88">
        <v>20750</v>
      </c>
      <c r="H12" s="92">
        <v>407</v>
      </c>
      <c r="I12" s="92">
        <v>403</v>
      </c>
      <c r="J12" s="54"/>
      <c r="K12" s="54"/>
      <c r="L12" s="54"/>
      <c r="M12" s="54"/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04"/>
      <c r="B13" s="62"/>
      <c r="C13" s="53" t="s">
        <v>54</v>
      </c>
      <c r="D13" s="53"/>
      <c r="E13" s="66" t="s">
        <v>45</v>
      </c>
      <c r="F13" s="88">
        <v>0</v>
      </c>
      <c r="G13" s="88">
        <v>0</v>
      </c>
      <c r="H13" s="67">
        <v>0</v>
      </c>
      <c r="I13" s="67">
        <v>0</v>
      </c>
      <c r="J13" s="67"/>
      <c r="K13" s="67"/>
      <c r="L13" s="54"/>
      <c r="M13" s="54"/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04"/>
      <c r="B14" s="53" t="s">
        <v>55</v>
      </c>
      <c r="C14" s="53"/>
      <c r="D14" s="53"/>
      <c r="E14" s="66" t="s">
        <v>96</v>
      </c>
      <c r="F14" s="88">
        <f t="shared" ref="F14:I15" si="0">F9-F12</f>
        <v>-2027</v>
      </c>
      <c r="G14" s="88">
        <f t="shared" si="0"/>
        <v>-888</v>
      </c>
      <c r="H14" s="92">
        <f t="shared" si="0"/>
        <v>-12</v>
      </c>
      <c r="I14" s="92">
        <f t="shared" si="0"/>
        <v>8</v>
      </c>
      <c r="J14" s="54">
        <f t="shared" ref="J14:O14" si="1">J9-J12</f>
        <v>0</v>
      </c>
      <c r="K14" s="54">
        <f t="shared" si="1"/>
        <v>0</v>
      </c>
      <c r="L14" s="54">
        <f t="shared" si="1"/>
        <v>0</v>
      </c>
      <c r="M14" s="54">
        <f t="shared" si="1"/>
        <v>0</v>
      </c>
      <c r="N14" s="54">
        <f t="shared" si="1"/>
        <v>0</v>
      </c>
      <c r="O14" s="54">
        <f t="shared" si="1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04"/>
      <c r="B15" s="53" t="s">
        <v>56</v>
      </c>
      <c r="C15" s="53"/>
      <c r="D15" s="53"/>
      <c r="E15" s="66" t="s">
        <v>97</v>
      </c>
      <c r="F15" s="88">
        <f t="shared" si="0"/>
        <v>0</v>
      </c>
      <c r="G15" s="88">
        <f t="shared" si="0"/>
        <v>0</v>
      </c>
      <c r="H15" s="92">
        <f t="shared" si="0"/>
        <v>0</v>
      </c>
      <c r="I15" s="92">
        <f t="shared" si="0"/>
        <v>0</v>
      </c>
      <c r="J15" s="54">
        <f t="shared" ref="J15:O15" si="2">J10-J13</f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4">
        <f t="shared" si="2"/>
        <v>0</v>
      </c>
      <c r="O15" s="54">
        <f t="shared" si="2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04"/>
      <c r="B16" s="53" t="s">
        <v>57</v>
      </c>
      <c r="C16" s="53"/>
      <c r="D16" s="53"/>
      <c r="E16" s="66" t="s">
        <v>98</v>
      </c>
      <c r="F16" s="88">
        <f t="shared" ref="F16:I16" si="3">F8-F11</f>
        <v>-2027</v>
      </c>
      <c r="G16" s="88">
        <f t="shared" si="3"/>
        <v>-888</v>
      </c>
      <c r="H16" s="92">
        <f t="shared" si="3"/>
        <v>-12</v>
      </c>
      <c r="I16" s="92">
        <f t="shared" si="3"/>
        <v>8</v>
      </c>
      <c r="J16" s="54">
        <f t="shared" ref="J16:O16" si="4">J8-J11</f>
        <v>0</v>
      </c>
      <c r="K16" s="54">
        <f t="shared" si="4"/>
        <v>0</v>
      </c>
      <c r="L16" s="54">
        <f t="shared" si="4"/>
        <v>0</v>
      </c>
      <c r="M16" s="54">
        <f t="shared" si="4"/>
        <v>0</v>
      </c>
      <c r="N16" s="54">
        <f t="shared" si="4"/>
        <v>0</v>
      </c>
      <c r="O16" s="54">
        <f t="shared" si="4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04"/>
      <c r="B17" s="53" t="s">
        <v>58</v>
      </c>
      <c r="C17" s="53"/>
      <c r="D17" s="53"/>
      <c r="E17" s="51"/>
      <c r="F17" s="88">
        <v>8191</v>
      </c>
      <c r="G17" s="88">
        <v>8434</v>
      </c>
      <c r="H17" s="67">
        <v>0</v>
      </c>
      <c r="I17" s="67">
        <v>0</v>
      </c>
      <c r="J17" s="54"/>
      <c r="K17" s="54"/>
      <c r="L17" s="54"/>
      <c r="M17" s="54"/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04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/>
      <c r="K18" s="68"/>
      <c r="L18" s="68"/>
      <c r="M18" s="68"/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04" t="s">
        <v>83</v>
      </c>
      <c r="B19" s="61" t="s">
        <v>60</v>
      </c>
      <c r="C19" s="53"/>
      <c r="D19" s="53"/>
      <c r="E19" s="66"/>
      <c r="F19" s="88">
        <v>1533</v>
      </c>
      <c r="G19" s="88">
        <v>8031</v>
      </c>
      <c r="H19" s="92">
        <v>0</v>
      </c>
      <c r="I19" s="92">
        <v>0</v>
      </c>
      <c r="J19" s="54"/>
      <c r="K19" s="54"/>
      <c r="L19" s="54"/>
      <c r="M19" s="54"/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04"/>
      <c r="B20" s="62"/>
      <c r="C20" s="53" t="s">
        <v>61</v>
      </c>
      <c r="D20" s="53"/>
      <c r="E20" s="66"/>
      <c r="F20" s="88">
        <v>832</v>
      </c>
      <c r="G20" s="88">
        <v>5262</v>
      </c>
      <c r="H20" s="92">
        <v>0</v>
      </c>
      <c r="I20" s="92">
        <v>0</v>
      </c>
      <c r="J20" s="54"/>
      <c r="K20" s="67"/>
      <c r="L20" s="54"/>
      <c r="M20" s="54"/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04"/>
      <c r="B21" s="53" t="s">
        <v>62</v>
      </c>
      <c r="C21" s="53"/>
      <c r="D21" s="53"/>
      <c r="E21" s="66" t="s">
        <v>99</v>
      </c>
      <c r="F21" s="88">
        <v>1533</v>
      </c>
      <c r="G21" s="88">
        <v>8031</v>
      </c>
      <c r="H21" s="92">
        <v>0</v>
      </c>
      <c r="I21" s="92">
        <v>0</v>
      </c>
      <c r="J21" s="54"/>
      <c r="K21" s="54"/>
      <c r="L21" s="54"/>
      <c r="M21" s="54"/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04"/>
      <c r="B22" s="61" t="s">
        <v>63</v>
      </c>
      <c r="C22" s="53"/>
      <c r="D22" s="53"/>
      <c r="E22" s="66" t="s">
        <v>100</v>
      </c>
      <c r="F22" s="88">
        <v>2178</v>
      </c>
      <c r="G22" s="88">
        <v>8598</v>
      </c>
      <c r="H22" s="92">
        <v>186</v>
      </c>
      <c r="I22" s="92">
        <v>125</v>
      </c>
      <c r="J22" s="54"/>
      <c r="K22" s="54"/>
      <c r="L22" s="54"/>
      <c r="M22" s="54"/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04"/>
      <c r="B23" s="62" t="s">
        <v>64</v>
      </c>
      <c r="C23" s="53" t="s">
        <v>65</v>
      </c>
      <c r="D23" s="53"/>
      <c r="E23" s="66"/>
      <c r="F23" s="88">
        <v>571</v>
      </c>
      <c r="G23" s="88">
        <v>573</v>
      </c>
      <c r="H23" s="92">
        <v>167</v>
      </c>
      <c r="I23" s="92">
        <v>108</v>
      </c>
      <c r="J23" s="54"/>
      <c r="K23" s="54"/>
      <c r="L23" s="54"/>
      <c r="M23" s="54"/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04"/>
      <c r="B24" s="53" t="s">
        <v>101</v>
      </c>
      <c r="C24" s="53"/>
      <c r="D24" s="53"/>
      <c r="E24" s="66" t="s">
        <v>102</v>
      </c>
      <c r="F24" s="88">
        <f t="shared" ref="F24:I24" si="5">F21-F22</f>
        <v>-645</v>
      </c>
      <c r="G24" s="88">
        <f t="shared" si="5"/>
        <v>-567</v>
      </c>
      <c r="H24" s="92">
        <f t="shared" si="5"/>
        <v>-186</v>
      </c>
      <c r="I24" s="92">
        <f t="shared" si="5"/>
        <v>-125</v>
      </c>
      <c r="J24" s="54">
        <f t="shared" ref="J24:O24" si="6">J21-J22</f>
        <v>0</v>
      </c>
      <c r="K24" s="54">
        <f t="shared" si="6"/>
        <v>0</v>
      </c>
      <c r="L24" s="54">
        <f t="shared" si="6"/>
        <v>0</v>
      </c>
      <c r="M24" s="54">
        <f t="shared" si="6"/>
        <v>0</v>
      </c>
      <c r="N24" s="54">
        <f t="shared" si="6"/>
        <v>0</v>
      </c>
      <c r="O24" s="54">
        <f t="shared" si="6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04"/>
      <c r="B25" s="61" t="s">
        <v>66</v>
      </c>
      <c r="C25" s="61"/>
      <c r="D25" s="61"/>
      <c r="E25" s="108" t="s">
        <v>103</v>
      </c>
      <c r="F25" s="99">
        <v>645</v>
      </c>
      <c r="G25" s="99">
        <v>567</v>
      </c>
      <c r="H25" s="99">
        <v>186</v>
      </c>
      <c r="I25" s="99">
        <v>125</v>
      </c>
      <c r="J25" s="99"/>
      <c r="K25" s="99"/>
      <c r="L25" s="99"/>
      <c r="M25" s="99"/>
      <c r="N25" s="99"/>
      <c r="O25" s="99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04"/>
      <c r="B26" s="79" t="s">
        <v>67</v>
      </c>
      <c r="C26" s="79"/>
      <c r="D26" s="79"/>
      <c r="E26" s="10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04"/>
      <c r="B27" s="53" t="s">
        <v>104</v>
      </c>
      <c r="C27" s="53"/>
      <c r="D27" s="53"/>
      <c r="E27" s="66" t="s">
        <v>105</v>
      </c>
      <c r="F27" s="88">
        <f>F24+F25</f>
        <v>0</v>
      </c>
      <c r="G27" s="88">
        <f t="shared" ref="G27:I27" si="7">G24+G25</f>
        <v>0</v>
      </c>
      <c r="H27" s="92">
        <f t="shared" si="7"/>
        <v>0</v>
      </c>
      <c r="I27" s="92">
        <f t="shared" si="7"/>
        <v>0</v>
      </c>
      <c r="J27" s="54">
        <f t="shared" ref="J27:O27" si="8">J24+J25</f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  <c r="N27" s="54">
        <f t="shared" si="8"/>
        <v>0</v>
      </c>
      <c r="O27" s="54">
        <f t="shared" si="8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8" t="s">
        <v>106</v>
      </c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07" t="s">
        <v>68</v>
      </c>
      <c r="B30" s="107"/>
      <c r="C30" s="107"/>
      <c r="D30" s="107"/>
      <c r="E30" s="107"/>
      <c r="F30" s="102" t="s">
        <v>249</v>
      </c>
      <c r="G30" s="102"/>
      <c r="H30" s="102" t="s">
        <v>250</v>
      </c>
      <c r="I30" s="102"/>
      <c r="J30" s="102"/>
      <c r="K30" s="102"/>
      <c r="L30" s="102"/>
      <c r="M30" s="102"/>
      <c r="N30" s="102"/>
      <c r="O30" s="102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07"/>
      <c r="B31" s="107"/>
      <c r="C31" s="107"/>
      <c r="D31" s="107"/>
      <c r="E31" s="107"/>
      <c r="F31" s="51" t="s">
        <v>240</v>
      </c>
      <c r="G31" s="51" t="s">
        <v>247</v>
      </c>
      <c r="H31" s="51" t="s">
        <v>240</v>
      </c>
      <c r="I31" s="51" t="s">
        <v>247</v>
      </c>
      <c r="J31" s="51" t="s">
        <v>240</v>
      </c>
      <c r="K31" s="51" t="s">
        <v>247</v>
      </c>
      <c r="L31" s="51" t="s">
        <v>240</v>
      </c>
      <c r="M31" s="51" t="s">
        <v>247</v>
      </c>
      <c r="N31" s="51" t="s">
        <v>240</v>
      </c>
      <c r="O31" s="51" t="s">
        <v>247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4" t="s">
        <v>84</v>
      </c>
      <c r="B32" s="61" t="s">
        <v>49</v>
      </c>
      <c r="C32" s="53"/>
      <c r="D32" s="53"/>
      <c r="E32" s="66" t="s">
        <v>40</v>
      </c>
      <c r="F32" s="54">
        <v>2094</v>
      </c>
      <c r="G32" s="54">
        <v>2075</v>
      </c>
      <c r="H32" s="54">
        <v>5</v>
      </c>
      <c r="I32" s="54">
        <v>0.7</v>
      </c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0"/>
      <c r="B33" s="63"/>
      <c r="C33" s="61" t="s">
        <v>69</v>
      </c>
      <c r="D33" s="53"/>
      <c r="E33" s="66"/>
      <c r="F33" s="54">
        <v>1857</v>
      </c>
      <c r="G33" s="54">
        <v>1855</v>
      </c>
      <c r="H33" s="54">
        <v>5</v>
      </c>
      <c r="I33" s="54">
        <v>0</v>
      </c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0"/>
      <c r="B34" s="63"/>
      <c r="C34" s="62"/>
      <c r="D34" s="53" t="s">
        <v>70</v>
      </c>
      <c r="E34" s="66"/>
      <c r="F34" s="54">
        <v>1857</v>
      </c>
      <c r="G34" s="54">
        <v>1855</v>
      </c>
      <c r="H34" s="54">
        <v>5</v>
      </c>
      <c r="I34" s="54">
        <v>0</v>
      </c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0"/>
      <c r="B35" s="62"/>
      <c r="C35" s="53" t="s">
        <v>71</v>
      </c>
      <c r="D35" s="53"/>
      <c r="E35" s="66"/>
      <c r="F35" s="54">
        <v>236</v>
      </c>
      <c r="G35" s="54">
        <v>220</v>
      </c>
      <c r="H35" s="54">
        <v>1</v>
      </c>
      <c r="I35" s="54">
        <v>0.7</v>
      </c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0"/>
      <c r="B36" s="61" t="s">
        <v>52</v>
      </c>
      <c r="C36" s="53"/>
      <c r="D36" s="53"/>
      <c r="E36" s="66" t="s">
        <v>41</v>
      </c>
      <c r="F36" s="54">
        <v>1127</v>
      </c>
      <c r="G36" s="54">
        <v>938</v>
      </c>
      <c r="H36" s="54">
        <v>5</v>
      </c>
      <c r="I36" s="54">
        <v>0.7</v>
      </c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0"/>
      <c r="B37" s="63"/>
      <c r="C37" s="53" t="s">
        <v>72</v>
      </c>
      <c r="D37" s="53"/>
      <c r="E37" s="66"/>
      <c r="F37" s="54">
        <v>1005</v>
      </c>
      <c r="G37" s="54">
        <v>810</v>
      </c>
      <c r="H37" s="54">
        <v>1</v>
      </c>
      <c r="I37" s="54">
        <v>0</v>
      </c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0"/>
      <c r="B38" s="62"/>
      <c r="C38" s="53" t="s">
        <v>73</v>
      </c>
      <c r="D38" s="53"/>
      <c r="E38" s="66"/>
      <c r="F38" s="54">
        <v>121</v>
      </c>
      <c r="G38" s="54">
        <v>128</v>
      </c>
      <c r="H38" s="54">
        <v>5</v>
      </c>
      <c r="I38" s="54">
        <v>0.7</v>
      </c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0"/>
      <c r="B39" s="47" t="s">
        <v>74</v>
      </c>
      <c r="C39" s="47"/>
      <c r="D39" s="47"/>
      <c r="E39" s="66" t="s">
        <v>107</v>
      </c>
      <c r="F39" s="54">
        <v>967</v>
      </c>
      <c r="G39" s="54">
        <v>1137</v>
      </c>
      <c r="H39" s="54">
        <v>0</v>
      </c>
      <c r="I39" s="54">
        <v>0</v>
      </c>
      <c r="J39" s="54">
        <f t="shared" ref="J39:O39" si="9">J32-J36</f>
        <v>0</v>
      </c>
      <c r="K39" s="54">
        <f t="shared" si="9"/>
        <v>0</v>
      </c>
      <c r="L39" s="54">
        <f t="shared" si="9"/>
        <v>0</v>
      </c>
      <c r="M39" s="54">
        <f t="shared" si="9"/>
        <v>0</v>
      </c>
      <c r="N39" s="54">
        <f t="shared" si="9"/>
        <v>0</v>
      </c>
      <c r="O39" s="54">
        <f t="shared" si="9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4" t="s">
        <v>85</v>
      </c>
      <c r="B40" s="61" t="s">
        <v>75</v>
      </c>
      <c r="C40" s="53"/>
      <c r="D40" s="53"/>
      <c r="E40" s="66" t="s">
        <v>43</v>
      </c>
      <c r="F40" s="54">
        <v>5136</v>
      </c>
      <c r="G40" s="54">
        <v>4261</v>
      </c>
      <c r="H40" s="54">
        <v>667</v>
      </c>
      <c r="I40" s="54">
        <v>296</v>
      </c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05"/>
      <c r="B41" s="62"/>
      <c r="C41" s="53" t="s">
        <v>76</v>
      </c>
      <c r="D41" s="53"/>
      <c r="E41" s="66"/>
      <c r="F41" s="68">
        <v>4673</v>
      </c>
      <c r="G41" s="68">
        <v>3841</v>
      </c>
      <c r="H41" s="68">
        <v>641</v>
      </c>
      <c r="I41" s="68">
        <v>296</v>
      </c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05"/>
      <c r="B42" s="61" t="s">
        <v>63</v>
      </c>
      <c r="C42" s="53"/>
      <c r="D42" s="53"/>
      <c r="E42" s="66" t="s">
        <v>44</v>
      </c>
      <c r="F42" s="54">
        <v>6103</v>
      </c>
      <c r="G42" s="54">
        <v>5398</v>
      </c>
      <c r="H42" s="54">
        <v>667</v>
      </c>
      <c r="I42" s="54">
        <v>296</v>
      </c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05"/>
      <c r="B43" s="62"/>
      <c r="C43" s="53" t="s">
        <v>77</v>
      </c>
      <c r="D43" s="53"/>
      <c r="E43" s="66"/>
      <c r="F43" s="54">
        <v>4400</v>
      </c>
      <c r="G43" s="54">
        <v>3815</v>
      </c>
      <c r="H43" s="54">
        <v>26</v>
      </c>
      <c r="I43" s="54">
        <v>0</v>
      </c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05"/>
      <c r="B44" s="53" t="s">
        <v>74</v>
      </c>
      <c r="C44" s="53"/>
      <c r="D44" s="53"/>
      <c r="E44" s="66" t="s">
        <v>108</v>
      </c>
      <c r="F44" s="68">
        <v>-967</v>
      </c>
      <c r="G44" s="68">
        <v>-1137</v>
      </c>
      <c r="H44" s="68">
        <v>0</v>
      </c>
      <c r="I44" s="68">
        <v>0</v>
      </c>
      <c r="J44" s="68">
        <f t="shared" ref="J44:O44" si="10">J40-J42</f>
        <v>0</v>
      </c>
      <c r="K44" s="68">
        <f t="shared" si="10"/>
        <v>0</v>
      </c>
      <c r="L44" s="68">
        <f t="shared" si="10"/>
        <v>0</v>
      </c>
      <c r="M44" s="68">
        <f t="shared" si="10"/>
        <v>0</v>
      </c>
      <c r="N44" s="68">
        <f t="shared" si="10"/>
        <v>0</v>
      </c>
      <c r="O44" s="68">
        <f t="shared" si="10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4" t="s">
        <v>86</v>
      </c>
      <c r="B45" s="47" t="s">
        <v>78</v>
      </c>
      <c r="C45" s="47"/>
      <c r="D45" s="47"/>
      <c r="E45" s="66" t="s">
        <v>109</v>
      </c>
      <c r="F45" s="54">
        <v>0</v>
      </c>
      <c r="G45" s="54">
        <v>0</v>
      </c>
      <c r="H45" s="54">
        <v>0</v>
      </c>
      <c r="I45" s="54">
        <v>0</v>
      </c>
      <c r="J45" s="54">
        <f t="shared" ref="J45:O45" si="11">J39+J44</f>
        <v>0</v>
      </c>
      <c r="K45" s="54">
        <f t="shared" si="11"/>
        <v>0</v>
      </c>
      <c r="L45" s="54">
        <f t="shared" si="11"/>
        <v>0</v>
      </c>
      <c r="M45" s="54">
        <f t="shared" si="11"/>
        <v>0</v>
      </c>
      <c r="N45" s="54">
        <f t="shared" si="11"/>
        <v>0</v>
      </c>
      <c r="O45" s="54">
        <f t="shared" si="11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05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05"/>
      <c r="B47" s="53" t="s">
        <v>80</v>
      </c>
      <c r="C47" s="53"/>
      <c r="D47" s="53"/>
      <c r="E47" s="53"/>
      <c r="F47" s="54">
        <v>0</v>
      </c>
      <c r="G47" s="54">
        <v>0</v>
      </c>
      <c r="H47" s="54">
        <v>0</v>
      </c>
      <c r="I47" s="54">
        <v>0</v>
      </c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05"/>
      <c r="B48" s="53" t="s">
        <v>81</v>
      </c>
      <c r="C48" s="53"/>
      <c r="D48" s="53"/>
      <c r="E48" s="53"/>
      <c r="F48" s="54">
        <v>0</v>
      </c>
      <c r="G48" s="54">
        <v>0</v>
      </c>
      <c r="H48" s="54">
        <v>0</v>
      </c>
      <c r="I48" s="54">
        <v>0</v>
      </c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98" orientation="portrait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F45" sqref="F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257</v>
      </c>
      <c r="F1" s="1"/>
    </row>
    <row r="3" spans="1:9" ht="14.25">
      <c r="A3" s="10" t="s">
        <v>111</v>
      </c>
    </row>
    <row r="5" spans="1:9">
      <c r="A5" s="17" t="s">
        <v>241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242</v>
      </c>
      <c r="G7" s="48"/>
      <c r="H7" s="48" t="s">
        <v>245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236</v>
      </c>
      <c r="G8" s="51" t="s">
        <v>2</v>
      </c>
      <c r="H8" s="51" t="s">
        <v>236</v>
      </c>
      <c r="I8" s="52"/>
    </row>
    <row r="9" spans="1:9" ht="18" customHeight="1">
      <c r="A9" s="95" t="s">
        <v>87</v>
      </c>
      <c r="B9" s="95" t="s">
        <v>89</v>
      </c>
      <c r="C9" s="61" t="s">
        <v>3</v>
      </c>
      <c r="D9" s="53"/>
      <c r="E9" s="53"/>
      <c r="F9" s="54">
        <v>202712.307</v>
      </c>
      <c r="G9" s="55">
        <f>F9/$F$27*100</f>
        <v>20.468003804903169</v>
      </c>
      <c r="H9" s="54">
        <v>185972</v>
      </c>
      <c r="I9" s="55">
        <f t="shared" ref="I9:I45" si="0">(F9/H9-1)*100</f>
        <v>9.0015201213085927</v>
      </c>
    </row>
    <row r="10" spans="1:9" ht="18" customHeight="1">
      <c r="A10" s="95"/>
      <c r="B10" s="95"/>
      <c r="C10" s="63"/>
      <c r="D10" s="61" t="s">
        <v>22</v>
      </c>
      <c r="E10" s="53"/>
      <c r="F10" s="54">
        <v>49541.954023999999</v>
      </c>
      <c r="G10" s="55">
        <f t="shared" ref="G10:G27" si="1">F10/$F$27*100</f>
        <v>5.0022858427908368</v>
      </c>
      <c r="H10" s="54">
        <v>49219</v>
      </c>
      <c r="I10" s="55">
        <f t="shared" si="0"/>
        <v>0.6561572238363178</v>
      </c>
    </row>
    <row r="11" spans="1:9" ht="18" customHeight="1">
      <c r="A11" s="95"/>
      <c r="B11" s="95"/>
      <c r="C11" s="63"/>
      <c r="D11" s="63"/>
      <c r="E11" s="47" t="s">
        <v>23</v>
      </c>
      <c r="F11" s="54">
        <v>42100</v>
      </c>
      <c r="G11" s="55">
        <f t="shared" si="1"/>
        <v>4.2508665257626586</v>
      </c>
      <c r="H11" s="54">
        <v>42317</v>
      </c>
      <c r="I11" s="55">
        <f t="shared" si="0"/>
        <v>-0.51279627572843323</v>
      </c>
    </row>
    <row r="12" spans="1:9" ht="18" customHeight="1">
      <c r="A12" s="95"/>
      <c r="B12" s="95"/>
      <c r="C12" s="63"/>
      <c r="D12" s="63"/>
      <c r="E12" s="47" t="s">
        <v>24</v>
      </c>
      <c r="F12" s="54">
        <v>1931</v>
      </c>
      <c r="G12" s="55">
        <f t="shared" si="1"/>
        <v>0.19497442425766492</v>
      </c>
      <c r="H12" s="54">
        <v>2134</v>
      </c>
      <c r="I12" s="55">
        <f t="shared" si="0"/>
        <v>-9.5126522961574533</v>
      </c>
    </row>
    <row r="13" spans="1:9" ht="18" customHeight="1">
      <c r="A13" s="95"/>
      <c r="B13" s="95"/>
      <c r="C13" s="63"/>
      <c r="D13" s="62"/>
      <c r="E13" s="47" t="s">
        <v>25</v>
      </c>
      <c r="F13" s="54">
        <v>168.30057400000001</v>
      </c>
      <c r="G13" s="55">
        <f t="shared" si="1"/>
        <v>1.6993426990100743E-2</v>
      </c>
      <c r="H13" s="54">
        <v>221</v>
      </c>
      <c r="I13" s="55">
        <f t="shared" si="0"/>
        <v>-23.845894117647049</v>
      </c>
    </row>
    <row r="14" spans="1:9" ht="18" customHeight="1">
      <c r="A14" s="95"/>
      <c r="B14" s="95"/>
      <c r="C14" s="63"/>
      <c r="D14" s="61" t="s">
        <v>26</v>
      </c>
      <c r="E14" s="53"/>
      <c r="F14" s="54">
        <v>36378.092216999998</v>
      </c>
      <c r="G14" s="55">
        <f t="shared" si="1"/>
        <v>3.6731214839988695</v>
      </c>
      <c r="H14" s="54">
        <v>28051</v>
      </c>
      <c r="I14" s="55">
        <f t="shared" si="0"/>
        <v>29.685544960963959</v>
      </c>
    </row>
    <row r="15" spans="1:9" ht="18" customHeight="1">
      <c r="A15" s="95"/>
      <c r="B15" s="95"/>
      <c r="C15" s="63"/>
      <c r="D15" s="63"/>
      <c r="E15" s="47" t="s">
        <v>27</v>
      </c>
      <c r="F15" s="54">
        <v>1510.109156</v>
      </c>
      <c r="G15" s="55">
        <f t="shared" si="1"/>
        <v>0.15247678055791211</v>
      </c>
      <c r="H15" s="54">
        <v>1387</v>
      </c>
      <c r="I15" s="55">
        <f t="shared" si="0"/>
        <v>8.8759304974765705</v>
      </c>
    </row>
    <row r="16" spans="1:9" ht="18" customHeight="1">
      <c r="A16" s="95"/>
      <c r="B16" s="95"/>
      <c r="C16" s="63"/>
      <c r="D16" s="62"/>
      <c r="E16" s="47" t="s">
        <v>28</v>
      </c>
      <c r="F16" s="54">
        <v>34867.983060999999</v>
      </c>
      <c r="G16" s="55">
        <f t="shared" si="1"/>
        <v>3.5206447034409574</v>
      </c>
      <c r="H16" s="54">
        <v>26664</v>
      </c>
      <c r="I16" s="55">
        <f t="shared" si="0"/>
        <v>30.768013280078009</v>
      </c>
    </row>
    <row r="17" spans="1:9" ht="18" customHeight="1">
      <c r="A17" s="95"/>
      <c r="B17" s="95"/>
      <c r="C17" s="63"/>
      <c r="D17" s="96" t="s">
        <v>29</v>
      </c>
      <c r="E17" s="97"/>
      <c r="F17" s="54">
        <v>78132.130999999994</v>
      </c>
      <c r="G17" s="55">
        <f t="shared" si="1"/>
        <v>7.8890560630499502</v>
      </c>
      <c r="H17" s="54">
        <v>69866</v>
      </c>
      <c r="I17" s="55">
        <f t="shared" si="0"/>
        <v>11.831407265336491</v>
      </c>
    </row>
    <row r="18" spans="1:9" ht="18" customHeight="1">
      <c r="A18" s="95"/>
      <c r="B18" s="95"/>
      <c r="C18" s="63"/>
      <c r="D18" s="96" t="s">
        <v>93</v>
      </c>
      <c r="E18" s="98"/>
      <c r="F18" s="54">
        <v>3848.573089</v>
      </c>
      <c r="G18" s="55">
        <f t="shared" si="1"/>
        <v>0.38859312389503786</v>
      </c>
      <c r="H18" s="54">
        <v>617</v>
      </c>
      <c r="I18" s="55">
        <f t="shared" si="0"/>
        <v>523.75576807131279</v>
      </c>
    </row>
    <row r="19" spans="1:9" ht="18" customHeight="1">
      <c r="A19" s="95"/>
      <c r="B19" s="95"/>
      <c r="C19" s="62"/>
      <c r="D19" s="96" t="s">
        <v>94</v>
      </c>
      <c r="E19" s="98"/>
      <c r="F19" s="54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95"/>
      <c r="B20" s="95"/>
      <c r="C20" s="53" t="s">
        <v>4</v>
      </c>
      <c r="D20" s="53"/>
      <c r="E20" s="53"/>
      <c r="F20" s="54">
        <v>29507</v>
      </c>
      <c r="G20" s="55">
        <f t="shared" si="1"/>
        <v>2.9793424839828684</v>
      </c>
      <c r="H20" s="91">
        <v>26880</v>
      </c>
      <c r="I20" s="55">
        <f t="shared" si="0"/>
        <v>9.7730654761904781</v>
      </c>
    </row>
    <row r="21" spans="1:9" ht="18" customHeight="1">
      <c r="A21" s="95"/>
      <c r="B21" s="95"/>
      <c r="C21" s="53" t="s">
        <v>5</v>
      </c>
      <c r="D21" s="53"/>
      <c r="E21" s="53"/>
      <c r="F21" s="54">
        <v>301252</v>
      </c>
      <c r="G21" s="55">
        <f t="shared" si="1"/>
        <v>30.417625715416925</v>
      </c>
      <c r="H21" s="91">
        <v>279643</v>
      </c>
      <c r="I21" s="55">
        <f t="shared" si="0"/>
        <v>7.7273523742771966</v>
      </c>
    </row>
    <row r="22" spans="1:9" ht="18" customHeight="1">
      <c r="A22" s="95"/>
      <c r="B22" s="95"/>
      <c r="C22" s="53" t="s">
        <v>30</v>
      </c>
      <c r="D22" s="53"/>
      <c r="E22" s="53"/>
      <c r="F22" s="54">
        <v>11577</v>
      </c>
      <c r="G22" s="55">
        <f t="shared" si="1"/>
        <v>1.168937809234069</v>
      </c>
      <c r="H22" s="91">
        <v>11633</v>
      </c>
      <c r="I22" s="55">
        <f t="shared" si="0"/>
        <v>-0.48138915155162554</v>
      </c>
    </row>
    <row r="23" spans="1:9" ht="18" customHeight="1">
      <c r="A23" s="95"/>
      <c r="B23" s="95"/>
      <c r="C23" s="53" t="s">
        <v>6</v>
      </c>
      <c r="D23" s="53"/>
      <c r="E23" s="53"/>
      <c r="F23" s="54">
        <v>249239</v>
      </c>
      <c r="G23" s="55">
        <f t="shared" si="1"/>
        <v>25.165836627424209</v>
      </c>
      <c r="H23" s="91">
        <v>219969</v>
      </c>
      <c r="I23" s="55">
        <f t="shared" si="0"/>
        <v>13.306420450154333</v>
      </c>
    </row>
    <row r="24" spans="1:9" ht="18" customHeight="1">
      <c r="A24" s="95"/>
      <c r="B24" s="95"/>
      <c r="C24" s="53" t="s">
        <v>31</v>
      </c>
      <c r="D24" s="53"/>
      <c r="E24" s="53"/>
      <c r="F24" s="54">
        <v>2816</v>
      </c>
      <c r="G24" s="55">
        <f t="shared" si="1"/>
        <v>0.28433349492987287</v>
      </c>
      <c r="H24" s="91">
        <v>2872</v>
      </c>
      <c r="I24" s="55">
        <f t="shared" si="0"/>
        <v>-1.9498607242339872</v>
      </c>
    </row>
    <row r="25" spans="1:9" ht="18" customHeight="1">
      <c r="A25" s="95"/>
      <c r="B25" s="95"/>
      <c r="C25" s="53" t="s">
        <v>7</v>
      </c>
      <c r="D25" s="53"/>
      <c r="E25" s="53"/>
      <c r="F25" s="54">
        <v>105508</v>
      </c>
      <c r="G25" s="55">
        <f t="shared" si="1"/>
        <v>10.653216755348376</v>
      </c>
      <c r="H25" s="91">
        <v>118011</v>
      </c>
      <c r="I25" s="55">
        <f t="shared" si="0"/>
        <v>-10.594775063341554</v>
      </c>
    </row>
    <row r="26" spans="1:9" ht="18" customHeight="1">
      <c r="A26" s="95"/>
      <c r="B26" s="95"/>
      <c r="C26" s="53" t="s">
        <v>8</v>
      </c>
      <c r="D26" s="53"/>
      <c r="E26" s="53"/>
      <c r="F26" s="54">
        <f>87774</f>
        <v>87774</v>
      </c>
      <c r="G26" s="55">
        <f t="shared" si="1"/>
        <v>8.8626023380591832</v>
      </c>
      <c r="H26" s="91">
        <v>61859</v>
      </c>
      <c r="I26" s="55">
        <f t="shared" si="0"/>
        <v>41.893661391228434</v>
      </c>
    </row>
    <row r="27" spans="1:9" ht="18" customHeight="1">
      <c r="A27" s="95"/>
      <c r="B27" s="95"/>
      <c r="C27" s="53" t="s">
        <v>9</v>
      </c>
      <c r="D27" s="53"/>
      <c r="E27" s="53"/>
      <c r="F27" s="54">
        <f>SUM(F9,F20:F26)+1</f>
        <v>990386.30700000003</v>
      </c>
      <c r="G27" s="55">
        <f t="shared" si="1"/>
        <v>100</v>
      </c>
      <c r="H27" s="54">
        <f>SUM(H9,H20:H26)</f>
        <v>906839</v>
      </c>
      <c r="I27" s="55">
        <f t="shared" si="0"/>
        <v>9.2130253551071295</v>
      </c>
    </row>
    <row r="28" spans="1:9" ht="18" customHeight="1">
      <c r="A28" s="95"/>
      <c r="B28" s="95" t="s">
        <v>88</v>
      </c>
      <c r="C28" s="61" t="s">
        <v>10</v>
      </c>
      <c r="D28" s="53"/>
      <c r="E28" s="53"/>
      <c r="F28" s="54">
        <v>373199</v>
      </c>
      <c r="G28" s="55">
        <f t="shared" ref="G28:G45" si="2">F28/$F$45*100</f>
        <v>39.759588084449931</v>
      </c>
      <c r="H28" s="91">
        <v>371514</v>
      </c>
      <c r="I28" s="55">
        <f t="shared" si="0"/>
        <v>0.45354952976199847</v>
      </c>
    </row>
    <row r="29" spans="1:9" ht="18" customHeight="1">
      <c r="A29" s="95"/>
      <c r="B29" s="95"/>
      <c r="C29" s="63"/>
      <c r="D29" s="53" t="s">
        <v>11</v>
      </c>
      <c r="E29" s="53"/>
      <c r="F29" s="54">
        <v>224779</v>
      </c>
      <c r="G29" s="55">
        <f t="shared" si="2"/>
        <v>23.947332254466307</v>
      </c>
      <c r="H29" s="91">
        <v>222261</v>
      </c>
      <c r="I29" s="55">
        <f t="shared" si="0"/>
        <v>1.1329023085471679</v>
      </c>
    </row>
    <row r="30" spans="1:9" ht="18" customHeight="1">
      <c r="A30" s="95"/>
      <c r="B30" s="95"/>
      <c r="C30" s="63"/>
      <c r="D30" s="53" t="s">
        <v>32</v>
      </c>
      <c r="E30" s="53"/>
      <c r="F30" s="54">
        <v>27596</v>
      </c>
      <c r="G30" s="55">
        <f t="shared" si="2"/>
        <v>2.9400014275988959</v>
      </c>
      <c r="H30" s="91">
        <v>27043</v>
      </c>
      <c r="I30" s="55">
        <f t="shared" si="0"/>
        <v>2.0448914691417297</v>
      </c>
    </row>
    <row r="31" spans="1:9" ht="18" customHeight="1">
      <c r="A31" s="95"/>
      <c r="B31" s="95"/>
      <c r="C31" s="62"/>
      <c r="D31" s="53" t="s">
        <v>12</v>
      </c>
      <c r="E31" s="53"/>
      <c r="F31" s="54">
        <v>120824</v>
      </c>
      <c r="G31" s="55">
        <f t="shared" si="2"/>
        <v>12.87225440238473</v>
      </c>
      <c r="H31" s="91">
        <v>122210</v>
      </c>
      <c r="I31" s="55">
        <f t="shared" si="0"/>
        <v>-1.1341134113411311</v>
      </c>
    </row>
    <row r="32" spans="1:9" ht="18" customHeight="1">
      <c r="A32" s="95"/>
      <c r="B32" s="95"/>
      <c r="C32" s="61" t="s">
        <v>13</v>
      </c>
      <c r="D32" s="53"/>
      <c r="E32" s="53"/>
      <c r="F32" s="54">
        <v>380437</v>
      </c>
      <c r="G32" s="55">
        <f t="shared" si="2"/>
        <v>40.530704562669996</v>
      </c>
      <c r="H32" s="91">
        <v>302813</v>
      </c>
      <c r="I32" s="55">
        <f t="shared" si="0"/>
        <v>25.634302358221085</v>
      </c>
    </row>
    <row r="33" spans="1:9" ht="18" customHeight="1">
      <c r="A33" s="95"/>
      <c r="B33" s="95"/>
      <c r="C33" s="63"/>
      <c r="D33" s="53" t="s">
        <v>14</v>
      </c>
      <c r="E33" s="53"/>
      <c r="F33" s="54">
        <v>37680</v>
      </c>
      <c r="G33" s="55">
        <f t="shared" si="2"/>
        <v>4.0143228653401364</v>
      </c>
      <c r="H33" s="91">
        <v>28521</v>
      </c>
      <c r="I33" s="55">
        <f t="shared" si="0"/>
        <v>32.113179762280431</v>
      </c>
    </row>
    <row r="34" spans="1:9" ht="18" customHeight="1">
      <c r="A34" s="95"/>
      <c r="B34" s="95"/>
      <c r="C34" s="63"/>
      <c r="D34" s="53" t="s">
        <v>33</v>
      </c>
      <c r="E34" s="53"/>
      <c r="F34" s="54">
        <v>4727</v>
      </c>
      <c r="G34" s="55">
        <f t="shared" si="2"/>
        <v>0.50360149109508556</v>
      </c>
      <c r="H34" s="91">
        <v>4629</v>
      </c>
      <c r="I34" s="55">
        <f t="shared" si="0"/>
        <v>2.1170879239576612</v>
      </c>
    </row>
    <row r="35" spans="1:9" ht="18" customHeight="1">
      <c r="A35" s="95"/>
      <c r="B35" s="95"/>
      <c r="C35" s="63"/>
      <c r="D35" s="53" t="s">
        <v>34</v>
      </c>
      <c r="E35" s="53"/>
      <c r="F35" s="54">
        <v>282903</v>
      </c>
      <c r="G35" s="55">
        <f t="shared" si="2"/>
        <v>30.139702271054151</v>
      </c>
      <c r="H35" s="91">
        <v>242009</v>
      </c>
      <c r="I35" s="55">
        <f t="shared" si="0"/>
        <v>16.897718679883809</v>
      </c>
    </row>
    <row r="36" spans="1:9" ht="18" customHeight="1">
      <c r="A36" s="95"/>
      <c r="B36" s="95"/>
      <c r="C36" s="63"/>
      <c r="D36" s="53" t="s">
        <v>35</v>
      </c>
      <c r="E36" s="53"/>
      <c r="F36" s="54">
        <v>11244</v>
      </c>
      <c r="G36" s="55">
        <f t="shared" si="2"/>
        <v>1.1979046257400343</v>
      </c>
      <c r="H36" s="91">
        <v>11600</v>
      </c>
      <c r="I36" s="55">
        <f t="shared" si="0"/>
        <v>-3.0689655172413843</v>
      </c>
    </row>
    <row r="37" spans="1:9" ht="18" customHeight="1">
      <c r="A37" s="95"/>
      <c r="B37" s="95"/>
      <c r="C37" s="63"/>
      <c r="D37" s="53" t="s">
        <v>15</v>
      </c>
      <c r="E37" s="53"/>
      <c r="F37" s="54">
        <v>41438</v>
      </c>
      <c r="G37" s="55">
        <f t="shared" si="2"/>
        <v>4.4146897795638154</v>
      </c>
      <c r="H37" s="91">
        <v>13628</v>
      </c>
      <c r="I37" s="55">
        <f t="shared" si="0"/>
        <v>204.06515996477839</v>
      </c>
    </row>
    <row r="38" spans="1:9" ht="18" customHeight="1">
      <c r="A38" s="95"/>
      <c r="B38" s="95"/>
      <c r="C38" s="62"/>
      <c r="D38" s="53" t="s">
        <v>36</v>
      </c>
      <c r="E38" s="53"/>
      <c r="F38" s="54">
        <v>2446</v>
      </c>
      <c r="G38" s="55">
        <f t="shared" si="2"/>
        <v>0.2605900671078018</v>
      </c>
      <c r="H38" s="91">
        <v>2425</v>
      </c>
      <c r="I38" s="55">
        <f t="shared" si="0"/>
        <v>0.86597938144330477</v>
      </c>
    </row>
    <row r="39" spans="1:9" ht="18" customHeight="1">
      <c r="A39" s="95"/>
      <c r="B39" s="95"/>
      <c r="C39" s="61" t="s">
        <v>16</v>
      </c>
      <c r="D39" s="53"/>
      <c r="E39" s="53"/>
      <c r="F39" s="54">
        <v>185003</v>
      </c>
      <c r="G39" s="55">
        <f t="shared" si="2"/>
        <v>19.709707352880073</v>
      </c>
      <c r="H39" s="91">
        <v>179279</v>
      </c>
      <c r="I39" s="55">
        <f t="shared" si="0"/>
        <v>3.1927888932892223</v>
      </c>
    </row>
    <row r="40" spans="1:9" ht="18" customHeight="1">
      <c r="A40" s="95"/>
      <c r="B40" s="95"/>
      <c r="C40" s="63"/>
      <c r="D40" s="61" t="s">
        <v>17</v>
      </c>
      <c r="E40" s="53"/>
      <c r="F40" s="54">
        <v>169911</v>
      </c>
      <c r="G40" s="55">
        <f t="shared" si="2"/>
        <v>18.101847462123352</v>
      </c>
      <c r="H40" s="91">
        <v>165986</v>
      </c>
      <c r="I40" s="55">
        <f t="shared" si="0"/>
        <v>2.3646572602508575</v>
      </c>
    </row>
    <row r="41" spans="1:9" ht="18" customHeight="1">
      <c r="A41" s="95"/>
      <c r="B41" s="95"/>
      <c r="C41" s="63"/>
      <c r="D41" s="63"/>
      <c r="E41" s="57" t="s">
        <v>91</v>
      </c>
      <c r="F41" s="54">
        <v>133349</v>
      </c>
      <c r="G41" s="55">
        <f t="shared" si="2"/>
        <v>14.206633221078604</v>
      </c>
      <c r="H41" s="91">
        <v>128420</v>
      </c>
      <c r="I41" s="58">
        <f t="shared" si="0"/>
        <v>3.838187198255727</v>
      </c>
    </row>
    <row r="42" spans="1:9" ht="18" customHeight="1">
      <c r="A42" s="95"/>
      <c r="B42" s="95"/>
      <c r="C42" s="63"/>
      <c r="D42" s="62"/>
      <c r="E42" s="47" t="s">
        <v>37</v>
      </c>
      <c r="F42" s="54">
        <v>36561</v>
      </c>
      <c r="G42" s="55">
        <f t="shared" si="2"/>
        <v>3.8951077038137134</v>
      </c>
      <c r="H42" s="91">
        <v>37566</v>
      </c>
      <c r="I42" s="58">
        <f t="shared" si="0"/>
        <v>-2.6752914869829114</v>
      </c>
    </row>
    <row r="43" spans="1:9" ht="18" customHeight="1">
      <c r="A43" s="95"/>
      <c r="B43" s="95"/>
      <c r="C43" s="63"/>
      <c r="D43" s="53" t="s">
        <v>38</v>
      </c>
      <c r="E43" s="53"/>
      <c r="F43" s="54">
        <v>15092</v>
      </c>
      <c r="G43" s="55">
        <f t="shared" si="2"/>
        <v>1.6078598907567232</v>
      </c>
      <c r="H43" s="91">
        <v>13293</v>
      </c>
      <c r="I43" s="58">
        <f t="shared" si="0"/>
        <v>13.533438651922069</v>
      </c>
    </row>
    <row r="44" spans="1:9" ht="18" customHeight="1">
      <c r="A44" s="95"/>
      <c r="B44" s="95"/>
      <c r="C44" s="62"/>
      <c r="D44" s="53" t="s">
        <v>39</v>
      </c>
      <c r="E44" s="53"/>
      <c r="F44" s="54">
        <v>0</v>
      </c>
      <c r="G44" s="55">
        <f t="shared" si="2"/>
        <v>0</v>
      </c>
      <c r="H44" s="91">
        <v>0</v>
      </c>
      <c r="I44" s="55" t="e">
        <f t="shared" si="0"/>
        <v>#DIV/0!</v>
      </c>
    </row>
    <row r="45" spans="1:9" ht="18" customHeight="1">
      <c r="A45" s="95"/>
      <c r="B45" s="95"/>
      <c r="C45" s="47" t="s">
        <v>18</v>
      </c>
      <c r="D45" s="47"/>
      <c r="E45" s="47"/>
      <c r="F45" s="54">
        <f>SUM(F28,F32,F39)</f>
        <v>938639</v>
      </c>
      <c r="G45" s="55">
        <f t="shared" si="2"/>
        <v>100</v>
      </c>
      <c r="H45" s="54">
        <f>SUM(H28,H32,H39)</f>
        <v>853606</v>
      </c>
      <c r="I45" s="55">
        <f t="shared" si="0"/>
        <v>9.9616216380859601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F34" sqref="F34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257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231</v>
      </c>
      <c r="F6" s="36" t="s">
        <v>232</v>
      </c>
      <c r="G6" s="36" t="s">
        <v>233</v>
      </c>
      <c r="H6" s="36" t="s">
        <v>234</v>
      </c>
      <c r="I6" s="36" t="s">
        <v>248</v>
      </c>
    </row>
    <row r="7" spans="1:9" ht="27" customHeight="1">
      <c r="A7" s="95" t="s">
        <v>115</v>
      </c>
      <c r="B7" s="61" t="s">
        <v>116</v>
      </c>
      <c r="C7" s="53"/>
      <c r="D7" s="66" t="s">
        <v>117</v>
      </c>
      <c r="E7" s="90">
        <v>805010</v>
      </c>
      <c r="F7" s="90">
        <v>782108</v>
      </c>
      <c r="G7" s="90">
        <v>802279</v>
      </c>
      <c r="H7" s="90">
        <v>906839</v>
      </c>
      <c r="I7" s="36">
        <v>990386</v>
      </c>
    </row>
    <row r="8" spans="1:9" ht="27" customHeight="1">
      <c r="A8" s="95"/>
      <c r="B8" s="79"/>
      <c r="C8" s="53" t="s">
        <v>118</v>
      </c>
      <c r="D8" s="66" t="s">
        <v>41</v>
      </c>
      <c r="E8" s="89">
        <v>478049</v>
      </c>
      <c r="F8" s="89">
        <v>480376</v>
      </c>
      <c r="G8" s="89">
        <v>481601</v>
      </c>
      <c r="H8" s="71">
        <v>493581</v>
      </c>
      <c r="I8" s="71">
        <v>534531</v>
      </c>
    </row>
    <row r="9" spans="1:9" ht="27" customHeight="1">
      <c r="A9" s="95"/>
      <c r="B9" s="53" t="s">
        <v>119</v>
      </c>
      <c r="C9" s="53"/>
      <c r="D9" s="66"/>
      <c r="E9" s="89">
        <v>786055</v>
      </c>
      <c r="F9" s="89">
        <v>759063</v>
      </c>
      <c r="G9" s="89">
        <v>769706</v>
      </c>
      <c r="H9" s="72">
        <v>853606</v>
      </c>
      <c r="I9" s="72">
        <v>938639</v>
      </c>
    </row>
    <row r="10" spans="1:9" ht="27" customHeight="1">
      <c r="A10" s="95"/>
      <c r="B10" s="53" t="s">
        <v>120</v>
      </c>
      <c r="C10" s="53"/>
      <c r="D10" s="66"/>
      <c r="E10" s="89">
        <v>18955</v>
      </c>
      <c r="F10" s="89">
        <v>23045</v>
      </c>
      <c r="G10" s="89">
        <v>32573</v>
      </c>
      <c r="H10" s="72">
        <v>53233</v>
      </c>
      <c r="I10" s="72">
        <v>51747</v>
      </c>
    </row>
    <row r="11" spans="1:9" ht="27" customHeight="1">
      <c r="A11" s="95"/>
      <c r="B11" s="53" t="s">
        <v>121</v>
      </c>
      <c r="C11" s="53"/>
      <c r="D11" s="66"/>
      <c r="E11" s="89">
        <v>15485</v>
      </c>
      <c r="F11" s="89">
        <v>18355</v>
      </c>
      <c r="G11" s="89">
        <v>25924</v>
      </c>
      <c r="H11" s="72">
        <v>34363</v>
      </c>
      <c r="I11" s="72">
        <v>35988</v>
      </c>
    </row>
    <row r="12" spans="1:9" ht="27" customHeight="1">
      <c r="A12" s="95"/>
      <c r="B12" s="53" t="s">
        <v>122</v>
      </c>
      <c r="C12" s="53"/>
      <c r="D12" s="66"/>
      <c r="E12" s="89">
        <v>3470</v>
      </c>
      <c r="F12" s="89">
        <v>4690</v>
      </c>
      <c r="G12" s="89">
        <v>6650</v>
      </c>
      <c r="H12" s="72">
        <v>18870</v>
      </c>
      <c r="I12" s="72">
        <v>15760</v>
      </c>
    </row>
    <row r="13" spans="1:9" ht="27" customHeight="1">
      <c r="A13" s="95"/>
      <c r="B13" s="53" t="s">
        <v>123</v>
      </c>
      <c r="C13" s="53"/>
      <c r="D13" s="66"/>
      <c r="E13" s="89">
        <v>-1873</v>
      </c>
      <c r="F13" s="89">
        <v>1220</v>
      </c>
      <c r="G13" s="89">
        <v>1959</v>
      </c>
      <c r="H13" s="72">
        <v>12220</v>
      </c>
      <c r="I13" s="72">
        <v>-3111</v>
      </c>
    </row>
    <row r="14" spans="1:9" ht="27" customHeight="1">
      <c r="A14" s="95"/>
      <c r="B14" s="53" t="s">
        <v>124</v>
      </c>
      <c r="C14" s="53"/>
      <c r="D14" s="66"/>
      <c r="E14" s="89">
        <v>0</v>
      </c>
      <c r="F14" s="89">
        <v>0</v>
      </c>
      <c r="G14" s="89">
        <v>0</v>
      </c>
      <c r="H14" s="72">
        <v>0</v>
      </c>
      <c r="I14" s="72">
        <v>5</v>
      </c>
    </row>
    <row r="15" spans="1:9" ht="27" customHeight="1">
      <c r="A15" s="95"/>
      <c r="B15" s="53" t="s">
        <v>125</v>
      </c>
      <c r="C15" s="53"/>
      <c r="D15" s="66"/>
      <c r="E15" s="89">
        <v>-1861</v>
      </c>
      <c r="F15" s="89">
        <v>1223</v>
      </c>
      <c r="G15" s="89">
        <v>1958</v>
      </c>
      <c r="H15" s="72">
        <v>12170</v>
      </c>
      <c r="I15" s="72">
        <v>-3053</v>
      </c>
    </row>
    <row r="16" spans="1:9" ht="27" customHeight="1">
      <c r="A16" s="95"/>
      <c r="B16" s="53" t="s">
        <v>126</v>
      </c>
      <c r="C16" s="53"/>
      <c r="D16" s="66" t="s">
        <v>42</v>
      </c>
      <c r="E16" s="89">
        <v>79928</v>
      </c>
      <c r="F16" s="89">
        <v>72660</v>
      </c>
      <c r="G16" s="89">
        <v>63451</v>
      </c>
      <c r="H16" s="72">
        <v>69893</v>
      </c>
      <c r="I16" s="72">
        <v>99003</v>
      </c>
    </row>
    <row r="17" spans="1:9" ht="27" customHeight="1">
      <c r="A17" s="95"/>
      <c r="B17" s="53" t="s">
        <v>127</v>
      </c>
      <c r="C17" s="53"/>
      <c r="D17" s="66" t="s">
        <v>43</v>
      </c>
      <c r="E17" s="89">
        <v>53223</v>
      </c>
      <c r="F17" s="89">
        <v>38760</v>
      </c>
      <c r="G17" s="89">
        <v>39425</v>
      </c>
      <c r="H17" s="72">
        <v>37581</v>
      </c>
      <c r="I17" s="72">
        <v>44627</v>
      </c>
    </row>
    <row r="18" spans="1:9" ht="27" customHeight="1">
      <c r="A18" s="95"/>
      <c r="B18" s="53" t="s">
        <v>128</v>
      </c>
      <c r="C18" s="53"/>
      <c r="D18" s="66" t="s">
        <v>44</v>
      </c>
      <c r="E18" s="89">
        <v>1622294</v>
      </c>
      <c r="F18" s="89">
        <v>1603161</v>
      </c>
      <c r="G18" s="89">
        <v>1591727</v>
      </c>
      <c r="H18" s="72">
        <v>1596663</v>
      </c>
      <c r="I18" s="72">
        <v>1589582</v>
      </c>
    </row>
    <row r="19" spans="1:9" ht="27" customHeight="1">
      <c r="A19" s="95"/>
      <c r="B19" s="53" t="s">
        <v>129</v>
      </c>
      <c r="C19" s="53"/>
      <c r="D19" s="66" t="s">
        <v>130</v>
      </c>
      <c r="E19" s="70">
        <f>E17+E18-E16</f>
        <v>1595589</v>
      </c>
      <c r="F19" s="70">
        <f>F17+F18-F16</f>
        <v>1569261</v>
      </c>
      <c r="G19" s="70">
        <f>G17+G18-G16</f>
        <v>1567701</v>
      </c>
      <c r="H19" s="70">
        <f>H17+H18-H16</f>
        <v>1564351</v>
      </c>
      <c r="I19" s="70">
        <f>I17+I18-I16</f>
        <v>1535206</v>
      </c>
    </row>
    <row r="20" spans="1:9" ht="27" customHeight="1">
      <c r="A20" s="95"/>
      <c r="B20" s="53" t="s">
        <v>131</v>
      </c>
      <c r="C20" s="53"/>
      <c r="D20" s="66" t="s">
        <v>132</v>
      </c>
      <c r="E20" s="73">
        <f>E18/E8</f>
        <v>3.3935726254003251</v>
      </c>
      <c r="F20" s="73">
        <f>F18/F8</f>
        <v>3.3373045281196396</v>
      </c>
      <c r="G20" s="73">
        <f>G18/G8</f>
        <v>3.3050741173710185</v>
      </c>
      <c r="H20" s="73">
        <f>H18/H8</f>
        <v>3.2348550693807097</v>
      </c>
      <c r="I20" s="73">
        <f>I18/I8</f>
        <v>2.9737882367907567</v>
      </c>
    </row>
    <row r="21" spans="1:9" ht="27" customHeight="1">
      <c r="A21" s="95"/>
      <c r="B21" s="53" t="s">
        <v>133</v>
      </c>
      <c r="C21" s="53"/>
      <c r="D21" s="66" t="s">
        <v>134</v>
      </c>
      <c r="E21" s="73">
        <f>E19/E8</f>
        <v>3.3377101510514611</v>
      </c>
      <c r="F21" s="73">
        <f>F19/F8</f>
        <v>3.2667348077339415</v>
      </c>
      <c r="G21" s="73">
        <f>G19/G8</f>
        <v>3.2551863472044285</v>
      </c>
      <c r="H21" s="73">
        <f>H19/H8</f>
        <v>3.1693906369977776</v>
      </c>
      <c r="I21" s="73">
        <f>I19/I8</f>
        <v>2.8720616764977147</v>
      </c>
    </row>
    <row r="22" spans="1:9" ht="27" customHeight="1">
      <c r="A22" s="95"/>
      <c r="B22" s="53" t="s">
        <v>135</v>
      </c>
      <c r="C22" s="53"/>
      <c r="D22" s="66" t="s">
        <v>136</v>
      </c>
      <c r="E22" s="70">
        <f>E18/E24*1000000</f>
        <v>984295.98277369479</v>
      </c>
      <c r="F22" s="70">
        <f>F18/F24*1000000</f>
        <v>972687.3994722655</v>
      </c>
      <c r="G22" s="70">
        <f>G18/G24*1000000</f>
        <v>965750.03776900168</v>
      </c>
      <c r="H22" s="70">
        <f>H18/H24*1000000</f>
        <v>1005293.2272882962</v>
      </c>
      <c r="I22" s="70">
        <f>I18/I24*1000000</f>
        <v>1000834.8780045535</v>
      </c>
    </row>
    <row r="23" spans="1:9" ht="27" customHeight="1">
      <c r="A23" s="95"/>
      <c r="B23" s="53" t="s">
        <v>137</v>
      </c>
      <c r="C23" s="53"/>
      <c r="D23" s="66" t="s">
        <v>138</v>
      </c>
      <c r="E23" s="70">
        <f>E19/E24*1000000</f>
        <v>968093.23270498251</v>
      </c>
      <c r="F23" s="70">
        <f>F19/F24*1000000</f>
        <v>952119.22020511143</v>
      </c>
      <c r="G23" s="70">
        <f>G19/G24*1000000</f>
        <v>951172.71992025129</v>
      </c>
      <c r="H23" s="70">
        <f>H19/H24*1000000</f>
        <v>984948.89992545289</v>
      </c>
      <c r="I23" s="70">
        <f>I19/I24*1000000</f>
        <v>966598.5836036508</v>
      </c>
    </row>
    <row r="24" spans="1:9" ht="27" customHeight="1">
      <c r="A24" s="95"/>
      <c r="B24" s="74" t="s">
        <v>139</v>
      </c>
      <c r="C24" s="75"/>
      <c r="D24" s="66" t="s">
        <v>140</v>
      </c>
      <c r="E24" s="89">
        <v>1648177</v>
      </c>
      <c r="F24" s="70">
        <f>E24</f>
        <v>1648177</v>
      </c>
      <c r="G24" s="70">
        <f>F24</f>
        <v>1648177</v>
      </c>
      <c r="H24" s="71">
        <v>1588256</v>
      </c>
      <c r="I24" s="72">
        <f>H24</f>
        <v>1588256</v>
      </c>
    </row>
    <row r="25" spans="1:9" ht="27" customHeight="1">
      <c r="A25" s="95"/>
      <c r="B25" s="47" t="s">
        <v>141</v>
      </c>
      <c r="C25" s="47"/>
      <c r="D25" s="47"/>
      <c r="E25" s="89">
        <v>475495</v>
      </c>
      <c r="F25" s="89">
        <v>475587</v>
      </c>
      <c r="G25" s="89">
        <v>475775</v>
      </c>
      <c r="H25" s="88">
        <v>481691</v>
      </c>
      <c r="I25" s="54">
        <v>496506</v>
      </c>
    </row>
    <row r="26" spans="1:9" ht="27" customHeight="1">
      <c r="A26" s="95"/>
      <c r="B26" s="47" t="s">
        <v>142</v>
      </c>
      <c r="C26" s="47"/>
      <c r="D26" s="47"/>
      <c r="E26" s="76">
        <v>0.34300000000000003</v>
      </c>
      <c r="F26" s="76">
        <v>0.34699999999999998</v>
      </c>
      <c r="G26" s="76">
        <v>0.35148000000000001</v>
      </c>
      <c r="H26" s="77">
        <v>0.35338000000000003</v>
      </c>
      <c r="I26" s="77">
        <v>0.33756000000000003</v>
      </c>
    </row>
    <row r="27" spans="1:9" ht="27" customHeight="1">
      <c r="A27" s="95"/>
      <c r="B27" s="47" t="s">
        <v>143</v>
      </c>
      <c r="C27" s="47"/>
      <c r="D27" s="47"/>
      <c r="E27" s="58">
        <v>0.7</v>
      </c>
      <c r="F27" s="58">
        <v>1</v>
      </c>
      <c r="G27" s="58">
        <v>1.4</v>
      </c>
      <c r="H27" s="55">
        <v>3.9</v>
      </c>
      <c r="I27" s="55">
        <v>3.2</v>
      </c>
    </row>
    <row r="28" spans="1:9" ht="27" customHeight="1">
      <c r="A28" s="95"/>
      <c r="B28" s="47" t="s">
        <v>144</v>
      </c>
      <c r="C28" s="47"/>
      <c r="D28" s="47"/>
      <c r="E28" s="58">
        <v>97.6</v>
      </c>
      <c r="F28" s="58">
        <v>98.2</v>
      </c>
      <c r="G28" s="58">
        <v>97.9</v>
      </c>
      <c r="H28" s="55">
        <v>97.6</v>
      </c>
      <c r="I28" s="55">
        <v>92.8</v>
      </c>
    </row>
    <row r="29" spans="1:9" ht="27" customHeight="1">
      <c r="A29" s="95"/>
      <c r="B29" s="47" t="s">
        <v>145</v>
      </c>
      <c r="C29" s="47"/>
      <c r="D29" s="47"/>
      <c r="E29" s="58">
        <v>31.5</v>
      </c>
      <c r="F29" s="58">
        <v>32</v>
      </c>
      <c r="G29" s="58">
        <v>31.9</v>
      </c>
      <c r="H29" s="55">
        <v>28.8</v>
      </c>
      <c r="I29" s="55">
        <v>30.6</v>
      </c>
    </row>
    <row r="30" spans="1:9" ht="27" customHeight="1">
      <c r="A30" s="95"/>
      <c r="B30" s="95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5">
        <v>0</v>
      </c>
      <c r="I30" s="55">
        <v>0</v>
      </c>
    </row>
    <row r="31" spans="1:9" ht="27" customHeight="1">
      <c r="A31" s="95"/>
      <c r="B31" s="95"/>
      <c r="C31" s="47" t="s">
        <v>148</v>
      </c>
      <c r="D31" s="47"/>
      <c r="E31" s="58">
        <v>0</v>
      </c>
      <c r="F31" s="58">
        <v>0</v>
      </c>
      <c r="G31" s="58">
        <v>0</v>
      </c>
      <c r="H31" s="55">
        <v>0</v>
      </c>
      <c r="I31" s="55">
        <v>0</v>
      </c>
    </row>
    <row r="32" spans="1:9" ht="27" customHeight="1">
      <c r="A32" s="95"/>
      <c r="B32" s="95"/>
      <c r="C32" s="47" t="s">
        <v>149</v>
      </c>
      <c r="D32" s="47"/>
      <c r="E32" s="58">
        <v>12.8</v>
      </c>
      <c r="F32" s="58">
        <v>12.2</v>
      </c>
      <c r="G32" s="58">
        <v>11.7</v>
      </c>
      <c r="H32" s="55">
        <v>11.5</v>
      </c>
      <c r="I32" s="55">
        <v>11.3</v>
      </c>
    </row>
    <row r="33" spans="1:9" ht="27" customHeight="1">
      <c r="A33" s="95"/>
      <c r="B33" s="95"/>
      <c r="C33" s="47" t="s">
        <v>150</v>
      </c>
      <c r="D33" s="47"/>
      <c r="E33" s="58">
        <v>219.9</v>
      </c>
      <c r="F33" s="58">
        <v>216.8</v>
      </c>
      <c r="G33" s="58">
        <v>217.7</v>
      </c>
      <c r="H33" s="78">
        <v>212.1</v>
      </c>
      <c r="I33" s="78">
        <v>195.3</v>
      </c>
    </row>
    <row r="34" spans="1:9" ht="27" customHeight="1">
      <c r="A34" s="2" t="s">
        <v>258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="85" zoomScaleNormal="100" zoomScaleSheetLayoutView="85" workbookViewId="0">
      <pane xSplit="5" ySplit="7" topLeftCell="F23" activePane="bottomRight" state="frozen"/>
      <selection activeCell="L8" sqref="L8"/>
      <selection pane="topRight" activeCell="L8" sqref="L8"/>
      <selection pane="bottomLeft" activeCell="L8" sqref="L8"/>
      <selection pane="bottomRight" activeCell="I28" sqref="I2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9" width="13.625" style="2" customWidth="1"/>
    <col min="10" max="15" width="13.625" style="2" hidden="1" customWidth="1"/>
    <col min="1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257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243</v>
      </c>
      <c r="B5" s="12"/>
      <c r="C5" s="12"/>
      <c r="D5" s="12"/>
      <c r="I5" s="15" t="s">
        <v>47</v>
      </c>
      <c r="K5" s="15"/>
      <c r="O5" s="15" t="s">
        <v>47</v>
      </c>
    </row>
    <row r="6" spans="1:25" ht="15.95" customHeight="1">
      <c r="A6" s="106" t="s">
        <v>48</v>
      </c>
      <c r="B6" s="107"/>
      <c r="C6" s="107"/>
      <c r="D6" s="107"/>
      <c r="E6" s="107"/>
      <c r="F6" s="103" t="s">
        <v>253</v>
      </c>
      <c r="G6" s="101"/>
      <c r="H6" s="103" t="s">
        <v>251</v>
      </c>
      <c r="I6" s="101"/>
      <c r="J6" s="101"/>
      <c r="K6" s="101"/>
      <c r="L6" s="101"/>
      <c r="M6" s="101"/>
      <c r="N6" s="101"/>
      <c r="O6" s="101"/>
    </row>
    <row r="7" spans="1:25" ht="15.95" customHeight="1">
      <c r="A7" s="107"/>
      <c r="B7" s="107"/>
      <c r="C7" s="107"/>
      <c r="D7" s="107"/>
      <c r="E7" s="107"/>
      <c r="F7" s="51" t="s">
        <v>242</v>
      </c>
      <c r="G7" s="51" t="s">
        <v>246</v>
      </c>
      <c r="H7" s="51" t="s">
        <v>242</v>
      </c>
      <c r="I7" s="87" t="s">
        <v>245</v>
      </c>
      <c r="J7" s="51" t="s">
        <v>242</v>
      </c>
      <c r="K7" s="80" t="s">
        <v>245</v>
      </c>
      <c r="L7" s="51" t="s">
        <v>242</v>
      </c>
      <c r="M7" s="80" t="s">
        <v>245</v>
      </c>
      <c r="N7" s="51" t="s">
        <v>242</v>
      </c>
      <c r="O7" s="80" t="s">
        <v>245</v>
      </c>
    </row>
    <row r="8" spans="1:25" ht="15.95" customHeight="1">
      <c r="A8" s="104" t="s">
        <v>82</v>
      </c>
      <c r="B8" s="61" t="s">
        <v>49</v>
      </c>
      <c r="C8" s="53"/>
      <c r="D8" s="53"/>
      <c r="E8" s="66" t="s">
        <v>40</v>
      </c>
      <c r="F8" s="88">
        <v>21055</v>
      </c>
      <c r="G8" s="88">
        <v>20023</v>
      </c>
      <c r="H8" s="88">
        <v>485</v>
      </c>
      <c r="I8" s="88">
        <v>1020</v>
      </c>
      <c r="J8" s="54"/>
      <c r="K8" s="54"/>
      <c r="L8" s="54"/>
      <c r="M8" s="54"/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04"/>
      <c r="B9" s="63"/>
      <c r="C9" s="53" t="s">
        <v>50</v>
      </c>
      <c r="D9" s="53"/>
      <c r="E9" s="66" t="s">
        <v>41</v>
      </c>
      <c r="F9" s="88">
        <v>21055</v>
      </c>
      <c r="G9" s="88">
        <v>19654</v>
      </c>
      <c r="H9" s="88">
        <v>485</v>
      </c>
      <c r="I9" s="88">
        <v>385</v>
      </c>
      <c r="J9" s="54"/>
      <c r="K9" s="54"/>
      <c r="L9" s="54"/>
      <c r="M9" s="54"/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04"/>
      <c r="B10" s="62"/>
      <c r="C10" s="53" t="s">
        <v>51</v>
      </c>
      <c r="D10" s="53"/>
      <c r="E10" s="66" t="s">
        <v>42</v>
      </c>
      <c r="F10" s="88">
        <v>0</v>
      </c>
      <c r="G10" s="88">
        <v>369</v>
      </c>
      <c r="H10" s="88">
        <v>0</v>
      </c>
      <c r="I10" s="88">
        <v>635</v>
      </c>
      <c r="J10" s="67"/>
      <c r="K10" s="67"/>
      <c r="L10" s="54"/>
      <c r="M10" s="54"/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04"/>
      <c r="B11" s="61" t="s">
        <v>52</v>
      </c>
      <c r="C11" s="53"/>
      <c r="D11" s="53"/>
      <c r="E11" s="66" t="s">
        <v>43</v>
      </c>
      <c r="F11" s="88">
        <v>19385</v>
      </c>
      <c r="G11" s="88">
        <v>19473</v>
      </c>
      <c r="H11" s="88">
        <v>516</v>
      </c>
      <c r="I11" s="88">
        <v>448</v>
      </c>
      <c r="J11" s="54"/>
      <c r="K11" s="54"/>
      <c r="L11" s="54"/>
      <c r="M11" s="54"/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04"/>
      <c r="B12" s="63"/>
      <c r="C12" s="53" t="s">
        <v>53</v>
      </c>
      <c r="D12" s="53"/>
      <c r="E12" s="66" t="s">
        <v>44</v>
      </c>
      <c r="F12" s="88">
        <v>19382</v>
      </c>
      <c r="G12" s="88">
        <v>19094</v>
      </c>
      <c r="H12" s="88">
        <v>509</v>
      </c>
      <c r="I12" s="88">
        <v>448</v>
      </c>
      <c r="J12" s="54"/>
      <c r="K12" s="54"/>
      <c r="L12" s="54"/>
      <c r="M12" s="54"/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04"/>
      <c r="B13" s="62"/>
      <c r="C13" s="53" t="s">
        <v>54</v>
      </c>
      <c r="D13" s="53"/>
      <c r="E13" s="66" t="s">
        <v>45</v>
      </c>
      <c r="F13" s="88">
        <v>3</v>
      </c>
      <c r="G13" s="88">
        <v>379</v>
      </c>
      <c r="H13" s="67">
        <v>7</v>
      </c>
      <c r="I13" s="67">
        <v>0</v>
      </c>
      <c r="J13" s="67"/>
      <c r="K13" s="67"/>
      <c r="L13" s="54"/>
      <c r="M13" s="54"/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04"/>
      <c r="B14" s="53" t="s">
        <v>55</v>
      </c>
      <c r="C14" s="53"/>
      <c r="D14" s="53"/>
      <c r="E14" s="66" t="s">
        <v>152</v>
      </c>
      <c r="F14" s="88">
        <f t="shared" ref="F14:G15" si="0">F9-F12</f>
        <v>1673</v>
      </c>
      <c r="G14" s="88">
        <f t="shared" si="0"/>
        <v>560</v>
      </c>
      <c r="H14" s="88">
        <f t="shared" ref="H14:O15" si="1">H9-H12</f>
        <v>-24</v>
      </c>
      <c r="I14" s="88">
        <f t="shared" si="1"/>
        <v>-63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 t="shared" si="1"/>
        <v>0</v>
      </c>
      <c r="N14" s="54">
        <f t="shared" si="1"/>
        <v>0</v>
      </c>
      <c r="O14" s="54">
        <f t="shared" si="1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04"/>
      <c r="B15" s="53" t="s">
        <v>56</v>
      </c>
      <c r="C15" s="53"/>
      <c r="D15" s="53"/>
      <c r="E15" s="66" t="s">
        <v>153</v>
      </c>
      <c r="F15" s="88">
        <f t="shared" si="0"/>
        <v>-3</v>
      </c>
      <c r="G15" s="88">
        <f t="shared" si="0"/>
        <v>-10</v>
      </c>
      <c r="H15" s="88">
        <f t="shared" si="1"/>
        <v>-7</v>
      </c>
      <c r="I15" s="88">
        <f t="shared" si="1"/>
        <v>635</v>
      </c>
      <c r="J15" s="54">
        <f t="shared" si="1"/>
        <v>0</v>
      </c>
      <c r="K15" s="54">
        <f t="shared" si="1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04"/>
      <c r="B16" s="53" t="s">
        <v>57</v>
      </c>
      <c r="C16" s="53"/>
      <c r="D16" s="53"/>
      <c r="E16" s="66" t="s">
        <v>154</v>
      </c>
      <c r="F16" s="88">
        <f t="shared" ref="F16:G16" si="2">F8-F11</f>
        <v>1670</v>
      </c>
      <c r="G16" s="88">
        <f t="shared" si="2"/>
        <v>550</v>
      </c>
      <c r="H16" s="88">
        <f t="shared" ref="H16:O16" si="3">H8-H11</f>
        <v>-31</v>
      </c>
      <c r="I16" s="88">
        <f t="shared" si="3"/>
        <v>572</v>
      </c>
      <c r="J16" s="54">
        <f t="shared" si="3"/>
        <v>0</v>
      </c>
      <c r="K16" s="54">
        <f t="shared" si="3"/>
        <v>0</v>
      </c>
      <c r="L16" s="54">
        <f t="shared" si="3"/>
        <v>0</v>
      </c>
      <c r="M16" s="54">
        <f t="shared" si="3"/>
        <v>0</v>
      </c>
      <c r="N16" s="54">
        <f t="shared" si="3"/>
        <v>0</v>
      </c>
      <c r="O16" s="54">
        <f t="shared" si="3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04"/>
      <c r="B17" s="53" t="s">
        <v>58</v>
      </c>
      <c r="C17" s="53"/>
      <c r="D17" s="53"/>
      <c r="E17" s="51"/>
      <c r="F17" s="67">
        <v>5574</v>
      </c>
      <c r="G17" s="67">
        <v>7067</v>
      </c>
      <c r="H17" s="67">
        <v>0</v>
      </c>
      <c r="I17" s="67">
        <v>0</v>
      </c>
      <c r="J17" s="54"/>
      <c r="K17" s="54"/>
      <c r="L17" s="54"/>
      <c r="M17" s="54"/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04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/>
      <c r="K18" s="68"/>
      <c r="L18" s="68"/>
      <c r="M18" s="68"/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04" t="s">
        <v>83</v>
      </c>
      <c r="B19" s="61" t="s">
        <v>60</v>
      </c>
      <c r="C19" s="53"/>
      <c r="D19" s="53"/>
      <c r="E19" s="66"/>
      <c r="F19" s="88">
        <v>2021</v>
      </c>
      <c r="G19" s="88">
        <v>1712</v>
      </c>
      <c r="H19" s="88">
        <v>0</v>
      </c>
      <c r="I19" s="88">
        <v>269</v>
      </c>
      <c r="J19" s="54"/>
      <c r="K19" s="54"/>
      <c r="L19" s="54"/>
      <c r="M19" s="54"/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04"/>
      <c r="B20" s="62"/>
      <c r="C20" s="53" t="s">
        <v>61</v>
      </c>
      <c r="D20" s="53"/>
      <c r="E20" s="66"/>
      <c r="F20" s="88">
        <v>822</v>
      </c>
      <c r="G20" s="88">
        <v>485</v>
      </c>
      <c r="H20" s="88">
        <v>0</v>
      </c>
      <c r="I20" s="88">
        <v>47</v>
      </c>
      <c r="J20" s="54"/>
      <c r="K20" s="67"/>
      <c r="L20" s="54"/>
      <c r="M20" s="54"/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04"/>
      <c r="B21" s="79" t="s">
        <v>62</v>
      </c>
      <c r="C21" s="53"/>
      <c r="D21" s="53"/>
      <c r="E21" s="66" t="s">
        <v>155</v>
      </c>
      <c r="F21" s="88">
        <v>2021</v>
      </c>
      <c r="G21" s="88">
        <v>1712</v>
      </c>
      <c r="H21" s="88">
        <v>0</v>
      </c>
      <c r="I21" s="88">
        <v>269</v>
      </c>
      <c r="J21" s="54"/>
      <c r="K21" s="54"/>
      <c r="L21" s="54"/>
      <c r="M21" s="54"/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04"/>
      <c r="B22" s="61" t="s">
        <v>63</v>
      </c>
      <c r="C22" s="53"/>
      <c r="D22" s="53"/>
      <c r="E22" s="66" t="s">
        <v>156</v>
      </c>
      <c r="F22" s="88">
        <v>2515</v>
      </c>
      <c r="G22" s="88">
        <v>2241</v>
      </c>
      <c r="H22" s="88">
        <v>83</v>
      </c>
      <c r="I22" s="88">
        <v>143</v>
      </c>
      <c r="J22" s="54"/>
      <c r="K22" s="54"/>
      <c r="L22" s="54"/>
      <c r="M22" s="54"/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04"/>
      <c r="B23" s="62" t="s">
        <v>64</v>
      </c>
      <c r="C23" s="53" t="s">
        <v>65</v>
      </c>
      <c r="D23" s="53"/>
      <c r="E23" s="66"/>
      <c r="F23" s="88">
        <v>521</v>
      </c>
      <c r="G23" s="88">
        <v>677</v>
      </c>
      <c r="H23" s="88">
        <v>81</v>
      </c>
      <c r="I23" s="88">
        <v>72</v>
      </c>
      <c r="J23" s="54"/>
      <c r="K23" s="54"/>
      <c r="L23" s="54"/>
      <c r="M23" s="54"/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04"/>
      <c r="B24" s="53" t="s">
        <v>157</v>
      </c>
      <c r="C24" s="53"/>
      <c r="D24" s="53"/>
      <c r="E24" s="66" t="s">
        <v>158</v>
      </c>
      <c r="F24" s="88">
        <f t="shared" ref="F24" si="4">F21-F22</f>
        <v>-494</v>
      </c>
      <c r="G24" s="88">
        <f>G21-G22</f>
        <v>-529</v>
      </c>
      <c r="H24" s="88">
        <f t="shared" ref="H24:O24" si="5">H21-H22</f>
        <v>-83</v>
      </c>
      <c r="I24" s="88">
        <f t="shared" si="5"/>
        <v>126</v>
      </c>
      <c r="J24" s="54">
        <f t="shared" si="5"/>
        <v>0</v>
      </c>
      <c r="K24" s="54">
        <f t="shared" si="5"/>
        <v>0</v>
      </c>
      <c r="L24" s="54">
        <f t="shared" si="5"/>
        <v>0</v>
      </c>
      <c r="M24" s="54">
        <f t="shared" si="5"/>
        <v>0</v>
      </c>
      <c r="N24" s="54">
        <f t="shared" si="5"/>
        <v>0</v>
      </c>
      <c r="O24" s="54">
        <f t="shared" si="5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04"/>
      <c r="B25" s="61" t="s">
        <v>66</v>
      </c>
      <c r="C25" s="61"/>
      <c r="D25" s="61"/>
      <c r="E25" s="108" t="s">
        <v>159</v>
      </c>
      <c r="F25" s="99">
        <v>494</v>
      </c>
      <c r="G25" s="99">
        <v>529</v>
      </c>
      <c r="H25" s="99">
        <v>83</v>
      </c>
      <c r="I25" s="99">
        <v>0</v>
      </c>
      <c r="J25" s="99"/>
      <c r="K25" s="99"/>
      <c r="L25" s="99"/>
      <c r="M25" s="99"/>
      <c r="N25" s="99"/>
      <c r="O25" s="99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04"/>
      <c r="B26" s="79" t="s">
        <v>67</v>
      </c>
      <c r="C26" s="79"/>
      <c r="D26" s="79"/>
      <c r="E26" s="10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04"/>
      <c r="B27" s="53" t="s">
        <v>160</v>
      </c>
      <c r="C27" s="53"/>
      <c r="D27" s="53"/>
      <c r="E27" s="66" t="s">
        <v>161</v>
      </c>
      <c r="F27" s="88">
        <f t="shared" ref="F27:G27" si="6">F24+F25</f>
        <v>0</v>
      </c>
      <c r="G27" s="88">
        <f t="shared" si="6"/>
        <v>0</v>
      </c>
      <c r="H27" s="88">
        <f t="shared" ref="H27:O27" si="7">H24+H25</f>
        <v>0</v>
      </c>
      <c r="I27" s="88">
        <f t="shared" si="7"/>
        <v>126</v>
      </c>
      <c r="J27" s="54">
        <f t="shared" si="7"/>
        <v>0</v>
      </c>
      <c r="K27" s="54">
        <f t="shared" si="7"/>
        <v>0</v>
      </c>
      <c r="L27" s="54">
        <f t="shared" si="7"/>
        <v>0</v>
      </c>
      <c r="M27" s="54">
        <f t="shared" si="7"/>
        <v>0</v>
      </c>
      <c r="N27" s="54">
        <f t="shared" si="7"/>
        <v>0</v>
      </c>
      <c r="O27" s="54">
        <f t="shared" si="7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8" t="s">
        <v>106</v>
      </c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07" t="s">
        <v>68</v>
      </c>
      <c r="B30" s="107"/>
      <c r="C30" s="107"/>
      <c r="D30" s="107"/>
      <c r="E30" s="107"/>
      <c r="F30" s="102" t="s">
        <v>249</v>
      </c>
      <c r="G30" s="102"/>
      <c r="H30" s="102" t="s">
        <v>250</v>
      </c>
      <c r="I30" s="102"/>
      <c r="J30" s="102"/>
      <c r="K30" s="102"/>
      <c r="L30" s="102"/>
      <c r="M30" s="102"/>
      <c r="N30" s="102"/>
      <c r="O30" s="102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07"/>
      <c r="B31" s="107"/>
      <c r="C31" s="107"/>
      <c r="D31" s="107"/>
      <c r="E31" s="107"/>
      <c r="F31" s="51" t="s">
        <v>242</v>
      </c>
      <c r="G31" s="87" t="s">
        <v>245</v>
      </c>
      <c r="H31" s="51" t="s">
        <v>242</v>
      </c>
      <c r="I31" s="87" t="s">
        <v>245</v>
      </c>
      <c r="J31" s="51" t="s">
        <v>242</v>
      </c>
      <c r="K31" s="80" t="s">
        <v>245</v>
      </c>
      <c r="L31" s="51" t="s">
        <v>242</v>
      </c>
      <c r="M31" s="80" t="s">
        <v>245</v>
      </c>
      <c r="N31" s="51" t="s">
        <v>242</v>
      </c>
      <c r="O31" s="80" t="s">
        <v>245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4" t="s">
        <v>84</v>
      </c>
      <c r="B32" s="61" t="s">
        <v>49</v>
      </c>
      <c r="C32" s="53"/>
      <c r="D32" s="53"/>
      <c r="E32" s="66" t="s">
        <v>40</v>
      </c>
      <c r="F32" s="88">
        <v>2437</v>
      </c>
      <c r="G32" s="88">
        <v>2246</v>
      </c>
      <c r="H32" s="88">
        <v>1</v>
      </c>
      <c r="I32" s="88">
        <v>12</v>
      </c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0"/>
      <c r="B33" s="63"/>
      <c r="C33" s="61" t="s">
        <v>69</v>
      </c>
      <c r="D33" s="53"/>
      <c r="E33" s="66"/>
      <c r="F33" s="88">
        <v>2234</v>
      </c>
      <c r="G33" s="88">
        <v>2007</v>
      </c>
      <c r="H33" s="88">
        <v>0</v>
      </c>
      <c r="I33" s="88">
        <v>11</v>
      </c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0"/>
      <c r="B34" s="63"/>
      <c r="C34" s="62"/>
      <c r="D34" s="53" t="s">
        <v>70</v>
      </c>
      <c r="E34" s="66"/>
      <c r="F34" s="88">
        <v>2234</v>
      </c>
      <c r="G34" s="88">
        <v>2007</v>
      </c>
      <c r="H34" s="88">
        <v>0</v>
      </c>
      <c r="I34" s="88">
        <v>11</v>
      </c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0"/>
      <c r="B35" s="62"/>
      <c r="C35" s="79" t="s">
        <v>71</v>
      </c>
      <c r="D35" s="53"/>
      <c r="E35" s="66"/>
      <c r="F35" s="88">
        <v>203</v>
      </c>
      <c r="G35" s="88">
        <v>239</v>
      </c>
      <c r="H35" s="88">
        <v>1</v>
      </c>
      <c r="I35" s="88">
        <v>0.5</v>
      </c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0"/>
      <c r="B36" s="61" t="s">
        <v>52</v>
      </c>
      <c r="C36" s="53"/>
      <c r="D36" s="53"/>
      <c r="E36" s="66" t="s">
        <v>41</v>
      </c>
      <c r="F36" s="88">
        <v>794</v>
      </c>
      <c r="G36" s="88">
        <v>858</v>
      </c>
      <c r="H36" s="88">
        <v>1</v>
      </c>
      <c r="I36" s="88">
        <v>3</v>
      </c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0"/>
      <c r="B37" s="63"/>
      <c r="C37" s="53" t="s">
        <v>72</v>
      </c>
      <c r="D37" s="53"/>
      <c r="E37" s="66"/>
      <c r="F37" s="88">
        <v>703</v>
      </c>
      <c r="G37" s="88">
        <v>759</v>
      </c>
      <c r="H37" s="88">
        <v>0</v>
      </c>
      <c r="I37" s="88">
        <v>2</v>
      </c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0"/>
      <c r="B38" s="62"/>
      <c r="C38" s="53" t="s">
        <v>73</v>
      </c>
      <c r="D38" s="53"/>
      <c r="E38" s="66"/>
      <c r="F38" s="88">
        <v>91</v>
      </c>
      <c r="G38" s="88">
        <v>99</v>
      </c>
      <c r="H38" s="88">
        <v>1</v>
      </c>
      <c r="I38" s="88">
        <v>0.5</v>
      </c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0"/>
      <c r="B39" s="47" t="s">
        <v>74</v>
      </c>
      <c r="C39" s="47"/>
      <c r="D39" s="47"/>
      <c r="E39" s="66" t="s">
        <v>163</v>
      </c>
      <c r="F39" s="88">
        <f t="shared" ref="F39:I39" si="8">F32-F36</f>
        <v>1643</v>
      </c>
      <c r="G39" s="88">
        <f t="shared" si="8"/>
        <v>1388</v>
      </c>
      <c r="H39" s="88">
        <f t="shared" si="8"/>
        <v>0</v>
      </c>
      <c r="I39" s="88">
        <f t="shared" si="8"/>
        <v>9</v>
      </c>
      <c r="J39" s="54">
        <f t="shared" ref="J39:O39" si="9">J32-J36</f>
        <v>0</v>
      </c>
      <c r="K39" s="54">
        <f t="shared" si="9"/>
        <v>0</v>
      </c>
      <c r="L39" s="54">
        <f t="shared" si="9"/>
        <v>0</v>
      </c>
      <c r="M39" s="54">
        <f t="shared" si="9"/>
        <v>0</v>
      </c>
      <c r="N39" s="54">
        <f t="shared" si="9"/>
        <v>0</v>
      </c>
      <c r="O39" s="54">
        <f t="shared" si="9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4" t="s">
        <v>85</v>
      </c>
      <c r="B40" s="61" t="s">
        <v>75</v>
      </c>
      <c r="C40" s="53"/>
      <c r="D40" s="53"/>
      <c r="E40" s="66" t="s">
        <v>43</v>
      </c>
      <c r="F40" s="88">
        <v>3402</v>
      </c>
      <c r="G40" s="88">
        <v>1616</v>
      </c>
      <c r="H40" s="88">
        <v>373</v>
      </c>
      <c r="I40" s="88">
        <v>195</v>
      </c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05"/>
      <c r="B41" s="62"/>
      <c r="C41" s="53" t="s">
        <v>76</v>
      </c>
      <c r="D41" s="53"/>
      <c r="E41" s="66"/>
      <c r="F41" s="68">
        <v>3227</v>
      </c>
      <c r="G41" s="68">
        <v>1474</v>
      </c>
      <c r="H41" s="68">
        <v>373</v>
      </c>
      <c r="I41" s="68">
        <v>195</v>
      </c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05"/>
      <c r="B42" s="61" t="s">
        <v>63</v>
      </c>
      <c r="C42" s="53"/>
      <c r="D42" s="53"/>
      <c r="E42" s="66" t="s">
        <v>44</v>
      </c>
      <c r="F42" s="88">
        <v>4812</v>
      </c>
      <c r="G42" s="88">
        <v>3116</v>
      </c>
      <c r="H42" s="88">
        <v>373</v>
      </c>
      <c r="I42" s="88">
        <v>206</v>
      </c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05"/>
      <c r="B43" s="62"/>
      <c r="C43" s="53" t="s">
        <v>77</v>
      </c>
      <c r="D43" s="53"/>
      <c r="E43" s="66"/>
      <c r="F43" s="88">
        <v>3169</v>
      </c>
      <c r="G43" s="88">
        <v>2522</v>
      </c>
      <c r="H43" s="88">
        <v>0</v>
      </c>
      <c r="I43" s="88">
        <v>206</v>
      </c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05"/>
      <c r="B44" s="53" t="s">
        <v>74</v>
      </c>
      <c r="C44" s="53"/>
      <c r="D44" s="53"/>
      <c r="E44" s="66" t="s">
        <v>164</v>
      </c>
      <c r="F44" s="68">
        <f t="shared" ref="F44:I44" si="10">F40-F42</f>
        <v>-1410</v>
      </c>
      <c r="G44" s="68">
        <f t="shared" si="10"/>
        <v>-1500</v>
      </c>
      <c r="H44" s="68">
        <f t="shared" si="10"/>
        <v>0</v>
      </c>
      <c r="I44" s="68">
        <f t="shared" si="10"/>
        <v>-11</v>
      </c>
      <c r="J44" s="68">
        <f t="shared" ref="J44:O44" si="11">J40-J42</f>
        <v>0</v>
      </c>
      <c r="K44" s="68">
        <f t="shared" si="11"/>
        <v>0</v>
      </c>
      <c r="L44" s="68">
        <f t="shared" si="11"/>
        <v>0</v>
      </c>
      <c r="M44" s="68">
        <f t="shared" si="11"/>
        <v>0</v>
      </c>
      <c r="N44" s="68">
        <f t="shared" si="11"/>
        <v>0</v>
      </c>
      <c r="O44" s="68">
        <f t="shared" si="11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4" t="s">
        <v>86</v>
      </c>
      <c r="B45" s="47" t="s">
        <v>78</v>
      </c>
      <c r="C45" s="47"/>
      <c r="D45" s="47"/>
      <c r="E45" s="66" t="s">
        <v>165</v>
      </c>
      <c r="F45" s="88">
        <f t="shared" ref="F45:I45" si="12">F39+F44</f>
        <v>233</v>
      </c>
      <c r="G45" s="88">
        <f t="shared" si="12"/>
        <v>-112</v>
      </c>
      <c r="H45" s="88">
        <f t="shared" si="12"/>
        <v>0</v>
      </c>
      <c r="I45" s="88">
        <f t="shared" si="12"/>
        <v>-2</v>
      </c>
      <c r="J45" s="54">
        <f t="shared" ref="J45:O45" si="13">J39+J44</f>
        <v>0</v>
      </c>
      <c r="K45" s="54">
        <f t="shared" si="13"/>
        <v>0</v>
      </c>
      <c r="L45" s="54">
        <f t="shared" si="13"/>
        <v>0</v>
      </c>
      <c r="M45" s="54">
        <f t="shared" si="13"/>
        <v>0</v>
      </c>
      <c r="N45" s="54">
        <f t="shared" si="13"/>
        <v>0</v>
      </c>
      <c r="O45" s="54">
        <f t="shared" si="13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05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05"/>
      <c r="B47" s="53" t="s">
        <v>80</v>
      </c>
      <c r="C47" s="53"/>
      <c r="D47" s="53"/>
      <c r="E47" s="53"/>
      <c r="F47" s="88">
        <v>476</v>
      </c>
      <c r="G47" s="88">
        <v>243</v>
      </c>
      <c r="H47" s="88">
        <v>0</v>
      </c>
      <c r="I47" s="88">
        <v>0</v>
      </c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05"/>
      <c r="B48" s="53" t="s">
        <v>81</v>
      </c>
      <c r="C48" s="53"/>
      <c r="D48" s="53"/>
      <c r="E48" s="53"/>
      <c r="F48" s="88">
        <v>433</v>
      </c>
      <c r="G48" s="88">
        <v>214</v>
      </c>
      <c r="H48" s="88">
        <v>0</v>
      </c>
      <c r="I48" s="88">
        <v>0</v>
      </c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98" orientation="portrait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zoomScale="85" zoomScaleNormal="100" zoomScaleSheetLayoutView="85" workbookViewId="0">
      <selection activeCell="E45" sqref="E45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8" width="12.625" style="2" customWidth="1"/>
    <col min="9" max="14" width="12.625" style="2" hidden="1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257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244</v>
      </c>
      <c r="C5" s="43"/>
      <c r="D5" s="43"/>
      <c r="H5" s="15" t="s">
        <v>168</v>
      </c>
      <c r="L5" s="15"/>
      <c r="N5" s="15" t="s">
        <v>168</v>
      </c>
    </row>
    <row r="6" spans="1:14" ht="15" customHeight="1">
      <c r="A6" s="44"/>
      <c r="B6" s="45"/>
      <c r="C6" s="45"/>
      <c r="D6" s="86"/>
      <c r="E6" s="112" t="s">
        <v>254</v>
      </c>
      <c r="F6" s="112"/>
      <c r="G6" s="112" t="s">
        <v>255</v>
      </c>
      <c r="H6" s="112"/>
      <c r="I6" s="113"/>
      <c r="J6" s="114"/>
      <c r="K6" s="112"/>
      <c r="L6" s="112"/>
      <c r="M6" s="112"/>
      <c r="N6" s="112"/>
    </row>
    <row r="7" spans="1:14" ht="15" customHeight="1">
      <c r="A7" s="18"/>
      <c r="B7" s="19"/>
      <c r="C7" s="19"/>
      <c r="D7" s="60"/>
      <c r="E7" s="36" t="s">
        <v>242</v>
      </c>
      <c r="F7" s="36" t="s">
        <v>245</v>
      </c>
      <c r="G7" s="36" t="s">
        <v>242</v>
      </c>
      <c r="H7" s="36" t="s">
        <v>245</v>
      </c>
      <c r="I7" s="36" t="s">
        <v>242</v>
      </c>
      <c r="J7" s="36" t="s">
        <v>245</v>
      </c>
      <c r="K7" s="36" t="s">
        <v>242</v>
      </c>
      <c r="L7" s="36" t="s">
        <v>245</v>
      </c>
      <c r="M7" s="36" t="s">
        <v>242</v>
      </c>
      <c r="N7" s="36" t="s">
        <v>245</v>
      </c>
    </row>
    <row r="8" spans="1:14" ht="18" customHeight="1">
      <c r="A8" s="95" t="s">
        <v>169</v>
      </c>
      <c r="B8" s="81" t="s">
        <v>170</v>
      </c>
      <c r="C8" s="82"/>
      <c r="D8" s="82"/>
      <c r="E8" s="83">
        <v>1</v>
      </c>
      <c r="F8" s="83">
        <v>1</v>
      </c>
      <c r="G8" s="83">
        <v>1</v>
      </c>
      <c r="H8" s="83">
        <v>1</v>
      </c>
      <c r="I8" s="83"/>
      <c r="J8" s="83"/>
      <c r="K8" s="83"/>
      <c r="L8" s="83"/>
      <c r="M8" s="83"/>
      <c r="N8" s="83"/>
    </row>
    <row r="9" spans="1:14" ht="18" customHeight="1">
      <c r="A9" s="95"/>
      <c r="B9" s="95" t="s">
        <v>171</v>
      </c>
      <c r="C9" s="53" t="s">
        <v>172</v>
      </c>
      <c r="D9" s="53"/>
      <c r="E9" s="83">
        <v>21</v>
      </c>
      <c r="F9" s="83">
        <v>21</v>
      </c>
      <c r="G9" s="83">
        <v>6908</v>
      </c>
      <c r="H9" s="83">
        <v>6908</v>
      </c>
      <c r="I9" s="83"/>
      <c r="J9" s="83"/>
      <c r="K9" s="83"/>
      <c r="L9" s="83"/>
      <c r="M9" s="83"/>
      <c r="N9" s="83"/>
    </row>
    <row r="10" spans="1:14" ht="18" customHeight="1">
      <c r="A10" s="95"/>
      <c r="B10" s="95"/>
      <c r="C10" s="53" t="s">
        <v>173</v>
      </c>
      <c r="D10" s="53"/>
      <c r="E10" s="83">
        <v>21</v>
      </c>
      <c r="F10" s="83">
        <v>21</v>
      </c>
      <c r="G10" s="83">
        <v>6908</v>
      </c>
      <c r="H10" s="83">
        <v>6908</v>
      </c>
      <c r="I10" s="83"/>
      <c r="J10" s="83"/>
      <c r="K10" s="83"/>
      <c r="L10" s="83"/>
      <c r="M10" s="83"/>
      <c r="N10" s="83"/>
    </row>
    <row r="11" spans="1:14" ht="18" customHeight="1">
      <c r="A11" s="95"/>
      <c r="B11" s="95"/>
      <c r="C11" s="53" t="s">
        <v>174</v>
      </c>
      <c r="D11" s="53"/>
      <c r="E11" s="83">
        <v>0</v>
      </c>
      <c r="F11" s="83">
        <v>0</v>
      </c>
      <c r="G11" s="83">
        <v>0</v>
      </c>
      <c r="H11" s="83">
        <v>0</v>
      </c>
      <c r="I11" s="83"/>
      <c r="J11" s="83"/>
      <c r="K11" s="83"/>
      <c r="L11" s="83"/>
      <c r="M11" s="83"/>
      <c r="N11" s="83"/>
    </row>
    <row r="12" spans="1:14" ht="18" customHeight="1">
      <c r="A12" s="95"/>
      <c r="B12" s="95"/>
      <c r="C12" s="53" t="s">
        <v>175</v>
      </c>
      <c r="D12" s="53"/>
      <c r="E12" s="83">
        <v>0</v>
      </c>
      <c r="F12" s="83">
        <v>0</v>
      </c>
      <c r="G12" s="83">
        <v>0</v>
      </c>
      <c r="H12" s="83">
        <v>0</v>
      </c>
      <c r="I12" s="83"/>
      <c r="J12" s="83"/>
      <c r="K12" s="83"/>
      <c r="L12" s="83"/>
      <c r="M12" s="83"/>
      <c r="N12" s="83"/>
    </row>
    <row r="13" spans="1:14" ht="18" customHeight="1">
      <c r="A13" s="95"/>
      <c r="B13" s="95"/>
      <c r="C13" s="53" t="s">
        <v>176</v>
      </c>
      <c r="D13" s="53"/>
      <c r="E13" s="83">
        <v>0</v>
      </c>
      <c r="F13" s="83">
        <v>0</v>
      </c>
      <c r="G13" s="83">
        <v>0</v>
      </c>
      <c r="H13" s="83">
        <v>0</v>
      </c>
      <c r="I13" s="83"/>
      <c r="J13" s="83"/>
      <c r="K13" s="83"/>
      <c r="L13" s="83"/>
      <c r="M13" s="83"/>
      <c r="N13" s="83"/>
    </row>
    <row r="14" spans="1:14" ht="18" customHeight="1">
      <c r="A14" s="95"/>
      <c r="B14" s="95"/>
      <c r="C14" s="53" t="s">
        <v>177</v>
      </c>
      <c r="D14" s="53"/>
      <c r="E14" s="83">
        <v>0</v>
      </c>
      <c r="F14" s="83">
        <v>0</v>
      </c>
      <c r="G14" s="83">
        <v>0</v>
      </c>
      <c r="H14" s="83">
        <v>0</v>
      </c>
      <c r="I14" s="83"/>
      <c r="J14" s="83"/>
      <c r="K14" s="83"/>
      <c r="L14" s="83"/>
      <c r="M14" s="83"/>
      <c r="N14" s="83"/>
    </row>
    <row r="15" spans="1:14" ht="18" customHeight="1">
      <c r="A15" s="95" t="s">
        <v>178</v>
      </c>
      <c r="B15" s="95" t="s">
        <v>179</v>
      </c>
      <c r="C15" s="53" t="s">
        <v>180</v>
      </c>
      <c r="D15" s="53"/>
      <c r="E15" s="54">
        <v>2088</v>
      </c>
      <c r="F15" s="91">
        <v>3448</v>
      </c>
      <c r="G15" s="54">
        <v>8452</v>
      </c>
      <c r="H15" s="91">
        <v>10254</v>
      </c>
      <c r="I15" s="54"/>
      <c r="J15" s="54"/>
      <c r="K15" s="54"/>
      <c r="L15" s="54"/>
      <c r="M15" s="54"/>
      <c r="N15" s="54"/>
    </row>
    <row r="16" spans="1:14" ht="18" customHeight="1">
      <c r="A16" s="95"/>
      <c r="B16" s="95"/>
      <c r="C16" s="53" t="s">
        <v>181</v>
      </c>
      <c r="D16" s="53"/>
      <c r="E16" s="54">
        <v>4967</v>
      </c>
      <c r="F16" s="91">
        <v>5980</v>
      </c>
      <c r="G16" s="54">
        <v>35944</v>
      </c>
      <c r="H16" s="91">
        <v>34435</v>
      </c>
      <c r="I16" s="54"/>
      <c r="J16" s="54"/>
      <c r="K16" s="54"/>
      <c r="L16" s="54"/>
      <c r="M16" s="54"/>
      <c r="N16" s="54"/>
    </row>
    <row r="17" spans="1:15" ht="18" customHeight="1">
      <c r="A17" s="95"/>
      <c r="B17" s="95"/>
      <c r="C17" s="53" t="s">
        <v>182</v>
      </c>
      <c r="D17" s="53"/>
      <c r="E17" s="54">
        <v>0</v>
      </c>
      <c r="F17" s="91">
        <v>0</v>
      </c>
      <c r="G17" s="54">
        <v>0</v>
      </c>
      <c r="H17" s="91">
        <v>0</v>
      </c>
      <c r="I17" s="54"/>
      <c r="J17" s="54"/>
      <c r="K17" s="54"/>
      <c r="L17" s="54"/>
      <c r="M17" s="54"/>
      <c r="N17" s="54"/>
    </row>
    <row r="18" spans="1:15" ht="18" customHeight="1">
      <c r="A18" s="95"/>
      <c r="B18" s="95"/>
      <c r="C18" s="53" t="s">
        <v>183</v>
      </c>
      <c r="D18" s="53"/>
      <c r="E18" s="54">
        <v>7055</v>
      </c>
      <c r="F18" s="91">
        <v>9428</v>
      </c>
      <c r="G18" s="54">
        <v>44396</v>
      </c>
      <c r="H18" s="91">
        <v>44689</v>
      </c>
      <c r="I18" s="54"/>
      <c r="J18" s="54"/>
      <c r="K18" s="54"/>
      <c r="L18" s="54"/>
      <c r="M18" s="54"/>
      <c r="N18" s="54"/>
    </row>
    <row r="19" spans="1:15" ht="18" customHeight="1">
      <c r="A19" s="95"/>
      <c r="B19" s="95" t="s">
        <v>184</v>
      </c>
      <c r="C19" s="53" t="s">
        <v>185</v>
      </c>
      <c r="D19" s="53"/>
      <c r="E19" s="54">
        <v>60</v>
      </c>
      <c r="F19" s="91">
        <v>221</v>
      </c>
      <c r="G19" s="54">
        <v>428</v>
      </c>
      <c r="H19" s="91">
        <v>578</v>
      </c>
      <c r="I19" s="54"/>
      <c r="J19" s="54"/>
      <c r="K19" s="54"/>
      <c r="L19" s="54"/>
      <c r="M19" s="54"/>
      <c r="N19" s="54"/>
    </row>
    <row r="20" spans="1:15" ht="18" customHeight="1">
      <c r="A20" s="95"/>
      <c r="B20" s="95"/>
      <c r="C20" s="53" t="s">
        <v>186</v>
      </c>
      <c r="D20" s="53"/>
      <c r="E20" s="54">
        <v>11964</v>
      </c>
      <c r="F20" s="91">
        <v>11972</v>
      </c>
      <c r="G20" s="54">
        <v>1246</v>
      </c>
      <c r="H20" s="91">
        <v>2754</v>
      </c>
      <c r="I20" s="54"/>
      <c r="J20" s="54"/>
      <c r="K20" s="54"/>
      <c r="L20" s="54"/>
      <c r="M20" s="54"/>
      <c r="N20" s="54"/>
    </row>
    <row r="21" spans="1:15" ht="18" customHeight="1">
      <c r="A21" s="95"/>
      <c r="B21" s="95"/>
      <c r="C21" s="53" t="s">
        <v>187</v>
      </c>
      <c r="D21" s="53"/>
      <c r="E21" s="84">
        <v>0</v>
      </c>
      <c r="F21" s="84">
        <v>0</v>
      </c>
      <c r="G21" s="84">
        <v>35815</v>
      </c>
      <c r="H21" s="84">
        <v>34450</v>
      </c>
      <c r="I21" s="84"/>
      <c r="J21" s="84"/>
      <c r="K21" s="84"/>
      <c r="L21" s="84"/>
      <c r="M21" s="84"/>
      <c r="N21" s="84"/>
    </row>
    <row r="22" spans="1:15" ht="18" customHeight="1">
      <c r="A22" s="95"/>
      <c r="B22" s="95"/>
      <c r="C22" s="47" t="s">
        <v>188</v>
      </c>
      <c r="D22" s="47"/>
      <c r="E22" s="54">
        <v>12024</v>
      </c>
      <c r="F22" s="91">
        <v>12193</v>
      </c>
      <c r="G22" s="54">
        <v>37489</v>
      </c>
      <c r="H22" s="91">
        <v>37782</v>
      </c>
      <c r="I22" s="54"/>
      <c r="J22" s="54"/>
      <c r="K22" s="54"/>
      <c r="L22" s="54"/>
      <c r="M22" s="54"/>
      <c r="N22" s="54"/>
    </row>
    <row r="23" spans="1:15" ht="18" customHeight="1">
      <c r="A23" s="95"/>
      <c r="B23" s="95" t="s">
        <v>189</v>
      </c>
      <c r="C23" s="53" t="s">
        <v>190</v>
      </c>
      <c r="D23" s="53"/>
      <c r="E23" s="54">
        <v>21</v>
      </c>
      <c r="F23" s="91">
        <v>21</v>
      </c>
      <c r="G23" s="54">
        <v>6908</v>
      </c>
      <c r="H23" s="91">
        <v>6908</v>
      </c>
      <c r="I23" s="54"/>
      <c r="J23" s="54"/>
      <c r="K23" s="54"/>
      <c r="L23" s="54"/>
      <c r="M23" s="54"/>
      <c r="N23" s="54"/>
    </row>
    <row r="24" spans="1:15" ht="18" customHeight="1">
      <c r="A24" s="95"/>
      <c r="B24" s="95"/>
      <c r="C24" s="53" t="s">
        <v>191</v>
      </c>
      <c r="D24" s="53"/>
      <c r="E24" s="54">
        <v>-4989</v>
      </c>
      <c r="F24" s="91">
        <v>-2785</v>
      </c>
      <c r="G24" s="54">
        <v>0</v>
      </c>
      <c r="H24" s="91">
        <v>0</v>
      </c>
      <c r="I24" s="54"/>
      <c r="J24" s="54"/>
      <c r="K24" s="54"/>
      <c r="L24" s="54"/>
      <c r="M24" s="54"/>
      <c r="N24" s="54"/>
    </row>
    <row r="25" spans="1:15" ht="18" customHeight="1">
      <c r="A25" s="95"/>
      <c r="B25" s="95"/>
      <c r="C25" s="53" t="s">
        <v>192</v>
      </c>
      <c r="D25" s="53"/>
      <c r="E25" s="54">
        <v>0</v>
      </c>
      <c r="F25" s="91">
        <v>0</v>
      </c>
      <c r="G25" s="54">
        <v>0</v>
      </c>
      <c r="H25" s="91">
        <v>0</v>
      </c>
      <c r="I25" s="54"/>
      <c r="J25" s="54"/>
      <c r="K25" s="54"/>
      <c r="L25" s="54"/>
      <c r="M25" s="54"/>
      <c r="N25" s="54"/>
    </row>
    <row r="26" spans="1:15" ht="18" customHeight="1">
      <c r="A26" s="95"/>
      <c r="B26" s="95"/>
      <c r="C26" s="53" t="s">
        <v>193</v>
      </c>
      <c r="D26" s="53"/>
      <c r="E26" s="54">
        <v>-4968</v>
      </c>
      <c r="F26" s="91">
        <v>-2765</v>
      </c>
      <c r="G26" s="54">
        <v>6908</v>
      </c>
      <c r="H26" s="91">
        <v>6908</v>
      </c>
      <c r="I26" s="54"/>
      <c r="J26" s="54"/>
      <c r="K26" s="54"/>
      <c r="L26" s="54"/>
      <c r="M26" s="54"/>
      <c r="N26" s="54"/>
    </row>
    <row r="27" spans="1:15" ht="18" customHeight="1">
      <c r="A27" s="95"/>
      <c r="B27" s="53" t="s">
        <v>194</v>
      </c>
      <c r="C27" s="53"/>
      <c r="D27" s="53"/>
      <c r="E27" s="54">
        <v>7055</v>
      </c>
      <c r="F27" s="91">
        <v>9428</v>
      </c>
      <c r="G27" s="54">
        <v>44396</v>
      </c>
      <c r="H27" s="91">
        <v>44689</v>
      </c>
      <c r="I27" s="54"/>
      <c r="J27" s="54"/>
      <c r="K27" s="54"/>
      <c r="L27" s="54"/>
      <c r="M27" s="54"/>
      <c r="N27" s="54"/>
    </row>
    <row r="28" spans="1:15" ht="18" customHeight="1">
      <c r="A28" s="95" t="s">
        <v>195</v>
      </c>
      <c r="B28" s="95" t="s">
        <v>196</v>
      </c>
      <c r="C28" s="53" t="s">
        <v>197</v>
      </c>
      <c r="D28" s="85" t="s">
        <v>40</v>
      </c>
      <c r="E28" s="54">
        <v>750</v>
      </c>
      <c r="F28" s="91">
        <v>693</v>
      </c>
      <c r="G28" s="54">
        <v>2595</v>
      </c>
      <c r="H28" s="91">
        <v>2448</v>
      </c>
      <c r="I28" s="54"/>
      <c r="J28" s="54"/>
      <c r="K28" s="54"/>
      <c r="L28" s="54"/>
      <c r="M28" s="54"/>
      <c r="N28" s="54"/>
    </row>
    <row r="29" spans="1:15" ht="18" customHeight="1">
      <c r="A29" s="95"/>
      <c r="B29" s="95"/>
      <c r="C29" s="53" t="s">
        <v>198</v>
      </c>
      <c r="D29" s="85" t="s">
        <v>41</v>
      </c>
      <c r="E29" s="54">
        <v>626</v>
      </c>
      <c r="F29" s="91">
        <v>603</v>
      </c>
      <c r="G29" s="54">
        <v>1321</v>
      </c>
      <c r="H29" s="91">
        <v>1229</v>
      </c>
      <c r="I29" s="54"/>
      <c r="J29" s="54"/>
      <c r="K29" s="54"/>
      <c r="L29" s="54"/>
      <c r="M29" s="54"/>
      <c r="N29" s="54"/>
    </row>
    <row r="30" spans="1:15" ht="18" customHeight="1">
      <c r="A30" s="95"/>
      <c r="B30" s="95"/>
      <c r="C30" s="53" t="s">
        <v>199</v>
      </c>
      <c r="D30" s="85" t="s">
        <v>200</v>
      </c>
      <c r="E30" s="54">
        <v>59</v>
      </c>
      <c r="F30" s="91">
        <v>56</v>
      </c>
      <c r="G30" s="54">
        <v>134</v>
      </c>
      <c r="H30" s="91">
        <v>159</v>
      </c>
      <c r="I30" s="54"/>
      <c r="J30" s="54"/>
      <c r="K30" s="54"/>
      <c r="L30" s="54"/>
      <c r="M30" s="54"/>
      <c r="N30" s="54"/>
    </row>
    <row r="31" spans="1:15" ht="18" customHeight="1">
      <c r="A31" s="95"/>
      <c r="B31" s="95"/>
      <c r="C31" s="47" t="s">
        <v>201</v>
      </c>
      <c r="D31" s="85" t="s">
        <v>202</v>
      </c>
      <c r="E31" s="93">
        <f t="shared" ref="E31:N31" si="0">E28-E29-E30</f>
        <v>65</v>
      </c>
      <c r="F31" s="91">
        <f t="shared" si="0"/>
        <v>34</v>
      </c>
      <c r="G31" s="54">
        <f t="shared" si="0"/>
        <v>1140</v>
      </c>
      <c r="H31" s="91">
        <f>H28-H29-H30</f>
        <v>1060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95"/>
      <c r="B32" s="95"/>
      <c r="C32" s="53" t="s">
        <v>203</v>
      </c>
      <c r="D32" s="85" t="s">
        <v>204</v>
      </c>
      <c r="E32" s="54">
        <v>7</v>
      </c>
      <c r="F32" s="91">
        <v>8</v>
      </c>
      <c r="G32" s="54">
        <v>3</v>
      </c>
      <c r="H32" s="91">
        <v>5</v>
      </c>
      <c r="I32" s="54"/>
      <c r="J32" s="54"/>
      <c r="K32" s="54"/>
      <c r="L32" s="54"/>
      <c r="M32" s="54"/>
      <c r="N32" s="54"/>
    </row>
    <row r="33" spans="1:14" ht="18" customHeight="1">
      <c r="A33" s="95"/>
      <c r="B33" s="95"/>
      <c r="C33" s="53" t="s">
        <v>205</v>
      </c>
      <c r="D33" s="85" t="s">
        <v>206</v>
      </c>
      <c r="E33" s="54">
        <v>1407</v>
      </c>
      <c r="F33" s="91">
        <v>50</v>
      </c>
      <c r="G33" s="54">
        <v>14</v>
      </c>
      <c r="H33" s="91">
        <v>16</v>
      </c>
      <c r="I33" s="54"/>
      <c r="J33" s="54"/>
      <c r="K33" s="54"/>
      <c r="L33" s="54"/>
      <c r="M33" s="54"/>
      <c r="N33" s="54"/>
    </row>
    <row r="34" spans="1:14" ht="18" customHeight="1">
      <c r="A34" s="95"/>
      <c r="B34" s="95"/>
      <c r="C34" s="47" t="s">
        <v>207</v>
      </c>
      <c r="D34" s="85" t="s">
        <v>208</v>
      </c>
      <c r="E34" s="54">
        <f t="shared" ref="E34:N34" si="1">E31+E32-E33</f>
        <v>-1335</v>
      </c>
      <c r="F34" s="91">
        <f t="shared" si="1"/>
        <v>-8</v>
      </c>
      <c r="G34" s="54">
        <f t="shared" si="1"/>
        <v>1129</v>
      </c>
      <c r="H34" s="91">
        <f>H31+H32-H33</f>
        <v>1049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95"/>
      <c r="B35" s="95" t="s">
        <v>209</v>
      </c>
      <c r="C35" s="53" t="s">
        <v>210</v>
      </c>
      <c r="D35" s="85" t="s">
        <v>211</v>
      </c>
      <c r="E35" s="54">
        <v>2</v>
      </c>
      <c r="F35" s="91">
        <v>0</v>
      </c>
      <c r="G35" s="54">
        <v>0</v>
      </c>
      <c r="H35" s="91">
        <v>0</v>
      </c>
      <c r="I35" s="54"/>
      <c r="J35" s="54"/>
      <c r="K35" s="54"/>
      <c r="L35" s="54"/>
      <c r="M35" s="54"/>
      <c r="N35" s="54"/>
    </row>
    <row r="36" spans="1:14" ht="18" customHeight="1">
      <c r="A36" s="95"/>
      <c r="B36" s="95"/>
      <c r="C36" s="53" t="s">
        <v>212</v>
      </c>
      <c r="D36" s="85" t="s">
        <v>213</v>
      </c>
      <c r="E36" s="54">
        <v>870</v>
      </c>
      <c r="F36" s="91">
        <v>0</v>
      </c>
      <c r="G36" s="54">
        <v>0</v>
      </c>
      <c r="H36" s="91">
        <v>0</v>
      </c>
      <c r="I36" s="54"/>
      <c r="J36" s="54"/>
      <c r="K36" s="54"/>
      <c r="L36" s="54"/>
      <c r="M36" s="54"/>
      <c r="N36" s="54"/>
    </row>
    <row r="37" spans="1:14" ht="18" customHeight="1">
      <c r="A37" s="95"/>
      <c r="B37" s="95"/>
      <c r="C37" s="53" t="s">
        <v>214</v>
      </c>
      <c r="D37" s="85" t="s">
        <v>215</v>
      </c>
      <c r="E37" s="54">
        <v>-2204</v>
      </c>
      <c r="F37" s="91">
        <f t="shared" ref="F37:N37" si="2">F34+F35-F36</f>
        <v>-8</v>
      </c>
      <c r="G37" s="54">
        <f t="shared" si="2"/>
        <v>1129</v>
      </c>
      <c r="H37" s="91">
        <f t="shared" si="2"/>
        <v>1049</v>
      </c>
      <c r="I37" s="54">
        <f t="shared" si="2"/>
        <v>0</v>
      </c>
      <c r="J37" s="54">
        <f t="shared" si="2"/>
        <v>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95"/>
      <c r="B38" s="95"/>
      <c r="C38" s="53" t="s">
        <v>216</v>
      </c>
      <c r="D38" s="85" t="s">
        <v>217</v>
      </c>
      <c r="E38" s="54">
        <v>0</v>
      </c>
      <c r="F38" s="91">
        <v>0</v>
      </c>
      <c r="G38" s="54">
        <v>0</v>
      </c>
      <c r="H38" s="91">
        <v>0</v>
      </c>
      <c r="I38" s="54"/>
      <c r="J38" s="54"/>
      <c r="K38" s="54"/>
      <c r="L38" s="54"/>
      <c r="M38" s="54"/>
      <c r="N38" s="54"/>
    </row>
    <row r="39" spans="1:14" ht="18" customHeight="1">
      <c r="A39" s="95"/>
      <c r="B39" s="95"/>
      <c r="C39" s="53" t="s">
        <v>218</v>
      </c>
      <c r="D39" s="85" t="s">
        <v>219</v>
      </c>
      <c r="E39" s="54">
        <v>0</v>
      </c>
      <c r="F39" s="91">
        <v>0</v>
      </c>
      <c r="G39" s="54">
        <v>0</v>
      </c>
      <c r="H39" s="91">
        <v>1049</v>
      </c>
      <c r="I39" s="54"/>
      <c r="J39" s="54"/>
      <c r="K39" s="54"/>
      <c r="L39" s="54"/>
      <c r="M39" s="54"/>
      <c r="N39" s="54"/>
    </row>
    <row r="40" spans="1:14" ht="18" customHeight="1">
      <c r="A40" s="95"/>
      <c r="B40" s="95"/>
      <c r="C40" s="53" t="s">
        <v>220</v>
      </c>
      <c r="D40" s="85" t="s">
        <v>221</v>
      </c>
      <c r="E40" s="54">
        <v>0</v>
      </c>
      <c r="F40" s="91">
        <v>0</v>
      </c>
      <c r="G40" s="54">
        <v>0</v>
      </c>
      <c r="H40" s="91">
        <v>0</v>
      </c>
      <c r="I40" s="54"/>
      <c r="J40" s="54"/>
      <c r="K40" s="54"/>
      <c r="L40" s="54"/>
      <c r="M40" s="54"/>
      <c r="N40" s="54"/>
    </row>
    <row r="41" spans="1:14" ht="18" customHeight="1">
      <c r="A41" s="95"/>
      <c r="B41" s="95"/>
      <c r="C41" s="47" t="s">
        <v>222</v>
      </c>
      <c r="D41" s="85" t="s">
        <v>223</v>
      </c>
      <c r="E41" s="54">
        <v>0</v>
      </c>
      <c r="F41" s="91">
        <v>0</v>
      </c>
      <c r="G41" s="94">
        <f t="shared" ref="G41:N41" si="3">G34+G35-G36-G40</f>
        <v>1129</v>
      </c>
      <c r="H41" s="91">
        <f t="shared" si="3"/>
        <v>1049</v>
      </c>
      <c r="I41" s="54">
        <f t="shared" si="3"/>
        <v>0</v>
      </c>
      <c r="J41" s="54">
        <f t="shared" si="3"/>
        <v>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95"/>
      <c r="B42" s="95"/>
      <c r="C42" s="111" t="s">
        <v>224</v>
      </c>
      <c r="D42" s="111"/>
      <c r="E42" s="54">
        <f t="shared" ref="E42:N42" si="4">E37+E38-E39-E40</f>
        <v>-2204</v>
      </c>
      <c r="F42" s="91">
        <f t="shared" si="4"/>
        <v>-8</v>
      </c>
      <c r="G42" s="54">
        <v>0</v>
      </c>
      <c r="H42" s="94">
        <v>0</v>
      </c>
      <c r="I42" s="54">
        <f t="shared" si="4"/>
        <v>0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95"/>
      <c r="B43" s="95"/>
      <c r="C43" s="53" t="s">
        <v>225</v>
      </c>
      <c r="D43" s="85" t="s">
        <v>226</v>
      </c>
      <c r="E43" s="54">
        <v>0</v>
      </c>
      <c r="F43" s="91">
        <v>0</v>
      </c>
      <c r="G43" s="54">
        <v>0</v>
      </c>
      <c r="H43" s="91">
        <v>0</v>
      </c>
      <c r="I43" s="54"/>
      <c r="J43" s="54"/>
      <c r="K43" s="54"/>
      <c r="L43" s="54"/>
      <c r="M43" s="54"/>
      <c r="N43" s="54"/>
    </row>
    <row r="44" spans="1:14" ht="18" customHeight="1">
      <c r="A44" s="95"/>
      <c r="B44" s="95"/>
      <c r="C44" s="47" t="s">
        <v>227</v>
      </c>
      <c r="D44" s="66" t="s">
        <v>228</v>
      </c>
      <c r="E44" s="54">
        <f>E42+E43</f>
        <v>-2204</v>
      </c>
      <c r="F44" s="94">
        <f>F42+F43</f>
        <v>-8</v>
      </c>
      <c r="G44" s="54">
        <f>G41+G43</f>
        <v>1129</v>
      </c>
      <c r="H44" s="91">
        <f>H41+H43</f>
        <v>1049</v>
      </c>
      <c r="I44" s="54">
        <f t="shared" ref="I44:N44" si="5">I41+I43</f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96" orientation="portrait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2023-08-17T23:19:38Z</cp:lastPrinted>
  <dcterms:created xsi:type="dcterms:W3CDTF">1999-07-06T05:17:05Z</dcterms:created>
  <dcterms:modified xsi:type="dcterms:W3CDTF">2023-08-17T23:19:41Z</dcterms:modified>
</cp:coreProperties>
</file>